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osa.castillo\Desktop\Instancia - Informes\"/>
    </mc:Choice>
  </mc:AlternateContent>
  <bookViews>
    <workbookView xWindow="0" yWindow="0" windowWidth="24000" windowHeight="9645" tabRatio="788"/>
  </bookViews>
  <sheets>
    <sheet name="4151 Infraestructura Cuadro 1S" sheetId="3"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58" i="3" l="1"/>
  <c r="H156" i="3"/>
  <c r="H154" i="3"/>
  <c r="K162" i="3" l="1"/>
  <c r="H152" i="3" l="1"/>
  <c r="K104" i="3" l="1"/>
  <c r="K152" i="3"/>
  <c r="H160" i="3" l="1"/>
  <c r="H149" i="3"/>
  <c r="M11" i="3" l="1"/>
  <c r="T12" i="3" l="1"/>
  <c r="M124" i="3"/>
  <c r="N124" i="3" l="1"/>
  <c r="N30" i="3"/>
  <c r="N28" i="3"/>
  <c r="N23" i="3"/>
  <c r="N18" i="3"/>
  <c r="N83" i="3"/>
  <c r="N11" i="3" l="1"/>
  <c r="R162" i="3" l="1"/>
  <c r="S162" i="3"/>
  <c r="R159" i="3"/>
  <c r="U159" i="3" s="1"/>
  <c r="S159" i="3"/>
  <c r="R157" i="3"/>
  <c r="U157" i="3" s="1"/>
  <c r="S157" i="3"/>
  <c r="R155" i="3"/>
  <c r="U155" i="3" s="1"/>
  <c r="S155" i="3"/>
  <c r="R153" i="3"/>
  <c r="S153" i="3"/>
  <c r="R148" i="3"/>
  <c r="S148" i="3"/>
  <c r="R145" i="3"/>
  <c r="S145" i="3"/>
  <c r="U145" i="3" s="1"/>
  <c r="R142" i="3"/>
  <c r="S142" i="3"/>
  <c r="R140" i="3"/>
  <c r="U140" i="3" s="1"/>
  <c r="S140" i="3"/>
  <c r="R138" i="3"/>
  <c r="U138" i="3" s="1"/>
  <c r="S138" i="3"/>
  <c r="R136" i="3"/>
  <c r="S136" i="3"/>
  <c r="R134" i="3"/>
  <c r="U134" i="3" s="1"/>
  <c r="S134" i="3"/>
  <c r="R132" i="3"/>
  <c r="S132" i="3"/>
  <c r="R130" i="3"/>
  <c r="U130" i="3" s="1"/>
  <c r="S130" i="3"/>
  <c r="R128" i="3"/>
  <c r="U128" i="3" s="1"/>
  <c r="S128" i="3"/>
  <c r="R126" i="3"/>
  <c r="U126" i="3" s="1"/>
  <c r="S126" i="3"/>
  <c r="R124" i="3"/>
  <c r="S124" i="3"/>
  <c r="R122" i="3"/>
  <c r="U122" i="3" s="1"/>
  <c r="S122" i="3"/>
  <c r="R120" i="3"/>
  <c r="S120" i="3"/>
  <c r="R118" i="3"/>
  <c r="S118" i="3"/>
  <c r="R116" i="3"/>
  <c r="S116" i="3"/>
  <c r="R114" i="3"/>
  <c r="S114" i="3"/>
  <c r="R112" i="3"/>
  <c r="S112" i="3"/>
  <c r="R110" i="3"/>
  <c r="S110" i="3"/>
  <c r="R108" i="3"/>
  <c r="S108" i="3"/>
  <c r="R105" i="3"/>
  <c r="S105" i="3"/>
  <c r="R102" i="3"/>
  <c r="S102" i="3"/>
  <c r="R99" i="3"/>
  <c r="S99" i="3"/>
  <c r="R96" i="3"/>
  <c r="S96" i="3"/>
  <c r="R93" i="3"/>
  <c r="S93" i="3"/>
  <c r="R90" i="3"/>
  <c r="S90" i="3"/>
  <c r="R87" i="3"/>
  <c r="S87" i="3"/>
  <c r="R83" i="3"/>
  <c r="S83" i="3"/>
  <c r="R80" i="3"/>
  <c r="S80" i="3"/>
  <c r="R78" i="3"/>
  <c r="S78" i="3"/>
  <c r="R75" i="3"/>
  <c r="S75" i="3"/>
  <c r="R72" i="3"/>
  <c r="S72" i="3"/>
  <c r="R68" i="3"/>
  <c r="S68" i="3"/>
  <c r="R66" i="3"/>
  <c r="S66" i="3"/>
  <c r="R64" i="3"/>
  <c r="S64" i="3"/>
  <c r="R62" i="3"/>
  <c r="S62" i="3"/>
  <c r="R59" i="3"/>
  <c r="S59" i="3"/>
  <c r="R53" i="3"/>
  <c r="S53" i="3"/>
  <c r="R49" i="3"/>
  <c r="S49" i="3"/>
  <c r="R45" i="3"/>
  <c r="S45" i="3"/>
  <c r="R43" i="3"/>
  <c r="S43" i="3"/>
  <c r="R41" i="3"/>
  <c r="S41" i="3"/>
  <c r="R39" i="3"/>
  <c r="S39" i="3"/>
  <c r="R37" i="3"/>
  <c r="S37" i="3"/>
  <c r="R35" i="3"/>
  <c r="S35" i="3"/>
  <c r="R33" i="3"/>
  <c r="S33" i="3"/>
  <c r="R30" i="3"/>
  <c r="S30" i="3"/>
  <c r="R28" i="3"/>
  <c r="S28" i="3"/>
  <c r="R26" i="3"/>
  <c r="S26" i="3"/>
  <c r="R23" i="3"/>
  <c r="S23" i="3"/>
  <c r="S18" i="3"/>
  <c r="R18" i="3"/>
  <c r="S11" i="3"/>
  <c r="R11" i="3"/>
  <c r="H163" i="3"/>
  <c r="H146" i="3"/>
  <c r="H143" i="3"/>
  <c r="H141" i="3"/>
  <c r="H139" i="3"/>
  <c r="H138" i="3" s="1"/>
  <c r="H137" i="3"/>
  <c r="H135" i="3"/>
  <c r="H133" i="3"/>
  <c r="H132" i="3" s="1"/>
  <c r="H131" i="3"/>
  <c r="H130" i="3" s="1"/>
  <c r="H129" i="3"/>
  <c r="H127" i="3"/>
  <c r="H126" i="3" s="1"/>
  <c r="H125" i="3"/>
  <c r="H123" i="3"/>
  <c r="H122" i="3" s="1"/>
  <c r="H121" i="3"/>
  <c r="H119" i="3"/>
  <c r="H117" i="3"/>
  <c r="H115" i="3"/>
  <c r="H114" i="3" s="1"/>
  <c r="H113" i="3"/>
  <c r="H112" i="3" s="1"/>
  <c r="H111" i="3"/>
  <c r="H109" i="3"/>
  <c r="H107" i="3"/>
  <c r="H106" i="3"/>
  <c r="H103" i="3"/>
  <c r="H101" i="3"/>
  <c r="H100" i="3"/>
  <c r="H98" i="3"/>
  <c r="H97" i="3"/>
  <c r="H95" i="3"/>
  <c r="H94" i="3"/>
  <c r="H92" i="3"/>
  <c r="H91" i="3"/>
  <c r="H89" i="3"/>
  <c r="H88" i="3"/>
  <c r="H86" i="3"/>
  <c r="H85" i="3"/>
  <c r="H84" i="3"/>
  <c r="H82" i="3"/>
  <c r="H81" i="3"/>
  <c r="H79" i="3"/>
  <c r="H77" i="3"/>
  <c r="H76" i="3"/>
  <c r="H74" i="3"/>
  <c r="H73" i="3"/>
  <c r="H71" i="3"/>
  <c r="H70" i="3"/>
  <c r="H69" i="3"/>
  <c r="H67" i="3"/>
  <c r="H65" i="3"/>
  <c r="H64" i="3" s="1"/>
  <c r="H63" i="3"/>
  <c r="H62" i="3" s="1"/>
  <c r="H61" i="3"/>
  <c r="H60" i="3"/>
  <c r="H50" i="3"/>
  <c r="H46" i="3"/>
  <c r="H45" i="3" s="1"/>
  <c r="H44" i="3"/>
  <c r="H42" i="3"/>
  <c r="H40" i="3"/>
  <c r="H39" i="3" s="1"/>
  <c r="H38" i="3"/>
  <c r="H36" i="3"/>
  <c r="H34" i="3"/>
  <c r="H33" i="3" s="1"/>
  <c r="H31" i="3"/>
  <c r="H30" i="3" s="1"/>
  <c r="H29" i="3"/>
  <c r="H28" i="3" s="1"/>
  <c r="H27" i="3"/>
  <c r="H25" i="3"/>
  <c r="H24" i="3"/>
  <c r="H19" i="3"/>
  <c r="H13" i="3"/>
  <c r="H12" i="3"/>
  <c r="U163" i="3"/>
  <c r="T163" i="3"/>
  <c r="U160" i="3"/>
  <c r="T160" i="3"/>
  <c r="U158" i="3"/>
  <c r="T158" i="3"/>
  <c r="U156" i="3"/>
  <c r="T156" i="3"/>
  <c r="U154" i="3"/>
  <c r="T154" i="3"/>
  <c r="U153" i="3"/>
  <c r="U149" i="3"/>
  <c r="T149" i="3"/>
  <c r="U146" i="3"/>
  <c r="T146" i="3"/>
  <c r="U143" i="3"/>
  <c r="T143" i="3"/>
  <c r="U141" i="3"/>
  <c r="T141" i="3"/>
  <c r="U139" i="3"/>
  <c r="T139" i="3"/>
  <c r="U137" i="3"/>
  <c r="T137" i="3"/>
  <c r="U136" i="3"/>
  <c r="U135" i="3"/>
  <c r="T135" i="3"/>
  <c r="U133" i="3"/>
  <c r="T133" i="3"/>
  <c r="U132" i="3"/>
  <c r="U131" i="3"/>
  <c r="T131" i="3"/>
  <c r="U129" i="3"/>
  <c r="T129" i="3"/>
  <c r="U127" i="3"/>
  <c r="T127" i="3"/>
  <c r="U125" i="3"/>
  <c r="T125" i="3"/>
  <c r="U124" i="3"/>
  <c r="U123" i="3"/>
  <c r="T123" i="3"/>
  <c r="U121" i="3"/>
  <c r="T121" i="3"/>
  <c r="U120" i="3"/>
  <c r="U119" i="3"/>
  <c r="T119" i="3"/>
  <c r="U117" i="3"/>
  <c r="T117" i="3"/>
  <c r="U115" i="3"/>
  <c r="T115" i="3"/>
  <c r="U113" i="3"/>
  <c r="T113" i="3"/>
  <c r="U111" i="3"/>
  <c r="T111" i="3"/>
  <c r="U109" i="3"/>
  <c r="T109" i="3"/>
  <c r="U108" i="3"/>
  <c r="T107" i="3"/>
  <c r="U107" i="3"/>
  <c r="U106" i="3"/>
  <c r="T106" i="3"/>
  <c r="U103" i="3"/>
  <c r="T103" i="3"/>
  <c r="U101" i="3"/>
  <c r="T101" i="3"/>
  <c r="U100" i="3"/>
  <c r="T100" i="3"/>
  <c r="U98" i="3"/>
  <c r="T98" i="3"/>
  <c r="U97" i="3"/>
  <c r="T97" i="3"/>
  <c r="U96" i="3"/>
  <c r="U95" i="3"/>
  <c r="T95" i="3"/>
  <c r="U94" i="3"/>
  <c r="T94" i="3"/>
  <c r="U92" i="3"/>
  <c r="T92" i="3"/>
  <c r="U91" i="3"/>
  <c r="T91" i="3"/>
  <c r="U90" i="3"/>
  <c r="U89" i="3"/>
  <c r="T89" i="3"/>
  <c r="U88" i="3"/>
  <c r="T88" i="3"/>
  <c r="T86" i="3"/>
  <c r="U86" i="3"/>
  <c r="U85" i="3"/>
  <c r="T85" i="3"/>
  <c r="U84" i="3"/>
  <c r="T84" i="3"/>
  <c r="U83" i="3"/>
  <c r="U82" i="3"/>
  <c r="T82" i="3"/>
  <c r="U81" i="3"/>
  <c r="T81" i="3"/>
  <c r="U79" i="3"/>
  <c r="T79" i="3"/>
  <c r="T77" i="3"/>
  <c r="U77" i="3"/>
  <c r="U76" i="3"/>
  <c r="T76" i="3"/>
  <c r="T74" i="3"/>
  <c r="U74" i="3"/>
  <c r="U73" i="3"/>
  <c r="T73" i="3"/>
  <c r="T70" i="3"/>
  <c r="U70" i="3"/>
  <c r="T71" i="3"/>
  <c r="U71" i="3"/>
  <c r="U69" i="3"/>
  <c r="T69" i="3"/>
  <c r="U67" i="3"/>
  <c r="T67" i="3"/>
  <c r="U65" i="3"/>
  <c r="T65" i="3"/>
  <c r="U63" i="3"/>
  <c r="T63" i="3"/>
  <c r="T61" i="3"/>
  <c r="U61" i="3"/>
  <c r="U60" i="3"/>
  <c r="T60" i="3"/>
  <c r="T55" i="3"/>
  <c r="U55" i="3"/>
  <c r="T56" i="3"/>
  <c r="U56" i="3"/>
  <c r="U54" i="3"/>
  <c r="T54" i="3"/>
  <c r="U50" i="3"/>
  <c r="T50" i="3"/>
  <c r="U46" i="3"/>
  <c r="T46" i="3"/>
  <c r="U44" i="3"/>
  <c r="T44" i="3"/>
  <c r="U42" i="3"/>
  <c r="T42" i="3"/>
  <c r="U41" i="3"/>
  <c r="U40" i="3"/>
  <c r="T40" i="3"/>
  <c r="U38" i="3"/>
  <c r="T38" i="3"/>
  <c r="U36" i="3"/>
  <c r="T36" i="3"/>
  <c r="U34" i="3"/>
  <c r="T34" i="3"/>
  <c r="U31" i="3"/>
  <c r="T31" i="3"/>
  <c r="U29" i="3"/>
  <c r="T29" i="3"/>
  <c r="U28" i="3"/>
  <c r="U27" i="3"/>
  <c r="T27" i="3"/>
  <c r="U25" i="3"/>
  <c r="T25" i="3"/>
  <c r="U24" i="3"/>
  <c r="T24" i="3"/>
  <c r="U19" i="3"/>
  <c r="T19" i="3"/>
  <c r="T13" i="3"/>
  <c r="U13" i="3"/>
  <c r="U12" i="3"/>
  <c r="C165" i="3"/>
  <c r="N162" i="3"/>
  <c r="M162" i="3"/>
  <c r="N159" i="3"/>
  <c r="M159" i="3"/>
  <c r="N157" i="3"/>
  <c r="M157" i="3"/>
  <c r="N155" i="3"/>
  <c r="M155" i="3"/>
  <c r="N153" i="3"/>
  <c r="M153" i="3"/>
  <c r="N148" i="3"/>
  <c r="M148" i="3"/>
  <c r="N145" i="3"/>
  <c r="M145" i="3"/>
  <c r="N142" i="3"/>
  <c r="M142" i="3"/>
  <c r="N140" i="3"/>
  <c r="M140" i="3"/>
  <c r="N138" i="3"/>
  <c r="M138" i="3"/>
  <c r="N136" i="3"/>
  <c r="M136" i="3"/>
  <c r="N134" i="3"/>
  <c r="M134" i="3"/>
  <c r="N132" i="3"/>
  <c r="M132" i="3"/>
  <c r="N130" i="3"/>
  <c r="M130" i="3"/>
  <c r="N128" i="3"/>
  <c r="M128" i="3"/>
  <c r="N126" i="3"/>
  <c r="M126" i="3"/>
  <c r="N122" i="3"/>
  <c r="M122" i="3"/>
  <c r="N120" i="3"/>
  <c r="M120" i="3"/>
  <c r="N118" i="3"/>
  <c r="M118" i="3"/>
  <c r="N116" i="3"/>
  <c r="M116" i="3"/>
  <c r="N114" i="3"/>
  <c r="M114" i="3"/>
  <c r="N112" i="3"/>
  <c r="M112" i="3"/>
  <c r="N110" i="3"/>
  <c r="M110" i="3"/>
  <c r="N108" i="3"/>
  <c r="M108" i="3"/>
  <c r="N105" i="3"/>
  <c r="M105" i="3"/>
  <c r="N102" i="3"/>
  <c r="M102" i="3"/>
  <c r="N99" i="3"/>
  <c r="M99" i="3"/>
  <c r="N96" i="3"/>
  <c r="M96" i="3"/>
  <c r="N93" i="3"/>
  <c r="M93" i="3"/>
  <c r="N90" i="3"/>
  <c r="M90" i="3"/>
  <c r="N87" i="3"/>
  <c r="M87" i="3"/>
  <c r="M83" i="3"/>
  <c r="M80" i="3"/>
  <c r="N80" i="3"/>
  <c r="N78" i="3"/>
  <c r="M78" i="3"/>
  <c r="N75" i="3"/>
  <c r="M75" i="3"/>
  <c r="N72" i="3"/>
  <c r="M72" i="3"/>
  <c r="N68" i="3"/>
  <c r="M68" i="3"/>
  <c r="N45" i="3"/>
  <c r="N66" i="3"/>
  <c r="M66" i="3"/>
  <c r="N64" i="3"/>
  <c r="M64" i="3"/>
  <c r="N62" i="3"/>
  <c r="M62" i="3"/>
  <c r="N59" i="3"/>
  <c r="M59" i="3"/>
  <c r="N53" i="3"/>
  <c r="M53" i="3"/>
  <c r="N49" i="3"/>
  <c r="M49" i="3"/>
  <c r="M45" i="3"/>
  <c r="N43" i="3"/>
  <c r="M43" i="3"/>
  <c r="N41" i="3"/>
  <c r="M41" i="3"/>
  <c r="N39" i="3"/>
  <c r="M39" i="3"/>
  <c r="N37" i="3"/>
  <c r="M37" i="3"/>
  <c r="N35" i="3"/>
  <c r="M35" i="3"/>
  <c r="N33" i="3"/>
  <c r="M33" i="3"/>
  <c r="M30" i="3"/>
  <c r="M28" i="3"/>
  <c r="N26" i="3"/>
  <c r="M26" i="3"/>
  <c r="M23" i="3"/>
  <c r="M18" i="3"/>
  <c r="Q11" i="3"/>
  <c r="Q162" i="3"/>
  <c r="Q159" i="3"/>
  <c r="Q157" i="3"/>
  <c r="Q155" i="3"/>
  <c r="Q153" i="3"/>
  <c r="Q148" i="3"/>
  <c r="Q145" i="3"/>
  <c r="Q142" i="3"/>
  <c r="Q140" i="3"/>
  <c r="T140" i="3" s="1"/>
  <c r="Q138" i="3"/>
  <c r="Q136" i="3"/>
  <c r="T136" i="3" s="1"/>
  <c r="Q134" i="3"/>
  <c r="Q132" i="3"/>
  <c r="T132" i="3" s="1"/>
  <c r="Q130" i="3"/>
  <c r="Q128" i="3"/>
  <c r="Q126" i="3"/>
  <c r="Q124" i="3"/>
  <c r="T124" i="3" s="1"/>
  <c r="Q122" i="3"/>
  <c r="Q120" i="3"/>
  <c r="T120" i="3" s="1"/>
  <c r="Q118" i="3"/>
  <c r="Q116" i="3"/>
  <c r="Q114" i="3"/>
  <c r="Q112" i="3"/>
  <c r="Q110" i="3"/>
  <c r="Q108" i="3"/>
  <c r="Q105" i="3"/>
  <c r="Q102" i="3"/>
  <c r="Q99" i="3"/>
  <c r="Q96" i="3"/>
  <c r="Q93" i="3"/>
  <c r="Q90" i="3"/>
  <c r="Q87" i="3"/>
  <c r="Q83" i="3"/>
  <c r="Q80" i="3"/>
  <c r="Q78" i="3"/>
  <c r="Q75" i="3"/>
  <c r="Q72" i="3"/>
  <c r="Q68" i="3"/>
  <c r="Q66" i="3"/>
  <c r="Q64" i="3"/>
  <c r="Q62" i="3"/>
  <c r="Q59" i="3"/>
  <c r="Q53" i="3"/>
  <c r="Q49" i="3"/>
  <c r="Q45" i="3"/>
  <c r="Q43" i="3"/>
  <c r="Q41" i="3"/>
  <c r="Q39" i="3"/>
  <c r="Q37" i="3"/>
  <c r="Q35" i="3"/>
  <c r="Q33" i="3"/>
  <c r="Q30" i="3"/>
  <c r="Q28" i="3"/>
  <c r="Q26" i="3"/>
  <c r="Q23" i="3"/>
  <c r="Q18" i="3"/>
  <c r="P162" i="3"/>
  <c r="L162" i="3"/>
  <c r="K161" i="3"/>
  <c r="H162" i="3"/>
  <c r="H161" i="3" s="1"/>
  <c r="P159" i="3"/>
  <c r="L159" i="3"/>
  <c r="K159" i="3"/>
  <c r="H159" i="3"/>
  <c r="P157" i="3"/>
  <c r="L157" i="3"/>
  <c r="K157" i="3"/>
  <c r="H157" i="3"/>
  <c r="P155" i="3"/>
  <c r="L155" i="3"/>
  <c r="K155" i="3"/>
  <c r="H155" i="3"/>
  <c r="P153" i="3"/>
  <c r="L153" i="3"/>
  <c r="K153" i="3"/>
  <c r="H153" i="3"/>
  <c r="P148" i="3"/>
  <c r="L148" i="3"/>
  <c r="K148" i="3"/>
  <c r="K147" i="3" s="1"/>
  <c r="P145" i="3"/>
  <c r="L145" i="3"/>
  <c r="K145" i="3"/>
  <c r="K144" i="3" s="1"/>
  <c r="P142" i="3"/>
  <c r="L142" i="3"/>
  <c r="K142" i="3"/>
  <c r="H142" i="3"/>
  <c r="P140" i="3"/>
  <c r="L140" i="3"/>
  <c r="K140" i="3"/>
  <c r="P138" i="3"/>
  <c r="L138" i="3"/>
  <c r="K138" i="3"/>
  <c r="P136" i="3"/>
  <c r="L136" i="3"/>
  <c r="K136" i="3"/>
  <c r="H136" i="3"/>
  <c r="H134" i="3"/>
  <c r="P134" i="3"/>
  <c r="L134" i="3"/>
  <c r="K134" i="3"/>
  <c r="P132" i="3"/>
  <c r="L132" i="3"/>
  <c r="K132" i="3"/>
  <c r="P130" i="3"/>
  <c r="L130" i="3"/>
  <c r="K130" i="3"/>
  <c r="P128" i="3"/>
  <c r="L128" i="3"/>
  <c r="K128" i="3"/>
  <c r="H128" i="3"/>
  <c r="P126" i="3"/>
  <c r="L126" i="3"/>
  <c r="K126" i="3"/>
  <c r="P124" i="3"/>
  <c r="L124" i="3"/>
  <c r="K124" i="3"/>
  <c r="H124" i="3"/>
  <c r="P122" i="3"/>
  <c r="L122" i="3"/>
  <c r="K122" i="3"/>
  <c r="P120" i="3"/>
  <c r="L120" i="3"/>
  <c r="K120" i="3"/>
  <c r="H120" i="3"/>
  <c r="P118" i="3"/>
  <c r="L118" i="3"/>
  <c r="K118" i="3"/>
  <c r="H118" i="3"/>
  <c r="H116" i="3"/>
  <c r="P116" i="3"/>
  <c r="L116" i="3"/>
  <c r="K116" i="3"/>
  <c r="P114" i="3"/>
  <c r="L114" i="3"/>
  <c r="K114" i="3"/>
  <c r="P112" i="3"/>
  <c r="L112" i="3"/>
  <c r="K112" i="3"/>
  <c r="H110" i="3"/>
  <c r="P110" i="3"/>
  <c r="L110" i="3"/>
  <c r="K110" i="3"/>
  <c r="H108" i="3"/>
  <c r="P108" i="3"/>
  <c r="L108" i="3"/>
  <c r="K108" i="3"/>
  <c r="P105" i="3"/>
  <c r="L105" i="3"/>
  <c r="K105" i="3"/>
  <c r="H102" i="3"/>
  <c r="P102" i="3"/>
  <c r="L102" i="3"/>
  <c r="K102" i="3"/>
  <c r="P99" i="3"/>
  <c r="L99" i="3"/>
  <c r="K99" i="3"/>
  <c r="P96" i="3"/>
  <c r="L96" i="3"/>
  <c r="K96" i="3"/>
  <c r="P93" i="3"/>
  <c r="L93" i="3"/>
  <c r="K93" i="3"/>
  <c r="P90" i="3"/>
  <c r="L90" i="3"/>
  <c r="K90" i="3"/>
  <c r="P87" i="3"/>
  <c r="L87" i="3"/>
  <c r="K87" i="3"/>
  <c r="P83" i="3"/>
  <c r="L83" i="3"/>
  <c r="K83" i="3"/>
  <c r="P80" i="3"/>
  <c r="L80" i="3"/>
  <c r="K80" i="3"/>
  <c r="P78" i="3"/>
  <c r="L78" i="3"/>
  <c r="K78" i="3"/>
  <c r="H78" i="3"/>
  <c r="P75" i="3"/>
  <c r="L75" i="3"/>
  <c r="K75" i="3"/>
  <c r="P72" i="3"/>
  <c r="L72" i="3"/>
  <c r="K72" i="3"/>
  <c r="P68" i="3"/>
  <c r="L68" i="3"/>
  <c r="K68" i="3"/>
  <c r="H66" i="3"/>
  <c r="P66" i="3"/>
  <c r="L66" i="3"/>
  <c r="K66" i="3"/>
  <c r="P64" i="3"/>
  <c r="L64" i="3"/>
  <c r="K64" i="3"/>
  <c r="P62" i="3"/>
  <c r="L62" i="3"/>
  <c r="K62" i="3"/>
  <c r="P59" i="3"/>
  <c r="L59" i="3"/>
  <c r="K59" i="3"/>
  <c r="P53" i="3"/>
  <c r="L53" i="3"/>
  <c r="H53" i="3"/>
  <c r="H52" i="3" s="1"/>
  <c r="K52" i="3"/>
  <c r="P49" i="3"/>
  <c r="L49" i="3"/>
  <c r="K49" i="3"/>
  <c r="K48" i="3" s="1"/>
  <c r="H49" i="3"/>
  <c r="H48" i="3" s="1"/>
  <c r="P45" i="3"/>
  <c r="L45" i="3"/>
  <c r="K45" i="3"/>
  <c r="P43" i="3"/>
  <c r="L43" i="3"/>
  <c r="K43" i="3"/>
  <c r="H43" i="3"/>
  <c r="P41" i="3"/>
  <c r="L41" i="3"/>
  <c r="K41" i="3"/>
  <c r="H41" i="3"/>
  <c r="P39" i="3"/>
  <c r="L39" i="3"/>
  <c r="K39" i="3"/>
  <c r="P37" i="3"/>
  <c r="L37" i="3"/>
  <c r="K37" i="3"/>
  <c r="H35" i="3"/>
  <c r="P35" i="3"/>
  <c r="L35" i="3"/>
  <c r="K35" i="3"/>
  <c r="P33" i="3"/>
  <c r="L33" i="3"/>
  <c r="K33" i="3"/>
  <c r="P30" i="3"/>
  <c r="L30" i="3"/>
  <c r="K30" i="3"/>
  <c r="P28" i="3"/>
  <c r="L28" i="3"/>
  <c r="K28" i="3"/>
  <c r="P26" i="3"/>
  <c r="L26" i="3"/>
  <c r="K26" i="3"/>
  <c r="H26" i="3"/>
  <c r="P23" i="3"/>
  <c r="L23" i="3"/>
  <c r="K23" i="3"/>
  <c r="P18" i="3"/>
  <c r="L18" i="3"/>
  <c r="K18" i="3"/>
  <c r="K17" i="3" s="1"/>
  <c r="P11" i="3"/>
  <c r="L11" i="3"/>
  <c r="K11" i="3"/>
  <c r="K10" i="3" s="1"/>
  <c r="U75" i="3" l="1"/>
  <c r="T162" i="3"/>
  <c r="T153" i="3"/>
  <c r="U142" i="3"/>
  <c r="U118" i="3"/>
  <c r="T116" i="3"/>
  <c r="U116" i="3"/>
  <c r="U114" i="3"/>
  <c r="U112" i="3"/>
  <c r="T112" i="3"/>
  <c r="U110" i="3"/>
  <c r="T108" i="3"/>
  <c r="T102" i="3"/>
  <c r="U102" i="3"/>
  <c r="U99" i="3"/>
  <c r="T96" i="3"/>
  <c r="U93" i="3"/>
  <c r="T90" i="3"/>
  <c r="U87" i="3"/>
  <c r="U80" i="3"/>
  <c r="U78" i="3"/>
  <c r="T78" i="3"/>
  <c r="T72" i="3"/>
  <c r="U72" i="3"/>
  <c r="U68" i="3"/>
  <c r="T66" i="3"/>
  <c r="U66" i="3"/>
  <c r="U64" i="3"/>
  <c r="U62" i="3"/>
  <c r="T62" i="3"/>
  <c r="U53" i="3"/>
  <c r="T45" i="3"/>
  <c r="U45" i="3"/>
  <c r="U43" i="3"/>
  <c r="T41" i="3"/>
  <c r="U39" i="3"/>
  <c r="U37" i="3"/>
  <c r="U35" i="3"/>
  <c r="U33" i="3"/>
  <c r="O34" i="3"/>
  <c r="U30" i="3"/>
  <c r="O29" i="3"/>
  <c r="U26" i="3"/>
  <c r="U23" i="3"/>
  <c r="O19" i="3"/>
  <c r="U162" i="3"/>
  <c r="T83" i="3"/>
  <c r="T23" i="3"/>
  <c r="O24" i="3"/>
  <c r="T11" i="3"/>
  <c r="O12" i="3"/>
  <c r="U11" i="3"/>
  <c r="T26" i="3"/>
  <c r="T35" i="3"/>
  <c r="T43" i="3"/>
  <c r="T80" i="3"/>
  <c r="T105" i="3"/>
  <c r="T114" i="3"/>
  <c r="T122" i="3"/>
  <c r="T130" i="3"/>
  <c r="T138" i="3"/>
  <c r="T148" i="3"/>
  <c r="T159" i="3"/>
  <c r="H145" i="3"/>
  <c r="H144" i="3" s="1"/>
  <c r="H140" i="3"/>
  <c r="T145" i="3"/>
  <c r="T68" i="3"/>
  <c r="T59" i="3"/>
  <c r="T53" i="3"/>
  <c r="O158" i="3"/>
  <c r="O129" i="3"/>
  <c r="O38" i="3"/>
  <c r="U49" i="3"/>
  <c r="U105" i="3"/>
  <c r="H18" i="3"/>
  <c r="H17" i="3" s="1"/>
  <c r="O67" i="3"/>
  <c r="P165" i="3"/>
  <c r="H148" i="3"/>
  <c r="H147" i="3" s="1"/>
  <c r="O94" i="3"/>
  <c r="O42" i="3"/>
  <c r="O131" i="3"/>
  <c r="O69" i="3"/>
  <c r="O160" i="3"/>
  <c r="H37" i="3"/>
  <c r="T30" i="3"/>
  <c r="T39" i="3"/>
  <c r="T49" i="3"/>
  <c r="T64" i="3"/>
  <c r="T75" i="3"/>
  <c r="T87" i="3"/>
  <c r="T99" i="3"/>
  <c r="T110" i="3"/>
  <c r="T118" i="3"/>
  <c r="T126" i="3"/>
  <c r="T134" i="3"/>
  <c r="T142" i="3"/>
  <c r="T155" i="3"/>
  <c r="O54" i="3"/>
  <c r="O103" i="3"/>
  <c r="O113" i="3"/>
  <c r="O81" i="3"/>
  <c r="K22" i="3"/>
  <c r="O137" i="3"/>
  <c r="U59" i="3"/>
  <c r="U148" i="3"/>
  <c r="O27" i="3"/>
  <c r="O36" i="3"/>
  <c r="O40" i="3"/>
  <c r="O44" i="3"/>
  <c r="O50" i="3"/>
  <c r="O60" i="3"/>
  <c r="O63" i="3"/>
  <c r="O73" i="3"/>
  <c r="O79" i="3"/>
  <c r="O84" i="3"/>
  <c r="O91" i="3"/>
  <c r="O119" i="3"/>
  <c r="O123" i="3"/>
  <c r="O127" i="3"/>
  <c r="O133" i="3"/>
  <c r="O149" i="3"/>
  <c r="O156" i="3"/>
  <c r="Q165" i="3"/>
  <c r="T18" i="3"/>
  <c r="O97" i="3"/>
  <c r="O109" i="3"/>
  <c r="O117" i="3"/>
  <c r="O141" i="3"/>
  <c r="K58" i="3"/>
  <c r="O31" i="3"/>
  <c r="O46" i="3"/>
  <c r="O65" i="3"/>
  <c r="O76" i="3"/>
  <c r="O88" i="3"/>
  <c r="O121" i="3"/>
  <c r="O125" i="3"/>
  <c r="O135" i="3"/>
  <c r="O146" i="3"/>
  <c r="O154" i="3"/>
  <c r="T28" i="3"/>
  <c r="T33" i="3"/>
  <c r="T37" i="3"/>
  <c r="T93" i="3"/>
  <c r="T128" i="3"/>
  <c r="T157" i="3"/>
  <c r="R165" i="3"/>
  <c r="S165" i="3"/>
  <c r="O100" i="3"/>
  <c r="O106" i="3"/>
  <c r="O111" i="3"/>
  <c r="O115" i="3"/>
  <c r="O139" i="3"/>
  <c r="O143" i="3"/>
  <c r="O163" i="3"/>
  <c r="U18" i="3"/>
  <c r="H93" i="3"/>
  <c r="H72" i="3"/>
  <c r="H99" i="3"/>
  <c r="H23" i="3"/>
  <c r="H22" i="3" s="1"/>
  <c r="H11" i="3"/>
  <c r="H10" i="3" s="1"/>
  <c r="K32" i="3"/>
  <c r="H105" i="3"/>
  <c r="H104" i="3" s="1"/>
  <c r="H87" i="3"/>
  <c r="H96" i="3"/>
  <c r="H32" i="3"/>
  <c r="H83" i="3"/>
  <c r="H90" i="3"/>
  <c r="H59" i="3"/>
  <c r="H80" i="3"/>
  <c r="H75" i="3"/>
  <c r="H68" i="3"/>
  <c r="T165" i="3" l="1"/>
  <c r="O165" i="3"/>
  <c r="O166" i="3"/>
  <c r="U165" i="3"/>
  <c r="G165" i="3"/>
  <c r="H58" i="3"/>
</calcChain>
</file>

<file path=xl/comments1.xml><?xml version="1.0" encoding="utf-8"?>
<comments xmlns="http://schemas.openxmlformats.org/spreadsheetml/2006/main">
  <authors>
    <author>GUIDO ESCOBAR</author>
  </authors>
  <commentList>
    <comment ref="L5" authorId="0" shapeId="0">
      <text>
        <r>
          <rPr>
            <b/>
            <sz val="9"/>
            <color indexed="81"/>
            <rFont val="Tahoma"/>
            <family val="2"/>
          </rPr>
          <t>GUIDO ESCOBAR:</t>
        </r>
        <r>
          <rPr>
            <sz val="9"/>
            <color indexed="81"/>
            <rFont val="Tahoma"/>
            <family val="2"/>
          </rPr>
          <t xml:space="preserve">
Formato Porcentaje, 1 decimal</t>
        </r>
      </text>
    </comment>
    <comment ref="N5" authorId="0" shapeId="0">
      <text>
        <r>
          <rPr>
            <b/>
            <sz val="9"/>
            <color indexed="81"/>
            <rFont val="Tahoma"/>
            <family val="2"/>
          </rPr>
          <t>GUIDO ESCOBAR:</t>
        </r>
        <r>
          <rPr>
            <sz val="9"/>
            <color indexed="81"/>
            <rFont val="Tahoma"/>
            <family val="2"/>
          </rPr>
          <t xml:space="preserve">
Formato Porcentaje, 1 decimal</t>
        </r>
      </text>
    </comment>
    <comment ref="O5" authorId="0" shapeId="0">
      <text>
        <r>
          <rPr>
            <b/>
            <sz val="9"/>
            <color indexed="81"/>
            <rFont val="Tahoma"/>
            <family val="2"/>
          </rPr>
          <t>GUIDO ESCOBAR:</t>
        </r>
        <r>
          <rPr>
            <sz val="9"/>
            <color indexed="81"/>
            <rFont val="Tahoma"/>
            <family val="2"/>
          </rPr>
          <t xml:space="preserve">
Formato Porcentaje, 1 decimal</t>
        </r>
      </text>
    </comment>
    <comment ref="R5" authorId="0" shapeId="0">
      <text>
        <r>
          <rPr>
            <b/>
            <sz val="9"/>
            <color indexed="81"/>
            <rFont val="Tahoma"/>
            <family val="2"/>
          </rPr>
          <t>GUIDO ESCOBAR:</t>
        </r>
        <r>
          <rPr>
            <sz val="9"/>
            <color indexed="81"/>
            <rFont val="Tahoma"/>
            <family val="2"/>
          </rPr>
          <t xml:space="preserve">
Corresponde al valor del RPC</t>
        </r>
      </text>
    </comment>
    <comment ref="S5" authorId="0" shapeId="0">
      <text>
        <r>
          <rPr>
            <b/>
            <sz val="9"/>
            <color indexed="81"/>
            <rFont val="Tahoma"/>
            <family val="2"/>
          </rPr>
          <t>GUIDO ESCOBAR:</t>
        </r>
        <r>
          <rPr>
            <sz val="9"/>
            <color indexed="81"/>
            <rFont val="Tahoma"/>
            <family val="2"/>
          </rPr>
          <t xml:space="preserve">
Corresponde a lo efectivamente pagado.</t>
        </r>
      </text>
    </comment>
    <comment ref="T5" authorId="0" shapeId="0">
      <text>
        <r>
          <rPr>
            <b/>
            <sz val="9"/>
            <color indexed="81"/>
            <rFont val="Tahoma"/>
            <family val="2"/>
          </rPr>
          <t>GUIDO ESCOBAR:</t>
        </r>
        <r>
          <rPr>
            <sz val="9"/>
            <color indexed="81"/>
            <rFont val="Tahoma"/>
            <family val="2"/>
          </rPr>
          <t xml:space="preserve">
Formato Porcentaje, 1 decimal</t>
        </r>
      </text>
    </comment>
    <comment ref="U5" authorId="0" shapeId="0">
      <text>
        <r>
          <rPr>
            <b/>
            <sz val="9"/>
            <color indexed="81"/>
            <rFont val="Tahoma"/>
            <family val="2"/>
          </rPr>
          <t>GUIDO ESCOBAR:</t>
        </r>
        <r>
          <rPr>
            <sz val="9"/>
            <color indexed="81"/>
            <rFont val="Tahoma"/>
            <family val="2"/>
          </rPr>
          <t xml:space="preserve">
Formato Porcentaje, 1 decimal</t>
        </r>
      </text>
    </comment>
  </commentList>
</comments>
</file>

<file path=xl/sharedStrings.xml><?xml version="1.0" encoding="utf-8"?>
<sst xmlns="http://schemas.openxmlformats.org/spreadsheetml/2006/main" count="681" uniqueCount="426">
  <si>
    <t>Cali, Solidaria por la Vida</t>
  </si>
  <si>
    <t>Territorios para la Vida</t>
  </si>
  <si>
    <t>Espacio Público para la Integración Socio-Ecológica</t>
  </si>
  <si>
    <t>Número</t>
  </si>
  <si>
    <t>Vías y andenes adecuados con inclusión social</t>
  </si>
  <si>
    <t>m2</t>
  </si>
  <si>
    <t>Cali, por Nuestra Casa Común</t>
  </si>
  <si>
    <t>km</t>
  </si>
  <si>
    <t xml:space="preserve">Movilidad Multimodal Sustentable </t>
  </si>
  <si>
    <t xml:space="preserve">Número </t>
  </si>
  <si>
    <t xml:space="preserve">Mejoramiento de la red peatonal en la zona urbana y rural </t>
  </si>
  <si>
    <t xml:space="preserve">m2 </t>
  </si>
  <si>
    <t xml:space="preserve">Kilómetros de ciclo-infraestructura construida </t>
  </si>
  <si>
    <t>Vías y obras de drenaje en la zona urbana y rural construidas</t>
  </si>
  <si>
    <t>Vías con mantenimiento y rehabilitación eco sostenible</t>
  </si>
  <si>
    <t>Puentes vehiculares en la zona urbana y rural mantenidos</t>
  </si>
  <si>
    <t xml:space="preserve">Frentes de trabajo de las 21 Megaobras ejecutados mediante el sistema de contribución por valorización </t>
  </si>
  <si>
    <t>Km</t>
  </si>
  <si>
    <t xml:space="preserve">Gestión del Riesgo </t>
  </si>
  <si>
    <t>m3</t>
  </si>
  <si>
    <t>ORGANISMO</t>
  </si>
  <si>
    <t>SECRETARÍA DE INFRAESTRUCTURA</t>
  </si>
  <si>
    <t>Fecha de reporte:</t>
  </si>
  <si>
    <t>Vigencia:</t>
  </si>
  <si>
    <t>Código organismo</t>
  </si>
  <si>
    <t>Código general</t>
  </si>
  <si>
    <t>Clase</t>
  </si>
  <si>
    <t>Identificación de la dimensión, línea estratégica, programa, indicador y proyectos de inversión</t>
  </si>
  <si>
    <t>Clasificación (BP)</t>
  </si>
  <si>
    <t xml:space="preserve">Meta a alcanzar Plan Indicativo
</t>
  </si>
  <si>
    <t>Indicador de resultado del proyecto (Descripción)</t>
  </si>
  <si>
    <t>Valor Indicador de resultado del proyecto</t>
  </si>
  <si>
    <t>Meta de producto del proyecto (Descripción)</t>
  </si>
  <si>
    <t>Indicador de producto del proyecto (Descripción)</t>
  </si>
  <si>
    <t>Valor de la meta de producto del proyecto</t>
  </si>
  <si>
    <t>Ponderación producto
 (%)</t>
  </si>
  <si>
    <t>Valor de la ejecución del producto del proyecto</t>
  </si>
  <si>
    <t xml:space="preserve">% de ejecución física de los productos del proyecto
</t>
  </si>
  <si>
    <t>% de avance del proyecto</t>
  </si>
  <si>
    <t>Presupuesto inicial
(Pesos)</t>
  </si>
  <si>
    <t>Presupuesto definitivo
(Pesos)
(1)</t>
  </si>
  <si>
    <t>Presupuesto ejecutado
(Pesos)
(2)</t>
  </si>
  <si>
    <t>Presupuesto pagos
(Pesos)
(3)</t>
  </si>
  <si>
    <t>% de ejecución presupuestal
(2) / (1)</t>
  </si>
  <si>
    <t>% de ejecución con pagos
(3) / (2)</t>
  </si>
  <si>
    <t>Día / Mes / Año (Inicio)</t>
  </si>
  <si>
    <t>Día / Mes / Año (Finali-zación)</t>
  </si>
  <si>
    <t>Explicación del avance o retraso</t>
  </si>
  <si>
    <t>Organismo responsable
(Reparto administrativo)</t>
  </si>
  <si>
    <t>D</t>
  </si>
  <si>
    <t>L</t>
  </si>
  <si>
    <t>P</t>
  </si>
  <si>
    <t>I</t>
  </si>
  <si>
    <t>pr</t>
  </si>
  <si>
    <t>Adecuación de vías y andenes en Santiago de Cali</t>
  </si>
  <si>
    <t>BP26003015</t>
  </si>
  <si>
    <t>Secretaría de Infraestructura - Subsecretaría de Mantenimiento Vial</t>
  </si>
  <si>
    <t>BP26003015A</t>
  </si>
  <si>
    <t>Realizar adecuación a la Infraestructura vial y peatonal en zona urbana</t>
  </si>
  <si>
    <t>Andenes de la red urbana mejorados</t>
  </si>
  <si>
    <t>BP26003015B</t>
  </si>
  <si>
    <t>Vía urbana mejorada</t>
  </si>
  <si>
    <t>Fortalecimiento y Gestión de los Socioecosistemas</t>
  </si>
  <si>
    <t>Ruralidad Sustentable</t>
  </si>
  <si>
    <t>Vías rurales con mantenimiento anual rutinario con inclusión social</t>
  </si>
  <si>
    <t>Mantenimiento rutinario con inclusión social de las vías rurales de Santiago de Cali</t>
  </si>
  <si>
    <t>BP26002986</t>
  </si>
  <si>
    <t>BP26002986A</t>
  </si>
  <si>
    <t>Mejorar la malla vial rural en los sectores de las cuencas de los Corregimientosde Cali</t>
  </si>
  <si>
    <t>Realizar manteminiento de 250 Km de via terciaria</t>
  </si>
  <si>
    <t xml:space="preserve">Vía terciaria con mantenimiento </t>
  </si>
  <si>
    <t>Movilidad Peatonal</t>
  </si>
  <si>
    <t>Mantenimiento de puentes peatonales de la zona urbana y rural</t>
  </si>
  <si>
    <t>Mantenimiento y rehabilitación de puentes peatonales de la zona urbana y rural de Santiago de Cali</t>
  </si>
  <si>
    <t>BP26002987</t>
  </si>
  <si>
    <t>BP26002987A</t>
  </si>
  <si>
    <t>Mejorar el estado de las soluciones peatonales existentes en Santiago de Cali</t>
  </si>
  <si>
    <t>Puente peatonal con mantenimiento</t>
  </si>
  <si>
    <t>BP26002987B</t>
  </si>
  <si>
    <t>Fortalecer estructuralmente los puentes peatonales existentes en santiago de Cali</t>
  </si>
  <si>
    <t>Puentes peatonales de la red urbana rehabilitados</t>
  </si>
  <si>
    <t>Movilidad en Bicicleta</t>
  </si>
  <si>
    <t xml:space="preserve">Transporte Público de Pasajeros  </t>
  </si>
  <si>
    <t>km de Corredores troncales del SITM - MIO construidos</t>
  </si>
  <si>
    <t>Diseño y construcción de la infraestructura física asociada al Sistema Integrado de Transporte Masivo de Cali</t>
  </si>
  <si>
    <t>BP26003057</t>
  </si>
  <si>
    <t>BP26003057A</t>
  </si>
  <si>
    <t>Construir la infraestructura asociada  a la movilidad del transporte público en el SITM-MIO</t>
  </si>
  <si>
    <t>Realizar la Contruccion de 7 km de via urbana</t>
  </si>
  <si>
    <t xml:space="preserve"> Vía urbana construida</t>
  </si>
  <si>
    <t>BP26003057B</t>
  </si>
  <si>
    <t>BP26003057C</t>
  </si>
  <si>
    <t>Terminales de transporte construidas</t>
  </si>
  <si>
    <t>Mejoramiento de Infraestructura Vial</t>
  </si>
  <si>
    <t>Estudios de preinversión realizados</t>
  </si>
  <si>
    <t>Construcción de vías y obras de drenaje en la zona urbana y rural de Santiago de Cali</t>
  </si>
  <si>
    <t>BP26002990</t>
  </si>
  <si>
    <t>BP26002990A</t>
  </si>
  <si>
    <t>Completar la infraestructura víal de la zona urbana y rural</t>
  </si>
  <si>
    <t xml:space="preserve">Vía urbana construida </t>
  </si>
  <si>
    <t>BP26002990B</t>
  </si>
  <si>
    <t xml:space="preserve">Vía terciaria construida </t>
  </si>
  <si>
    <t>Vía terciaria mejorada</t>
  </si>
  <si>
    <t>Vía terciaria rehabilitada</t>
  </si>
  <si>
    <t>Mejorar el estado de la malla vial</t>
  </si>
  <si>
    <t>Mejoramiento de la malla vial en Santiago de Cali</t>
  </si>
  <si>
    <t>BP26003017</t>
  </si>
  <si>
    <t>BP26003017A</t>
  </si>
  <si>
    <t>BP26003017B</t>
  </si>
  <si>
    <t xml:space="preserve">Vía urbana con mantenimiento  </t>
  </si>
  <si>
    <t>Mantenimiento de puentes vehiculares en la zona urbana y rural de Santiago de Cali</t>
  </si>
  <si>
    <t>BP26003007</t>
  </si>
  <si>
    <t>BP26003007A</t>
  </si>
  <si>
    <t xml:space="preserve">Puente de la red vial urbana con mantenimiento </t>
  </si>
  <si>
    <t>Construcción de frentes de trabajo de las 21 Megaobras ejecutados mediante el sistema de contribución por valorización en Santiago de Cali</t>
  </si>
  <si>
    <t>BP26002991</t>
  </si>
  <si>
    <t>Secretaría de Infraestructura - Subsecretaría de apoyo tecnico - Subsecretaría de Mantenimiento Vial</t>
  </si>
  <si>
    <t>BP26002991A</t>
  </si>
  <si>
    <t>Mitigar las dificultades de movilidad de los puntos criticos de la ciudad</t>
  </si>
  <si>
    <t>Reducción del Riesgo</t>
  </si>
  <si>
    <t>Construcción de obras de estabilización y contención en la zona urbana y rural de Cali</t>
  </si>
  <si>
    <t>Construir obras de contención, estabilización y drenajes en zona rural de Cali</t>
  </si>
  <si>
    <t>Sitio crítico de la red terciaria estabilizado</t>
  </si>
  <si>
    <t>Construcción obras de contención estabilización, mitigación y prevención en Santiago de Cali</t>
  </si>
  <si>
    <t>BP26003655</t>
  </si>
  <si>
    <t>BP26003655A</t>
  </si>
  <si>
    <t>Demoliciones de techos de áreas afectadas por asentamientos de desarrollo incompleto del Proyecto Plan Jarillón, realizadas con procesos de concertación y garantía de derechos</t>
  </si>
  <si>
    <t>Apoyo en la recuperación de zonas ocupadas irregularmente en el plan Jarillón de Cali</t>
  </si>
  <si>
    <t>BP26002754</t>
  </si>
  <si>
    <t>BP26002754A</t>
  </si>
  <si>
    <t>Aumentar los recursos humanos y materiales para realizar labores de recuperacion de zonas afectadas</t>
  </si>
  <si>
    <t>Obras de infraestructura para la reducción del riesgo de desastres realizadas</t>
  </si>
  <si>
    <t>Proyectos</t>
  </si>
  <si>
    <t>Proyectos desfinanciados</t>
  </si>
  <si>
    <t>Avance Físico</t>
  </si>
  <si>
    <t xml:space="preserve">Realizar el Mejoramiento de  5405  m2 de andenes de la red urbana </t>
  </si>
  <si>
    <t>Realizar el Mejoramiento de 1,8 Km de via urbana (equivale a 10379 m2)</t>
  </si>
  <si>
    <t>Realizar mantenimiento a 23 puentes peatonales</t>
  </si>
  <si>
    <t>Realizar rehabilitacion de 1 puentes peatonaesl de la red urbana</t>
  </si>
  <si>
    <t>Mantenimiento de puentes peatonales en la comuna 5 de Santiago de Cali</t>
  </si>
  <si>
    <t>BP26003948</t>
  </si>
  <si>
    <t>BP26003948A</t>
  </si>
  <si>
    <t>Recuperar el estado de los puentes peatonales de la Comuna 5</t>
  </si>
  <si>
    <t>Realizar el mantenimiento de 1 puente peatonal</t>
  </si>
  <si>
    <t>Mantenimiento de puente peatonal</t>
  </si>
  <si>
    <t>Mantenimiento de puentes peatonales en la comuna 11 de Santiago de Cali</t>
  </si>
  <si>
    <t>BP26003949</t>
  </si>
  <si>
    <t>BP26003949A</t>
  </si>
  <si>
    <t>Recuperar el estado de los puentes peatonales de la Comuna 11</t>
  </si>
  <si>
    <t>Mantenimiento de puentes peatonales en la comuna 14 de Santiago de Cali</t>
  </si>
  <si>
    <t>BP26003951</t>
  </si>
  <si>
    <t>BP26003951A</t>
  </si>
  <si>
    <t>Recuperar el estado de los puentes peatonales de la Comuna 14</t>
  </si>
  <si>
    <t>Mantenimiento de andenes en el corregimiento Hormiguero de Santiago de Cali</t>
  </si>
  <si>
    <t>BP26003952</t>
  </si>
  <si>
    <t>BP26003952A</t>
  </si>
  <si>
    <t>Mejorar el estado de la red peatonal en el corregimiento del Hormiguero</t>
  </si>
  <si>
    <t>Realizar el mantenimiento de 105 m de andenes (equivale a 105 m2)</t>
  </si>
  <si>
    <t>Andén de la red terciaria en funcionamiento</t>
  </si>
  <si>
    <t>Mantenimiento de andenes en el corregimiento Montebello de Santiago de Cali</t>
  </si>
  <si>
    <t>BP26003953</t>
  </si>
  <si>
    <t>BP26003953A</t>
  </si>
  <si>
    <t>Mejorar el estado de la red peatonal en el corregimiento del Montebello</t>
  </si>
  <si>
    <t>Realizar el mantenimiento de 50 m de andenes (equivale a 50 m2)</t>
  </si>
  <si>
    <t>Mejoramiento de la red peatonal de la comuna 5 de Santiago de Cali</t>
  </si>
  <si>
    <t>BP26003954</t>
  </si>
  <si>
    <t>BP26003954A</t>
  </si>
  <si>
    <t>Mejorar la red peatonal existente en la Comuna 5</t>
  </si>
  <si>
    <t>Realizar el mejoramiento de 40 m de andenes (equivale a 300 m2)</t>
  </si>
  <si>
    <t xml:space="preserve">Mejoramiento de la red peatonal de la comuna 6 de Santiago de Cali </t>
  </si>
  <si>
    <t>BP26003955</t>
  </si>
  <si>
    <t>BP26003955A</t>
  </si>
  <si>
    <t>Mejorar la red peatonal existente en la Comuna 6</t>
  </si>
  <si>
    <t>Realizar el mejoramiento de 93 m de andenes (equivale a 93 m2)</t>
  </si>
  <si>
    <t xml:space="preserve">Mejoramiento de la red peatonal de la comuna 16 de santiago de Cali </t>
  </si>
  <si>
    <t>BP26003958</t>
  </si>
  <si>
    <t>BP26003958A</t>
  </si>
  <si>
    <t>Mejorar la red peatonal existente en la Comuna 16</t>
  </si>
  <si>
    <t>Realizar el mejoramiento de 100 m de andenes (equivale a 320 m2)</t>
  </si>
  <si>
    <t xml:space="preserve">Mejoramiento de la red peatonal de la comuna 17 de Santiago de Cali </t>
  </si>
  <si>
    <t>BP26003959</t>
  </si>
  <si>
    <t>BP26003959A</t>
  </si>
  <si>
    <t>Mejorar la red peatonal existente en la Comuna 17</t>
  </si>
  <si>
    <t>Realizar el mejoramiento de 122 m de andenes (equivale a 122 m2)</t>
  </si>
  <si>
    <t>Mejoramiento de la red peatonal de la comuna 10 de Santiago de Cali</t>
  </si>
  <si>
    <t>BP26004002</t>
  </si>
  <si>
    <t>BP26004002A</t>
  </si>
  <si>
    <t>Mejorar la red peatonal existente en la Comuna 10</t>
  </si>
  <si>
    <t>Realizar el mejoramiento de 458 m de andenes (equivale a 1000 m2)</t>
  </si>
  <si>
    <t>Construcción de cicloinfraestructura en Santiago de Cali</t>
  </si>
  <si>
    <t>BP26002988</t>
  </si>
  <si>
    <t>BP26002988A</t>
  </si>
  <si>
    <t>Fortalecer la infraestructura para el uso de medios alternativos de transporte en la Entidad Territorial</t>
  </si>
  <si>
    <t>Realizar la construccion de  15540  mts de cicloinfraestructura en la ciudad de Cali (equivalente a 15,54 km)</t>
  </si>
  <si>
    <t>Ciclo infraestructura urbana construida</t>
  </si>
  <si>
    <t xml:space="preserve">Secretaría de Infraestructura </t>
  </si>
  <si>
    <t>Realizar la construccion de 2 terminal de transporte.</t>
  </si>
  <si>
    <t xml:space="preserve">Realizar 1 estudios de preinversion </t>
  </si>
  <si>
    <t>Realizar la Construccion de  0,17 km de via urbana</t>
  </si>
  <si>
    <t>aumentar la ejecucion de obras de infraestructura vial en zona urbana y rural</t>
  </si>
  <si>
    <t>Realizar la Construccion de  2,256 km de via rural</t>
  </si>
  <si>
    <t>Construcción de obras de drenaje en la comuna 5 de Santiago de Cali</t>
  </si>
  <si>
    <t>BP26003985</t>
  </si>
  <si>
    <t>BP26003985A</t>
  </si>
  <si>
    <t>Recuperar la infraestructura vial en la comuna 5 de santiago de cali</t>
  </si>
  <si>
    <t xml:space="preserve">Realizar la construccion de 0,044 km de obras de drenaje </t>
  </si>
  <si>
    <t>Construcción  de obras de drenaje en la comuna 18 de Santiago de Cali</t>
  </si>
  <si>
    <t>BP26003987</t>
  </si>
  <si>
    <t>BP26003987A</t>
  </si>
  <si>
    <t>Recuperar la infraestructura vial en la comuna 18 de santiago de cali</t>
  </si>
  <si>
    <t xml:space="preserve">Realizar la construccion de 0,186 km de obras de drenaje </t>
  </si>
  <si>
    <t>Construcción obras de drenaje en el corregimiento de la Buitrera Santiago de Cali</t>
  </si>
  <si>
    <t>BP26003988</t>
  </si>
  <si>
    <t>BP26003988A</t>
  </si>
  <si>
    <t>Recuperar la infraestructura vial en el corregimiento de la Buitrera de santiago de cali</t>
  </si>
  <si>
    <t xml:space="preserve">Realizar la construccion de 1,315 km de obras de drenaje </t>
  </si>
  <si>
    <t>Construcción de vías y obras de drenaje en el corregimiento el Saladito de Santiago de Cali</t>
  </si>
  <si>
    <t>BP26003989</t>
  </si>
  <si>
    <t>BP26003989A</t>
  </si>
  <si>
    <t xml:space="preserve">Recuperar la infraestructura vial en el corregimiento del Saladito </t>
  </si>
  <si>
    <t xml:space="preserve">Realizar la construccion de 0,22 km de vías rurales </t>
  </si>
  <si>
    <t>BP26003989B</t>
  </si>
  <si>
    <t xml:space="preserve">Realizar el mejoramiento de 250 m de vías rurales (equivale a 0,25km) </t>
  </si>
  <si>
    <t>BP26003989C</t>
  </si>
  <si>
    <t xml:space="preserve">Realizar la construccion de 0,22 km de obras de drenaje </t>
  </si>
  <si>
    <t xml:space="preserve">Vía terciaria rehabilitada </t>
  </si>
  <si>
    <t>Construcción de huellas y obras de drenaje en el corregimiento la Elvira Santiago de Cali</t>
  </si>
  <si>
    <t>BP26003990</t>
  </si>
  <si>
    <t>BP26003990A</t>
  </si>
  <si>
    <t>Recuperar la infraestructura vial en el corregimiento de la Elvira de santiago de cali</t>
  </si>
  <si>
    <t xml:space="preserve">Realizar el mejoramiento de 230 m de vías rurales (equivale a 0,23km) </t>
  </si>
  <si>
    <t>BP26003990B</t>
  </si>
  <si>
    <t xml:space="preserve">Realizar la rehabilitacion de 0,221 km de obras de drenaje </t>
  </si>
  <si>
    <t>Construcción de huellas y obras de drenaje en el corregimiento Felidia Santiago de Cali</t>
  </si>
  <si>
    <t>BP26003991</t>
  </si>
  <si>
    <t>BP26003991A</t>
  </si>
  <si>
    <t>Recuperar la infraestructura vial en el corregimiento de la Felidia de santiago de cali</t>
  </si>
  <si>
    <t xml:space="preserve">Realizar el mejoramiento de 391 m de vías rurales (equivale a 0,391km) </t>
  </si>
  <si>
    <t>BP26003991B</t>
  </si>
  <si>
    <t xml:space="preserve">Realizar la rehabilitacion de 0,22 km de obras de drenaje </t>
  </si>
  <si>
    <t>Construcción de vías y obras de drenaje en el corregimiento de Golondrinas de Santiago de Cali</t>
  </si>
  <si>
    <t>BP26003992</t>
  </si>
  <si>
    <t>BP26003992A</t>
  </si>
  <si>
    <t>Recuperar la infraestructura vial en el corregimiento de Golondrinas</t>
  </si>
  <si>
    <t xml:space="preserve">Realizar el mejoramiento de 0,645km de vías rurales  </t>
  </si>
  <si>
    <t>Construcción de vías y obras de drenaje en el corregimiento la Castilla de Santiago de Cali</t>
  </si>
  <si>
    <t>BP26003993</t>
  </si>
  <si>
    <t>BP26003993A</t>
  </si>
  <si>
    <t>Recuperar la infraestructura vial en el corregimiento de la Castilla</t>
  </si>
  <si>
    <t xml:space="preserve">Realizar la rehabilitacion de 0,43km de obras de drenaje </t>
  </si>
  <si>
    <t>BP26003993B</t>
  </si>
  <si>
    <t xml:space="preserve">Realizar el mejoramiento de 217 m de vías rurales (equivale  0,217km) </t>
  </si>
  <si>
    <t>Construcción de vías y obras de drenaje en el corregimiento la Paz de Santiago de Cali</t>
  </si>
  <si>
    <t>BP26003994</t>
  </si>
  <si>
    <t>BP26003994A</t>
  </si>
  <si>
    <t>Recuperar la infraestructura vial en el corregimiento de la Paz</t>
  </si>
  <si>
    <t xml:space="preserve">Realizar la rehabilitacion de 0,222 km de obras de drenaje </t>
  </si>
  <si>
    <t>BP26003994B</t>
  </si>
  <si>
    <t xml:space="preserve">Realizar el mejoramiento de 36 m de vías rurales (equivale a 0,036km) </t>
  </si>
  <si>
    <t>BP26003994C</t>
  </si>
  <si>
    <t xml:space="preserve">Realizar el mantenimineto de 1,425 km de vías rurales </t>
  </si>
  <si>
    <t>Construcción de huellas y obras de drenaje en el corregimiento de la Leonera de Santiago de Cali</t>
  </si>
  <si>
    <t>BP26003995</t>
  </si>
  <si>
    <t>BP26003995A</t>
  </si>
  <si>
    <t>Recuperar la infraestructura vial en el corregimiento de la Leonera de Santiago de Cali</t>
  </si>
  <si>
    <t xml:space="preserve">Realizar el mejoramiento de 85 m de vías rurales (equivale  0,085km) </t>
  </si>
  <si>
    <t>BP26003995B</t>
  </si>
  <si>
    <t>Realizar la construccion de 1,158km de obras de drenaje</t>
  </si>
  <si>
    <t>Construcción de vías y obras de drenaje en el corregimiento de Montebello de Santiago de Cali</t>
  </si>
  <si>
    <t>BP26003996</t>
  </si>
  <si>
    <t>BP26003996A</t>
  </si>
  <si>
    <t>Recuperar la infraestructura vial en el corregimiento de Montebello</t>
  </si>
  <si>
    <t>Realizar el mejoramiento de 0,006km de obras de drenaje</t>
  </si>
  <si>
    <t>BP26003996B</t>
  </si>
  <si>
    <t xml:space="preserve">Realizar el mejoramiento de 35 m de vías rurales (equivale  0,035km) </t>
  </si>
  <si>
    <t>Construcción de huellas y obras de drenaje en el corregimiento Pance Santiago de Cali</t>
  </si>
  <si>
    <t>BP26003998</t>
  </si>
  <si>
    <t>BP26003998A</t>
  </si>
  <si>
    <t>Recuperar la infraestructura vial en el corregimiento de Pance de santiago de cali</t>
  </si>
  <si>
    <t xml:space="preserve">Realizar el mejoramiento de 57 m de vías rurales (equivale  0,057km) </t>
  </si>
  <si>
    <t>BP26003998B</t>
  </si>
  <si>
    <t>Realizar el mejoramiento de 0,094 km de obras de drenaje</t>
  </si>
  <si>
    <t xml:space="preserve"> Construcción de huellas y obras de drenaje en el corregimiento de Pichinde Santiago de  Cali</t>
  </si>
  <si>
    <t>BP26003999</t>
  </si>
  <si>
    <t>BP26003999A</t>
  </si>
  <si>
    <t>Recuperar la infraestructura vial en el corregimiento de Pichindé de santiago de cali</t>
  </si>
  <si>
    <t xml:space="preserve">Realizar el mejoramiento de 178 m de vías rurales (equivale  0,178km) </t>
  </si>
  <si>
    <t>BP26003999B</t>
  </si>
  <si>
    <t>Realizar el mejoramiento de 0,068 km de obras de drenaje</t>
  </si>
  <si>
    <t>Construcción de huellas y obras de drenaje en el corregimiento Villacarmelo Santiago de Cali</t>
  </si>
  <si>
    <t>BP26004000</t>
  </si>
  <si>
    <t>BP26004000A</t>
  </si>
  <si>
    <t>Recuperar la infraestructura vial en el corregimiento de Villacarmelo de santiago de cali</t>
  </si>
  <si>
    <t xml:space="preserve">Realizar el mejoramiento de 353 m de vías rurales (equivale  0,353 km) </t>
  </si>
  <si>
    <t>BP26004000B</t>
  </si>
  <si>
    <t>Construcción de huellas vehiculares en el corregimiento los Andes Santiago de Cali</t>
  </si>
  <si>
    <t>BP26004071</t>
  </si>
  <si>
    <t>BP26004071A</t>
  </si>
  <si>
    <t>Recuperar la infraestructura vial en el corregimiento de los Andes de santiago de cali</t>
  </si>
  <si>
    <t xml:space="preserve">Realizar el mejoramiento de 170 m de vías rurales (equivale  0,170 km) </t>
  </si>
  <si>
    <t>Realizar el mantenimineto de 54 Km de vias urbana</t>
  </si>
  <si>
    <t>Realizar mantenimiento de  0,39 Km de vias rurales</t>
  </si>
  <si>
    <t>Mantenimiento de la red vial del corregimiento de la Buitrera de Santiago de Cali</t>
  </si>
  <si>
    <t>BP26003962</t>
  </si>
  <si>
    <t>BP26003962A</t>
  </si>
  <si>
    <t>Mejorar la red vial existente en el Corregimiento de La Buitrera</t>
  </si>
  <si>
    <t>Realizar el mantenimineto de 1,68 km de vías rurales</t>
  </si>
  <si>
    <t>Vía terciaria con mantenimiento rutinario</t>
  </si>
  <si>
    <t xml:space="preserve">Mantemiento de vías en el corregimiento la Castilla Santiago de Cali </t>
  </si>
  <si>
    <t>BP26003963</t>
  </si>
  <si>
    <t>BP26003963A</t>
  </si>
  <si>
    <t xml:space="preserve">Mejorar el estado de las vías del corregimiento La Castilla </t>
  </si>
  <si>
    <t>Realizar el mantenimineto de 0,78 km de vías rurales</t>
  </si>
  <si>
    <t>Mantenimiento de la red vial del corregimiento de Navarro de Santiago de Cali</t>
  </si>
  <si>
    <t>BP26003964</t>
  </si>
  <si>
    <t>BP26003964A</t>
  </si>
  <si>
    <t>Mejorar la red vial existente en el Corregimiento de Navarro</t>
  </si>
  <si>
    <t>Realizar el mantenimineto de 1 km de vías rurales</t>
  </si>
  <si>
    <t>Mantenimiento de la red vial del corregimiento de Pance de Santiago de Cali</t>
  </si>
  <si>
    <t>BP26003965</t>
  </si>
  <si>
    <t>BP26003965A</t>
  </si>
  <si>
    <t>Mejorar la red vial existente en el Corregimiento de Pance</t>
  </si>
  <si>
    <t>Realizar el mantenimineto de 0,13 km de vías rurales</t>
  </si>
  <si>
    <t xml:space="preserve">Mantemiento de vías en el corregimiento Pichinde de santiago de cali </t>
  </si>
  <si>
    <t>BP26003966</t>
  </si>
  <si>
    <t>BP26003966A</t>
  </si>
  <si>
    <t>Mejorar el estado de las vías del corregimiento Pichinde</t>
  </si>
  <si>
    <t>Realizar el mantenimineto de 0,12 km de vías rurales</t>
  </si>
  <si>
    <t>Mantenimiento de vías en la comuna 1 de Santiago de Cali</t>
  </si>
  <si>
    <t>BP26003967</t>
  </si>
  <si>
    <t>BP26003967A</t>
  </si>
  <si>
    <t>Mejorar el estado de las vías de la comuna 1 de Santiago de cali</t>
  </si>
  <si>
    <t>Realizar rehabilitacion de 0,62 km de vías urbanas</t>
  </si>
  <si>
    <t>Vía urbana rehabilitada</t>
  </si>
  <si>
    <t>Mantenimiento de la malla vial de la comuna 6 de Santiago de Cali</t>
  </si>
  <si>
    <t>BP26003969</t>
  </si>
  <si>
    <t>BP26003969A</t>
  </si>
  <si>
    <t>Mejorar el estado de las vías de la comuna 6 de Santiago de cali</t>
  </si>
  <si>
    <t>Realizar rehabilitacion de 0,116 km de vías urbanas</t>
  </si>
  <si>
    <t>Mantenimiento de vías en la comuna 7 de Santiago de Cali</t>
  </si>
  <si>
    <t>BP26003970</t>
  </si>
  <si>
    <t>BP26003970A</t>
  </si>
  <si>
    <t>Mejorar el estado de las vías de la comuna 7 de Santiago de cali</t>
  </si>
  <si>
    <t>Realizar rehabilitacion de 0,297 km de vías urbanas</t>
  </si>
  <si>
    <t>Mantenimiento de la malla vial de la comuna 8 de Santiago de Cali</t>
  </si>
  <si>
    <t>BP26003971</t>
  </si>
  <si>
    <t>BP26003971A</t>
  </si>
  <si>
    <t>Mejorar el estado de las vías de la comuna 8 de Santiago de cali</t>
  </si>
  <si>
    <t>Realizar rehabilitacion de 1,134 km de vías urbanas</t>
  </si>
  <si>
    <t>Mantenimiento de la malla vial de la comuna 11 de Santiago de Cali</t>
  </si>
  <si>
    <t>BP26003972</t>
  </si>
  <si>
    <t>BP26003972A</t>
  </si>
  <si>
    <t>Mejorar el estado de las vías de la comuna 11 de Santiago de cali</t>
  </si>
  <si>
    <t>Realizar rehabilitacion de 0,739 km de vías urbanas</t>
  </si>
  <si>
    <t>Mantenimiento de la malla vial de la comuna 13 de Santiago de Cali</t>
  </si>
  <si>
    <t>BP26003973</t>
  </si>
  <si>
    <t>BP26003973A</t>
  </si>
  <si>
    <t>Mejorar el estado de las vías de la comuna 13 de Santiago de cali</t>
  </si>
  <si>
    <t>Realizar rehabilitacion de 0,77 km de vías urbanas</t>
  </si>
  <si>
    <t>Mantenimiento de la malla vial de la comuna 14 de Santiago de Cali</t>
  </si>
  <si>
    <t>BP26003974</t>
  </si>
  <si>
    <t>BP26003974A</t>
  </si>
  <si>
    <t>Mejorar el estado de las vías de la comuna 14 de Santiago de cali</t>
  </si>
  <si>
    <t>Realizar rehabilitacion de 0,586 km de vías urbanas</t>
  </si>
  <si>
    <t>Mantenimiento de la malla vial de la comuna 15 de Santiago de Cali</t>
  </si>
  <si>
    <t>BP26003975</t>
  </si>
  <si>
    <t>BP26003975A</t>
  </si>
  <si>
    <t>Mejorar el estado de las vías de la comuna 15 de Santiago de cali</t>
  </si>
  <si>
    <t>Realizar rehabilitacion de 0,466 km de vías urbanas</t>
  </si>
  <si>
    <t>Mantenimiento de vías en la comuna 17 de Santiago de Cali</t>
  </si>
  <si>
    <t>BP26003976</t>
  </si>
  <si>
    <t>BP26003976A</t>
  </si>
  <si>
    <t>Mejorar el estado de las vías de la comuna 17 de Santiago de cali</t>
  </si>
  <si>
    <t>Realizar rehabilitacion de 0,349 km de vías urbanas</t>
  </si>
  <si>
    <t>Mantenimiento de vías en la comuna 18 de Santiago de Cali</t>
  </si>
  <si>
    <t>BP26003977</t>
  </si>
  <si>
    <t>BP26003977A</t>
  </si>
  <si>
    <t>Mejorar el estado de las vías de la comuna 18 de Santiago de cali</t>
  </si>
  <si>
    <t>Realizar rehabilitacion de 0,27 km de vías urbanas</t>
  </si>
  <si>
    <t>Mantenimiento de vías en la comuna 20 de Santiago de Cali</t>
  </si>
  <si>
    <t>BP26003978</t>
  </si>
  <si>
    <t>BP26003978A</t>
  </si>
  <si>
    <t>Mejorar el estado de las vías de la comuna 20 de Santiago de cali</t>
  </si>
  <si>
    <t>Realizar rehabilitacion de 0,065 km de vías urbanas</t>
  </si>
  <si>
    <t>Mantenimiento de vías en la comuna 21 de Santiago de Cali</t>
  </si>
  <si>
    <t>BP26003979</t>
  </si>
  <si>
    <t>BP26003979A</t>
  </si>
  <si>
    <t>Mejorar el estado de las vías de la comuna 21 de Santiago de cali</t>
  </si>
  <si>
    <t>Realizar rehabilitacion de 0,119 km de vías urbanas</t>
  </si>
  <si>
    <t xml:space="preserve">Mantemiento de vías en el corregimiento la Elvira de Santiago de Cali </t>
  </si>
  <si>
    <t>BP26004001</t>
  </si>
  <si>
    <t>BP26004001A</t>
  </si>
  <si>
    <t xml:space="preserve">Mejorar el estado de las vías del corregimiento La Elvira </t>
  </si>
  <si>
    <t>Realizar mantenimiento de 0,46 km de vías urbanas</t>
  </si>
  <si>
    <t>Numero</t>
  </si>
  <si>
    <t>Mejorar el estado de los puentes vehiculares existentes en la zona urbana de Cali</t>
  </si>
  <si>
    <t>Realizar el mantenimiento de 21 puentes vehiculares en la zona urbana</t>
  </si>
  <si>
    <t>Realizar Construccion de  0,5 Km de via urbana (equivalente a 1 frente de trabajo)</t>
  </si>
  <si>
    <t>Construcción de obras de estabilización y contención en corregimiento de la Buitrera de Santiago de Cali</t>
  </si>
  <si>
    <t>BP26003981</t>
  </si>
  <si>
    <t>BP26003981A</t>
  </si>
  <si>
    <t>Incrementar la construcción de obras estabilizacion y contencion en el corregimiento de la Buitrera</t>
  </si>
  <si>
    <t>Construcción de obras de estabilización y contención en corregimiento de Pichindé de Santiago de Cali</t>
  </si>
  <si>
    <t>BP26003982</t>
  </si>
  <si>
    <t>BP26003982A</t>
  </si>
  <si>
    <t>Incrementar la construcción de obras estabilizacion y contencion en el corregimiento de Pichindé</t>
  </si>
  <si>
    <t>Construcción obras de estabilización y contención en la comuna 20 de Santiago de Cali</t>
  </si>
  <si>
    <t>BP26003984</t>
  </si>
  <si>
    <t>BP26003984A</t>
  </si>
  <si>
    <t>Incrementar la construcción de obras estabilizacion y contencion en la comuna 20</t>
  </si>
  <si>
    <t>Realizar 760 obras de reducción del riesgo de desastres</t>
  </si>
  <si>
    <t>Realizar Estabilizacion de 2 sitios criticos de la red terciaria (equivalente a 231m3)</t>
  </si>
  <si>
    <t>Realizar Estabilizacion de 1 sitios criticos de la red terciaria (equivalente a 14 m3)</t>
  </si>
  <si>
    <t>Realizar Estabilizacion de 1 sitios criticos de la red terciaria (equivalente a 43 m3)</t>
  </si>
  <si>
    <t>Realizar Estabilizacion de 1 sitios criticos de la red terciaria (equivalente a 57 m3)</t>
  </si>
  <si>
    <t>Proyectos con ejecución física en 0%</t>
  </si>
  <si>
    <t>Realizar el mejoramiento de 0,28 km de obras de drenaje</t>
  </si>
  <si>
    <t>el producto aun no cuenta con apropiacion presupuestal para su ejecución, la dependencia esta gestionando los recursos</t>
  </si>
  <si>
    <t>al 31 de marzo del 2022 se han ejecutado 24 m2 de adecuaciones de andenes en la zona urbana de la ciudad,Comuna 14 Barrio Marroquin Direccion Calle 83 entre Cra 26P y 26P1</t>
  </si>
  <si>
    <t xml:space="preserve">al 31 de marzo del 2022 se han adecuado 774,35 m2 de vías en Comuna 14 Barrio Marroquin Direccion Calle 83 entre Cra 26P y 26P1 Comuna: 13, 15
Barrios: Comuneros II, Mojica II </t>
  </si>
  <si>
    <t>al 31 de marzo del 2022, se ha realizado el mantenimineto de 4 puentes peatonales. comuna: 6 (mantenimiento) Barrio: Oasis de Confamdi Direccion: Carrera 1 con Calle 70. comuna: 17 (mantenimiento) Barrio: Caney Direccion: Calle 48 con carrera 81 Comuna: 8 (mantenimiento) Barrio: El Trebol Direccion: Cll 58 con Cra 23 (Autopista sur) Comuna: 15 (mantenimiento) Barrio: Mojica Direccion: Carrera 28D2 con calle 72Z2</t>
  </si>
  <si>
    <t>al 31 de marzo del 2022 se han ejecutado manteniminetos de 94.9 km  del proyecto donde se realizan actividades de roceria, barrido de maleza, limpieza de canaletas y alcantarillas, remocion de derrumbes, conformacion de canales en tierra, conformacion de descoles en tierra y poda de arboles las han realizado en vias rurales de los 15 corregiminetos de la ciudad.</t>
  </si>
  <si>
    <t>al 31 de marzo del 2022 se han ejecutado 9 km de mantenimientos viales con asfato (pavimento flexible) donde se han intervenido las comunas1, 2, 3, 5, 7, 8, 10, 12, 13, 17, 19 y 22</t>
  </si>
  <si>
    <t>al 31 de marzo del 2022, se ha realizado el mantenimiento de 1 puente vehicular ubicado en la comuna 7 barrio 7 de agosto en la Carrera 8 Calle 70 Sentido sur-norte</t>
  </si>
  <si>
    <t>al 31 de marzo del 2022, Se realiza el recaudo de la contribución de la contribución por valorización</t>
  </si>
  <si>
    <t>al 31de marzo del 2022 se ha ejecutado el 28 demoliciones de estructuras para la mitigacion de riesgo de desastres en el plan Jarillon en zonas como El Jazmín, Nueva Florida, Villa Uribe, Puerto Nuevo, Brisas del Cauca y Río Cali.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</si>
</sst>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_-&quot;$&quot;\ * #,##0.00_-;\-&quot;$&quot;\ * #,##0.00_-;_-&quot;$&quot;\ * &quot;-&quot;??_-;_-@_-"/>
    <numFmt numFmtId="165" formatCode="_-* #,##0.00_-;\-* #,##0.00_-;_-* &quot;-&quot;??_-;_-@_-"/>
    <numFmt numFmtId="166" formatCode="_-&quot;$&quot;\ * #,##0_-;\-&quot;$&quot;\ * #,##0_-;_-&quot;$&quot;\ * &quot;-&quot;??_-;_-@_-"/>
    <numFmt numFmtId="167" formatCode="0.0%"/>
    <numFmt numFmtId="168" formatCode="dd/mm/yyyy;@"/>
    <numFmt numFmtId="169" formatCode="0.0"/>
    <numFmt numFmtId="170" formatCode="_(* #,##0_);_(* \(#,##0\);_(* &quot;-&quot;??_);_(@_)"/>
  </numFmts>
  <fonts count="17" x14ac:knownFonts="1">
    <font>
      <sz val="11"/>
      <color theme="1"/>
      <name val="Calibri"/>
      <family val="2"/>
      <scheme val="minor"/>
    </font>
    <font>
      <sz val="11"/>
      <color theme="1"/>
      <name val="Calibri"/>
      <family val="2"/>
      <scheme val="minor"/>
    </font>
    <font>
      <sz val="9"/>
      <color indexed="81"/>
      <name val="Tahoma"/>
      <family val="2"/>
    </font>
    <font>
      <sz val="10"/>
      <name val="Arial Narrow"/>
      <family val="2"/>
    </font>
    <font>
      <b/>
      <sz val="14"/>
      <name val="Arial Narrow"/>
      <family val="2"/>
    </font>
    <font>
      <sz val="11"/>
      <name val="Arial Narrow"/>
      <family val="2"/>
    </font>
    <font>
      <b/>
      <sz val="12"/>
      <name val="Arial Narrow"/>
      <family val="2"/>
    </font>
    <font>
      <sz val="10"/>
      <name val="Arial"/>
      <family val="2"/>
    </font>
    <font>
      <b/>
      <sz val="11"/>
      <name val="Arial Narrow"/>
      <family val="2"/>
    </font>
    <font>
      <sz val="12"/>
      <name val="Arial Narrow"/>
      <family val="2"/>
    </font>
    <font>
      <sz val="9"/>
      <name val="Arial Narrow"/>
      <family val="2"/>
    </font>
    <font>
      <sz val="10"/>
      <color indexed="8"/>
      <name val="Arial Narrow"/>
      <family val="2"/>
    </font>
    <font>
      <sz val="11"/>
      <color indexed="8"/>
      <name val="Calibri"/>
      <family val="2"/>
    </font>
    <font>
      <b/>
      <sz val="9"/>
      <color indexed="81"/>
      <name val="Tahoma"/>
      <family val="2"/>
    </font>
    <font>
      <b/>
      <sz val="10"/>
      <name val="Arial Narrow"/>
      <family val="2"/>
    </font>
    <font>
      <b/>
      <sz val="9"/>
      <name val="Arial Narrow"/>
      <family val="2"/>
    </font>
    <font>
      <sz val="9"/>
      <name val="Calibri"/>
      <family val="2"/>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thin">
        <color indexed="64"/>
      </top>
      <bottom/>
      <diagonal/>
    </border>
    <border>
      <left style="thin">
        <color indexed="64"/>
      </left>
      <right/>
      <top style="thin">
        <color indexed="64"/>
      </top>
      <bottom/>
      <diagonal/>
    </border>
  </borders>
  <cellStyleXfs count="13">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xf numFmtId="0" fontId="7" fillId="0" borderId="0"/>
    <xf numFmtId="0" fontId="1" fillId="0" borderId="0"/>
    <xf numFmtId="0" fontId="7" fillId="0" borderId="0"/>
    <xf numFmtId="9" fontId="12" fillId="0" borderId="0" applyFont="0" applyFill="0" applyBorder="0" applyAlignment="0" applyProtection="0"/>
    <xf numFmtId="0" fontId="7" fillId="0" borderId="0"/>
    <xf numFmtId="43" fontId="7"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cellStyleXfs>
  <cellXfs count="159">
    <xf numFmtId="0" fontId="0" fillId="0" borderId="0" xfId="0"/>
    <xf numFmtId="167" fontId="10" fillId="0" borderId="6" xfId="8" applyNumberFormat="1" applyFont="1" applyFill="1" applyBorder="1" applyAlignment="1">
      <alignment vertical="center" wrapText="1"/>
    </xf>
    <xf numFmtId="3" fontId="3" fillId="0" borderId="0" xfId="1" applyNumberFormat="1" applyFont="1" applyFill="1" applyBorder="1" applyAlignment="1">
      <alignment vertical="center"/>
    </xf>
    <xf numFmtId="167" fontId="3" fillId="0" borderId="0" xfId="8" applyNumberFormat="1" applyFont="1" applyFill="1" applyBorder="1" applyAlignment="1">
      <alignment vertical="center"/>
    </xf>
    <xf numFmtId="167" fontId="10" fillId="0" borderId="0" xfId="3" applyNumberFormat="1" applyFont="1" applyFill="1" applyBorder="1" applyAlignment="1">
      <alignment horizontal="center" vertical="center" wrapText="1"/>
    </xf>
    <xf numFmtId="170" fontId="10" fillId="0" borderId="0" xfId="1" applyNumberFormat="1" applyFont="1" applyFill="1" applyBorder="1" applyAlignment="1">
      <alignment horizontal="center" vertical="center" wrapText="1"/>
    </xf>
    <xf numFmtId="170" fontId="8" fillId="0" borderId="6" xfId="1" applyNumberFormat="1" applyFont="1" applyFill="1" applyBorder="1" applyAlignment="1">
      <alignment horizontal="center" vertical="center" wrapText="1"/>
    </xf>
    <xf numFmtId="170" fontId="5" fillId="0" borderId="6" xfId="1" applyNumberFormat="1" applyFont="1" applyFill="1" applyBorder="1" applyAlignment="1">
      <alignment horizontal="center" vertical="center" wrapText="1"/>
    </xf>
    <xf numFmtId="170" fontId="3" fillId="0" borderId="6" xfId="1" applyNumberFormat="1" applyFont="1" applyFill="1" applyBorder="1" applyAlignment="1">
      <alignment horizontal="center" vertical="center" wrapText="1"/>
    </xf>
    <xf numFmtId="167" fontId="10" fillId="0" borderId="6" xfId="3" applyNumberFormat="1" applyFont="1" applyFill="1" applyBorder="1" applyAlignment="1">
      <alignment horizontal="center" vertical="center" wrapText="1"/>
    </xf>
    <xf numFmtId="170" fontId="10" fillId="0" borderId="6" xfId="1" applyNumberFormat="1" applyFont="1" applyFill="1" applyBorder="1" applyAlignment="1">
      <alignment horizontal="center" vertical="center" wrapText="1"/>
    </xf>
    <xf numFmtId="170" fontId="6" fillId="0" borderId="6" xfId="1" applyNumberFormat="1" applyFont="1" applyFill="1" applyBorder="1" applyAlignment="1">
      <alignment horizontal="center" vertical="center" wrapText="1"/>
    </xf>
    <xf numFmtId="170" fontId="9" fillId="0" borderId="6" xfId="1" applyNumberFormat="1" applyFont="1" applyFill="1" applyBorder="1" applyAlignment="1">
      <alignment horizontal="center" vertical="center" wrapText="1"/>
    </xf>
    <xf numFmtId="170" fontId="10" fillId="0" borderId="6" xfId="1" applyNumberFormat="1" applyFont="1" applyFill="1" applyBorder="1" applyAlignment="1">
      <alignment horizontal="right" vertical="center" wrapText="1"/>
    </xf>
    <xf numFmtId="170" fontId="14" fillId="0" borderId="6" xfId="1" applyNumberFormat="1" applyFont="1" applyFill="1" applyBorder="1" applyAlignment="1">
      <alignment horizontal="center" vertical="center" wrapText="1"/>
    </xf>
    <xf numFmtId="167" fontId="5" fillId="0" borderId="6" xfId="3" applyNumberFormat="1" applyFont="1" applyFill="1" applyBorder="1" applyAlignment="1">
      <alignment horizontal="center" vertical="center" wrapText="1"/>
    </xf>
    <xf numFmtId="170" fontId="5" fillId="0" borderId="6" xfId="1" applyNumberFormat="1" applyFont="1" applyFill="1" applyBorder="1" applyAlignment="1">
      <alignment horizontal="right" vertical="center" wrapText="1"/>
    </xf>
    <xf numFmtId="2" fontId="5" fillId="0" borderId="6" xfId="3" applyNumberFormat="1" applyFont="1" applyFill="1" applyBorder="1" applyAlignment="1">
      <alignment horizontal="center" vertical="center" wrapText="1"/>
    </xf>
    <xf numFmtId="0" fontId="10" fillId="0" borderId="0" xfId="6" applyFont="1" applyFill="1" applyAlignment="1">
      <alignment horizontal="center" vertical="center" wrapText="1"/>
    </xf>
    <xf numFmtId="0" fontId="3" fillId="0" borderId="0" xfId="6" applyFont="1" applyFill="1" applyAlignment="1">
      <alignment vertical="center"/>
    </xf>
    <xf numFmtId="0" fontId="5" fillId="0" borderId="0" xfId="4" applyFont="1" applyFill="1" applyAlignment="1">
      <alignment vertical="center"/>
    </xf>
    <xf numFmtId="0" fontId="10" fillId="0" borderId="6" xfId="7" applyFont="1" applyFill="1" applyBorder="1" applyAlignment="1">
      <alignment horizontal="center" vertical="center" wrapText="1"/>
    </xf>
    <xf numFmtId="0" fontId="3" fillId="0" borderId="6" xfId="7" applyFont="1" applyFill="1" applyBorder="1" applyAlignment="1">
      <alignment horizontal="center" vertical="center" wrapText="1"/>
    </xf>
    <xf numFmtId="0" fontId="8" fillId="0" borderId="6" xfId="7" applyFont="1" applyFill="1" applyBorder="1" applyAlignment="1">
      <alignment horizontal="center" vertical="center" wrapText="1"/>
    </xf>
    <xf numFmtId="0" fontId="14" fillId="0" borderId="6" xfId="7" applyFont="1" applyFill="1" applyBorder="1" applyAlignment="1">
      <alignment horizontal="center" vertical="center" wrapText="1"/>
    </xf>
    <xf numFmtId="14" fontId="5" fillId="0" borderId="6" xfId="7" applyNumberFormat="1" applyFont="1" applyFill="1" applyBorder="1" applyAlignment="1">
      <alignment horizontal="center" vertical="center" wrapText="1"/>
    </xf>
    <xf numFmtId="0" fontId="9" fillId="0" borderId="6" xfId="7" applyFont="1" applyFill="1" applyBorder="1" applyAlignment="1">
      <alignment horizontal="center" vertical="center" wrapText="1"/>
    </xf>
    <xf numFmtId="0" fontId="5" fillId="0" borderId="6" xfId="7" applyFont="1" applyFill="1" applyBorder="1" applyAlignment="1">
      <alignment horizontal="center" vertical="center" wrapText="1"/>
    </xf>
    <xf numFmtId="0" fontId="5" fillId="0" borderId="0" xfId="4" applyFont="1" applyFill="1" applyAlignment="1">
      <alignment vertical="center" wrapText="1"/>
    </xf>
    <xf numFmtId="2" fontId="10" fillId="0" borderId="6" xfId="4" applyNumberFormat="1" applyFont="1" applyFill="1" applyBorder="1" applyAlignment="1">
      <alignment horizontal="center" vertical="center" wrapText="1"/>
    </xf>
    <xf numFmtId="2" fontId="10" fillId="0" borderId="6" xfId="3" applyNumberFormat="1" applyFont="1" applyFill="1" applyBorder="1" applyAlignment="1">
      <alignment horizontal="center" vertical="center" wrapText="1"/>
    </xf>
    <xf numFmtId="10" fontId="5" fillId="0" borderId="0" xfId="3" applyNumberFormat="1" applyFont="1" applyFill="1" applyAlignment="1">
      <alignment vertical="center"/>
    </xf>
    <xf numFmtId="0" fontId="3" fillId="0" borderId="0" xfId="4" applyFont="1" applyFill="1" applyAlignment="1">
      <alignment horizontal="center" vertical="center"/>
    </xf>
    <xf numFmtId="0" fontId="3" fillId="0" borderId="0" xfId="4" applyFont="1" applyFill="1" applyAlignment="1">
      <alignment vertical="center"/>
    </xf>
    <xf numFmtId="0" fontId="3" fillId="0" borderId="0" xfId="4" applyFont="1" applyFill="1" applyAlignment="1">
      <alignment horizontal="left" vertical="center"/>
    </xf>
    <xf numFmtId="2" fontId="3" fillId="0" borderId="0" xfId="4" applyNumberFormat="1" applyFont="1" applyFill="1"/>
    <xf numFmtId="167" fontId="3" fillId="0" borderId="0" xfId="4" applyNumberFormat="1" applyFont="1" applyFill="1" applyAlignment="1">
      <alignment vertical="center"/>
    </xf>
    <xf numFmtId="0" fontId="3" fillId="0" borderId="0" xfId="4" applyFont="1" applyFill="1" applyAlignment="1">
      <alignment vertical="center" wrapText="1"/>
    </xf>
    <xf numFmtId="0" fontId="5" fillId="0" borderId="0" xfId="4" applyFont="1" applyFill="1" applyAlignment="1">
      <alignment horizontal="center" vertical="center"/>
    </xf>
    <xf numFmtId="0" fontId="5" fillId="0" borderId="0" xfId="4" applyFont="1" applyFill="1" applyAlignment="1">
      <alignment horizontal="left" vertical="center"/>
    </xf>
    <xf numFmtId="2" fontId="5" fillId="0" borderId="0" xfId="4" applyNumberFormat="1" applyFont="1" applyFill="1" applyAlignment="1">
      <alignment horizontal="left" vertical="center"/>
    </xf>
    <xf numFmtId="167" fontId="5" fillId="0" borderId="0" xfId="4" applyNumberFormat="1" applyFont="1" applyFill="1" applyAlignment="1">
      <alignment horizontal="center" vertical="center"/>
    </xf>
    <xf numFmtId="0" fontId="5" fillId="0" borderId="3" xfId="4" applyFont="1" applyFill="1" applyBorder="1" applyAlignment="1">
      <alignment vertical="center" wrapText="1"/>
    </xf>
    <xf numFmtId="9" fontId="5" fillId="0" borderId="0" xfId="3" applyFont="1" applyFill="1" applyAlignment="1">
      <alignment vertical="center"/>
    </xf>
    <xf numFmtId="0" fontId="6" fillId="0" borderId="2" xfId="5" applyFont="1" applyFill="1" applyBorder="1" applyAlignment="1">
      <alignment horizontal="left" vertical="center" wrapText="1"/>
    </xf>
    <xf numFmtId="0" fontId="6" fillId="0" borderId="5" xfId="5" applyFont="1" applyFill="1" applyBorder="1" applyAlignment="1">
      <alignment horizontal="center" vertical="center"/>
    </xf>
    <xf numFmtId="10" fontId="5" fillId="0" borderId="0" xfId="3" applyNumberFormat="1" applyFont="1" applyFill="1" applyAlignment="1">
      <alignment horizontal="center" vertical="center"/>
    </xf>
    <xf numFmtId="9" fontId="5" fillId="0" borderId="0" xfId="3" applyFont="1" applyFill="1" applyAlignment="1">
      <alignment horizontal="center" vertical="center"/>
    </xf>
    <xf numFmtId="0" fontId="8" fillId="0" borderId="6" xfId="4" applyFont="1" applyFill="1" applyBorder="1" applyAlignment="1">
      <alignment horizontal="center" vertical="center" wrapText="1"/>
    </xf>
    <xf numFmtId="0" fontId="6" fillId="0" borderId="6" xfId="4" applyFont="1" applyFill="1" applyBorder="1" applyAlignment="1">
      <alignment horizontal="center" vertical="center" wrapText="1"/>
    </xf>
    <xf numFmtId="169" fontId="8" fillId="0" borderId="6" xfId="4" applyNumberFormat="1" applyFont="1" applyFill="1" applyBorder="1" applyAlignment="1">
      <alignment horizontal="center" vertical="center" wrapText="1"/>
    </xf>
    <xf numFmtId="4" fontId="8" fillId="0" borderId="6" xfId="4" applyNumberFormat="1" applyFont="1" applyFill="1" applyBorder="1" applyAlignment="1">
      <alignment horizontal="center" vertical="center" wrapText="1"/>
    </xf>
    <xf numFmtId="2" fontId="8" fillId="0" borderId="6" xfId="4" applyNumberFormat="1" applyFont="1" applyFill="1" applyBorder="1" applyAlignment="1">
      <alignment horizontal="center" vertical="center" wrapText="1"/>
    </xf>
    <xf numFmtId="167" fontId="8" fillId="0" borderId="6" xfId="4" applyNumberFormat="1" applyFont="1" applyFill="1" applyBorder="1" applyAlignment="1">
      <alignment horizontal="center" vertical="center" wrapText="1"/>
    </xf>
    <xf numFmtId="167" fontId="8" fillId="0" borderId="6" xfId="3" applyNumberFormat="1" applyFont="1" applyFill="1" applyBorder="1" applyAlignment="1">
      <alignment horizontal="center" vertical="center" wrapText="1"/>
    </xf>
    <xf numFmtId="0" fontId="8" fillId="0" borderId="6" xfId="5" applyFont="1" applyFill="1" applyBorder="1" applyAlignment="1">
      <alignment horizontal="center" vertical="center" wrapText="1"/>
    </xf>
    <xf numFmtId="3" fontId="5" fillId="0" borderId="0" xfId="4" applyNumberFormat="1" applyFont="1" applyFill="1" applyAlignment="1">
      <alignment vertical="center" wrapText="1"/>
    </xf>
    <xf numFmtId="167" fontId="5" fillId="0" borderId="0" xfId="4" applyNumberFormat="1" applyFont="1" applyFill="1" applyAlignment="1">
      <alignment vertical="center"/>
    </xf>
    <xf numFmtId="0" fontId="5" fillId="0" borderId="0" xfId="4" applyFont="1" applyFill="1" applyAlignment="1">
      <alignment horizontal="left" vertical="center" wrapText="1"/>
    </xf>
    <xf numFmtId="166" fontId="5" fillId="0" borderId="0" xfId="2" applyNumberFormat="1" applyFont="1" applyFill="1" applyAlignment="1">
      <alignment vertical="center"/>
    </xf>
    <xf numFmtId="165" fontId="5" fillId="0" borderId="0" xfId="1" applyFont="1" applyFill="1" applyAlignment="1">
      <alignment vertical="center"/>
    </xf>
    <xf numFmtId="0" fontId="5" fillId="0" borderId="6" xfId="4" applyFont="1" applyFill="1" applyBorder="1" applyAlignment="1">
      <alignment horizontal="center" vertical="center" wrapText="1"/>
    </xf>
    <xf numFmtId="0" fontId="9" fillId="0" borderId="6" xfId="4" applyFont="1" applyFill="1" applyBorder="1" applyAlignment="1">
      <alignment horizontal="center" vertical="center" wrapText="1"/>
    </xf>
    <xf numFmtId="169" fontId="5" fillId="0" borderId="6" xfId="4" applyNumberFormat="1" applyFont="1" applyFill="1" applyBorder="1" applyAlignment="1">
      <alignment horizontal="center" vertical="center" wrapText="1"/>
    </xf>
    <xf numFmtId="4" fontId="5" fillId="0" borderId="6" xfId="4" applyNumberFormat="1" applyFont="1" applyFill="1" applyBorder="1" applyAlignment="1">
      <alignment horizontal="center" vertical="center" wrapText="1"/>
    </xf>
    <xf numFmtId="2" fontId="5" fillId="0" borderId="6" xfId="4" applyNumberFormat="1" applyFont="1" applyFill="1" applyBorder="1" applyAlignment="1">
      <alignment horizontal="center" vertical="center" wrapText="1"/>
    </xf>
    <xf numFmtId="167" fontId="5" fillId="0" borderId="6" xfId="4" applyNumberFormat="1" applyFont="1" applyFill="1" applyBorder="1" applyAlignment="1">
      <alignment horizontal="center" vertical="center" wrapText="1"/>
    </xf>
    <xf numFmtId="0" fontId="5" fillId="0" borderId="6" xfId="5" applyFont="1" applyFill="1" applyBorder="1" applyAlignment="1">
      <alignment horizontal="center" vertical="center" wrapText="1"/>
    </xf>
    <xf numFmtId="0" fontId="3" fillId="0" borderId="6" xfId="4" applyFont="1" applyFill="1" applyBorder="1" applyAlignment="1">
      <alignment horizontal="center" vertical="center" wrapText="1"/>
    </xf>
    <xf numFmtId="169" fontId="3" fillId="0" borderId="6" xfId="4" applyNumberFormat="1" applyFont="1" applyFill="1" applyBorder="1" applyAlignment="1">
      <alignment horizontal="center" vertical="center" wrapText="1"/>
    </xf>
    <xf numFmtId="4" fontId="3" fillId="0" borderId="6" xfId="4" applyNumberFormat="1" applyFont="1" applyFill="1" applyBorder="1" applyAlignment="1">
      <alignment horizontal="center" vertical="center" wrapText="1"/>
    </xf>
    <xf numFmtId="2" fontId="3" fillId="0" borderId="6" xfId="4" applyNumberFormat="1" applyFont="1" applyFill="1" applyBorder="1" applyAlignment="1">
      <alignment horizontal="center" vertical="center" wrapText="1"/>
    </xf>
    <xf numFmtId="167" fontId="3" fillId="0" borderId="6" xfId="4" applyNumberFormat="1" applyFont="1" applyFill="1" applyBorder="1" applyAlignment="1">
      <alignment horizontal="center" vertical="center" wrapText="1"/>
    </xf>
    <xf numFmtId="167" fontId="3" fillId="0" borderId="6" xfId="3" applyNumberFormat="1" applyFont="1" applyFill="1" applyBorder="1" applyAlignment="1">
      <alignment horizontal="center" vertical="center" wrapText="1"/>
    </xf>
    <xf numFmtId="0" fontId="3" fillId="0" borderId="6" xfId="5" applyFont="1" applyFill="1" applyBorder="1" applyAlignment="1">
      <alignment horizontal="center" vertical="center" wrapText="1"/>
    </xf>
    <xf numFmtId="0" fontId="10" fillId="0" borderId="6" xfId="4" applyFont="1" applyFill="1" applyBorder="1" applyAlignment="1">
      <alignment horizontal="center" vertical="center" wrapText="1"/>
    </xf>
    <xf numFmtId="169" fontId="10" fillId="0" borderId="6" xfId="4" applyNumberFormat="1" applyFont="1" applyFill="1" applyBorder="1" applyAlignment="1">
      <alignment horizontal="center" vertical="center" wrapText="1"/>
    </xf>
    <xf numFmtId="4" fontId="10" fillId="0" borderId="6" xfId="4" applyNumberFormat="1" applyFont="1" applyFill="1" applyBorder="1" applyAlignment="1">
      <alignment horizontal="center" vertical="center" wrapText="1"/>
    </xf>
    <xf numFmtId="0" fontId="10" fillId="0" borderId="6" xfId="5" applyFont="1" applyFill="1" applyBorder="1" applyAlignment="1">
      <alignment horizontal="center" vertical="center" wrapText="1"/>
    </xf>
    <xf numFmtId="14" fontId="10" fillId="0" borderId="6" xfId="7" applyNumberFormat="1" applyFont="1" applyFill="1" applyBorder="1" applyAlignment="1">
      <alignment horizontal="center" vertical="center" wrapText="1"/>
    </xf>
    <xf numFmtId="169" fontId="6" fillId="0" borderId="6" xfId="4" applyNumberFormat="1" applyFont="1" applyFill="1" applyBorder="1" applyAlignment="1">
      <alignment horizontal="center" vertical="center" wrapText="1"/>
    </xf>
    <xf numFmtId="4" fontId="6" fillId="0" borderId="6" xfId="4" applyNumberFormat="1" applyFont="1" applyFill="1" applyBorder="1" applyAlignment="1">
      <alignment horizontal="center" vertical="center" wrapText="1"/>
    </xf>
    <xf numFmtId="2" fontId="6" fillId="0" borderId="6" xfId="4" applyNumberFormat="1" applyFont="1" applyFill="1" applyBorder="1" applyAlignment="1">
      <alignment horizontal="center" vertical="center" wrapText="1"/>
    </xf>
    <xf numFmtId="167" fontId="6" fillId="0" borderId="6" xfId="4" applyNumberFormat="1" applyFont="1" applyFill="1" applyBorder="1" applyAlignment="1">
      <alignment horizontal="center" vertical="center" wrapText="1"/>
    </xf>
    <xf numFmtId="167" fontId="6" fillId="0" borderId="6" xfId="3" applyNumberFormat="1" applyFont="1" applyFill="1" applyBorder="1" applyAlignment="1">
      <alignment horizontal="center" vertical="center" wrapText="1"/>
    </xf>
    <xf numFmtId="0" fontId="6" fillId="0" borderId="6" xfId="7" applyFont="1" applyFill="1" applyBorder="1" applyAlignment="1">
      <alignment horizontal="center" vertical="center" wrapText="1"/>
    </xf>
    <xf numFmtId="0" fontId="6" fillId="0" borderId="6" xfId="5" applyFont="1" applyFill="1" applyBorder="1" applyAlignment="1">
      <alignment horizontal="center" vertical="center" wrapText="1"/>
    </xf>
    <xf numFmtId="169" fontId="9" fillId="0" borderId="6" xfId="4" applyNumberFormat="1" applyFont="1" applyFill="1" applyBorder="1" applyAlignment="1">
      <alignment horizontal="center" vertical="center" wrapText="1"/>
    </xf>
    <xf numFmtId="4" fontId="9" fillId="0" borderId="6" xfId="4" applyNumberFormat="1" applyFont="1" applyFill="1" applyBorder="1" applyAlignment="1">
      <alignment horizontal="center" vertical="center" wrapText="1"/>
    </xf>
    <xf numFmtId="2" fontId="9" fillId="0" borderId="6" xfId="4" applyNumberFormat="1" applyFont="1" applyFill="1" applyBorder="1" applyAlignment="1">
      <alignment horizontal="center" vertical="center" wrapText="1"/>
    </xf>
    <xf numFmtId="167" fontId="9" fillId="0" borderId="6" xfId="4" applyNumberFormat="1" applyFont="1" applyFill="1" applyBorder="1" applyAlignment="1">
      <alignment horizontal="center" vertical="center" wrapText="1"/>
    </xf>
    <xf numFmtId="167" fontId="9" fillId="0" borderId="6" xfId="3" applyNumberFormat="1" applyFont="1" applyFill="1" applyBorder="1" applyAlignment="1">
      <alignment horizontal="center" vertical="center" wrapText="1"/>
    </xf>
    <xf numFmtId="0" fontId="9" fillId="0" borderId="6" xfId="5" applyFont="1" applyFill="1" applyBorder="1" applyAlignment="1">
      <alignment horizontal="center" vertical="center" wrapText="1"/>
    </xf>
    <xf numFmtId="0" fontId="14" fillId="0" borderId="6" xfId="5" applyFont="1" applyFill="1" applyBorder="1" applyAlignment="1">
      <alignment horizontal="center" vertical="center" wrapText="1"/>
    </xf>
    <xf numFmtId="0" fontId="15" fillId="0" borderId="6" xfId="5" applyFont="1" applyFill="1" applyBorder="1" applyAlignment="1">
      <alignment horizontal="center" vertical="center" wrapText="1"/>
    </xf>
    <xf numFmtId="167" fontId="10" fillId="0" borderId="6" xfId="4" applyNumberFormat="1" applyFont="1" applyFill="1" applyBorder="1" applyAlignment="1">
      <alignment horizontal="center" vertical="center" wrapText="1"/>
    </xf>
    <xf numFmtId="0" fontId="10" fillId="0" borderId="0" xfId="6" applyFont="1" applyFill="1" applyAlignment="1">
      <alignment horizontal="center" vertical="center"/>
    </xf>
    <xf numFmtId="0" fontId="10" fillId="0" borderId="0" xfId="6" applyFont="1" applyFill="1" applyAlignment="1">
      <alignment vertical="center" wrapText="1"/>
    </xf>
    <xf numFmtId="169" fontId="10" fillId="0" borderId="0" xfId="6" applyNumberFormat="1" applyFont="1" applyFill="1" applyAlignment="1">
      <alignment horizontal="center" vertical="center" wrapText="1"/>
    </xf>
    <xf numFmtId="4" fontId="10" fillId="0" borderId="0" xfId="6" applyNumberFormat="1" applyFont="1" applyFill="1" applyAlignment="1">
      <alignment horizontal="center" vertical="center" wrapText="1"/>
    </xf>
    <xf numFmtId="2" fontId="10" fillId="0" borderId="0" xfId="6" applyNumberFormat="1" applyFont="1" applyFill="1" applyAlignment="1">
      <alignment horizontal="center" vertical="center" wrapText="1"/>
    </xf>
    <xf numFmtId="168" fontId="16" fillId="0" borderId="0" xfId="0" applyNumberFormat="1" applyFont="1" applyFill="1" applyAlignment="1">
      <alignment vertical="center"/>
    </xf>
    <xf numFmtId="3" fontId="5" fillId="0" borderId="0" xfId="4" applyNumberFormat="1" applyFont="1" applyFill="1" applyAlignment="1">
      <alignment vertical="center"/>
    </xf>
    <xf numFmtId="10" fontId="5" fillId="0" borderId="0" xfId="3" applyNumberFormat="1" applyFont="1" applyFill="1" applyAlignment="1">
      <alignment vertical="center" wrapText="1"/>
    </xf>
    <xf numFmtId="0" fontId="3" fillId="0" borderId="0" xfId="6" applyFont="1" applyFill="1" applyAlignment="1">
      <alignment horizontal="center" vertical="center"/>
    </xf>
    <xf numFmtId="0" fontId="3" fillId="0" borderId="0" xfId="6" applyFont="1" applyFill="1" applyAlignment="1">
      <alignment horizontal="left" vertical="center"/>
    </xf>
    <xf numFmtId="0" fontId="3" fillId="0" borderId="0" xfId="0" applyFont="1" applyFill="1" applyAlignment="1">
      <alignment vertical="center"/>
    </xf>
    <xf numFmtId="4" fontId="3" fillId="0" borderId="0" xfId="4" applyNumberFormat="1" applyFont="1" applyFill="1" applyAlignment="1">
      <alignment vertical="center"/>
    </xf>
    <xf numFmtId="4" fontId="3" fillId="0" borderId="0" xfId="6" applyNumberFormat="1" applyFont="1" applyFill="1" applyAlignment="1">
      <alignment vertical="center"/>
    </xf>
    <xf numFmtId="2" fontId="3" fillId="0" borderId="0" xfId="6" applyNumberFormat="1" applyFont="1" applyFill="1" applyAlignment="1">
      <alignment vertical="center"/>
    </xf>
    <xf numFmtId="167" fontId="3" fillId="0" borderId="0" xfId="6" applyNumberFormat="1" applyFont="1" applyFill="1" applyAlignment="1">
      <alignment vertical="center"/>
    </xf>
    <xf numFmtId="167" fontId="3" fillId="0" borderId="0" xfId="4" applyNumberFormat="1" applyFont="1" applyFill="1" applyAlignment="1">
      <alignment horizontal="center"/>
    </xf>
    <xf numFmtId="0" fontId="3" fillId="0" borderId="0" xfId="4" applyFont="1" applyFill="1" applyAlignment="1">
      <alignment horizontal="center"/>
    </xf>
    <xf numFmtId="2" fontId="3" fillId="0" borderId="0" xfId="4" applyNumberFormat="1" applyFont="1" applyFill="1" applyAlignment="1">
      <alignment horizontal="left" vertical="center"/>
    </xf>
    <xf numFmtId="167" fontId="3" fillId="0" borderId="0" xfId="4" applyNumberFormat="1" applyFont="1" applyFill="1" applyAlignment="1">
      <alignment horizontal="left" vertical="center"/>
    </xf>
    <xf numFmtId="1" fontId="11" fillId="0" borderId="0" xfId="0" applyNumberFormat="1" applyFont="1" applyFill="1" applyAlignment="1">
      <alignment horizontal="center" vertical="center"/>
    </xf>
    <xf numFmtId="3" fontId="3" fillId="0" borderId="0" xfId="4" applyNumberFormat="1" applyFont="1" applyFill="1" applyAlignment="1">
      <alignment horizontal="center" vertical="center"/>
    </xf>
    <xf numFmtId="0" fontId="3" fillId="0" borderId="0" xfId="4" applyFont="1" applyFill="1" applyAlignment="1">
      <alignment horizontal="left" vertical="center" wrapText="1"/>
    </xf>
    <xf numFmtId="10" fontId="3" fillId="0" borderId="0" xfId="3" applyNumberFormat="1" applyFont="1" applyFill="1" applyAlignment="1">
      <alignment vertical="center"/>
    </xf>
    <xf numFmtId="9" fontId="3" fillId="0" borderId="0" xfId="3" applyFont="1" applyFill="1" applyAlignment="1">
      <alignment vertical="center"/>
    </xf>
    <xf numFmtId="4" fontId="5" fillId="0" borderId="0" xfId="4" applyNumberFormat="1" applyFont="1" applyFill="1" applyAlignment="1">
      <alignment vertical="center"/>
    </xf>
    <xf numFmtId="167" fontId="5" fillId="0" borderId="0" xfId="4" applyNumberFormat="1" applyFont="1" applyFill="1" applyAlignment="1">
      <alignment horizontal="left" vertical="center"/>
    </xf>
    <xf numFmtId="10" fontId="5" fillId="0" borderId="0" xfId="3" applyNumberFormat="1" applyFont="1" applyFill="1" applyAlignment="1">
      <alignment horizontal="left" vertical="center"/>
    </xf>
    <xf numFmtId="0" fontId="10" fillId="0" borderId="6" xfId="4" applyFont="1" applyFill="1" applyBorder="1" applyAlignment="1">
      <alignment horizontal="center" vertical="center" wrapText="1"/>
    </xf>
    <xf numFmtId="0" fontId="10" fillId="0" borderId="6" xfId="5" applyFont="1" applyFill="1" applyBorder="1" applyAlignment="1">
      <alignment horizontal="center" vertical="center" wrapText="1"/>
    </xf>
    <xf numFmtId="167" fontId="10" fillId="0" borderId="7" xfId="3" applyNumberFormat="1" applyFont="1" applyFill="1" applyBorder="1" applyAlignment="1">
      <alignment horizontal="center" vertical="center" wrapText="1"/>
    </xf>
    <xf numFmtId="167" fontId="10" fillId="0" borderId="9" xfId="3" applyNumberFormat="1" applyFont="1" applyFill="1" applyBorder="1" applyAlignment="1">
      <alignment horizontal="center" vertical="center" wrapText="1"/>
    </xf>
    <xf numFmtId="167" fontId="10" fillId="0" borderId="8" xfId="3" applyNumberFormat="1" applyFont="1" applyFill="1" applyBorder="1" applyAlignment="1">
      <alignment horizontal="center" vertical="center" wrapText="1"/>
    </xf>
    <xf numFmtId="0" fontId="8" fillId="0" borderId="2" xfId="5" applyFont="1" applyFill="1" applyBorder="1" applyAlignment="1">
      <alignment horizontal="left" vertical="center" wrapText="1"/>
    </xf>
    <xf numFmtId="0" fontId="8" fillId="0" borderId="10" xfId="5" applyFont="1" applyFill="1" applyBorder="1" applyAlignment="1">
      <alignment horizontal="left" vertical="center" wrapText="1"/>
    </xf>
    <xf numFmtId="0" fontId="8" fillId="0" borderId="5" xfId="5" applyFont="1" applyFill="1" applyBorder="1" applyAlignment="1">
      <alignment horizontal="center" vertical="center" wrapText="1"/>
    </xf>
    <xf numFmtId="3" fontId="8" fillId="0" borderId="2" xfId="4" applyNumberFormat="1" applyFont="1" applyFill="1" applyBorder="1" applyAlignment="1">
      <alignment horizontal="center" vertical="center" wrapText="1"/>
    </xf>
    <xf numFmtId="3" fontId="8" fillId="0" borderId="10" xfId="4" applyNumberFormat="1" applyFont="1" applyFill="1" applyBorder="1" applyAlignment="1">
      <alignment horizontal="center" vertical="center" wrapText="1"/>
    </xf>
    <xf numFmtId="3" fontId="8" fillId="0" borderId="2" xfId="5" applyNumberFormat="1" applyFont="1" applyFill="1" applyBorder="1" applyAlignment="1">
      <alignment horizontal="center" vertical="center" wrapText="1"/>
    </xf>
    <xf numFmtId="3" fontId="8" fillId="0" borderId="10" xfId="5" applyNumberFormat="1" applyFont="1" applyFill="1" applyBorder="1" applyAlignment="1">
      <alignment horizontal="center" vertical="center" wrapText="1"/>
    </xf>
    <xf numFmtId="167" fontId="8" fillId="0" borderId="2" xfId="5" applyNumberFormat="1" applyFont="1" applyFill="1" applyBorder="1" applyAlignment="1">
      <alignment horizontal="center" vertical="center" wrapText="1"/>
    </xf>
    <xf numFmtId="167" fontId="8" fillId="0" borderId="10" xfId="5" applyNumberFormat="1" applyFont="1" applyFill="1" applyBorder="1" applyAlignment="1">
      <alignment horizontal="center" vertical="center" wrapText="1"/>
    </xf>
    <xf numFmtId="0" fontId="8" fillId="0" borderId="2" xfId="4" applyFont="1" applyFill="1" applyBorder="1" applyAlignment="1">
      <alignment horizontal="center" vertical="center" wrapText="1"/>
    </xf>
    <xf numFmtId="0" fontId="8" fillId="0" borderId="10" xfId="4" applyFont="1" applyFill="1" applyBorder="1" applyAlignment="1">
      <alignment horizontal="center" vertical="center" wrapText="1"/>
    </xf>
    <xf numFmtId="2" fontId="3" fillId="0" borderId="0" xfId="4" applyNumberFormat="1" applyFont="1" applyFill="1" applyAlignment="1">
      <alignment horizontal="center" vertical="center"/>
    </xf>
    <xf numFmtId="0" fontId="5" fillId="0" borderId="1" xfId="4" applyFont="1" applyFill="1" applyBorder="1" applyAlignment="1">
      <alignment horizontal="center" vertical="top"/>
    </xf>
    <xf numFmtId="0" fontId="5" fillId="0" borderId="2" xfId="4" applyFont="1" applyFill="1" applyBorder="1" applyAlignment="1">
      <alignment horizontal="center" vertical="top"/>
    </xf>
    <xf numFmtId="0" fontId="4" fillId="0" borderId="4" xfId="4" applyFont="1" applyFill="1" applyBorder="1" applyAlignment="1">
      <alignment horizontal="center" vertical="center" wrapText="1"/>
    </xf>
    <xf numFmtId="0" fontId="6" fillId="0" borderId="1" xfId="4" applyFont="1" applyFill="1" applyBorder="1" applyAlignment="1">
      <alignment horizontal="center" vertical="center" wrapText="1"/>
    </xf>
    <xf numFmtId="0" fontId="6" fillId="0" borderId="2" xfId="4" applyFont="1" applyFill="1" applyBorder="1" applyAlignment="1">
      <alignment horizontal="center" vertical="center" wrapText="1"/>
    </xf>
    <xf numFmtId="0" fontId="6" fillId="0" borderId="2" xfId="5" applyFont="1" applyFill="1" applyBorder="1" applyAlignment="1">
      <alignment horizontal="center" vertical="center" wrapText="1"/>
    </xf>
    <xf numFmtId="14" fontId="6" fillId="0" borderId="2" xfId="5" applyNumberFormat="1" applyFont="1" applyFill="1" applyBorder="1" applyAlignment="1">
      <alignment horizontal="center" vertical="center" wrapText="1"/>
    </xf>
    <xf numFmtId="2" fontId="8" fillId="0" borderId="2" xfId="4" applyNumberFormat="1" applyFont="1" applyFill="1" applyBorder="1" applyAlignment="1">
      <alignment horizontal="center" vertical="center" wrapText="1"/>
    </xf>
    <xf numFmtId="2" fontId="8" fillId="0" borderId="10" xfId="4" applyNumberFormat="1" applyFont="1" applyFill="1" applyBorder="1" applyAlignment="1">
      <alignment horizontal="center" vertical="center" wrapText="1"/>
    </xf>
    <xf numFmtId="167" fontId="8" fillId="0" borderId="2" xfId="4" applyNumberFormat="1" applyFont="1" applyFill="1" applyBorder="1" applyAlignment="1">
      <alignment horizontal="center" vertical="center" wrapText="1"/>
    </xf>
    <xf numFmtId="167" fontId="8" fillId="0" borderId="10" xfId="4" applyNumberFormat="1" applyFont="1" applyFill="1" applyBorder="1" applyAlignment="1">
      <alignment horizontal="center" vertical="center" wrapText="1"/>
    </xf>
    <xf numFmtId="2" fontId="8" fillId="0" borderId="2" xfId="5" applyNumberFormat="1" applyFont="1" applyFill="1" applyBorder="1" applyAlignment="1">
      <alignment horizontal="center" vertical="center" wrapText="1"/>
    </xf>
    <xf numFmtId="2" fontId="8" fillId="0" borderId="10" xfId="5" applyNumberFormat="1" applyFont="1" applyFill="1" applyBorder="1" applyAlignment="1">
      <alignment horizontal="center" vertical="center" wrapText="1"/>
    </xf>
    <xf numFmtId="0" fontId="8" fillId="0" borderId="1" xfId="4" applyFont="1" applyFill="1" applyBorder="1" applyAlignment="1">
      <alignment horizontal="center" vertical="center" wrapText="1"/>
    </xf>
    <xf numFmtId="0" fontId="8" fillId="0" borderId="11" xfId="4" applyFont="1" applyFill="1" applyBorder="1" applyAlignment="1">
      <alignment horizontal="center" vertical="center" wrapText="1"/>
    </xf>
    <xf numFmtId="0" fontId="8" fillId="0" borderId="2" xfId="4" applyFont="1" applyFill="1" applyBorder="1" applyAlignment="1">
      <alignment horizontal="left" vertical="center" wrapText="1"/>
    </xf>
    <xf numFmtId="0" fontId="8" fillId="0" borderId="10" xfId="4" applyFont="1" applyFill="1" applyBorder="1" applyAlignment="1">
      <alignment horizontal="left" vertical="center" wrapText="1"/>
    </xf>
    <xf numFmtId="4" fontId="8" fillId="0" borderId="2" xfId="4" applyNumberFormat="1" applyFont="1" applyFill="1" applyBorder="1" applyAlignment="1">
      <alignment horizontal="center" vertical="center" wrapText="1"/>
    </xf>
    <xf numFmtId="4" fontId="8" fillId="0" borderId="10" xfId="4" applyNumberFormat="1" applyFont="1" applyFill="1" applyBorder="1" applyAlignment="1">
      <alignment horizontal="center" vertical="center" wrapText="1"/>
    </xf>
  </cellXfs>
  <cellStyles count="13">
    <cellStyle name="Millares" xfId="1" builtinId="3"/>
    <cellStyle name="Millares 2" xfId="10"/>
    <cellStyle name="Moneda" xfId="2" builtinId="4"/>
    <cellStyle name="Normal" xfId="0" builtinId="0"/>
    <cellStyle name="Normal 2 2" xfId="5"/>
    <cellStyle name="Normal 3 2" xfId="4"/>
    <cellStyle name="Normal 3 2 2" xfId="6"/>
    <cellStyle name="Normal 3 3" xfId="7"/>
    <cellStyle name="Normal 3 3 2" xfId="9"/>
    <cellStyle name="Porcentaje" xfId="3" builtinId="5"/>
    <cellStyle name="Porcentaje 2 2" xfId="12"/>
    <cellStyle name="Porcentaje 3 2 2" xfId="11"/>
    <cellStyle name="Porcentaje 3 2 2 2" xf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25</xdr:col>
      <xdr:colOff>0</xdr:colOff>
      <xdr:row>1</xdr:row>
      <xdr:rowOff>0</xdr:rowOff>
    </xdr:to>
    <xdr:grpSp>
      <xdr:nvGrpSpPr>
        <xdr:cNvPr id="12" name="Group 1">
          <a:extLst>
            <a:ext uri="{FF2B5EF4-FFF2-40B4-BE49-F238E27FC236}">
              <a16:creationId xmlns:a16="http://schemas.microsoft.com/office/drawing/2014/main" id="{38B9B094-F203-408B-9895-0C078754571A}"/>
            </a:ext>
          </a:extLst>
        </xdr:cNvPr>
        <xdr:cNvGrpSpPr>
          <a:grpSpLocks/>
        </xdr:cNvGrpSpPr>
      </xdr:nvGrpSpPr>
      <xdr:grpSpPr bwMode="auto">
        <a:xfrm>
          <a:off x="9525" y="0"/>
          <a:ext cx="28670250" cy="1266825"/>
          <a:chOff x="0" y="0"/>
          <a:chExt cx="14423" cy="1776"/>
        </a:xfrm>
      </xdr:grpSpPr>
      <xdr:sp macro="" textlink="">
        <xdr:nvSpPr>
          <xdr:cNvPr id="13" name="Rectangle 2">
            <a:extLst>
              <a:ext uri="{FF2B5EF4-FFF2-40B4-BE49-F238E27FC236}">
                <a16:creationId xmlns:a16="http://schemas.microsoft.com/office/drawing/2014/main" id="{DFE6EA2D-3243-403D-8D86-78D682C89D37}"/>
              </a:ext>
            </a:extLst>
          </xdr:cNvPr>
          <xdr:cNvSpPr>
            <a:spLocks noChangeArrowheads="1"/>
          </xdr:cNvSpPr>
        </xdr:nvSpPr>
        <xdr:spPr bwMode="auto">
          <a:xfrm>
            <a:off x="0" y="0"/>
            <a:ext cx="14423" cy="1775"/>
          </a:xfrm>
          <a:prstGeom prst="rect">
            <a:avLst/>
          </a:prstGeom>
          <a:noFill/>
          <a:ln w="936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fLocksText="0">
        <xdr:nvSpPr>
          <xdr:cNvPr id="14" name="Text Box 3">
            <a:extLst>
              <a:ext uri="{FF2B5EF4-FFF2-40B4-BE49-F238E27FC236}">
                <a16:creationId xmlns:a16="http://schemas.microsoft.com/office/drawing/2014/main" id="{00CEFD63-1186-4623-914F-0F234FB743B0}"/>
              </a:ext>
            </a:extLst>
          </xdr:cNvPr>
          <xdr:cNvSpPr txBox="1">
            <a:spLocks noChangeArrowheads="1"/>
          </xdr:cNvSpPr>
        </xdr:nvSpPr>
        <xdr:spPr bwMode="auto">
          <a:xfrm>
            <a:off x="11004" y="0"/>
            <a:ext cx="3419" cy="588"/>
          </a:xfrm>
          <a:prstGeom prst="rect">
            <a:avLst/>
          </a:prstGeom>
          <a:solidFill>
            <a:srgbClr val="FFFFFF"/>
          </a:solidFill>
          <a:ln w="9360">
            <a:solidFill>
              <a:srgbClr val="000000"/>
            </a:solidFill>
            <a:miter lim="800000"/>
            <a:headEnd/>
            <a:tailEnd/>
          </a:ln>
          <a:effectLst/>
        </xdr:spPr>
        <xdr:txBody>
          <a:bodyPr vertOverflow="clip" wrap="square" lIns="36360" tIns="27360" rIns="36360" bIns="0" anchor="ctr" upright="1"/>
          <a:lstStyle/>
          <a:p>
            <a:pPr algn="ctr" rtl="0"/>
            <a:r>
              <a:rPr lang="es-CO" sz="900" b="0" i="0">
                <a:effectLst/>
                <a:latin typeface="Arial" pitchFamily="34" charset="0"/>
                <a:ea typeface="+mn-ea"/>
                <a:cs typeface="Arial" pitchFamily="34" charset="0"/>
              </a:rPr>
              <a:t>MEDE01.03.03.18.P01.F05 </a:t>
            </a:r>
            <a:endParaRPr lang="es-CO" sz="900">
              <a:effectLst/>
              <a:latin typeface="Arial" pitchFamily="34" charset="0"/>
              <a:cs typeface="Arial" pitchFamily="34" charset="0"/>
            </a:endParaRPr>
          </a:p>
        </xdr:txBody>
      </xdr:sp>
      <xdr:sp macro="" textlink="" fLocksText="0">
        <xdr:nvSpPr>
          <xdr:cNvPr id="15" name="Rectangle 4">
            <a:extLst>
              <a:ext uri="{FF2B5EF4-FFF2-40B4-BE49-F238E27FC236}">
                <a16:creationId xmlns:a16="http://schemas.microsoft.com/office/drawing/2014/main" id="{295FFA5F-0CDD-45DD-8ADC-5BF59C1D9C26}"/>
              </a:ext>
            </a:extLst>
          </xdr:cNvPr>
          <xdr:cNvSpPr>
            <a:spLocks noChangeArrowheads="1"/>
          </xdr:cNvSpPr>
        </xdr:nvSpPr>
        <xdr:spPr bwMode="auto">
          <a:xfrm>
            <a:off x="12740" y="588"/>
            <a:ext cx="1683" cy="307"/>
          </a:xfrm>
          <a:prstGeom prst="rect">
            <a:avLst/>
          </a:prstGeom>
          <a:solidFill>
            <a:srgbClr val="FFFFFF"/>
          </a:solidFill>
          <a:ln w="9360">
            <a:solidFill>
              <a:srgbClr val="000000"/>
            </a:solidFill>
            <a:miter lim="800000"/>
            <a:headEnd/>
            <a:tailEnd/>
          </a:ln>
          <a:effectLst/>
        </xdr:spPr>
        <xdr:txBody>
          <a:bodyPr vertOverflow="clip" wrap="square" lIns="27360" tIns="22680" rIns="27360" bIns="0" anchor="ctr" upright="1"/>
          <a:lstStyle/>
          <a:p>
            <a:pPr algn="ctr" rtl="0">
              <a:defRPr sz="1000"/>
            </a:pPr>
            <a:r>
              <a:rPr lang="es-CO" sz="800" b="0" i="0" strike="noStrike">
                <a:solidFill>
                  <a:schemeClr val="tx1"/>
                </a:solidFill>
                <a:latin typeface="Arial"/>
                <a:cs typeface="Arial"/>
              </a:rPr>
              <a:t>9</a:t>
            </a:r>
          </a:p>
        </xdr:txBody>
      </xdr:sp>
      <xdr:sp macro="" textlink="" fLocksText="0">
        <xdr:nvSpPr>
          <xdr:cNvPr id="16" name="Rectangle 5">
            <a:extLst>
              <a:ext uri="{FF2B5EF4-FFF2-40B4-BE49-F238E27FC236}">
                <a16:creationId xmlns:a16="http://schemas.microsoft.com/office/drawing/2014/main" id="{11AF00AD-FB0D-41FA-B846-9EF9E9AC19FB}"/>
              </a:ext>
            </a:extLst>
          </xdr:cNvPr>
          <xdr:cNvSpPr>
            <a:spLocks noChangeArrowheads="1"/>
          </xdr:cNvSpPr>
        </xdr:nvSpPr>
        <xdr:spPr bwMode="auto">
          <a:xfrm>
            <a:off x="11004" y="588"/>
            <a:ext cx="1752" cy="307"/>
          </a:xfrm>
          <a:prstGeom prst="rect">
            <a:avLst/>
          </a:prstGeom>
          <a:solidFill>
            <a:srgbClr val="FFFFFF"/>
          </a:solidFill>
          <a:ln w="9360">
            <a:solidFill>
              <a:srgbClr val="000000"/>
            </a:solidFill>
            <a:miter lim="800000"/>
            <a:headEnd/>
            <a:tailEnd/>
          </a:ln>
          <a:effectLst/>
        </xdr:spPr>
        <xdr:txBody>
          <a:bodyPr vertOverflow="clip" wrap="square" lIns="27360" tIns="22680" rIns="27360" bIns="0" anchor="ctr" upright="1"/>
          <a:lstStyle/>
          <a:p>
            <a:pPr algn="ctr" rtl="0">
              <a:defRPr sz="1000"/>
            </a:pPr>
            <a:r>
              <a:rPr lang="es-CO" sz="800" b="0" i="0" strike="noStrike">
                <a:solidFill>
                  <a:srgbClr val="000000"/>
                </a:solidFill>
                <a:latin typeface="Arial"/>
                <a:cs typeface="Arial"/>
              </a:rPr>
              <a:t>VERSIÓN</a:t>
            </a:r>
          </a:p>
        </xdr:txBody>
      </xdr:sp>
      <xdr:sp macro="" textlink="" fLocksText="0">
        <xdr:nvSpPr>
          <xdr:cNvPr id="17" name="Text Box 6">
            <a:extLst>
              <a:ext uri="{FF2B5EF4-FFF2-40B4-BE49-F238E27FC236}">
                <a16:creationId xmlns:a16="http://schemas.microsoft.com/office/drawing/2014/main" id="{C7E79EF0-F29E-4221-898B-E52D94450BF6}"/>
              </a:ext>
            </a:extLst>
          </xdr:cNvPr>
          <xdr:cNvSpPr txBox="1">
            <a:spLocks noChangeArrowheads="1"/>
          </xdr:cNvSpPr>
        </xdr:nvSpPr>
        <xdr:spPr bwMode="auto">
          <a:xfrm>
            <a:off x="12756" y="895"/>
            <a:ext cx="1667" cy="881"/>
          </a:xfrm>
          <a:prstGeom prst="rect">
            <a:avLst/>
          </a:prstGeom>
          <a:solidFill>
            <a:srgbClr val="FFFFFF"/>
          </a:solidFill>
          <a:ln w="9360">
            <a:solidFill>
              <a:srgbClr val="000000"/>
            </a:solidFill>
            <a:miter lim="800000"/>
            <a:headEnd/>
            <a:tailEnd/>
          </a:ln>
          <a:effectLst/>
        </xdr:spPr>
        <xdr:txBody>
          <a:bodyPr vertOverflow="clip" wrap="square" lIns="27360" tIns="22680" rIns="27360" bIns="22680" anchor="ctr" upright="1"/>
          <a:lstStyle/>
          <a:p>
            <a:pPr algn="ctr" rtl="0"/>
            <a:r>
              <a:rPr lang="es-CO" sz="800" b="0" i="0">
                <a:solidFill>
                  <a:schemeClr val="tx1"/>
                </a:solidFill>
                <a:latin typeface="Arial" pitchFamily="34" charset="0"/>
                <a:ea typeface="+mn-ea"/>
                <a:cs typeface="Arial" pitchFamily="34" charset="0"/>
              </a:rPr>
              <a:t>09/jul/2020</a:t>
            </a:r>
            <a:endParaRPr lang="es-CO" sz="800">
              <a:solidFill>
                <a:schemeClr val="tx1"/>
              </a:solidFill>
              <a:latin typeface="Arial" pitchFamily="34" charset="0"/>
              <a:cs typeface="Arial" pitchFamily="34" charset="0"/>
            </a:endParaRPr>
          </a:p>
        </xdr:txBody>
      </xdr:sp>
      <xdr:sp macro="" textlink="" fLocksText="0">
        <xdr:nvSpPr>
          <xdr:cNvPr id="18" name="Text Box 7">
            <a:extLst>
              <a:ext uri="{FF2B5EF4-FFF2-40B4-BE49-F238E27FC236}">
                <a16:creationId xmlns:a16="http://schemas.microsoft.com/office/drawing/2014/main" id="{C8F25498-E5F7-4CD1-B192-192FCEC911EF}"/>
              </a:ext>
            </a:extLst>
          </xdr:cNvPr>
          <xdr:cNvSpPr txBox="1">
            <a:spLocks noChangeArrowheads="1"/>
          </xdr:cNvSpPr>
        </xdr:nvSpPr>
        <xdr:spPr bwMode="auto">
          <a:xfrm>
            <a:off x="11004" y="895"/>
            <a:ext cx="1752" cy="881"/>
          </a:xfrm>
          <a:prstGeom prst="rect">
            <a:avLst/>
          </a:prstGeom>
          <a:solidFill>
            <a:srgbClr val="FFFFFF"/>
          </a:solidFill>
          <a:ln w="9360">
            <a:solidFill>
              <a:srgbClr val="000000"/>
            </a:solidFill>
            <a:miter lim="800000"/>
            <a:headEnd/>
            <a:tailEnd/>
          </a:ln>
          <a:effectLst/>
        </xdr:spPr>
        <xdr:txBody>
          <a:bodyPr vertOverflow="clip" wrap="square" lIns="27360" tIns="22680" rIns="27360" bIns="22680" anchor="ctr" upright="1"/>
          <a:lstStyle/>
          <a:p>
            <a:pPr algn="ctr" rtl="0"/>
            <a:r>
              <a:rPr lang="es-CO" sz="800" b="0" i="0">
                <a:effectLst/>
                <a:latin typeface="Arial" panose="020B0604020202020204" pitchFamily="34" charset="0"/>
                <a:ea typeface="+mn-ea"/>
                <a:cs typeface="Arial" panose="020B0604020202020204" pitchFamily="34" charset="0"/>
              </a:rPr>
              <a:t>FECHA  DE ENTRADA</a:t>
            </a:r>
            <a:endParaRPr lang="en-US" sz="800">
              <a:effectLst/>
              <a:latin typeface="Arial" panose="020B0604020202020204" pitchFamily="34" charset="0"/>
              <a:cs typeface="Arial" panose="020B0604020202020204" pitchFamily="34" charset="0"/>
            </a:endParaRPr>
          </a:p>
          <a:p>
            <a:pPr algn="ctr"/>
            <a:r>
              <a:rPr lang="es-CO" sz="800" b="0" i="0">
                <a:effectLst/>
                <a:latin typeface="Arial" panose="020B0604020202020204" pitchFamily="34" charset="0"/>
                <a:ea typeface="+mn-ea"/>
                <a:cs typeface="Arial" panose="020B0604020202020204" pitchFamily="34" charset="0"/>
              </a:rPr>
              <a:t>EN VIGENCIA</a:t>
            </a:r>
            <a:endParaRPr lang="en-US" sz="800">
              <a:effectLst/>
              <a:latin typeface="Arial" panose="020B0604020202020204" pitchFamily="34" charset="0"/>
              <a:cs typeface="Arial" panose="020B0604020202020204" pitchFamily="34" charset="0"/>
            </a:endParaRPr>
          </a:p>
        </xdr:txBody>
      </xdr:sp>
      <xdr:sp macro="" textlink="" fLocksText="0">
        <xdr:nvSpPr>
          <xdr:cNvPr id="19" name="Text Box 8">
            <a:extLst>
              <a:ext uri="{FF2B5EF4-FFF2-40B4-BE49-F238E27FC236}">
                <a16:creationId xmlns:a16="http://schemas.microsoft.com/office/drawing/2014/main" id="{6649F78D-F76F-4AA5-A9A8-4A24AAC9B59F}"/>
              </a:ext>
            </a:extLst>
          </xdr:cNvPr>
          <xdr:cNvSpPr txBox="1">
            <a:spLocks noChangeArrowheads="1"/>
          </xdr:cNvSpPr>
        </xdr:nvSpPr>
        <xdr:spPr bwMode="auto">
          <a:xfrm>
            <a:off x="1778" y="0"/>
            <a:ext cx="9226" cy="1776"/>
          </a:xfrm>
          <a:prstGeom prst="rect">
            <a:avLst/>
          </a:prstGeom>
          <a:solidFill>
            <a:srgbClr val="FFFFFF"/>
          </a:solidFill>
          <a:ln w="9360">
            <a:solidFill>
              <a:srgbClr val="000000"/>
            </a:solidFill>
            <a:miter lim="800000"/>
            <a:headEnd/>
            <a:tailEnd/>
          </a:ln>
          <a:effectLst/>
        </xdr:spPr>
        <xdr:txBody>
          <a:bodyPr vertOverflow="clip" wrap="square" lIns="36360" tIns="22680" rIns="36360" bIns="22680" anchor="ctr" upright="1"/>
          <a:lstStyle/>
          <a:p>
            <a:endParaRPr lang="es-CO" sz="1000">
              <a:effectLst/>
            </a:endParaRPr>
          </a:p>
          <a:p>
            <a:pPr algn="ctr" rtl="1"/>
            <a:r>
              <a:rPr lang="es-CO" sz="1000" b="0" i="0">
                <a:effectLst/>
                <a:latin typeface="Arial" panose="020B0604020202020204" pitchFamily="34" charset="0"/>
                <a:ea typeface="+mn-ea"/>
                <a:cs typeface="Arial" panose="020B0604020202020204" pitchFamily="34" charset="0"/>
              </a:rPr>
              <a:t>SISTEMAS DE GESTIÓN Y CONTROL</a:t>
            </a:r>
            <a:r>
              <a:rPr lang="es-CO" sz="1000" b="0" i="0" baseline="0">
                <a:effectLst/>
                <a:latin typeface="Arial" panose="020B0604020202020204" pitchFamily="34" charset="0"/>
                <a:ea typeface="+mn-ea"/>
                <a:cs typeface="Arial" panose="020B0604020202020204" pitchFamily="34" charset="0"/>
              </a:rPr>
              <a:t> INTEGRADOS</a:t>
            </a:r>
            <a:endParaRPr lang="en-US" sz="1000">
              <a:effectLst/>
              <a:latin typeface="Arial" panose="020B0604020202020204" pitchFamily="34" charset="0"/>
              <a:cs typeface="Arial" panose="020B0604020202020204" pitchFamily="34" charset="0"/>
            </a:endParaRPr>
          </a:p>
          <a:p>
            <a:pPr algn="ctr"/>
            <a:r>
              <a:rPr lang="es-ES" sz="1000">
                <a:effectLst/>
                <a:latin typeface="Arial" pitchFamily="34" charset="0"/>
                <a:ea typeface="+mn-ea"/>
                <a:cs typeface="Arial" pitchFamily="34" charset="0"/>
              </a:rPr>
              <a:t>SGC - MECI - SISTEDA </a:t>
            </a:r>
          </a:p>
          <a:p>
            <a:pPr algn="ctr"/>
            <a:endParaRPr lang="es-CO" sz="1000">
              <a:effectLst/>
              <a:latin typeface="Arial" pitchFamily="34" charset="0"/>
              <a:cs typeface="Arial" pitchFamily="34" charset="0"/>
            </a:endParaRPr>
          </a:p>
          <a:p>
            <a:pPr algn="ctr"/>
            <a:r>
              <a:rPr lang="es-ES" sz="1200" b="1">
                <a:effectLst/>
                <a:latin typeface="Arial" pitchFamily="34" charset="0"/>
                <a:ea typeface="+mn-ea"/>
                <a:cs typeface="Arial" pitchFamily="34" charset="0"/>
              </a:rPr>
              <a:t>SEGUIMIENTO</a:t>
            </a:r>
            <a:r>
              <a:rPr lang="es-ES" sz="1200" b="1" baseline="0">
                <a:effectLst/>
                <a:latin typeface="Arial" pitchFamily="34" charset="0"/>
                <a:ea typeface="+mn-ea"/>
                <a:cs typeface="Arial" pitchFamily="34" charset="0"/>
              </a:rPr>
              <a:t> DEL PLAN DE ACCIÓN</a:t>
            </a:r>
            <a:endParaRPr lang="es-CO" sz="1200">
              <a:effectLst/>
              <a:latin typeface="Arial" pitchFamily="34" charset="0"/>
              <a:cs typeface="Arial" pitchFamily="34" charset="0"/>
            </a:endParaRPr>
          </a:p>
          <a:p>
            <a:pPr algn="ctr" rtl="0" eaLnBrk="1" fontAlgn="auto" latinLnBrk="0" hangingPunct="1"/>
            <a:r>
              <a:rPr lang="es-CO" sz="1200" b="0">
                <a:effectLst/>
                <a:latin typeface="Arial" pitchFamily="34" charset="0"/>
                <a:ea typeface="+mn-ea"/>
                <a:cs typeface="Arial" pitchFamily="34" charset="0"/>
              </a:rPr>
              <a:t>RELACIÓN DE LOS PROYECTOS DE COMPETENCIA DEL </a:t>
            </a:r>
            <a:r>
              <a:rPr lang="es-CO" sz="1200" b="0">
                <a:solidFill>
                  <a:sysClr val="windowText" lastClr="000000"/>
                </a:solidFill>
                <a:effectLst/>
                <a:latin typeface="Arial" pitchFamily="34" charset="0"/>
                <a:ea typeface="+mn-ea"/>
                <a:cs typeface="Arial" pitchFamily="34" charset="0"/>
              </a:rPr>
              <a:t>ORGANISMO</a:t>
            </a:r>
            <a:r>
              <a:rPr lang="es-CO" sz="1200" b="0">
                <a:effectLst/>
                <a:latin typeface="Arial" pitchFamily="34" charset="0"/>
                <a:ea typeface="+mn-ea"/>
                <a:cs typeface="Arial" pitchFamily="34" charset="0"/>
              </a:rPr>
              <a:t>  FRENTE AL PLAN DE DESARROLLO</a:t>
            </a:r>
            <a:endParaRPr lang="es-CO" sz="1200" b="0">
              <a:effectLst/>
              <a:latin typeface="Arial" pitchFamily="34" charset="0"/>
              <a:cs typeface="Arial" pitchFamily="34" charset="0"/>
            </a:endParaRPr>
          </a:p>
          <a:p>
            <a:pPr algn="ctr" rtl="0"/>
            <a:r>
              <a:rPr lang="es-ES" sz="1200" b="1" i="0">
                <a:effectLst/>
                <a:latin typeface="Arial" pitchFamily="34" charset="0"/>
                <a:ea typeface="+mn-ea"/>
                <a:cs typeface="Arial" pitchFamily="34" charset="0"/>
              </a:rPr>
              <a:t>CUADRO 1S</a:t>
            </a:r>
            <a:endParaRPr lang="es-CO" sz="1200">
              <a:effectLst/>
              <a:latin typeface="Arial" pitchFamily="34" charset="0"/>
              <a:cs typeface="Arial" pitchFamily="34" charset="0"/>
            </a:endParaRPr>
          </a:p>
        </xdr:txBody>
      </xdr:sp>
    </xdr:grpSp>
    <xdr:clientData/>
  </xdr:twoCellAnchor>
  <xdr:twoCellAnchor>
    <xdr:from>
      <xdr:col>1</xdr:col>
      <xdr:colOff>76200</xdr:colOff>
      <xdr:row>0</xdr:row>
      <xdr:rowOff>123825</xdr:rowOff>
    </xdr:from>
    <xdr:to>
      <xdr:col>2</xdr:col>
      <xdr:colOff>428625</xdr:colOff>
      <xdr:row>0</xdr:row>
      <xdr:rowOff>952500</xdr:rowOff>
    </xdr:to>
    <xdr:pic>
      <xdr:nvPicPr>
        <xdr:cNvPr id="20" name="Picture 250" descr="escudo">
          <a:extLst>
            <a:ext uri="{FF2B5EF4-FFF2-40B4-BE49-F238E27FC236}">
              <a16:creationId xmlns:a16="http://schemas.microsoft.com/office/drawing/2014/main" id="{F72EB2E9-9D18-478F-8E71-3C1A637F0FEC}"/>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 y="123825"/>
          <a:ext cx="10477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966498</xdr:rowOff>
    </xdr:from>
    <xdr:to>
      <xdr:col>3</xdr:col>
      <xdr:colOff>266700</xdr:colOff>
      <xdr:row>0</xdr:row>
      <xdr:rowOff>1171575</xdr:rowOff>
    </xdr:to>
    <xdr:sp macro="" textlink="">
      <xdr:nvSpPr>
        <xdr:cNvPr id="21" name="Text Box 49">
          <a:extLst>
            <a:ext uri="{FF2B5EF4-FFF2-40B4-BE49-F238E27FC236}">
              <a16:creationId xmlns:a16="http://schemas.microsoft.com/office/drawing/2014/main" id="{EF62BBF4-3145-46F8-9EAD-42F40A179136}"/>
            </a:ext>
          </a:extLst>
        </xdr:cNvPr>
        <xdr:cNvSpPr txBox="1">
          <a:spLocks noChangeArrowheads="1"/>
        </xdr:cNvSpPr>
      </xdr:nvSpPr>
      <xdr:spPr bwMode="auto">
        <a:xfrm>
          <a:off x="514350" y="966498"/>
          <a:ext cx="1638300" cy="205077"/>
        </a:xfrm>
        <a:prstGeom prst="rect">
          <a:avLst/>
        </a:prstGeom>
        <a:solidFill>
          <a:srgbClr val="FFFFFF"/>
        </a:solidFill>
        <a:ln w="9525" algn="ctr">
          <a:noFill/>
          <a:miter lim="800000"/>
          <a:headEnd/>
          <a:tailEnd/>
        </a:ln>
        <a:effectLst/>
      </xdr:spPr>
      <xdr:txBody>
        <a:bodyPr wrap="square" lIns="27432" tIns="18288" rIns="27432" bIns="18288"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lnSpc>
              <a:spcPts val="700"/>
            </a:lnSpc>
          </a:pPr>
          <a:endParaRPr lang="es-CO" sz="700" b="0" i="0">
            <a:latin typeface="Arial" pitchFamily="34" charset="0"/>
            <a:ea typeface="+mn-ea"/>
            <a:cs typeface="Arial" pitchFamily="34" charset="0"/>
          </a:endParaRPr>
        </a:p>
        <a:p>
          <a:pPr algn="ctr" rtl="0">
            <a:lnSpc>
              <a:spcPts val="600"/>
            </a:lnSpc>
          </a:pPr>
          <a:r>
            <a:rPr lang="es-CO" sz="700" b="0" i="0">
              <a:latin typeface="Arial" pitchFamily="34" charset="0"/>
              <a:ea typeface="+mn-ea"/>
              <a:cs typeface="Arial" pitchFamily="34" charset="0"/>
            </a:rPr>
            <a:t>DIRECCIONAMIENTO ESTRATEGICO</a:t>
          </a:r>
        </a:p>
        <a:p>
          <a:pPr algn="ctr" rtl="0">
            <a:lnSpc>
              <a:spcPts val="600"/>
            </a:lnSpc>
          </a:pPr>
          <a:r>
            <a:rPr lang="es-CO" sz="700" b="0" i="0">
              <a:latin typeface="Arial" pitchFamily="34" charset="0"/>
              <a:ea typeface="+mn-ea"/>
              <a:cs typeface="Arial" pitchFamily="34" charset="0"/>
            </a:rPr>
            <a:t>PLANEACION</a:t>
          </a:r>
          <a:r>
            <a:rPr lang="es-CO" sz="700" b="0" i="0" baseline="0">
              <a:latin typeface="Arial" pitchFamily="34" charset="0"/>
              <a:ea typeface="+mn-ea"/>
              <a:cs typeface="Arial" pitchFamily="34" charset="0"/>
            </a:rPr>
            <a:t> ECONOMICA Y SOCIAL</a:t>
          </a:r>
          <a:endParaRPr lang="es-CO" sz="700">
            <a:latin typeface="Arial" pitchFamily="34" charset="0"/>
            <a:cs typeface="Arial"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69"/>
  <sheetViews>
    <sheetView tabSelected="1" topLeftCell="D151" workbookViewId="0">
      <selection activeCell="G158" sqref="G158"/>
    </sheetView>
  </sheetViews>
  <sheetFormatPr baseColWidth="10" defaultRowHeight="16.5" x14ac:dyDescent="0.25"/>
  <cols>
    <col min="1" max="1" width="10.42578125" style="38" bestFit="1" customWidth="1"/>
    <col min="2" max="2" width="10.42578125" style="20" bestFit="1" customWidth="1"/>
    <col min="3" max="3" width="7.42578125" style="38" bestFit="1" customWidth="1"/>
    <col min="4" max="4" width="43.5703125" style="39" customWidth="1"/>
    <col min="5" max="5" width="11.7109375" style="20" customWidth="1"/>
    <col min="6" max="6" width="9.5703125" style="120" customWidth="1"/>
    <col min="7" max="7" width="28.5703125" style="20" customWidth="1"/>
    <col min="8" max="8" width="12.42578125" style="120" customWidth="1"/>
    <col min="9" max="9" width="30.42578125" style="20" customWidth="1"/>
    <col min="10" max="10" width="19.140625" style="38" customWidth="1"/>
    <col min="11" max="11" width="13.140625" style="40" customWidth="1"/>
    <col min="12" max="12" width="13.140625" style="121" customWidth="1"/>
    <col min="13" max="13" width="15.85546875" style="40" customWidth="1"/>
    <col min="14" max="14" width="12.7109375" style="57" customWidth="1"/>
    <col min="15" max="15" width="11.7109375" style="41" customWidth="1"/>
    <col min="16" max="16" width="18" style="102" customWidth="1"/>
    <col min="17" max="17" width="20.85546875" style="102" customWidth="1"/>
    <col min="18" max="18" width="21.28515625" style="102" customWidth="1"/>
    <col min="19" max="19" width="18" style="102" customWidth="1"/>
    <col min="20" max="21" width="12.7109375" style="57" customWidth="1"/>
    <col min="22" max="23" width="10.7109375" style="38" customWidth="1"/>
    <col min="24" max="24" width="34" style="58" customWidth="1"/>
    <col min="25" max="25" width="20.85546875" style="28" customWidth="1"/>
    <col min="26" max="26" width="25.140625" style="28" customWidth="1"/>
    <col min="27" max="27" width="11.42578125" style="31"/>
    <col min="28" max="28" width="15.85546875" style="43" bestFit="1" customWidth="1"/>
    <col min="29" max="29" width="13.5703125" style="31" bestFit="1" customWidth="1"/>
    <col min="30" max="30" width="26.7109375" style="20" bestFit="1" customWidth="1"/>
    <col min="31" max="256" width="11.42578125" style="20"/>
    <col min="257" max="257" width="13" style="20" customWidth="1"/>
    <col min="258" max="258" width="10.85546875" style="20" customWidth="1"/>
    <col min="259" max="259" width="8.5703125" style="20" customWidth="1"/>
    <col min="260" max="260" width="55" style="20" customWidth="1"/>
    <col min="261" max="261" width="13" style="20" customWidth="1"/>
    <col min="262" max="264" width="12.42578125" style="20" customWidth="1"/>
    <col min="265" max="265" width="17.7109375" style="20" customWidth="1"/>
    <col min="266" max="266" width="17.5703125" style="20" customWidth="1"/>
    <col min="267" max="269" width="13.140625" style="20" customWidth="1"/>
    <col min="270" max="270" width="12.7109375" style="20" customWidth="1"/>
    <col min="271" max="271" width="11.7109375" style="20" customWidth="1"/>
    <col min="272" max="272" width="14.28515625" style="20" customWidth="1"/>
    <col min="273" max="273" width="14.140625" style="20" customWidth="1"/>
    <col min="274" max="277" width="12.7109375" style="20" customWidth="1"/>
    <col min="278" max="279" width="10.7109375" style="20" customWidth="1"/>
    <col min="280" max="280" width="34" style="20" customWidth="1"/>
    <col min="281" max="281" width="17.140625" style="20" customWidth="1"/>
    <col min="282" max="282" width="11.42578125" style="20"/>
    <col min="283" max="283" width="12.42578125" style="20" bestFit="1" customWidth="1"/>
    <col min="284" max="512" width="11.42578125" style="20"/>
    <col min="513" max="513" width="13" style="20" customWidth="1"/>
    <col min="514" max="514" width="10.85546875" style="20" customWidth="1"/>
    <col min="515" max="515" width="8.5703125" style="20" customWidth="1"/>
    <col min="516" max="516" width="55" style="20" customWidth="1"/>
    <col min="517" max="517" width="13" style="20" customWidth="1"/>
    <col min="518" max="520" width="12.42578125" style="20" customWidth="1"/>
    <col min="521" max="521" width="17.7109375" style="20" customWidth="1"/>
    <col min="522" max="522" width="17.5703125" style="20" customWidth="1"/>
    <col min="523" max="525" width="13.140625" style="20" customWidth="1"/>
    <col min="526" max="526" width="12.7109375" style="20" customWidth="1"/>
    <col min="527" max="527" width="11.7109375" style="20" customWidth="1"/>
    <col min="528" max="528" width="14.28515625" style="20" customWidth="1"/>
    <col min="529" max="529" width="14.140625" style="20" customWidth="1"/>
    <col min="530" max="533" width="12.7109375" style="20" customWidth="1"/>
    <col min="534" max="535" width="10.7109375" style="20" customWidth="1"/>
    <col min="536" max="536" width="34" style="20" customWidth="1"/>
    <col min="537" max="537" width="17.140625" style="20" customWidth="1"/>
    <col min="538" max="538" width="11.42578125" style="20"/>
    <col min="539" max="539" width="12.42578125" style="20" bestFit="1" customWidth="1"/>
    <col min="540" max="768" width="11.42578125" style="20"/>
    <col min="769" max="769" width="13" style="20" customWidth="1"/>
    <col min="770" max="770" width="10.85546875" style="20" customWidth="1"/>
    <col min="771" max="771" width="8.5703125" style="20" customWidth="1"/>
    <col min="772" max="772" width="55" style="20" customWidth="1"/>
    <col min="773" max="773" width="13" style="20" customWidth="1"/>
    <col min="774" max="776" width="12.42578125" style="20" customWidth="1"/>
    <col min="777" max="777" width="17.7109375" style="20" customWidth="1"/>
    <col min="778" max="778" width="17.5703125" style="20" customWidth="1"/>
    <col min="779" max="781" width="13.140625" style="20" customWidth="1"/>
    <col min="782" max="782" width="12.7109375" style="20" customWidth="1"/>
    <col min="783" max="783" width="11.7109375" style="20" customWidth="1"/>
    <col min="784" max="784" width="14.28515625" style="20" customWidth="1"/>
    <col min="785" max="785" width="14.140625" style="20" customWidth="1"/>
    <col min="786" max="789" width="12.7109375" style="20" customWidth="1"/>
    <col min="790" max="791" width="10.7109375" style="20" customWidth="1"/>
    <col min="792" max="792" width="34" style="20" customWidth="1"/>
    <col min="793" max="793" width="17.140625" style="20" customWidth="1"/>
    <col min="794" max="794" width="11.42578125" style="20"/>
    <col min="795" max="795" width="12.42578125" style="20" bestFit="1" customWidth="1"/>
    <col min="796" max="1024" width="11.42578125" style="20"/>
    <col min="1025" max="1025" width="13" style="20" customWidth="1"/>
    <col min="1026" max="1026" width="10.85546875" style="20" customWidth="1"/>
    <col min="1027" max="1027" width="8.5703125" style="20" customWidth="1"/>
    <col min="1028" max="1028" width="55" style="20" customWidth="1"/>
    <col min="1029" max="1029" width="13" style="20" customWidth="1"/>
    <col min="1030" max="1032" width="12.42578125" style="20" customWidth="1"/>
    <col min="1033" max="1033" width="17.7109375" style="20" customWidth="1"/>
    <col min="1034" max="1034" width="17.5703125" style="20" customWidth="1"/>
    <col min="1035" max="1037" width="13.140625" style="20" customWidth="1"/>
    <col min="1038" max="1038" width="12.7109375" style="20" customWidth="1"/>
    <col min="1039" max="1039" width="11.7109375" style="20" customWidth="1"/>
    <col min="1040" max="1040" width="14.28515625" style="20" customWidth="1"/>
    <col min="1041" max="1041" width="14.140625" style="20" customWidth="1"/>
    <col min="1042" max="1045" width="12.7109375" style="20" customWidth="1"/>
    <col min="1046" max="1047" width="10.7109375" style="20" customWidth="1"/>
    <col min="1048" max="1048" width="34" style="20" customWidth="1"/>
    <col min="1049" max="1049" width="17.140625" style="20" customWidth="1"/>
    <col min="1050" max="1050" width="11.42578125" style="20"/>
    <col min="1051" max="1051" width="12.42578125" style="20" bestFit="1" customWidth="1"/>
    <col min="1052" max="1280" width="11.42578125" style="20"/>
    <col min="1281" max="1281" width="13" style="20" customWidth="1"/>
    <col min="1282" max="1282" width="10.85546875" style="20" customWidth="1"/>
    <col min="1283" max="1283" width="8.5703125" style="20" customWidth="1"/>
    <col min="1284" max="1284" width="55" style="20" customWidth="1"/>
    <col min="1285" max="1285" width="13" style="20" customWidth="1"/>
    <col min="1286" max="1288" width="12.42578125" style="20" customWidth="1"/>
    <col min="1289" max="1289" width="17.7109375" style="20" customWidth="1"/>
    <col min="1290" max="1290" width="17.5703125" style="20" customWidth="1"/>
    <col min="1291" max="1293" width="13.140625" style="20" customWidth="1"/>
    <col min="1294" max="1294" width="12.7109375" style="20" customWidth="1"/>
    <col min="1295" max="1295" width="11.7109375" style="20" customWidth="1"/>
    <col min="1296" max="1296" width="14.28515625" style="20" customWidth="1"/>
    <col min="1297" max="1297" width="14.140625" style="20" customWidth="1"/>
    <col min="1298" max="1301" width="12.7109375" style="20" customWidth="1"/>
    <col min="1302" max="1303" width="10.7109375" style="20" customWidth="1"/>
    <col min="1304" max="1304" width="34" style="20" customWidth="1"/>
    <col min="1305" max="1305" width="17.140625" style="20" customWidth="1"/>
    <col min="1306" max="1306" width="11.42578125" style="20"/>
    <col min="1307" max="1307" width="12.42578125" style="20" bestFit="1" customWidth="1"/>
    <col min="1308" max="1536" width="11.42578125" style="20"/>
    <col min="1537" max="1537" width="13" style="20" customWidth="1"/>
    <col min="1538" max="1538" width="10.85546875" style="20" customWidth="1"/>
    <col min="1539" max="1539" width="8.5703125" style="20" customWidth="1"/>
    <col min="1540" max="1540" width="55" style="20" customWidth="1"/>
    <col min="1541" max="1541" width="13" style="20" customWidth="1"/>
    <col min="1542" max="1544" width="12.42578125" style="20" customWidth="1"/>
    <col min="1545" max="1545" width="17.7109375" style="20" customWidth="1"/>
    <col min="1546" max="1546" width="17.5703125" style="20" customWidth="1"/>
    <col min="1547" max="1549" width="13.140625" style="20" customWidth="1"/>
    <col min="1550" max="1550" width="12.7109375" style="20" customWidth="1"/>
    <col min="1551" max="1551" width="11.7109375" style="20" customWidth="1"/>
    <col min="1552" max="1552" width="14.28515625" style="20" customWidth="1"/>
    <col min="1553" max="1553" width="14.140625" style="20" customWidth="1"/>
    <col min="1554" max="1557" width="12.7109375" style="20" customWidth="1"/>
    <col min="1558" max="1559" width="10.7109375" style="20" customWidth="1"/>
    <col min="1560" max="1560" width="34" style="20" customWidth="1"/>
    <col min="1561" max="1561" width="17.140625" style="20" customWidth="1"/>
    <col min="1562" max="1562" width="11.42578125" style="20"/>
    <col min="1563" max="1563" width="12.42578125" style="20" bestFit="1" customWidth="1"/>
    <col min="1564" max="1792" width="11.42578125" style="20"/>
    <col min="1793" max="1793" width="13" style="20" customWidth="1"/>
    <col min="1794" max="1794" width="10.85546875" style="20" customWidth="1"/>
    <col min="1795" max="1795" width="8.5703125" style="20" customWidth="1"/>
    <col min="1796" max="1796" width="55" style="20" customWidth="1"/>
    <col min="1797" max="1797" width="13" style="20" customWidth="1"/>
    <col min="1798" max="1800" width="12.42578125" style="20" customWidth="1"/>
    <col min="1801" max="1801" width="17.7109375" style="20" customWidth="1"/>
    <col min="1802" max="1802" width="17.5703125" style="20" customWidth="1"/>
    <col min="1803" max="1805" width="13.140625" style="20" customWidth="1"/>
    <col min="1806" max="1806" width="12.7109375" style="20" customWidth="1"/>
    <col min="1807" max="1807" width="11.7109375" style="20" customWidth="1"/>
    <col min="1808" max="1808" width="14.28515625" style="20" customWidth="1"/>
    <col min="1809" max="1809" width="14.140625" style="20" customWidth="1"/>
    <col min="1810" max="1813" width="12.7109375" style="20" customWidth="1"/>
    <col min="1814" max="1815" width="10.7109375" style="20" customWidth="1"/>
    <col min="1816" max="1816" width="34" style="20" customWidth="1"/>
    <col min="1817" max="1817" width="17.140625" style="20" customWidth="1"/>
    <col min="1818" max="1818" width="11.42578125" style="20"/>
    <col min="1819" max="1819" width="12.42578125" style="20" bestFit="1" customWidth="1"/>
    <col min="1820" max="2048" width="11.42578125" style="20"/>
    <col min="2049" max="2049" width="13" style="20" customWidth="1"/>
    <col min="2050" max="2050" width="10.85546875" style="20" customWidth="1"/>
    <col min="2051" max="2051" width="8.5703125" style="20" customWidth="1"/>
    <col min="2052" max="2052" width="55" style="20" customWidth="1"/>
    <col min="2053" max="2053" width="13" style="20" customWidth="1"/>
    <col min="2054" max="2056" width="12.42578125" style="20" customWidth="1"/>
    <col min="2057" max="2057" width="17.7109375" style="20" customWidth="1"/>
    <col min="2058" max="2058" width="17.5703125" style="20" customWidth="1"/>
    <col min="2059" max="2061" width="13.140625" style="20" customWidth="1"/>
    <col min="2062" max="2062" width="12.7109375" style="20" customWidth="1"/>
    <col min="2063" max="2063" width="11.7109375" style="20" customWidth="1"/>
    <col min="2064" max="2064" width="14.28515625" style="20" customWidth="1"/>
    <col min="2065" max="2065" width="14.140625" style="20" customWidth="1"/>
    <col min="2066" max="2069" width="12.7109375" style="20" customWidth="1"/>
    <col min="2070" max="2071" width="10.7109375" style="20" customWidth="1"/>
    <col min="2072" max="2072" width="34" style="20" customWidth="1"/>
    <col min="2073" max="2073" width="17.140625" style="20" customWidth="1"/>
    <col min="2074" max="2074" width="11.42578125" style="20"/>
    <col min="2075" max="2075" width="12.42578125" style="20" bestFit="1" customWidth="1"/>
    <col min="2076" max="2304" width="11.42578125" style="20"/>
    <col min="2305" max="2305" width="13" style="20" customWidth="1"/>
    <col min="2306" max="2306" width="10.85546875" style="20" customWidth="1"/>
    <col min="2307" max="2307" width="8.5703125" style="20" customWidth="1"/>
    <col min="2308" max="2308" width="55" style="20" customWidth="1"/>
    <col min="2309" max="2309" width="13" style="20" customWidth="1"/>
    <col min="2310" max="2312" width="12.42578125" style="20" customWidth="1"/>
    <col min="2313" max="2313" width="17.7109375" style="20" customWidth="1"/>
    <col min="2314" max="2314" width="17.5703125" style="20" customWidth="1"/>
    <col min="2315" max="2317" width="13.140625" style="20" customWidth="1"/>
    <col min="2318" max="2318" width="12.7109375" style="20" customWidth="1"/>
    <col min="2319" max="2319" width="11.7109375" style="20" customWidth="1"/>
    <col min="2320" max="2320" width="14.28515625" style="20" customWidth="1"/>
    <col min="2321" max="2321" width="14.140625" style="20" customWidth="1"/>
    <col min="2322" max="2325" width="12.7109375" style="20" customWidth="1"/>
    <col min="2326" max="2327" width="10.7109375" style="20" customWidth="1"/>
    <col min="2328" max="2328" width="34" style="20" customWidth="1"/>
    <col min="2329" max="2329" width="17.140625" style="20" customWidth="1"/>
    <col min="2330" max="2330" width="11.42578125" style="20"/>
    <col min="2331" max="2331" width="12.42578125" style="20" bestFit="1" customWidth="1"/>
    <col min="2332" max="2560" width="11.42578125" style="20"/>
    <col min="2561" max="2561" width="13" style="20" customWidth="1"/>
    <col min="2562" max="2562" width="10.85546875" style="20" customWidth="1"/>
    <col min="2563" max="2563" width="8.5703125" style="20" customWidth="1"/>
    <col min="2564" max="2564" width="55" style="20" customWidth="1"/>
    <col min="2565" max="2565" width="13" style="20" customWidth="1"/>
    <col min="2566" max="2568" width="12.42578125" style="20" customWidth="1"/>
    <col min="2569" max="2569" width="17.7109375" style="20" customWidth="1"/>
    <col min="2570" max="2570" width="17.5703125" style="20" customWidth="1"/>
    <col min="2571" max="2573" width="13.140625" style="20" customWidth="1"/>
    <col min="2574" max="2574" width="12.7109375" style="20" customWidth="1"/>
    <col min="2575" max="2575" width="11.7109375" style="20" customWidth="1"/>
    <col min="2576" max="2576" width="14.28515625" style="20" customWidth="1"/>
    <col min="2577" max="2577" width="14.140625" style="20" customWidth="1"/>
    <col min="2578" max="2581" width="12.7109375" style="20" customWidth="1"/>
    <col min="2582" max="2583" width="10.7109375" style="20" customWidth="1"/>
    <col min="2584" max="2584" width="34" style="20" customWidth="1"/>
    <col min="2585" max="2585" width="17.140625" style="20" customWidth="1"/>
    <col min="2586" max="2586" width="11.42578125" style="20"/>
    <col min="2587" max="2587" width="12.42578125" style="20" bestFit="1" customWidth="1"/>
    <col min="2588" max="2816" width="11.42578125" style="20"/>
    <col min="2817" max="2817" width="13" style="20" customWidth="1"/>
    <col min="2818" max="2818" width="10.85546875" style="20" customWidth="1"/>
    <col min="2819" max="2819" width="8.5703125" style="20" customWidth="1"/>
    <col min="2820" max="2820" width="55" style="20" customWidth="1"/>
    <col min="2821" max="2821" width="13" style="20" customWidth="1"/>
    <col min="2822" max="2824" width="12.42578125" style="20" customWidth="1"/>
    <col min="2825" max="2825" width="17.7109375" style="20" customWidth="1"/>
    <col min="2826" max="2826" width="17.5703125" style="20" customWidth="1"/>
    <col min="2827" max="2829" width="13.140625" style="20" customWidth="1"/>
    <col min="2830" max="2830" width="12.7109375" style="20" customWidth="1"/>
    <col min="2831" max="2831" width="11.7109375" style="20" customWidth="1"/>
    <col min="2832" max="2832" width="14.28515625" style="20" customWidth="1"/>
    <col min="2833" max="2833" width="14.140625" style="20" customWidth="1"/>
    <col min="2834" max="2837" width="12.7109375" style="20" customWidth="1"/>
    <col min="2838" max="2839" width="10.7109375" style="20" customWidth="1"/>
    <col min="2840" max="2840" width="34" style="20" customWidth="1"/>
    <col min="2841" max="2841" width="17.140625" style="20" customWidth="1"/>
    <col min="2842" max="2842" width="11.42578125" style="20"/>
    <col min="2843" max="2843" width="12.42578125" style="20" bestFit="1" customWidth="1"/>
    <col min="2844" max="3072" width="11.42578125" style="20"/>
    <col min="3073" max="3073" width="13" style="20" customWidth="1"/>
    <col min="3074" max="3074" width="10.85546875" style="20" customWidth="1"/>
    <col min="3075" max="3075" width="8.5703125" style="20" customWidth="1"/>
    <col min="3076" max="3076" width="55" style="20" customWidth="1"/>
    <col min="3077" max="3077" width="13" style="20" customWidth="1"/>
    <col min="3078" max="3080" width="12.42578125" style="20" customWidth="1"/>
    <col min="3081" max="3081" width="17.7109375" style="20" customWidth="1"/>
    <col min="3082" max="3082" width="17.5703125" style="20" customWidth="1"/>
    <col min="3083" max="3085" width="13.140625" style="20" customWidth="1"/>
    <col min="3086" max="3086" width="12.7109375" style="20" customWidth="1"/>
    <col min="3087" max="3087" width="11.7109375" style="20" customWidth="1"/>
    <col min="3088" max="3088" width="14.28515625" style="20" customWidth="1"/>
    <col min="3089" max="3089" width="14.140625" style="20" customWidth="1"/>
    <col min="3090" max="3093" width="12.7109375" style="20" customWidth="1"/>
    <col min="3094" max="3095" width="10.7109375" style="20" customWidth="1"/>
    <col min="3096" max="3096" width="34" style="20" customWidth="1"/>
    <col min="3097" max="3097" width="17.140625" style="20" customWidth="1"/>
    <col min="3098" max="3098" width="11.42578125" style="20"/>
    <col min="3099" max="3099" width="12.42578125" style="20" bestFit="1" customWidth="1"/>
    <col min="3100" max="3328" width="11.42578125" style="20"/>
    <col min="3329" max="3329" width="13" style="20" customWidth="1"/>
    <col min="3330" max="3330" width="10.85546875" style="20" customWidth="1"/>
    <col min="3331" max="3331" width="8.5703125" style="20" customWidth="1"/>
    <col min="3332" max="3332" width="55" style="20" customWidth="1"/>
    <col min="3333" max="3333" width="13" style="20" customWidth="1"/>
    <col min="3334" max="3336" width="12.42578125" style="20" customWidth="1"/>
    <col min="3337" max="3337" width="17.7109375" style="20" customWidth="1"/>
    <col min="3338" max="3338" width="17.5703125" style="20" customWidth="1"/>
    <col min="3339" max="3341" width="13.140625" style="20" customWidth="1"/>
    <col min="3342" max="3342" width="12.7109375" style="20" customWidth="1"/>
    <col min="3343" max="3343" width="11.7109375" style="20" customWidth="1"/>
    <col min="3344" max="3344" width="14.28515625" style="20" customWidth="1"/>
    <col min="3345" max="3345" width="14.140625" style="20" customWidth="1"/>
    <col min="3346" max="3349" width="12.7109375" style="20" customWidth="1"/>
    <col min="3350" max="3351" width="10.7109375" style="20" customWidth="1"/>
    <col min="3352" max="3352" width="34" style="20" customWidth="1"/>
    <col min="3353" max="3353" width="17.140625" style="20" customWidth="1"/>
    <col min="3354" max="3354" width="11.42578125" style="20"/>
    <col min="3355" max="3355" width="12.42578125" style="20" bestFit="1" customWidth="1"/>
    <col min="3356" max="3584" width="11.42578125" style="20"/>
    <col min="3585" max="3585" width="13" style="20" customWidth="1"/>
    <col min="3586" max="3586" width="10.85546875" style="20" customWidth="1"/>
    <col min="3587" max="3587" width="8.5703125" style="20" customWidth="1"/>
    <col min="3588" max="3588" width="55" style="20" customWidth="1"/>
    <col min="3589" max="3589" width="13" style="20" customWidth="1"/>
    <col min="3590" max="3592" width="12.42578125" style="20" customWidth="1"/>
    <col min="3593" max="3593" width="17.7109375" style="20" customWidth="1"/>
    <col min="3594" max="3594" width="17.5703125" style="20" customWidth="1"/>
    <col min="3595" max="3597" width="13.140625" style="20" customWidth="1"/>
    <col min="3598" max="3598" width="12.7109375" style="20" customWidth="1"/>
    <col min="3599" max="3599" width="11.7109375" style="20" customWidth="1"/>
    <col min="3600" max="3600" width="14.28515625" style="20" customWidth="1"/>
    <col min="3601" max="3601" width="14.140625" style="20" customWidth="1"/>
    <col min="3602" max="3605" width="12.7109375" style="20" customWidth="1"/>
    <col min="3606" max="3607" width="10.7109375" style="20" customWidth="1"/>
    <col min="3608" max="3608" width="34" style="20" customWidth="1"/>
    <col min="3609" max="3609" width="17.140625" style="20" customWidth="1"/>
    <col min="3610" max="3610" width="11.42578125" style="20"/>
    <col min="3611" max="3611" width="12.42578125" style="20" bestFit="1" customWidth="1"/>
    <col min="3612" max="3840" width="11.42578125" style="20"/>
    <col min="3841" max="3841" width="13" style="20" customWidth="1"/>
    <col min="3842" max="3842" width="10.85546875" style="20" customWidth="1"/>
    <col min="3843" max="3843" width="8.5703125" style="20" customWidth="1"/>
    <col min="3844" max="3844" width="55" style="20" customWidth="1"/>
    <col min="3845" max="3845" width="13" style="20" customWidth="1"/>
    <col min="3846" max="3848" width="12.42578125" style="20" customWidth="1"/>
    <col min="3849" max="3849" width="17.7109375" style="20" customWidth="1"/>
    <col min="3850" max="3850" width="17.5703125" style="20" customWidth="1"/>
    <col min="3851" max="3853" width="13.140625" style="20" customWidth="1"/>
    <col min="3854" max="3854" width="12.7109375" style="20" customWidth="1"/>
    <col min="3855" max="3855" width="11.7109375" style="20" customWidth="1"/>
    <col min="3856" max="3856" width="14.28515625" style="20" customWidth="1"/>
    <col min="3857" max="3857" width="14.140625" style="20" customWidth="1"/>
    <col min="3858" max="3861" width="12.7109375" style="20" customWidth="1"/>
    <col min="3862" max="3863" width="10.7109375" style="20" customWidth="1"/>
    <col min="3864" max="3864" width="34" style="20" customWidth="1"/>
    <col min="3865" max="3865" width="17.140625" style="20" customWidth="1"/>
    <col min="3866" max="3866" width="11.42578125" style="20"/>
    <col min="3867" max="3867" width="12.42578125" style="20" bestFit="1" customWidth="1"/>
    <col min="3868" max="4096" width="11.42578125" style="20"/>
    <col min="4097" max="4097" width="13" style="20" customWidth="1"/>
    <col min="4098" max="4098" width="10.85546875" style="20" customWidth="1"/>
    <col min="4099" max="4099" width="8.5703125" style="20" customWidth="1"/>
    <col min="4100" max="4100" width="55" style="20" customWidth="1"/>
    <col min="4101" max="4101" width="13" style="20" customWidth="1"/>
    <col min="4102" max="4104" width="12.42578125" style="20" customWidth="1"/>
    <col min="4105" max="4105" width="17.7109375" style="20" customWidth="1"/>
    <col min="4106" max="4106" width="17.5703125" style="20" customWidth="1"/>
    <col min="4107" max="4109" width="13.140625" style="20" customWidth="1"/>
    <col min="4110" max="4110" width="12.7109375" style="20" customWidth="1"/>
    <col min="4111" max="4111" width="11.7109375" style="20" customWidth="1"/>
    <col min="4112" max="4112" width="14.28515625" style="20" customWidth="1"/>
    <col min="4113" max="4113" width="14.140625" style="20" customWidth="1"/>
    <col min="4114" max="4117" width="12.7109375" style="20" customWidth="1"/>
    <col min="4118" max="4119" width="10.7109375" style="20" customWidth="1"/>
    <col min="4120" max="4120" width="34" style="20" customWidth="1"/>
    <col min="4121" max="4121" width="17.140625" style="20" customWidth="1"/>
    <col min="4122" max="4122" width="11.42578125" style="20"/>
    <col min="4123" max="4123" width="12.42578125" style="20" bestFit="1" customWidth="1"/>
    <col min="4124" max="4352" width="11.42578125" style="20"/>
    <col min="4353" max="4353" width="13" style="20" customWidth="1"/>
    <col min="4354" max="4354" width="10.85546875" style="20" customWidth="1"/>
    <col min="4355" max="4355" width="8.5703125" style="20" customWidth="1"/>
    <col min="4356" max="4356" width="55" style="20" customWidth="1"/>
    <col min="4357" max="4357" width="13" style="20" customWidth="1"/>
    <col min="4358" max="4360" width="12.42578125" style="20" customWidth="1"/>
    <col min="4361" max="4361" width="17.7109375" style="20" customWidth="1"/>
    <col min="4362" max="4362" width="17.5703125" style="20" customWidth="1"/>
    <col min="4363" max="4365" width="13.140625" style="20" customWidth="1"/>
    <col min="4366" max="4366" width="12.7109375" style="20" customWidth="1"/>
    <col min="4367" max="4367" width="11.7109375" style="20" customWidth="1"/>
    <col min="4368" max="4368" width="14.28515625" style="20" customWidth="1"/>
    <col min="4369" max="4369" width="14.140625" style="20" customWidth="1"/>
    <col min="4370" max="4373" width="12.7109375" style="20" customWidth="1"/>
    <col min="4374" max="4375" width="10.7109375" style="20" customWidth="1"/>
    <col min="4376" max="4376" width="34" style="20" customWidth="1"/>
    <col min="4377" max="4377" width="17.140625" style="20" customWidth="1"/>
    <col min="4378" max="4378" width="11.42578125" style="20"/>
    <col min="4379" max="4379" width="12.42578125" style="20" bestFit="1" customWidth="1"/>
    <col min="4380" max="4608" width="11.42578125" style="20"/>
    <col min="4609" max="4609" width="13" style="20" customWidth="1"/>
    <col min="4610" max="4610" width="10.85546875" style="20" customWidth="1"/>
    <col min="4611" max="4611" width="8.5703125" style="20" customWidth="1"/>
    <col min="4612" max="4612" width="55" style="20" customWidth="1"/>
    <col min="4613" max="4613" width="13" style="20" customWidth="1"/>
    <col min="4614" max="4616" width="12.42578125" style="20" customWidth="1"/>
    <col min="4617" max="4617" width="17.7109375" style="20" customWidth="1"/>
    <col min="4618" max="4618" width="17.5703125" style="20" customWidth="1"/>
    <col min="4619" max="4621" width="13.140625" style="20" customWidth="1"/>
    <col min="4622" max="4622" width="12.7109375" style="20" customWidth="1"/>
    <col min="4623" max="4623" width="11.7109375" style="20" customWidth="1"/>
    <col min="4624" max="4624" width="14.28515625" style="20" customWidth="1"/>
    <col min="4625" max="4625" width="14.140625" style="20" customWidth="1"/>
    <col min="4626" max="4629" width="12.7109375" style="20" customWidth="1"/>
    <col min="4630" max="4631" width="10.7109375" style="20" customWidth="1"/>
    <col min="4632" max="4632" width="34" style="20" customWidth="1"/>
    <col min="4633" max="4633" width="17.140625" style="20" customWidth="1"/>
    <col min="4634" max="4634" width="11.42578125" style="20"/>
    <col min="4635" max="4635" width="12.42578125" style="20" bestFit="1" customWidth="1"/>
    <col min="4636" max="4864" width="11.42578125" style="20"/>
    <col min="4865" max="4865" width="13" style="20" customWidth="1"/>
    <col min="4866" max="4866" width="10.85546875" style="20" customWidth="1"/>
    <col min="4867" max="4867" width="8.5703125" style="20" customWidth="1"/>
    <col min="4868" max="4868" width="55" style="20" customWidth="1"/>
    <col min="4869" max="4869" width="13" style="20" customWidth="1"/>
    <col min="4870" max="4872" width="12.42578125" style="20" customWidth="1"/>
    <col min="4873" max="4873" width="17.7109375" style="20" customWidth="1"/>
    <col min="4874" max="4874" width="17.5703125" style="20" customWidth="1"/>
    <col min="4875" max="4877" width="13.140625" style="20" customWidth="1"/>
    <col min="4878" max="4878" width="12.7109375" style="20" customWidth="1"/>
    <col min="4879" max="4879" width="11.7109375" style="20" customWidth="1"/>
    <col min="4880" max="4880" width="14.28515625" style="20" customWidth="1"/>
    <col min="4881" max="4881" width="14.140625" style="20" customWidth="1"/>
    <col min="4882" max="4885" width="12.7109375" style="20" customWidth="1"/>
    <col min="4886" max="4887" width="10.7109375" style="20" customWidth="1"/>
    <col min="4888" max="4888" width="34" style="20" customWidth="1"/>
    <col min="4889" max="4889" width="17.140625" style="20" customWidth="1"/>
    <col min="4890" max="4890" width="11.42578125" style="20"/>
    <col min="4891" max="4891" width="12.42578125" style="20" bestFit="1" customWidth="1"/>
    <col min="4892" max="5120" width="11.42578125" style="20"/>
    <col min="5121" max="5121" width="13" style="20" customWidth="1"/>
    <col min="5122" max="5122" width="10.85546875" style="20" customWidth="1"/>
    <col min="5123" max="5123" width="8.5703125" style="20" customWidth="1"/>
    <col min="5124" max="5124" width="55" style="20" customWidth="1"/>
    <col min="5125" max="5125" width="13" style="20" customWidth="1"/>
    <col min="5126" max="5128" width="12.42578125" style="20" customWidth="1"/>
    <col min="5129" max="5129" width="17.7109375" style="20" customWidth="1"/>
    <col min="5130" max="5130" width="17.5703125" style="20" customWidth="1"/>
    <col min="5131" max="5133" width="13.140625" style="20" customWidth="1"/>
    <col min="5134" max="5134" width="12.7109375" style="20" customWidth="1"/>
    <col min="5135" max="5135" width="11.7109375" style="20" customWidth="1"/>
    <col min="5136" max="5136" width="14.28515625" style="20" customWidth="1"/>
    <col min="5137" max="5137" width="14.140625" style="20" customWidth="1"/>
    <col min="5138" max="5141" width="12.7109375" style="20" customWidth="1"/>
    <col min="5142" max="5143" width="10.7109375" style="20" customWidth="1"/>
    <col min="5144" max="5144" width="34" style="20" customWidth="1"/>
    <col min="5145" max="5145" width="17.140625" style="20" customWidth="1"/>
    <col min="5146" max="5146" width="11.42578125" style="20"/>
    <col min="5147" max="5147" width="12.42578125" style="20" bestFit="1" customWidth="1"/>
    <col min="5148" max="5376" width="11.42578125" style="20"/>
    <col min="5377" max="5377" width="13" style="20" customWidth="1"/>
    <col min="5378" max="5378" width="10.85546875" style="20" customWidth="1"/>
    <col min="5379" max="5379" width="8.5703125" style="20" customWidth="1"/>
    <col min="5380" max="5380" width="55" style="20" customWidth="1"/>
    <col min="5381" max="5381" width="13" style="20" customWidth="1"/>
    <col min="5382" max="5384" width="12.42578125" style="20" customWidth="1"/>
    <col min="5385" max="5385" width="17.7109375" style="20" customWidth="1"/>
    <col min="5386" max="5386" width="17.5703125" style="20" customWidth="1"/>
    <col min="5387" max="5389" width="13.140625" style="20" customWidth="1"/>
    <col min="5390" max="5390" width="12.7109375" style="20" customWidth="1"/>
    <col min="5391" max="5391" width="11.7109375" style="20" customWidth="1"/>
    <col min="5392" max="5392" width="14.28515625" style="20" customWidth="1"/>
    <col min="5393" max="5393" width="14.140625" style="20" customWidth="1"/>
    <col min="5394" max="5397" width="12.7109375" style="20" customWidth="1"/>
    <col min="5398" max="5399" width="10.7109375" style="20" customWidth="1"/>
    <col min="5400" max="5400" width="34" style="20" customWidth="1"/>
    <col min="5401" max="5401" width="17.140625" style="20" customWidth="1"/>
    <col min="5402" max="5402" width="11.42578125" style="20"/>
    <col min="5403" max="5403" width="12.42578125" style="20" bestFit="1" customWidth="1"/>
    <col min="5404" max="5632" width="11.42578125" style="20"/>
    <col min="5633" max="5633" width="13" style="20" customWidth="1"/>
    <col min="5634" max="5634" width="10.85546875" style="20" customWidth="1"/>
    <col min="5635" max="5635" width="8.5703125" style="20" customWidth="1"/>
    <col min="5636" max="5636" width="55" style="20" customWidth="1"/>
    <col min="5637" max="5637" width="13" style="20" customWidth="1"/>
    <col min="5638" max="5640" width="12.42578125" style="20" customWidth="1"/>
    <col min="5641" max="5641" width="17.7109375" style="20" customWidth="1"/>
    <col min="5642" max="5642" width="17.5703125" style="20" customWidth="1"/>
    <col min="5643" max="5645" width="13.140625" style="20" customWidth="1"/>
    <col min="5646" max="5646" width="12.7109375" style="20" customWidth="1"/>
    <col min="5647" max="5647" width="11.7109375" style="20" customWidth="1"/>
    <col min="5648" max="5648" width="14.28515625" style="20" customWidth="1"/>
    <col min="5649" max="5649" width="14.140625" style="20" customWidth="1"/>
    <col min="5650" max="5653" width="12.7109375" style="20" customWidth="1"/>
    <col min="5654" max="5655" width="10.7109375" style="20" customWidth="1"/>
    <col min="5656" max="5656" width="34" style="20" customWidth="1"/>
    <col min="5657" max="5657" width="17.140625" style="20" customWidth="1"/>
    <col min="5658" max="5658" width="11.42578125" style="20"/>
    <col min="5659" max="5659" width="12.42578125" style="20" bestFit="1" customWidth="1"/>
    <col min="5660" max="5888" width="11.42578125" style="20"/>
    <col min="5889" max="5889" width="13" style="20" customWidth="1"/>
    <col min="5890" max="5890" width="10.85546875" style="20" customWidth="1"/>
    <col min="5891" max="5891" width="8.5703125" style="20" customWidth="1"/>
    <col min="5892" max="5892" width="55" style="20" customWidth="1"/>
    <col min="5893" max="5893" width="13" style="20" customWidth="1"/>
    <col min="5894" max="5896" width="12.42578125" style="20" customWidth="1"/>
    <col min="5897" max="5897" width="17.7109375" style="20" customWidth="1"/>
    <col min="5898" max="5898" width="17.5703125" style="20" customWidth="1"/>
    <col min="5899" max="5901" width="13.140625" style="20" customWidth="1"/>
    <col min="5902" max="5902" width="12.7109375" style="20" customWidth="1"/>
    <col min="5903" max="5903" width="11.7109375" style="20" customWidth="1"/>
    <col min="5904" max="5904" width="14.28515625" style="20" customWidth="1"/>
    <col min="5905" max="5905" width="14.140625" style="20" customWidth="1"/>
    <col min="5906" max="5909" width="12.7109375" style="20" customWidth="1"/>
    <col min="5910" max="5911" width="10.7109375" style="20" customWidth="1"/>
    <col min="5912" max="5912" width="34" style="20" customWidth="1"/>
    <col min="5913" max="5913" width="17.140625" style="20" customWidth="1"/>
    <col min="5914" max="5914" width="11.42578125" style="20"/>
    <col min="5915" max="5915" width="12.42578125" style="20" bestFit="1" customWidth="1"/>
    <col min="5916" max="6144" width="11.42578125" style="20"/>
    <col min="6145" max="6145" width="13" style="20" customWidth="1"/>
    <col min="6146" max="6146" width="10.85546875" style="20" customWidth="1"/>
    <col min="6147" max="6147" width="8.5703125" style="20" customWidth="1"/>
    <col min="6148" max="6148" width="55" style="20" customWidth="1"/>
    <col min="6149" max="6149" width="13" style="20" customWidth="1"/>
    <col min="6150" max="6152" width="12.42578125" style="20" customWidth="1"/>
    <col min="6153" max="6153" width="17.7109375" style="20" customWidth="1"/>
    <col min="6154" max="6154" width="17.5703125" style="20" customWidth="1"/>
    <col min="6155" max="6157" width="13.140625" style="20" customWidth="1"/>
    <col min="6158" max="6158" width="12.7109375" style="20" customWidth="1"/>
    <col min="6159" max="6159" width="11.7109375" style="20" customWidth="1"/>
    <col min="6160" max="6160" width="14.28515625" style="20" customWidth="1"/>
    <col min="6161" max="6161" width="14.140625" style="20" customWidth="1"/>
    <col min="6162" max="6165" width="12.7109375" style="20" customWidth="1"/>
    <col min="6166" max="6167" width="10.7109375" style="20" customWidth="1"/>
    <col min="6168" max="6168" width="34" style="20" customWidth="1"/>
    <col min="6169" max="6169" width="17.140625" style="20" customWidth="1"/>
    <col min="6170" max="6170" width="11.42578125" style="20"/>
    <col min="6171" max="6171" width="12.42578125" style="20" bestFit="1" customWidth="1"/>
    <col min="6172" max="6400" width="11.42578125" style="20"/>
    <col min="6401" max="6401" width="13" style="20" customWidth="1"/>
    <col min="6402" max="6402" width="10.85546875" style="20" customWidth="1"/>
    <col min="6403" max="6403" width="8.5703125" style="20" customWidth="1"/>
    <col min="6404" max="6404" width="55" style="20" customWidth="1"/>
    <col min="6405" max="6405" width="13" style="20" customWidth="1"/>
    <col min="6406" max="6408" width="12.42578125" style="20" customWidth="1"/>
    <col min="6409" max="6409" width="17.7109375" style="20" customWidth="1"/>
    <col min="6410" max="6410" width="17.5703125" style="20" customWidth="1"/>
    <col min="6411" max="6413" width="13.140625" style="20" customWidth="1"/>
    <col min="6414" max="6414" width="12.7109375" style="20" customWidth="1"/>
    <col min="6415" max="6415" width="11.7109375" style="20" customWidth="1"/>
    <col min="6416" max="6416" width="14.28515625" style="20" customWidth="1"/>
    <col min="6417" max="6417" width="14.140625" style="20" customWidth="1"/>
    <col min="6418" max="6421" width="12.7109375" style="20" customWidth="1"/>
    <col min="6422" max="6423" width="10.7109375" style="20" customWidth="1"/>
    <col min="6424" max="6424" width="34" style="20" customWidth="1"/>
    <col min="6425" max="6425" width="17.140625" style="20" customWidth="1"/>
    <col min="6426" max="6426" width="11.42578125" style="20"/>
    <col min="6427" max="6427" width="12.42578125" style="20" bestFit="1" customWidth="1"/>
    <col min="6428" max="6656" width="11.42578125" style="20"/>
    <col min="6657" max="6657" width="13" style="20" customWidth="1"/>
    <col min="6658" max="6658" width="10.85546875" style="20" customWidth="1"/>
    <col min="6659" max="6659" width="8.5703125" style="20" customWidth="1"/>
    <col min="6660" max="6660" width="55" style="20" customWidth="1"/>
    <col min="6661" max="6661" width="13" style="20" customWidth="1"/>
    <col min="6662" max="6664" width="12.42578125" style="20" customWidth="1"/>
    <col min="6665" max="6665" width="17.7109375" style="20" customWidth="1"/>
    <col min="6666" max="6666" width="17.5703125" style="20" customWidth="1"/>
    <col min="6667" max="6669" width="13.140625" style="20" customWidth="1"/>
    <col min="6670" max="6670" width="12.7109375" style="20" customWidth="1"/>
    <col min="6671" max="6671" width="11.7109375" style="20" customWidth="1"/>
    <col min="6672" max="6672" width="14.28515625" style="20" customWidth="1"/>
    <col min="6673" max="6673" width="14.140625" style="20" customWidth="1"/>
    <col min="6674" max="6677" width="12.7109375" style="20" customWidth="1"/>
    <col min="6678" max="6679" width="10.7109375" style="20" customWidth="1"/>
    <col min="6680" max="6680" width="34" style="20" customWidth="1"/>
    <col min="6681" max="6681" width="17.140625" style="20" customWidth="1"/>
    <col min="6682" max="6682" width="11.42578125" style="20"/>
    <col min="6683" max="6683" width="12.42578125" style="20" bestFit="1" customWidth="1"/>
    <col min="6684" max="6912" width="11.42578125" style="20"/>
    <col min="6913" max="6913" width="13" style="20" customWidth="1"/>
    <col min="6914" max="6914" width="10.85546875" style="20" customWidth="1"/>
    <col min="6915" max="6915" width="8.5703125" style="20" customWidth="1"/>
    <col min="6916" max="6916" width="55" style="20" customWidth="1"/>
    <col min="6917" max="6917" width="13" style="20" customWidth="1"/>
    <col min="6918" max="6920" width="12.42578125" style="20" customWidth="1"/>
    <col min="6921" max="6921" width="17.7109375" style="20" customWidth="1"/>
    <col min="6922" max="6922" width="17.5703125" style="20" customWidth="1"/>
    <col min="6923" max="6925" width="13.140625" style="20" customWidth="1"/>
    <col min="6926" max="6926" width="12.7109375" style="20" customWidth="1"/>
    <col min="6927" max="6927" width="11.7109375" style="20" customWidth="1"/>
    <col min="6928" max="6928" width="14.28515625" style="20" customWidth="1"/>
    <col min="6929" max="6929" width="14.140625" style="20" customWidth="1"/>
    <col min="6930" max="6933" width="12.7109375" style="20" customWidth="1"/>
    <col min="6934" max="6935" width="10.7109375" style="20" customWidth="1"/>
    <col min="6936" max="6936" width="34" style="20" customWidth="1"/>
    <col min="6937" max="6937" width="17.140625" style="20" customWidth="1"/>
    <col min="6938" max="6938" width="11.42578125" style="20"/>
    <col min="6939" max="6939" width="12.42578125" style="20" bestFit="1" customWidth="1"/>
    <col min="6940" max="7168" width="11.42578125" style="20"/>
    <col min="7169" max="7169" width="13" style="20" customWidth="1"/>
    <col min="7170" max="7170" width="10.85546875" style="20" customWidth="1"/>
    <col min="7171" max="7171" width="8.5703125" style="20" customWidth="1"/>
    <col min="7172" max="7172" width="55" style="20" customWidth="1"/>
    <col min="7173" max="7173" width="13" style="20" customWidth="1"/>
    <col min="7174" max="7176" width="12.42578125" style="20" customWidth="1"/>
    <col min="7177" max="7177" width="17.7109375" style="20" customWidth="1"/>
    <col min="7178" max="7178" width="17.5703125" style="20" customWidth="1"/>
    <col min="7179" max="7181" width="13.140625" style="20" customWidth="1"/>
    <col min="7182" max="7182" width="12.7109375" style="20" customWidth="1"/>
    <col min="7183" max="7183" width="11.7109375" style="20" customWidth="1"/>
    <col min="7184" max="7184" width="14.28515625" style="20" customWidth="1"/>
    <col min="7185" max="7185" width="14.140625" style="20" customWidth="1"/>
    <col min="7186" max="7189" width="12.7109375" style="20" customWidth="1"/>
    <col min="7190" max="7191" width="10.7109375" style="20" customWidth="1"/>
    <col min="7192" max="7192" width="34" style="20" customWidth="1"/>
    <col min="7193" max="7193" width="17.140625" style="20" customWidth="1"/>
    <col min="7194" max="7194" width="11.42578125" style="20"/>
    <col min="7195" max="7195" width="12.42578125" style="20" bestFit="1" customWidth="1"/>
    <col min="7196" max="7424" width="11.42578125" style="20"/>
    <col min="7425" max="7425" width="13" style="20" customWidth="1"/>
    <col min="7426" max="7426" width="10.85546875" style="20" customWidth="1"/>
    <col min="7427" max="7427" width="8.5703125" style="20" customWidth="1"/>
    <col min="7428" max="7428" width="55" style="20" customWidth="1"/>
    <col min="7429" max="7429" width="13" style="20" customWidth="1"/>
    <col min="7430" max="7432" width="12.42578125" style="20" customWidth="1"/>
    <col min="7433" max="7433" width="17.7109375" style="20" customWidth="1"/>
    <col min="7434" max="7434" width="17.5703125" style="20" customWidth="1"/>
    <col min="7435" max="7437" width="13.140625" style="20" customWidth="1"/>
    <col min="7438" max="7438" width="12.7109375" style="20" customWidth="1"/>
    <col min="7439" max="7439" width="11.7109375" style="20" customWidth="1"/>
    <col min="7440" max="7440" width="14.28515625" style="20" customWidth="1"/>
    <col min="7441" max="7441" width="14.140625" style="20" customWidth="1"/>
    <col min="7442" max="7445" width="12.7109375" style="20" customWidth="1"/>
    <col min="7446" max="7447" width="10.7109375" style="20" customWidth="1"/>
    <col min="7448" max="7448" width="34" style="20" customWidth="1"/>
    <col min="7449" max="7449" width="17.140625" style="20" customWidth="1"/>
    <col min="7450" max="7450" width="11.42578125" style="20"/>
    <col min="7451" max="7451" width="12.42578125" style="20" bestFit="1" customWidth="1"/>
    <col min="7452" max="7680" width="11.42578125" style="20"/>
    <col min="7681" max="7681" width="13" style="20" customWidth="1"/>
    <col min="7682" max="7682" width="10.85546875" style="20" customWidth="1"/>
    <col min="7683" max="7683" width="8.5703125" style="20" customWidth="1"/>
    <col min="7684" max="7684" width="55" style="20" customWidth="1"/>
    <col min="7685" max="7685" width="13" style="20" customWidth="1"/>
    <col min="7686" max="7688" width="12.42578125" style="20" customWidth="1"/>
    <col min="7689" max="7689" width="17.7109375" style="20" customWidth="1"/>
    <col min="7690" max="7690" width="17.5703125" style="20" customWidth="1"/>
    <col min="7691" max="7693" width="13.140625" style="20" customWidth="1"/>
    <col min="7694" max="7694" width="12.7109375" style="20" customWidth="1"/>
    <col min="7695" max="7695" width="11.7109375" style="20" customWidth="1"/>
    <col min="7696" max="7696" width="14.28515625" style="20" customWidth="1"/>
    <col min="7697" max="7697" width="14.140625" style="20" customWidth="1"/>
    <col min="7698" max="7701" width="12.7109375" style="20" customWidth="1"/>
    <col min="7702" max="7703" width="10.7109375" style="20" customWidth="1"/>
    <col min="7704" max="7704" width="34" style="20" customWidth="1"/>
    <col min="7705" max="7705" width="17.140625" style="20" customWidth="1"/>
    <col min="7706" max="7706" width="11.42578125" style="20"/>
    <col min="7707" max="7707" width="12.42578125" style="20" bestFit="1" customWidth="1"/>
    <col min="7708" max="7936" width="11.42578125" style="20"/>
    <col min="7937" max="7937" width="13" style="20" customWidth="1"/>
    <col min="7938" max="7938" width="10.85546875" style="20" customWidth="1"/>
    <col min="7939" max="7939" width="8.5703125" style="20" customWidth="1"/>
    <col min="7940" max="7940" width="55" style="20" customWidth="1"/>
    <col min="7941" max="7941" width="13" style="20" customWidth="1"/>
    <col min="7942" max="7944" width="12.42578125" style="20" customWidth="1"/>
    <col min="7945" max="7945" width="17.7109375" style="20" customWidth="1"/>
    <col min="7946" max="7946" width="17.5703125" style="20" customWidth="1"/>
    <col min="7947" max="7949" width="13.140625" style="20" customWidth="1"/>
    <col min="7950" max="7950" width="12.7109375" style="20" customWidth="1"/>
    <col min="7951" max="7951" width="11.7109375" style="20" customWidth="1"/>
    <col min="7952" max="7952" width="14.28515625" style="20" customWidth="1"/>
    <col min="7953" max="7953" width="14.140625" style="20" customWidth="1"/>
    <col min="7954" max="7957" width="12.7109375" style="20" customWidth="1"/>
    <col min="7958" max="7959" width="10.7109375" style="20" customWidth="1"/>
    <col min="7960" max="7960" width="34" style="20" customWidth="1"/>
    <col min="7961" max="7961" width="17.140625" style="20" customWidth="1"/>
    <col min="7962" max="7962" width="11.42578125" style="20"/>
    <col min="7963" max="7963" width="12.42578125" style="20" bestFit="1" customWidth="1"/>
    <col min="7964" max="8192" width="11.42578125" style="20"/>
    <col min="8193" max="8193" width="13" style="20" customWidth="1"/>
    <col min="8194" max="8194" width="10.85546875" style="20" customWidth="1"/>
    <col min="8195" max="8195" width="8.5703125" style="20" customWidth="1"/>
    <col min="8196" max="8196" width="55" style="20" customWidth="1"/>
    <col min="8197" max="8197" width="13" style="20" customWidth="1"/>
    <col min="8198" max="8200" width="12.42578125" style="20" customWidth="1"/>
    <col min="8201" max="8201" width="17.7109375" style="20" customWidth="1"/>
    <col min="8202" max="8202" width="17.5703125" style="20" customWidth="1"/>
    <col min="8203" max="8205" width="13.140625" style="20" customWidth="1"/>
    <col min="8206" max="8206" width="12.7109375" style="20" customWidth="1"/>
    <col min="8207" max="8207" width="11.7109375" style="20" customWidth="1"/>
    <col min="8208" max="8208" width="14.28515625" style="20" customWidth="1"/>
    <col min="8209" max="8209" width="14.140625" style="20" customWidth="1"/>
    <col min="8210" max="8213" width="12.7109375" style="20" customWidth="1"/>
    <col min="8214" max="8215" width="10.7109375" style="20" customWidth="1"/>
    <col min="8216" max="8216" width="34" style="20" customWidth="1"/>
    <col min="8217" max="8217" width="17.140625" style="20" customWidth="1"/>
    <col min="8218" max="8218" width="11.42578125" style="20"/>
    <col min="8219" max="8219" width="12.42578125" style="20" bestFit="1" customWidth="1"/>
    <col min="8220" max="8448" width="11.42578125" style="20"/>
    <col min="8449" max="8449" width="13" style="20" customWidth="1"/>
    <col min="8450" max="8450" width="10.85546875" style="20" customWidth="1"/>
    <col min="8451" max="8451" width="8.5703125" style="20" customWidth="1"/>
    <col min="8452" max="8452" width="55" style="20" customWidth="1"/>
    <col min="8453" max="8453" width="13" style="20" customWidth="1"/>
    <col min="8454" max="8456" width="12.42578125" style="20" customWidth="1"/>
    <col min="8457" max="8457" width="17.7109375" style="20" customWidth="1"/>
    <col min="8458" max="8458" width="17.5703125" style="20" customWidth="1"/>
    <col min="8459" max="8461" width="13.140625" style="20" customWidth="1"/>
    <col min="8462" max="8462" width="12.7109375" style="20" customWidth="1"/>
    <col min="8463" max="8463" width="11.7109375" style="20" customWidth="1"/>
    <col min="8464" max="8464" width="14.28515625" style="20" customWidth="1"/>
    <col min="8465" max="8465" width="14.140625" style="20" customWidth="1"/>
    <col min="8466" max="8469" width="12.7109375" style="20" customWidth="1"/>
    <col min="8470" max="8471" width="10.7109375" style="20" customWidth="1"/>
    <col min="8472" max="8472" width="34" style="20" customWidth="1"/>
    <col min="8473" max="8473" width="17.140625" style="20" customWidth="1"/>
    <col min="8474" max="8474" width="11.42578125" style="20"/>
    <col min="8475" max="8475" width="12.42578125" style="20" bestFit="1" customWidth="1"/>
    <col min="8476" max="8704" width="11.42578125" style="20"/>
    <col min="8705" max="8705" width="13" style="20" customWidth="1"/>
    <col min="8706" max="8706" width="10.85546875" style="20" customWidth="1"/>
    <col min="8707" max="8707" width="8.5703125" style="20" customWidth="1"/>
    <col min="8708" max="8708" width="55" style="20" customWidth="1"/>
    <col min="8709" max="8709" width="13" style="20" customWidth="1"/>
    <col min="8710" max="8712" width="12.42578125" style="20" customWidth="1"/>
    <col min="8713" max="8713" width="17.7109375" style="20" customWidth="1"/>
    <col min="8714" max="8714" width="17.5703125" style="20" customWidth="1"/>
    <col min="8715" max="8717" width="13.140625" style="20" customWidth="1"/>
    <col min="8718" max="8718" width="12.7109375" style="20" customWidth="1"/>
    <col min="8719" max="8719" width="11.7109375" style="20" customWidth="1"/>
    <col min="8720" max="8720" width="14.28515625" style="20" customWidth="1"/>
    <col min="8721" max="8721" width="14.140625" style="20" customWidth="1"/>
    <col min="8722" max="8725" width="12.7109375" style="20" customWidth="1"/>
    <col min="8726" max="8727" width="10.7109375" style="20" customWidth="1"/>
    <col min="8728" max="8728" width="34" style="20" customWidth="1"/>
    <col min="8729" max="8729" width="17.140625" style="20" customWidth="1"/>
    <col min="8730" max="8730" width="11.42578125" style="20"/>
    <col min="8731" max="8731" width="12.42578125" style="20" bestFit="1" customWidth="1"/>
    <col min="8732" max="8960" width="11.42578125" style="20"/>
    <col min="8961" max="8961" width="13" style="20" customWidth="1"/>
    <col min="8962" max="8962" width="10.85546875" style="20" customWidth="1"/>
    <col min="8963" max="8963" width="8.5703125" style="20" customWidth="1"/>
    <col min="8964" max="8964" width="55" style="20" customWidth="1"/>
    <col min="8965" max="8965" width="13" style="20" customWidth="1"/>
    <col min="8966" max="8968" width="12.42578125" style="20" customWidth="1"/>
    <col min="8969" max="8969" width="17.7109375" style="20" customWidth="1"/>
    <col min="8970" max="8970" width="17.5703125" style="20" customWidth="1"/>
    <col min="8971" max="8973" width="13.140625" style="20" customWidth="1"/>
    <col min="8974" max="8974" width="12.7109375" style="20" customWidth="1"/>
    <col min="8975" max="8975" width="11.7109375" style="20" customWidth="1"/>
    <col min="8976" max="8976" width="14.28515625" style="20" customWidth="1"/>
    <col min="8977" max="8977" width="14.140625" style="20" customWidth="1"/>
    <col min="8978" max="8981" width="12.7109375" style="20" customWidth="1"/>
    <col min="8982" max="8983" width="10.7109375" style="20" customWidth="1"/>
    <col min="8984" max="8984" width="34" style="20" customWidth="1"/>
    <col min="8985" max="8985" width="17.140625" style="20" customWidth="1"/>
    <col min="8986" max="8986" width="11.42578125" style="20"/>
    <col min="8987" max="8987" width="12.42578125" style="20" bestFit="1" customWidth="1"/>
    <col min="8988" max="9216" width="11.42578125" style="20"/>
    <col min="9217" max="9217" width="13" style="20" customWidth="1"/>
    <col min="9218" max="9218" width="10.85546875" style="20" customWidth="1"/>
    <col min="9219" max="9219" width="8.5703125" style="20" customWidth="1"/>
    <col min="9220" max="9220" width="55" style="20" customWidth="1"/>
    <col min="9221" max="9221" width="13" style="20" customWidth="1"/>
    <col min="9222" max="9224" width="12.42578125" style="20" customWidth="1"/>
    <col min="9225" max="9225" width="17.7109375" style="20" customWidth="1"/>
    <col min="9226" max="9226" width="17.5703125" style="20" customWidth="1"/>
    <col min="9227" max="9229" width="13.140625" style="20" customWidth="1"/>
    <col min="9230" max="9230" width="12.7109375" style="20" customWidth="1"/>
    <col min="9231" max="9231" width="11.7109375" style="20" customWidth="1"/>
    <col min="9232" max="9232" width="14.28515625" style="20" customWidth="1"/>
    <col min="9233" max="9233" width="14.140625" style="20" customWidth="1"/>
    <col min="9234" max="9237" width="12.7109375" style="20" customWidth="1"/>
    <col min="9238" max="9239" width="10.7109375" style="20" customWidth="1"/>
    <col min="9240" max="9240" width="34" style="20" customWidth="1"/>
    <col min="9241" max="9241" width="17.140625" style="20" customWidth="1"/>
    <col min="9242" max="9242" width="11.42578125" style="20"/>
    <col min="9243" max="9243" width="12.42578125" style="20" bestFit="1" customWidth="1"/>
    <col min="9244" max="9472" width="11.42578125" style="20"/>
    <col min="9473" max="9473" width="13" style="20" customWidth="1"/>
    <col min="9474" max="9474" width="10.85546875" style="20" customWidth="1"/>
    <col min="9475" max="9475" width="8.5703125" style="20" customWidth="1"/>
    <col min="9476" max="9476" width="55" style="20" customWidth="1"/>
    <col min="9477" max="9477" width="13" style="20" customWidth="1"/>
    <col min="9478" max="9480" width="12.42578125" style="20" customWidth="1"/>
    <col min="9481" max="9481" width="17.7109375" style="20" customWidth="1"/>
    <col min="9482" max="9482" width="17.5703125" style="20" customWidth="1"/>
    <col min="9483" max="9485" width="13.140625" style="20" customWidth="1"/>
    <col min="9486" max="9486" width="12.7109375" style="20" customWidth="1"/>
    <col min="9487" max="9487" width="11.7109375" style="20" customWidth="1"/>
    <col min="9488" max="9488" width="14.28515625" style="20" customWidth="1"/>
    <col min="9489" max="9489" width="14.140625" style="20" customWidth="1"/>
    <col min="9490" max="9493" width="12.7109375" style="20" customWidth="1"/>
    <col min="9494" max="9495" width="10.7109375" style="20" customWidth="1"/>
    <col min="9496" max="9496" width="34" style="20" customWidth="1"/>
    <col min="9497" max="9497" width="17.140625" style="20" customWidth="1"/>
    <col min="9498" max="9498" width="11.42578125" style="20"/>
    <col min="9499" max="9499" width="12.42578125" style="20" bestFit="1" customWidth="1"/>
    <col min="9500" max="9728" width="11.42578125" style="20"/>
    <col min="9729" max="9729" width="13" style="20" customWidth="1"/>
    <col min="9730" max="9730" width="10.85546875" style="20" customWidth="1"/>
    <col min="9731" max="9731" width="8.5703125" style="20" customWidth="1"/>
    <col min="9732" max="9732" width="55" style="20" customWidth="1"/>
    <col min="9733" max="9733" width="13" style="20" customWidth="1"/>
    <col min="9734" max="9736" width="12.42578125" style="20" customWidth="1"/>
    <col min="9737" max="9737" width="17.7109375" style="20" customWidth="1"/>
    <col min="9738" max="9738" width="17.5703125" style="20" customWidth="1"/>
    <col min="9739" max="9741" width="13.140625" style="20" customWidth="1"/>
    <col min="9742" max="9742" width="12.7109375" style="20" customWidth="1"/>
    <col min="9743" max="9743" width="11.7109375" style="20" customWidth="1"/>
    <col min="9744" max="9744" width="14.28515625" style="20" customWidth="1"/>
    <col min="9745" max="9745" width="14.140625" style="20" customWidth="1"/>
    <col min="9746" max="9749" width="12.7109375" style="20" customWidth="1"/>
    <col min="9750" max="9751" width="10.7109375" style="20" customWidth="1"/>
    <col min="9752" max="9752" width="34" style="20" customWidth="1"/>
    <col min="9753" max="9753" width="17.140625" style="20" customWidth="1"/>
    <col min="9754" max="9754" width="11.42578125" style="20"/>
    <col min="9755" max="9755" width="12.42578125" style="20" bestFit="1" customWidth="1"/>
    <col min="9756" max="9984" width="11.42578125" style="20"/>
    <col min="9985" max="9985" width="13" style="20" customWidth="1"/>
    <col min="9986" max="9986" width="10.85546875" style="20" customWidth="1"/>
    <col min="9987" max="9987" width="8.5703125" style="20" customWidth="1"/>
    <col min="9988" max="9988" width="55" style="20" customWidth="1"/>
    <col min="9989" max="9989" width="13" style="20" customWidth="1"/>
    <col min="9990" max="9992" width="12.42578125" style="20" customWidth="1"/>
    <col min="9993" max="9993" width="17.7109375" style="20" customWidth="1"/>
    <col min="9994" max="9994" width="17.5703125" style="20" customWidth="1"/>
    <col min="9995" max="9997" width="13.140625" style="20" customWidth="1"/>
    <col min="9998" max="9998" width="12.7109375" style="20" customWidth="1"/>
    <col min="9999" max="9999" width="11.7109375" style="20" customWidth="1"/>
    <col min="10000" max="10000" width="14.28515625" style="20" customWidth="1"/>
    <col min="10001" max="10001" width="14.140625" style="20" customWidth="1"/>
    <col min="10002" max="10005" width="12.7109375" style="20" customWidth="1"/>
    <col min="10006" max="10007" width="10.7109375" style="20" customWidth="1"/>
    <col min="10008" max="10008" width="34" style="20" customWidth="1"/>
    <col min="10009" max="10009" width="17.140625" style="20" customWidth="1"/>
    <col min="10010" max="10010" width="11.42578125" style="20"/>
    <col min="10011" max="10011" width="12.42578125" style="20" bestFit="1" customWidth="1"/>
    <col min="10012" max="10240" width="11.42578125" style="20"/>
    <col min="10241" max="10241" width="13" style="20" customWidth="1"/>
    <col min="10242" max="10242" width="10.85546875" style="20" customWidth="1"/>
    <col min="10243" max="10243" width="8.5703125" style="20" customWidth="1"/>
    <col min="10244" max="10244" width="55" style="20" customWidth="1"/>
    <col min="10245" max="10245" width="13" style="20" customWidth="1"/>
    <col min="10246" max="10248" width="12.42578125" style="20" customWidth="1"/>
    <col min="10249" max="10249" width="17.7109375" style="20" customWidth="1"/>
    <col min="10250" max="10250" width="17.5703125" style="20" customWidth="1"/>
    <col min="10251" max="10253" width="13.140625" style="20" customWidth="1"/>
    <col min="10254" max="10254" width="12.7109375" style="20" customWidth="1"/>
    <col min="10255" max="10255" width="11.7109375" style="20" customWidth="1"/>
    <col min="10256" max="10256" width="14.28515625" style="20" customWidth="1"/>
    <col min="10257" max="10257" width="14.140625" style="20" customWidth="1"/>
    <col min="10258" max="10261" width="12.7109375" style="20" customWidth="1"/>
    <col min="10262" max="10263" width="10.7109375" style="20" customWidth="1"/>
    <col min="10264" max="10264" width="34" style="20" customWidth="1"/>
    <col min="10265" max="10265" width="17.140625" style="20" customWidth="1"/>
    <col min="10266" max="10266" width="11.42578125" style="20"/>
    <col min="10267" max="10267" width="12.42578125" style="20" bestFit="1" customWidth="1"/>
    <col min="10268" max="10496" width="11.42578125" style="20"/>
    <col min="10497" max="10497" width="13" style="20" customWidth="1"/>
    <col min="10498" max="10498" width="10.85546875" style="20" customWidth="1"/>
    <col min="10499" max="10499" width="8.5703125" style="20" customWidth="1"/>
    <col min="10500" max="10500" width="55" style="20" customWidth="1"/>
    <col min="10501" max="10501" width="13" style="20" customWidth="1"/>
    <col min="10502" max="10504" width="12.42578125" style="20" customWidth="1"/>
    <col min="10505" max="10505" width="17.7109375" style="20" customWidth="1"/>
    <col min="10506" max="10506" width="17.5703125" style="20" customWidth="1"/>
    <col min="10507" max="10509" width="13.140625" style="20" customWidth="1"/>
    <col min="10510" max="10510" width="12.7109375" style="20" customWidth="1"/>
    <col min="10511" max="10511" width="11.7109375" style="20" customWidth="1"/>
    <col min="10512" max="10512" width="14.28515625" style="20" customWidth="1"/>
    <col min="10513" max="10513" width="14.140625" style="20" customWidth="1"/>
    <col min="10514" max="10517" width="12.7109375" style="20" customWidth="1"/>
    <col min="10518" max="10519" width="10.7109375" style="20" customWidth="1"/>
    <col min="10520" max="10520" width="34" style="20" customWidth="1"/>
    <col min="10521" max="10521" width="17.140625" style="20" customWidth="1"/>
    <col min="10522" max="10522" width="11.42578125" style="20"/>
    <col min="10523" max="10523" width="12.42578125" style="20" bestFit="1" customWidth="1"/>
    <col min="10524" max="10752" width="11.42578125" style="20"/>
    <col min="10753" max="10753" width="13" style="20" customWidth="1"/>
    <col min="10754" max="10754" width="10.85546875" style="20" customWidth="1"/>
    <col min="10755" max="10755" width="8.5703125" style="20" customWidth="1"/>
    <col min="10756" max="10756" width="55" style="20" customWidth="1"/>
    <col min="10757" max="10757" width="13" style="20" customWidth="1"/>
    <col min="10758" max="10760" width="12.42578125" style="20" customWidth="1"/>
    <col min="10761" max="10761" width="17.7109375" style="20" customWidth="1"/>
    <col min="10762" max="10762" width="17.5703125" style="20" customWidth="1"/>
    <col min="10763" max="10765" width="13.140625" style="20" customWidth="1"/>
    <col min="10766" max="10766" width="12.7109375" style="20" customWidth="1"/>
    <col min="10767" max="10767" width="11.7109375" style="20" customWidth="1"/>
    <col min="10768" max="10768" width="14.28515625" style="20" customWidth="1"/>
    <col min="10769" max="10769" width="14.140625" style="20" customWidth="1"/>
    <col min="10770" max="10773" width="12.7109375" style="20" customWidth="1"/>
    <col min="10774" max="10775" width="10.7109375" style="20" customWidth="1"/>
    <col min="10776" max="10776" width="34" style="20" customWidth="1"/>
    <col min="10777" max="10777" width="17.140625" style="20" customWidth="1"/>
    <col min="10778" max="10778" width="11.42578125" style="20"/>
    <col min="10779" max="10779" width="12.42578125" style="20" bestFit="1" customWidth="1"/>
    <col min="10780" max="11008" width="11.42578125" style="20"/>
    <col min="11009" max="11009" width="13" style="20" customWidth="1"/>
    <col min="11010" max="11010" width="10.85546875" style="20" customWidth="1"/>
    <col min="11011" max="11011" width="8.5703125" style="20" customWidth="1"/>
    <col min="11012" max="11012" width="55" style="20" customWidth="1"/>
    <col min="11013" max="11013" width="13" style="20" customWidth="1"/>
    <col min="11014" max="11016" width="12.42578125" style="20" customWidth="1"/>
    <col min="11017" max="11017" width="17.7109375" style="20" customWidth="1"/>
    <col min="11018" max="11018" width="17.5703125" style="20" customWidth="1"/>
    <col min="11019" max="11021" width="13.140625" style="20" customWidth="1"/>
    <col min="11022" max="11022" width="12.7109375" style="20" customWidth="1"/>
    <col min="11023" max="11023" width="11.7109375" style="20" customWidth="1"/>
    <col min="11024" max="11024" width="14.28515625" style="20" customWidth="1"/>
    <col min="11025" max="11025" width="14.140625" style="20" customWidth="1"/>
    <col min="11026" max="11029" width="12.7109375" style="20" customWidth="1"/>
    <col min="11030" max="11031" width="10.7109375" style="20" customWidth="1"/>
    <col min="11032" max="11032" width="34" style="20" customWidth="1"/>
    <col min="11033" max="11033" width="17.140625" style="20" customWidth="1"/>
    <col min="11034" max="11034" width="11.42578125" style="20"/>
    <col min="11035" max="11035" width="12.42578125" style="20" bestFit="1" customWidth="1"/>
    <col min="11036" max="11264" width="11.42578125" style="20"/>
    <col min="11265" max="11265" width="13" style="20" customWidth="1"/>
    <col min="11266" max="11266" width="10.85546875" style="20" customWidth="1"/>
    <col min="11267" max="11267" width="8.5703125" style="20" customWidth="1"/>
    <col min="11268" max="11268" width="55" style="20" customWidth="1"/>
    <col min="11269" max="11269" width="13" style="20" customWidth="1"/>
    <col min="11270" max="11272" width="12.42578125" style="20" customWidth="1"/>
    <col min="11273" max="11273" width="17.7109375" style="20" customWidth="1"/>
    <col min="11274" max="11274" width="17.5703125" style="20" customWidth="1"/>
    <col min="11275" max="11277" width="13.140625" style="20" customWidth="1"/>
    <col min="11278" max="11278" width="12.7109375" style="20" customWidth="1"/>
    <col min="11279" max="11279" width="11.7109375" style="20" customWidth="1"/>
    <col min="11280" max="11280" width="14.28515625" style="20" customWidth="1"/>
    <col min="11281" max="11281" width="14.140625" style="20" customWidth="1"/>
    <col min="11282" max="11285" width="12.7109375" style="20" customWidth="1"/>
    <col min="11286" max="11287" width="10.7109375" style="20" customWidth="1"/>
    <col min="11288" max="11288" width="34" style="20" customWidth="1"/>
    <col min="11289" max="11289" width="17.140625" style="20" customWidth="1"/>
    <col min="11290" max="11290" width="11.42578125" style="20"/>
    <col min="11291" max="11291" width="12.42578125" style="20" bestFit="1" customWidth="1"/>
    <col min="11292" max="11520" width="11.42578125" style="20"/>
    <col min="11521" max="11521" width="13" style="20" customWidth="1"/>
    <col min="11522" max="11522" width="10.85546875" style="20" customWidth="1"/>
    <col min="11523" max="11523" width="8.5703125" style="20" customWidth="1"/>
    <col min="11524" max="11524" width="55" style="20" customWidth="1"/>
    <col min="11525" max="11525" width="13" style="20" customWidth="1"/>
    <col min="11526" max="11528" width="12.42578125" style="20" customWidth="1"/>
    <col min="11529" max="11529" width="17.7109375" style="20" customWidth="1"/>
    <col min="11530" max="11530" width="17.5703125" style="20" customWidth="1"/>
    <col min="11531" max="11533" width="13.140625" style="20" customWidth="1"/>
    <col min="11534" max="11534" width="12.7109375" style="20" customWidth="1"/>
    <col min="11535" max="11535" width="11.7109375" style="20" customWidth="1"/>
    <col min="11536" max="11536" width="14.28515625" style="20" customWidth="1"/>
    <col min="11537" max="11537" width="14.140625" style="20" customWidth="1"/>
    <col min="11538" max="11541" width="12.7109375" style="20" customWidth="1"/>
    <col min="11542" max="11543" width="10.7109375" style="20" customWidth="1"/>
    <col min="11544" max="11544" width="34" style="20" customWidth="1"/>
    <col min="11545" max="11545" width="17.140625" style="20" customWidth="1"/>
    <col min="11546" max="11546" width="11.42578125" style="20"/>
    <col min="11547" max="11547" width="12.42578125" style="20" bestFit="1" customWidth="1"/>
    <col min="11548" max="11776" width="11.42578125" style="20"/>
    <col min="11777" max="11777" width="13" style="20" customWidth="1"/>
    <col min="11778" max="11778" width="10.85546875" style="20" customWidth="1"/>
    <col min="11779" max="11779" width="8.5703125" style="20" customWidth="1"/>
    <col min="11780" max="11780" width="55" style="20" customWidth="1"/>
    <col min="11781" max="11781" width="13" style="20" customWidth="1"/>
    <col min="11782" max="11784" width="12.42578125" style="20" customWidth="1"/>
    <col min="11785" max="11785" width="17.7109375" style="20" customWidth="1"/>
    <col min="11786" max="11786" width="17.5703125" style="20" customWidth="1"/>
    <col min="11787" max="11789" width="13.140625" style="20" customWidth="1"/>
    <col min="11790" max="11790" width="12.7109375" style="20" customWidth="1"/>
    <col min="11791" max="11791" width="11.7109375" style="20" customWidth="1"/>
    <col min="11792" max="11792" width="14.28515625" style="20" customWidth="1"/>
    <col min="11793" max="11793" width="14.140625" style="20" customWidth="1"/>
    <col min="11794" max="11797" width="12.7109375" style="20" customWidth="1"/>
    <col min="11798" max="11799" width="10.7109375" style="20" customWidth="1"/>
    <col min="11800" max="11800" width="34" style="20" customWidth="1"/>
    <col min="11801" max="11801" width="17.140625" style="20" customWidth="1"/>
    <col min="11802" max="11802" width="11.42578125" style="20"/>
    <col min="11803" max="11803" width="12.42578125" style="20" bestFit="1" customWidth="1"/>
    <col min="11804" max="12032" width="11.42578125" style="20"/>
    <col min="12033" max="12033" width="13" style="20" customWidth="1"/>
    <col min="12034" max="12034" width="10.85546875" style="20" customWidth="1"/>
    <col min="12035" max="12035" width="8.5703125" style="20" customWidth="1"/>
    <col min="12036" max="12036" width="55" style="20" customWidth="1"/>
    <col min="12037" max="12037" width="13" style="20" customWidth="1"/>
    <col min="12038" max="12040" width="12.42578125" style="20" customWidth="1"/>
    <col min="12041" max="12041" width="17.7109375" style="20" customWidth="1"/>
    <col min="12042" max="12042" width="17.5703125" style="20" customWidth="1"/>
    <col min="12043" max="12045" width="13.140625" style="20" customWidth="1"/>
    <col min="12046" max="12046" width="12.7109375" style="20" customWidth="1"/>
    <col min="12047" max="12047" width="11.7109375" style="20" customWidth="1"/>
    <col min="12048" max="12048" width="14.28515625" style="20" customWidth="1"/>
    <col min="12049" max="12049" width="14.140625" style="20" customWidth="1"/>
    <col min="12050" max="12053" width="12.7109375" style="20" customWidth="1"/>
    <col min="12054" max="12055" width="10.7109375" style="20" customWidth="1"/>
    <col min="12056" max="12056" width="34" style="20" customWidth="1"/>
    <col min="12057" max="12057" width="17.140625" style="20" customWidth="1"/>
    <col min="12058" max="12058" width="11.42578125" style="20"/>
    <col min="12059" max="12059" width="12.42578125" style="20" bestFit="1" customWidth="1"/>
    <col min="12060" max="12288" width="11.42578125" style="20"/>
    <col min="12289" max="12289" width="13" style="20" customWidth="1"/>
    <col min="12290" max="12290" width="10.85546875" style="20" customWidth="1"/>
    <col min="12291" max="12291" width="8.5703125" style="20" customWidth="1"/>
    <col min="12292" max="12292" width="55" style="20" customWidth="1"/>
    <col min="12293" max="12293" width="13" style="20" customWidth="1"/>
    <col min="12294" max="12296" width="12.42578125" style="20" customWidth="1"/>
    <col min="12297" max="12297" width="17.7109375" style="20" customWidth="1"/>
    <col min="12298" max="12298" width="17.5703125" style="20" customWidth="1"/>
    <col min="12299" max="12301" width="13.140625" style="20" customWidth="1"/>
    <col min="12302" max="12302" width="12.7109375" style="20" customWidth="1"/>
    <col min="12303" max="12303" width="11.7109375" style="20" customWidth="1"/>
    <col min="12304" max="12304" width="14.28515625" style="20" customWidth="1"/>
    <col min="12305" max="12305" width="14.140625" style="20" customWidth="1"/>
    <col min="12306" max="12309" width="12.7109375" style="20" customWidth="1"/>
    <col min="12310" max="12311" width="10.7109375" style="20" customWidth="1"/>
    <col min="12312" max="12312" width="34" style="20" customWidth="1"/>
    <col min="12313" max="12313" width="17.140625" style="20" customWidth="1"/>
    <col min="12314" max="12314" width="11.42578125" style="20"/>
    <col min="12315" max="12315" width="12.42578125" style="20" bestFit="1" customWidth="1"/>
    <col min="12316" max="12544" width="11.42578125" style="20"/>
    <col min="12545" max="12545" width="13" style="20" customWidth="1"/>
    <col min="12546" max="12546" width="10.85546875" style="20" customWidth="1"/>
    <col min="12547" max="12547" width="8.5703125" style="20" customWidth="1"/>
    <col min="12548" max="12548" width="55" style="20" customWidth="1"/>
    <col min="12549" max="12549" width="13" style="20" customWidth="1"/>
    <col min="12550" max="12552" width="12.42578125" style="20" customWidth="1"/>
    <col min="12553" max="12553" width="17.7109375" style="20" customWidth="1"/>
    <col min="12554" max="12554" width="17.5703125" style="20" customWidth="1"/>
    <col min="12555" max="12557" width="13.140625" style="20" customWidth="1"/>
    <col min="12558" max="12558" width="12.7109375" style="20" customWidth="1"/>
    <col min="12559" max="12559" width="11.7109375" style="20" customWidth="1"/>
    <col min="12560" max="12560" width="14.28515625" style="20" customWidth="1"/>
    <col min="12561" max="12561" width="14.140625" style="20" customWidth="1"/>
    <col min="12562" max="12565" width="12.7109375" style="20" customWidth="1"/>
    <col min="12566" max="12567" width="10.7109375" style="20" customWidth="1"/>
    <col min="12568" max="12568" width="34" style="20" customWidth="1"/>
    <col min="12569" max="12569" width="17.140625" style="20" customWidth="1"/>
    <col min="12570" max="12570" width="11.42578125" style="20"/>
    <col min="12571" max="12571" width="12.42578125" style="20" bestFit="1" customWidth="1"/>
    <col min="12572" max="12800" width="11.42578125" style="20"/>
    <col min="12801" max="12801" width="13" style="20" customWidth="1"/>
    <col min="12802" max="12802" width="10.85546875" style="20" customWidth="1"/>
    <col min="12803" max="12803" width="8.5703125" style="20" customWidth="1"/>
    <col min="12804" max="12804" width="55" style="20" customWidth="1"/>
    <col min="12805" max="12805" width="13" style="20" customWidth="1"/>
    <col min="12806" max="12808" width="12.42578125" style="20" customWidth="1"/>
    <col min="12809" max="12809" width="17.7109375" style="20" customWidth="1"/>
    <col min="12810" max="12810" width="17.5703125" style="20" customWidth="1"/>
    <col min="12811" max="12813" width="13.140625" style="20" customWidth="1"/>
    <col min="12814" max="12814" width="12.7109375" style="20" customWidth="1"/>
    <col min="12815" max="12815" width="11.7109375" style="20" customWidth="1"/>
    <col min="12816" max="12816" width="14.28515625" style="20" customWidth="1"/>
    <col min="12817" max="12817" width="14.140625" style="20" customWidth="1"/>
    <col min="12818" max="12821" width="12.7109375" style="20" customWidth="1"/>
    <col min="12822" max="12823" width="10.7109375" style="20" customWidth="1"/>
    <col min="12824" max="12824" width="34" style="20" customWidth="1"/>
    <col min="12825" max="12825" width="17.140625" style="20" customWidth="1"/>
    <col min="12826" max="12826" width="11.42578125" style="20"/>
    <col min="12827" max="12827" width="12.42578125" style="20" bestFit="1" customWidth="1"/>
    <col min="12828" max="13056" width="11.42578125" style="20"/>
    <col min="13057" max="13057" width="13" style="20" customWidth="1"/>
    <col min="13058" max="13058" width="10.85546875" style="20" customWidth="1"/>
    <col min="13059" max="13059" width="8.5703125" style="20" customWidth="1"/>
    <col min="13060" max="13060" width="55" style="20" customWidth="1"/>
    <col min="13061" max="13061" width="13" style="20" customWidth="1"/>
    <col min="13062" max="13064" width="12.42578125" style="20" customWidth="1"/>
    <col min="13065" max="13065" width="17.7109375" style="20" customWidth="1"/>
    <col min="13066" max="13066" width="17.5703125" style="20" customWidth="1"/>
    <col min="13067" max="13069" width="13.140625" style="20" customWidth="1"/>
    <col min="13070" max="13070" width="12.7109375" style="20" customWidth="1"/>
    <col min="13071" max="13071" width="11.7109375" style="20" customWidth="1"/>
    <col min="13072" max="13072" width="14.28515625" style="20" customWidth="1"/>
    <col min="13073" max="13073" width="14.140625" style="20" customWidth="1"/>
    <col min="13074" max="13077" width="12.7109375" style="20" customWidth="1"/>
    <col min="13078" max="13079" width="10.7109375" style="20" customWidth="1"/>
    <col min="13080" max="13080" width="34" style="20" customWidth="1"/>
    <col min="13081" max="13081" width="17.140625" style="20" customWidth="1"/>
    <col min="13082" max="13082" width="11.42578125" style="20"/>
    <col min="13083" max="13083" width="12.42578125" style="20" bestFit="1" customWidth="1"/>
    <col min="13084" max="13312" width="11.42578125" style="20"/>
    <col min="13313" max="13313" width="13" style="20" customWidth="1"/>
    <col min="13314" max="13314" width="10.85546875" style="20" customWidth="1"/>
    <col min="13315" max="13315" width="8.5703125" style="20" customWidth="1"/>
    <col min="13316" max="13316" width="55" style="20" customWidth="1"/>
    <col min="13317" max="13317" width="13" style="20" customWidth="1"/>
    <col min="13318" max="13320" width="12.42578125" style="20" customWidth="1"/>
    <col min="13321" max="13321" width="17.7109375" style="20" customWidth="1"/>
    <col min="13322" max="13322" width="17.5703125" style="20" customWidth="1"/>
    <col min="13323" max="13325" width="13.140625" style="20" customWidth="1"/>
    <col min="13326" max="13326" width="12.7109375" style="20" customWidth="1"/>
    <col min="13327" max="13327" width="11.7109375" style="20" customWidth="1"/>
    <col min="13328" max="13328" width="14.28515625" style="20" customWidth="1"/>
    <col min="13329" max="13329" width="14.140625" style="20" customWidth="1"/>
    <col min="13330" max="13333" width="12.7109375" style="20" customWidth="1"/>
    <col min="13334" max="13335" width="10.7109375" style="20" customWidth="1"/>
    <col min="13336" max="13336" width="34" style="20" customWidth="1"/>
    <col min="13337" max="13337" width="17.140625" style="20" customWidth="1"/>
    <col min="13338" max="13338" width="11.42578125" style="20"/>
    <col min="13339" max="13339" width="12.42578125" style="20" bestFit="1" customWidth="1"/>
    <col min="13340" max="13568" width="11.42578125" style="20"/>
    <col min="13569" max="13569" width="13" style="20" customWidth="1"/>
    <col min="13570" max="13570" width="10.85546875" style="20" customWidth="1"/>
    <col min="13571" max="13571" width="8.5703125" style="20" customWidth="1"/>
    <col min="13572" max="13572" width="55" style="20" customWidth="1"/>
    <col min="13573" max="13573" width="13" style="20" customWidth="1"/>
    <col min="13574" max="13576" width="12.42578125" style="20" customWidth="1"/>
    <col min="13577" max="13577" width="17.7109375" style="20" customWidth="1"/>
    <col min="13578" max="13578" width="17.5703125" style="20" customWidth="1"/>
    <col min="13579" max="13581" width="13.140625" style="20" customWidth="1"/>
    <col min="13582" max="13582" width="12.7109375" style="20" customWidth="1"/>
    <col min="13583" max="13583" width="11.7109375" style="20" customWidth="1"/>
    <col min="13584" max="13584" width="14.28515625" style="20" customWidth="1"/>
    <col min="13585" max="13585" width="14.140625" style="20" customWidth="1"/>
    <col min="13586" max="13589" width="12.7109375" style="20" customWidth="1"/>
    <col min="13590" max="13591" width="10.7109375" style="20" customWidth="1"/>
    <col min="13592" max="13592" width="34" style="20" customWidth="1"/>
    <col min="13593" max="13593" width="17.140625" style="20" customWidth="1"/>
    <col min="13594" max="13594" width="11.42578125" style="20"/>
    <col min="13595" max="13595" width="12.42578125" style="20" bestFit="1" customWidth="1"/>
    <col min="13596" max="13824" width="11.42578125" style="20"/>
    <col min="13825" max="13825" width="13" style="20" customWidth="1"/>
    <col min="13826" max="13826" width="10.85546875" style="20" customWidth="1"/>
    <col min="13827" max="13827" width="8.5703125" style="20" customWidth="1"/>
    <col min="13828" max="13828" width="55" style="20" customWidth="1"/>
    <col min="13829" max="13829" width="13" style="20" customWidth="1"/>
    <col min="13830" max="13832" width="12.42578125" style="20" customWidth="1"/>
    <col min="13833" max="13833" width="17.7109375" style="20" customWidth="1"/>
    <col min="13834" max="13834" width="17.5703125" style="20" customWidth="1"/>
    <col min="13835" max="13837" width="13.140625" style="20" customWidth="1"/>
    <col min="13838" max="13838" width="12.7109375" style="20" customWidth="1"/>
    <col min="13839" max="13839" width="11.7109375" style="20" customWidth="1"/>
    <col min="13840" max="13840" width="14.28515625" style="20" customWidth="1"/>
    <col min="13841" max="13841" width="14.140625" style="20" customWidth="1"/>
    <col min="13842" max="13845" width="12.7109375" style="20" customWidth="1"/>
    <col min="13846" max="13847" width="10.7109375" style="20" customWidth="1"/>
    <col min="13848" max="13848" width="34" style="20" customWidth="1"/>
    <col min="13849" max="13849" width="17.140625" style="20" customWidth="1"/>
    <col min="13850" max="13850" width="11.42578125" style="20"/>
    <col min="13851" max="13851" width="12.42578125" style="20" bestFit="1" customWidth="1"/>
    <col min="13852" max="14080" width="11.42578125" style="20"/>
    <col min="14081" max="14081" width="13" style="20" customWidth="1"/>
    <col min="14082" max="14082" width="10.85546875" style="20" customWidth="1"/>
    <col min="14083" max="14083" width="8.5703125" style="20" customWidth="1"/>
    <col min="14084" max="14084" width="55" style="20" customWidth="1"/>
    <col min="14085" max="14085" width="13" style="20" customWidth="1"/>
    <col min="14086" max="14088" width="12.42578125" style="20" customWidth="1"/>
    <col min="14089" max="14089" width="17.7109375" style="20" customWidth="1"/>
    <col min="14090" max="14090" width="17.5703125" style="20" customWidth="1"/>
    <col min="14091" max="14093" width="13.140625" style="20" customWidth="1"/>
    <col min="14094" max="14094" width="12.7109375" style="20" customWidth="1"/>
    <col min="14095" max="14095" width="11.7109375" style="20" customWidth="1"/>
    <col min="14096" max="14096" width="14.28515625" style="20" customWidth="1"/>
    <col min="14097" max="14097" width="14.140625" style="20" customWidth="1"/>
    <col min="14098" max="14101" width="12.7109375" style="20" customWidth="1"/>
    <col min="14102" max="14103" width="10.7109375" style="20" customWidth="1"/>
    <col min="14104" max="14104" width="34" style="20" customWidth="1"/>
    <col min="14105" max="14105" width="17.140625" style="20" customWidth="1"/>
    <col min="14106" max="14106" width="11.42578125" style="20"/>
    <col min="14107" max="14107" width="12.42578125" style="20" bestFit="1" customWidth="1"/>
    <col min="14108" max="14336" width="11.42578125" style="20"/>
    <col min="14337" max="14337" width="13" style="20" customWidth="1"/>
    <col min="14338" max="14338" width="10.85546875" style="20" customWidth="1"/>
    <col min="14339" max="14339" width="8.5703125" style="20" customWidth="1"/>
    <col min="14340" max="14340" width="55" style="20" customWidth="1"/>
    <col min="14341" max="14341" width="13" style="20" customWidth="1"/>
    <col min="14342" max="14344" width="12.42578125" style="20" customWidth="1"/>
    <col min="14345" max="14345" width="17.7109375" style="20" customWidth="1"/>
    <col min="14346" max="14346" width="17.5703125" style="20" customWidth="1"/>
    <col min="14347" max="14349" width="13.140625" style="20" customWidth="1"/>
    <col min="14350" max="14350" width="12.7109375" style="20" customWidth="1"/>
    <col min="14351" max="14351" width="11.7109375" style="20" customWidth="1"/>
    <col min="14352" max="14352" width="14.28515625" style="20" customWidth="1"/>
    <col min="14353" max="14353" width="14.140625" style="20" customWidth="1"/>
    <col min="14354" max="14357" width="12.7109375" style="20" customWidth="1"/>
    <col min="14358" max="14359" width="10.7109375" style="20" customWidth="1"/>
    <col min="14360" max="14360" width="34" style="20" customWidth="1"/>
    <col min="14361" max="14361" width="17.140625" style="20" customWidth="1"/>
    <col min="14362" max="14362" width="11.42578125" style="20"/>
    <col min="14363" max="14363" width="12.42578125" style="20" bestFit="1" customWidth="1"/>
    <col min="14364" max="14592" width="11.42578125" style="20"/>
    <col min="14593" max="14593" width="13" style="20" customWidth="1"/>
    <col min="14594" max="14594" width="10.85546875" style="20" customWidth="1"/>
    <col min="14595" max="14595" width="8.5703125" style="20" customWidth="1"/>
    <col min="14596" max="14596" width="55" style="20" customWidth="1"/>
    <col min="14597" max="14597" width="13" style="20" customWidth="1"/>
    <col min="14598" max="14600" width="12.42578125" style="20" customWidth="1"/>
    <col min="14601" max="14601" width="17.7109375" style="20" customWidth="1"/>
    <col min="14602" max="14602" width="17.5703125" style="20" customWidth="1"/>
    <col min="14603" max="14605" width="13.140625" style="20" customWidth="1"/>
    <col min="14606" max="14606" width="12.7109375" style="20" customWidth="1"/>
    <col min="14607" max="14607" width="11.7109375" style="20" customWidth="1"/>
    <col min="14608" max="14608" width="14.28515625" style="20" customWidth="1"/>
    <col min="14609" max="14609" width="14.140625" style="20" customWidth="1"/>
    <col min="14610" max="14613" width="12.7109375" style="20" customWidth="1"/>
    <col min="14614" max="14615" width="10.7109375" style="20" customWidth="1"/>
    <col min="14616" max="14616" width="34" style="20" customWidth="1"/>
    <col min="14617" max="14617" width="17.140625" style="20" customWidth="1"/>
    <col min="14618" max="14618" width="11.42578125" style="20"/>
    <col min="14619" max="14619" width="12.42578125" style="20" bestFit="1" customWidth="1"/>
    <col min="14620" max="14848" width="11.42578125" style="20"/>
    <col min="14849" max="14849" width="13" style="20" customWidth="1"/>
    <col min="14850" max="14850" width="10.85546875" style="20" customWidth="1"/>
    <col min="14851" max="14851" width="8.5703125" style="20" customWidth="1"/>
    <col min="14852" max="14852" width="55" style="20" customWidth="1"/>
    <col min="14853" max="14853" width="13" style="20" customWidth="1"/>
    <col min="14854" max="14856" width="12.42578125" style="20" customWidth="1"/>
    <col min="14857" max="14857" width="17.7109375" style="20" customWidth="1"/>
    <col min="14858" max="14858" width="17.5703125" style="20" customWidth="1"/>
    <col min="14859" max="14861" width="13.140625" style="20" customWidth="1"/>
    <col min="14862" max="14862" width="12.7109375" style="20" customWidth="1"/>
    <col min="14863" max="14863" width="11.7109375" style="20" customWidth="1"/>
    <col min="14864" max="14864" width="14.28515625" style="20" customWidth="1"/>
    <col min="14865" max="14865" width="14.140625" style="20" customWidth="1"/>
    <col min="14866" max="14869" width="12.7109375" style="20" customWidth="1"/>
    <col min="14870" max="14871" width="10.7109375" style="20" customWidth="1"/>
    <col min="14872" max="14872" width="34" style="20" customWidth="1"/>
    <col min="14873" max="14873" width="17.140625" style="20" customWidth="1"/>
    <col min="14874" max="14874" width="11.42578125" style="20"/>
    <col min="14875" max="14875" width="12.42578125" style="20" bestFit="1" customWidth="1"/>
    <col min="14876" max="15104" width="11.42578125" style="20"/>
    <col min="15105" max="15105" width="13" style="20" customWidth="1"/>
    <col min="15106" max="15106" width="10.85546875" style="20" customWidth="1"/>
    <col min="15107" max="15107" width="8.5703125" style="20" customWidth="1"/>
    <col min="15108" max="15108" width="55" style="20" customWidth="1"/>
    <col min="15109" max="15109" width="13" style="20" customWidth="1"/>
    <col min="15110" max="15112" width="12.42578125" style="20" customWidth="1"/>
    <col min="15113" max="15113" width="17.7109375" style="20" customWidth="1"/>
    <col min="15114" max="15114" width="17.5703125" style="20" customWidth="1"/>
    <col min="15115" max="15117" width="13.140625" style="20" customWidth="1"/>
    <col min="15118" max="15118" width="12.7109375" style="20" customWidth="1"/>
    <col min="15119" max="15119" width="11.7109375" style="20" customWidth="1"/>
    <col min="15120" max="15120" width="14.28515625" style="20" customWidth="1"/>
    <col min="15121" max="15121" width="14.140625" style="20" customWidth="1"/>
    <col min="15122" max="15125" width="12.7109375" style="20" customWidth="1"/>
    <col min="15126" max="15127" width="10.7109375" style="20" customWidth="1"/>
    <col min="15128" max="15128" width="34" style="20" customWidth="1"/>
    <col min="15129" max="15129" width="17.140625" style="20" customWidth="1"/>
    <col min="15130" max="15130" width="11.42578125" style="20"/>
    <col min="15131" max="15131" width="12.42578125" style="20" bestFit="1" customWidth="1"/>
    <col min="15132" max="15360" width="11.42578125" style="20"/>
    <col min="15361" max="15361" width="13" style="20" customWidth="1"/>
    <col min="15362" max="15362" width="10.85546875" style="20" customWidth="1"/>
    <col min="15363" max="15363" width="8.5703125" style="20" customWidth="1"/>
    <col min="15364" max="15364" width="55" style="20" customWidth="1"/>
    <col min="15365" max="15365" width="13" style="20" customWidth="1"/>
    <col min="15366" max="15368" width="12.42578125" style="20" customWidth="1"/>
    <col min="15369" max="15369" width="17.7109375" style="20" customWidth="1"/>
    <col min="15370" max="15370" width="17.5703125" style="20" customWidth="1"/>
    <col min="15371" max="15373" width="13.140625" style="20" customWidth="1"/>
    <col min="15374" max="15374" width="12.7109375" style="20" customWidth="1"/>
    <col min="15375" max="15375" width="11.7109375" style="20" customWidth="1"/>
    <col min="15376" max="15376" width="14.28515625" style="20" customWidth="1"/>
    <col min="15377" max="15377" width="14.140625" style="20" customWidth="1"/>
    <col min="15378" max="15381" width="12.7109375" style="20" customWidth="1"/>
    <col min="15382" max="15383" width="10.7109375" style="20" customWidth="1"/>
    <col min="15384" max="15384" width="34" style="20" customWidth="1"/>
    <col min="15385" max="15385" width="17.140625" style="20" customWidth="1"/>
    <col min="15386" max="15386" width="11.42578125" style="20"/>
    <col min="15387" max="15387" width="12.42578125" style="20" bestFit="1" customWidth="1"/>
    <col min="15388" max="15616" width="11.42578125" style="20"/>
    <col min="15617" max="15617" width="13" style="20" customWidth="1"/>
    <col min="15618" max="15618" width="10.85546875" style="20" customWidth="1"/>
    <col min="15619" max="15619" width="8.5703125" style="20" customWidth="1"/>
    <col min="15620" max="15620" width="55" style="20" customWidth="1"/>
    <col min="15621" max="15621" width="13" style="20" customWidth="1"/>
    <col min="15622" max="15624" width="12.42578125" style="20" customWidth="1"/>
    <col min="15625" max="15625" width="17.7109375" style="20" customWidth="1"/>
    <col min="15626" max="15626" width="17.5703125" style="20" customWidth="1"/>
    <col min="15627" max="15629" width="13.140625" style="20" customWidth="1"/>
    <col min="15630" max="15630" width="12.7109375" style="20" customWidth="1"/>
    <col min="15631" max="15631" width="11.7109375" style="20" customWidth="1"/>
    <col min="15632" max="15632" width="14.28515625" style="20" customWidth="1"/>
    <col min="15633" max="15633" width="14.140625" style="20" customWidth="1"/>
    <col min="15634" max="15637" width="12.7109375" style="20" customWidth="1"/>
    <col min="15638" max="15639" width="10.7109375" style="20" customWidth="1"/>
    <col min="15640" max="15640" width="34" style="20" customWidth="1"/>
    <col min="15641" max="15641" width="17.140625" style="20" customWidth="1"/>
    <col min="15642" max="15642" width="11.42578125" style="20"/>
    <col min="15643" max="15643" width="12.42578125" style="20" bestFit="1" customWidth="1"/>
    <col min="15644" max="15872" width="11.42578125" style="20"/>
    <col min="15873" max="15873" width="13" style="20" customWidth="1"/>
    <col min="15874" max="15874" width="10.85546875" style="20" customWidth="1"/>
    <col min="15875" max="15875" width="8.5703125" style="20" customWidth="1"/>
    <col min="15876" max="15876" width="55" style="20" customWidth="1"/>
    <col min="15877" max="15877" width="13" style="20" customWidth="1"/>
    <col min="15878" max="15880" width="12.42578125" style="20" customWidth="1"/>
    <col min="15881" max="15881" width="17.7109375" style="20" customWidth="1"/>
    <col min="15882" max="15882" width="17.5703125" style="20" customWidth="1"/>
    <col min="15883" max="15885" width="13.140625" style="20" customWidth="1"/>
    <col min="15886" max="15886" width="12.7109375" style="20" customWidth="1"/>
    <col min="15887" max="15887" width="11.7109375" style="20" customWidth="1"/>
    <col min="15888" max="15888" width="14.28515625" style="20" customWidth="1"/>
    <col min="15889" max="15889" width="14.140625" style="20" customWidth="1"/>
    <col min="15890" max="15893" width="12.7109375" style="20" customWidth="1"/>
    <col min="15894" max="15895" width="10.7109375" style="20" customWidth="1"/>
    <col min="15896" max="15896" width="34" style="20" customWidth="1"/>
    <col min="15897" max="15897" width="17.140625" style="20" customWidth="1"/>
    <col min="15898" max="15898" width="11.42578125" style="20"/>
    <col min="15899" max="15899" width="12.42578125" style="20" bestFit="1" customWidth="1"/>
    <col min="15900" max="16128" width="11.42578125" style="20"/>
    <col min="16129" max="16129" width="13" style="20" customWidth="1"/>
    <col min="16130" max="16130" width="10.85546875" style="20" customWidth="1"/>
    <col min="16131" max="16131" width="8.5703125" style="20" customWidth="1"/>
    <col min="16132" max="16132" width="55" style="20" customWidth="1"/>
    <col min="16133" max="16133" width="13" style="20" customWidth="1"/>
    <col min="16134" max="16136" width="12.42578125" style="20" customWidth="1"/>
    <col min="16137" max="16137" width="17.7109375" style="20" customWidth="1"/>
    <col min="16138" max="16138" width="17.5703125" style="20" customWidth="1"/>
    <col min="16139" max="16141" width="13.140625" style="20" customWidth="1"/>
    <col min="16142" max="16142" width="12.7109375" style="20" customWidth="1"/>
    <col min="16143" max="16143" width="11.7109375" style="20" customWidth="1"/>
    <col min="16144" max="16144" width="14.28515625" style="20" customWidth="1"/>
    <col min="16145" max="16145" width="14.140625" style="20" customWidth="1"/>
    <col min="16146" max="16149" width="12.7109375" style="20" customWidth="1"/>
    <col min="16150" max="16151" width="10.7109375" style="20" customWidth="1"/>
    <col min="16152" max="16152" width="34" style="20" customWidth="1"/>
    <col min="16153" max="16153" width="17.140625" style="20" customWidth="1"/>
    <col min="16154" max="16154" width="11.42578125" style="20"/>
    <col min="16155" max="16155" width="12.42578125" style="20" bestFit="1" customWidth="1"/>
    <col min="16156" max="16384" width="11.42578125" style="20"/>
  </cols>
  <sheetData>
    <row r="1" spans="1:38" ht="99.95" customHeight="1" x14ac:dyDescent="0.25">
      <c r="A1" s="140"/>
      <c r="B1" s="141"/>
      <c r="C1" s="141"/>
      <c r="D1" s="141"/>
      <c r="E1" s="141"/>
      <c r="F1" s="141"/>
      <c r="G1" s="141"/>
      <c r="H1" s="141"/>
      <c r="I1" s="141"/>
      <c r="J1" s="141"/>
      <c r="K1" s="141"/>
      <c r="L1" s="141"/>
      <c r="M1" s="141"/>
      <c r="N1" s="141"/>
      <c r="O1" s="141"/>
      <c r="P1" s="141"/>
      <c r="Q1" s="141"/>
      <c r="R1" s="141"/>
      <c r="S1" s="141"/>
      <c r="T1" s="141"/>
      <c r="U1" s="141"/>
      <c r="V1" s="141"/>
      <c r="W1" s="141"/>
      <c r="X1" s="141"/>
      <c r="Y1" s="42"/>
    </row>
    <row r="2" spans="1:38" ht="25.5" customHeight="1" x14ac:dyDescent="0.25">
      <c r="A2" s="142"/>
      <c r="B2" s="142"/>
      <c r="C2" s="142"/>
      <c r="D2" s="142"/>
      <c r="E2" s="142"/>
      <c r="F2" s="142"/>
      <c r="G2" s="142"/>
      <c r="H2" s="142"/>
      <c r="I2" s="142"/>
      <c r="J2" s="142"/>
      <c r="K2" s="142"/>
      <c r="L2" s="142"/>
      <c r="M2" s="142"/>
      <c r="N2" s="142"/>
      <c r="O2" s="142"/>
      <c r="P2" s="142"/>
      <c r="Q2" s="142"/>
      <c r="R2" s="142"/>
      <c r="S2" s="142"/>
      <c r="T2" s="142"/>
      <c r="U2" s="142"/>
      <c r="V2" s="142"/>
      <c r="W2" s="142"/>
      <c r="X2" s="142"/>
      <c r="Y2" s="142"/>
    </row>
    <row r="3" spans="1:38" ht="24.95" customHeight="1" x14ac:dyDescent="0.25">
      <c r="A3" s="143" t="s">
        <v>20</v>
      </c>
      <c r="B3" s="144"/>
      <c r="C3" s="144" t="s">
        <v>21</v>
      </c>
      <c r="D3" s="144"/>
      <c r="E3" s="144"/>
      <c r="F3" s="144"/>
      <c r="G3" s="144"/>
      <c r="H3" s="144"/>
      <c r="I3" s="144"/>
      <c r="J3" s="144"/>
      <c r="K3" s="144"/>
      <c r="L3" s="144"/>
      <c r="M3" s="144"/>
      <c r="N3" s="144"/>
      <c r="O3" s="144"/>
      <c r="P3" s="144"/>
      <c r="Q3" s="144"/>
      <c r="R3" s="144"/>
      <c r="S3" s="145" t="s">
        <v>22</v>
      </c>
      <c r="T3" s="145"/>
      <c r="U3" s="145"/>
      <c r="V3" s="146">
        <v>44286</v>
      </c>
      <c r="W3" s="145"/>
      <c r="X3" s="44" t="s">
        <v>23</v>
      </c>
      <c r="Y3" s="45">
        <v>2022</v>
      </c>
    </row>
    <row r="4" spans="1:38" ht="25.5" customHeight="1" x14ac:dyDescent="0.25">
      <c r="A4" s="142"/>
      <c r="B4" s="142"/>
      <c r="C4" s="142"/>
      <c r="D4" s="142"/>
      <c r="E4" s="142"/>
      <c r="F4" s="142"/>
      <c r="G4" s="142"/>
      <c r="H4" s="142"/>
      <c r="I4" s="142"/>
      <c r="J4" s="142"/>
      <c r="K4" s="142"/>
      <c r="L4" s="142"/>
      <c r="M4" s="142"/>
      <c r="N4" s="142"/>
      <c r="O4" s="142"/>
      <c r="P4" s="142"/>
      <c r="Q4" s="142"/>
      <c r="R4" s="142"/>
      <c r="S4" s="142"/>
      <c r="T4" s="142"/>
      <c r="U4" s="142"/>
      <c r="V4" s="142"/>
      <c r="W4" s="142"/>
      <c r="X4" s="142"/>
      <c r="Y4" s="142"/>
    </row>
    <row r="5" spans="1:38" ht="53.25" customHeight="1" x14ac:dyDescent="0.25">
      <c r="A5" s="153" t="s">
        <v>24</v>
      </c>
      <c r="B5" s="137" t="s">
        <v>25</v>
      </c>
      <c r="C5" s="137" t="s">
        <v>26</v>
      </c>
      <c r="D5" s="155" t="s">
        <v>27</v>
      </c>
      <c r="E5" s="137" t="s">
        <v>28</v>
      </c>
      <c r="F5" s="157" t="s">
        <v>29</v>
      </c>
      <c r="G5" s="137" t="s">
        <v>30</v>
      </c>
      <c r="H5" s="157" t="s">
        <v>31</v>
      </c>
      <c r="I5" s="137" t="s">
        <v>32</v>
      </c>
      <c r="J5" s="137" t="s">
        <v>33</v>
      </c>
      <c r="K5" s="147" t="s">
        <v>34</v>
      </c>
      <c r="L5" s="149" t="s">
        <v>35</v>
      </c>
      <c r="M5" s="151" t="s">
        <v>36</v>
      </c>
      <c r="N5" s="135" t="s">
        <v>37</v>
      </c>
      <c r="O5" s="135" t="s">
        <v>38</v>
      </c>
      <c r="P5" s="131" t="s">
        <v>39</v>
      </c>
      <c r="Q5" s="133" t="s">
        <v>40</v>
      </c>
      <c r="R5" s="133" t="s">
        <v>41</v>
      </c>
      <c r="S5" s="133" t="s">
        <v>42</v>
      </c>
      <c r="T5" s="135" t="s">
        <v>43</v>
      </c>
      <c r="U5" s="135" t="s">
        <v>44</v>
      </c>
      <c r="V5" s="137" t="s">
        <v>45</v>
      </c>
      <c r="W5" s="137" t="s">
        <v>46</v>
      </c>
      <c r="X5" s="128" t="s">
        <v>47</v>
      </c>
      <c r="Y5" s="130" t="s">
        <v>48</v>
      </c>
    </row>
    <row r="6" spans="1:38" ht="42.75" customHeight="1" x14ac:dyDescent="0.25">
      <c r="A6" s="154"/>
      <c r="B6" s="138"/>
      <c r="C6" s="138"/>
      <c r="D6" s="156"/>
      <c r="E6" s="138"/>
      <c r="F6" s="158"/>
      <c r="G6" s="138"/>
      <c r="H6" s="158"/>
      <c r="I6" s="138"/>
      <c r="J6" s="138"/>
      <c r="K6" s="148"/>
      <c r="L6" s="150"/>
      <c r="M6" s="152"/>
      <c r="N6" s="136"/>
      <c r="O6" s="136"/>
      <c r="P6" s="132"/>
      <c r="Q6" s="134"/>
      <c r="R6" s="134"/>
      <c r="S6" s="134"/>
      <c r="T6" s="136"/>
      <c r="U6" s="136"/>
      <c r="V6" s="138"/>
      <c r="W6" s="138"/>
      <c r="X6" s="129"/>
      <c r="Y6" s="130"/>
      <c r="AA6" s="46"/>
      <c r="AB6" s="47"/>
      <c r="AC6" s="46"/>
    </row>
    <row r="7" spans="1:38" x14ac:dyDescent="0.25">
      <c r="A7" s="48"/>
      <c r="B7" s="49">
        <v>52</v>
      </c>
      <c r="C7" s="49" t="s">
        <v>49</v>
      </c>
      <c r="D7" s="49" t="s">
        <v>0</v>
      </c>
      <c r="E7" s="48"/>
      <c r="F7" s="50"/>
      <c r="G7" s="48"/>
      <c r="H7" s="51"/>
      <c r="I7" s="48"/>
      <c r="J7" s="48"/>
      <c r="K7" s="52"/>
      <c r="L7" s="53"/>
      <c r="M7" s="52"/>
      <c r="N7" s="54"/>
      <c r="O7" s="53"/>
      <c r="P7" s="6"/>
      <c r="Q7" s="6"/>
      <c r="R7" s="6"/>
      <c r="S7" s="6"/>
      <c r="T7" s="6"/>
      <c r="U7" s="6"/>
      <c r="V7" s="23"/>
      <c r="W7" s="23"/>
      <c r="X7" s="23"/>
      <c r="Y7" s="55"/>
      <c r="Z7" s="56"/>
      <c r="AD7" s="57"/>
      <c r="AE7" s="57"/>
      <c r="AF7" s="38"/>
      <c r="AG7" s="38"/>
      <c r="AH7" s="58"/>
      <c r="AI7" s="28"/>
      <c r="AK7" s="59"/>
      <c r="AL7" s="60"/>
    </row>
    <row r="8" spans="1:38" x14ac:dyDescent="0.25">
      <c r="A8" s="61"/>
      <c r="B8" s="62">
        <v>5203</v>
      </c>
      <c r="C8" s="62" t="s">
        <v>50</v>
      </c>
      <c r="D8" s="62" t="s">
        <v>1</v>
      </c>
      <c r="E8" s="61"/>
      <c r="F8" s="63"/>
      <c r="G8" s="61"/>
      <c r="H8" s="64"/>
      <c r="I8" s="61"/>
      <c r="J8" s="61"/>
      <c r="K8" s="65"/>
      <c r="L8" s="66"/>
      <c r="M8" s="65"/>
      <c r="N8" s="15"/>
      <c r="O8" s="66"/>
      <c r="P8" s="7"/>
      <c r="Q8" s="7"/>
      <c r="R8" s="7"/>
      <c r="S8" s="7"/>
      <c r="T8" s="7"/>
      <c r="U8" s="7"/>
      <c r="V8" s="27"/>
      <c r="W8" s="27"/>
      <c r="X8" s="27"/>
      <c r="Y8" s="67"/>
      <c r="Z8" s="56"/>
      <c r="AD8" s="57"/>
      <c r="AE8" s="57"/>
      <c r="AF8" s="38"/>
      <c r="AG8" s="38"/>
      <c r="AH8" s="58"/>
      <c r="AI8" s="28"/>
      <c r="AK8" s="59"/>
      <c r="AL8" s="60"/>
    </row>
    <row r="9" spans="1:38" x14ac:dyDescent="0.25">
      <c r="A9" s="61"/>
      <c r="B9" s="61">
        <v>5203007</v>
      </c>
      <c r="C9" s="61" t="s">
        <v>51</v>
      </c>
      <c r="D9" s="61" t="s">
        <v>2</v>
      </c>
      <c r="E9" s="61"/>
      <c r="F9" s="63"/>
      <c r="G9" s="61"/>
      <c r="H9" s="64"/>
      <c r="I9" s="61"/>
      <c r="J9" s="61"/>
      <c r="K9" s="65"/>
      <c r="L9" s="66"/>
      <c r="M9" s="65"/>
      <c r="N9" s="15"/>
      <c r="O9" s="66"/>
      <c r="P9" s="7"/>
      <c r="Q9" s="7"/>
      <c r="R9" s="7"/>
      <c r="S9" s="7"/>
      <c r="T9" s="7"/>
      <c r="U9" s="7"/>
      <c r="V9" s="27"/>
      <c r="W9" s="27"/>
      <c r="X9" s="27"/>
      <c r="Y9" s="67"/>
      <c r="Z9" s="56"/>
      <c r="AD9" s="57"/>
      <c r="AE9" s="57"/>
      <c r="AF9" s="38"/>
      <c r="AG9" s="38"/>
      <c r="AH9" s="58"/>
      <c r="AI9" s="28"/>
      <c r="AK9" s="59"/>
      <c r="AL9" s="60"/>
    </row>
    <row r="10" spans="1:38" x14ac:dyDescent="0.25">
      <c r="A10" s="68"/>
      <c r="B10" s="68">
        <v>52030070009</v>
      </c>
      <c r="C10" s="68" t="s">
        <v>52</v>
      </c>
      <c r="D10" s="68" t="s">
        <v>4</v>
      </c>
      <c r="E10" s="68" t="s">
        <v>5</v>
      </c>
      <c r="F10" s="69">
        <v>15784</v>
      </c>
      <c r="G10" s="68"/>
      <c r="H10" s="70">
        <f>H11</f>
        <v>798.35</v>
      </c>
      <c r="I10" s="68"/>
      <c r="J10" s="68"/>
      <c r="K10" s="71">
        <f>K11</f>
        <v>15784</v>
      </c>
      <c r="L10" s="72"/>
      <c r="M10" s="71"/>
      <c r="N10" s="73"/>
      <c r="O10" s="72"/>
      <c r="P10" s="8"/>
      <c r="Q10" s="8"/>
      <c r="R10" s="8"/>
      <c r="S10" s="8"/>
      <c r="T10" s="8"/>
      <c r="U10" s="8"/>
      <c r="V10" s="22"/>
      <c r="W10" s="22"/>
      <c r="X10" s="22"/>
      <c r="Y10" s="74"/>
      <c r="Z10" s="56"/>
      <c r="AD10" s="57"/>
      <c r="AE10" s="57"/>
      <c r="AF10" s="38"/>
      <c r="AG10" s="38"/>
      <c r="AH10" s="58"/>
      <c r="AI10" s="28"/>
      <c r="AK10" s="59"/>
      <c r="AL10" s="60"/>
    </row>
    <row r="11" spans="1:38" x14ac:dyDescent="0.25">
      <c r="A11" s="123">
        <v>4151</v>
      </c>
      <c r="B11" s="123"/>
      <c r="C11" s="123" t="s">
        <v>53</v>
      </c>
      <c r="D11" s="123" t="s">
        <v>54</v>
      </c>
      <c r="E11" s="75" t="s">
        <v>55</v>
      </c>
      <c r="F11" s="76"/>
      <c r="G11" s="75"/>
      <c r="H11" s="77">
        <f>H12+H13</f>
        <v>798.35</v>
      </c>
      <c r="I11" s="75"/>
      <c r="J11" s="75"/>
      <c r="K11" s="29">
        <f>K12+K13</f>
        <v>15784</v>
      </c>
      <c r="L11" s="9">
        <f>L12+L13</f>
        <v>1</v>
      </c>
      <c r="M11" s="29">
        <f>M12+M13</f>
        <v>798.35</v>
      </c>
      <c r="N11" s="9">
        <f>N12+N13</f>
        <v>7.3000000000000009E-2</v>
      </c>
      <c r="O11" s="9"/>
      <c r="P11" s="10">
        <f>P12+P13</f>
        <v>3081922578</v>
      </c>
      <c r="Q11" s="10">
        <f>Q12+Q13</f>
        <v>3081922578</v>
      </c>
      <c r="R11" s="10">
        <f>R12+R13</f>
        <v>1026552000</v>
      </c>
      <c r="S11" s="10">
        <f>S12+S13</f>
        <v>258562553</v>
      </c>
      <c r="T11" s="1">
        <f>+IF(Q11&gt;0,R11/Q11,0)</f>
        <v>0.33308818570847304</v>
      </c>
      <c r="U11" s="1">
        <f>+IF(R11&gt;0,S11/R11,0)</f>
        <v>0.25187477400073255</v>
      </c>
      <c r="V11" s="21"/>
      <c r="W11" s="21"/>
      <c r="X11" s="21"/>
      <c r="Y11" s="78"/>
      <c r="Z11" s="56"/>
      <c r="AD11" s="57"/>
      <c r="AE11" s="57"/>
      <c r="AF11" s="38"/>
      <c r="AG11" s="38"/>
      <c r="AH11" s="58"/>
      <c r="AI11" s="28"/>
      <c r="AK11" s="59"/>
      <c r="AL11" s="60"/>
    </row>
    <row r="12" spans="1:38" ht="54" x14ac:dyDescent="0.25">
      <c r="A12" s="123"/>
      <c r="B12" s="123"/>
      <c r="C12" s="123"/>
      <c r="D12" s="123"/>
      <c r="E12" s="75" t="s">
        <v>57</v>
      </c>
      <c r="F12" s="76"/>
      <c r="G12" s="123" t="s">
        <v>58</v>
      </c>
      <c r="H12" s="77">
        <f>M12</f>
        <v>24</v>
      </c>
      <c r="I12" s="75" t="s">
        <v>135</v>
      </c>
      <c r="J12" s="75" t="s">
        <v>59</v>
      </c>
      <c r="K12" s="29">
        <v>5405</v>
      </c>
      <c r="L12" s="9">
        <v>0.3</v>
      </c>
      <c r="M12" s="30">
        <v>24</v>
      </c>
      <c r="N12" s="9">
        <v>7.0000000000000001E-3</v>
      </c>
      <c r="O12" s="125">
        <f>IF(Q11&gt;0,N11,"na")</f>
        <v>7.3000000000000009E-2</v>
      </c>
      <c r="P12" s="10">
        <v>913771138</v>
      </c>
      <c r="Q12" s="10">
        <v>913771138</v>
      </c>
      <c r="R12" s="10">
        <v>171720000</v>
      </c>
      <c r="S12" s="10">
        <v>49326000</v>
      </c>
      <c r="T12" s="1">
        <f>+IF(Q12&gt;0,R12/Q12,0)</f>
        <v>0.18792451726572262</v>
      </c>
      <c r="U12" s="1">
        <f t="shared" ref="T12:U13" si="0">+IF(R12&gt;0,S12/R12,0)</f>
        <v>0.28724668064290704</v>
      </c>
      <c r="V12" s="79">
        <v>44593</v>
      </c>
      <c r="W12" s="79">
        <v>44926</v>
      </c>
      <c r="X12" s="79" t="s">
        <v>418</v>
      </c>
      <c r="Y12" s="124" t="s">
        <v>56</v>
      </c>
      <c r="Z12" s="56"/>
      <c r="AB12" s="31"/>
      <c r="AD12" s="57"/>
      <c r="AE12" s="57"/>
      <c r="AF12" s="38"/>
      <c r="AG12" s="38"/>
      <c r="AH12" s="58"/>
      <c r="AI12" s="28"/>
      <c r="AK12" s="59"/>
      <c r="AL12" s="60"/>
    </row>
    <row r="13" spans="1:38" ht="54" x14ac:dyDescent="0.25">
      <c r="A13" s="123"/>
      <c r="B13" s="123"/>
      <c r="C13" s="123"/>
      <c r="D13" s="123"/>
      <c r="E13" s="75" t="s">
        <v>60</v>
      </c>
      <c r="F13" s="76"/>
      <c r="G13" s="123"/>
      <c r="H13" s="77">
        <f>M13</f>
        <v>774.35</v>
      </c>
      <c r="I13" s="75" t="s">
        <v>136</v>
      </c>
      <c r="J13" s="75" t="s">
        <v>61</v>
      </c>
      <c r="K13" s="29">
        <v>10379</v>
      </c>
      <c r="L13" s="9">
        <v>0.7</v>
      </c>
      <c r="M13" s="30">
        <v>774.35</v>
      </c>
      <c r="N13" s="9">
        <v>6.6000000000000003E-2</v>
      </c>
      <c r="O13" s="126"/>
      <c r="P13" s="10">
        <v>2168151440</v>
      </c>
      <c r="Q13" s="10">
        <v>2168151440</v>
      </c>
      <c r="R13" s="10">
        <v>854832000</v>
      </c>
      <c r="S13" s="10">
        <v>209236553</v>
      </c>
      <c r="T13" s="1">
        <f t="shared" si="0"/>
        <v>0.39426766241014971</v>
      </c>
      <c r="U13" s="1">
        <f t="shared" si="0"/>
        <v>0.24476920962247553</v>
      </c>
      <c r="V13" s="79">
        <v>44581</v>
      </c>
      <c r="W13" s="79">
        <v>44926</v>
      </c>
      <c r="X13" s="79" t="s">
        <v>419</v>
      </c>
      <c r="Y13" s="124"/>
      <c r="Z13" s="56"/>
      <c r="AB13" s="31"/>
      <c r="AD13" s="57"/>
      <c r="AE13" s="57"/>
      <c r="AF13" s="38"/>
      <c r="AG13" s="38"/>
      <c r="AH13" s="58"/>
      <c r="AI13" s="28"/>
      <c r="AK13" s="59"/>
      <c r="AL13" s="60"/>
    </row>
    <row r="14" spans="1:38" x14ac:dyDescent="0.25">
      <c r="A14" s="49"/>
      <c r="B14" s="49">
        <v>53</v>
      </c>
      <c r="C14" s="49" t="s">
        <v>49</v>
      </c>
      <c r="D14" s="49" t="s">
        <v>6</v>
      </c>
      <c r="E14" s="49"/>
      <c r="F14" s="80"/>
      <c r="G14" s="49"/>
      <c r="H14" s="81"/>
      <c r="I14" s="49"/>
      <c r="J14" s="49"/>
      <c r="K14" s="82"/>
      <c r="L14" s="83"/>
      <c r="M14" s="82"/>
      <c r="N14" s="84"/>
      <c r="O14" s="83"/>
      <c r="P14" s="11"/>
      <c r="Q14" s="11"/>
      <c r="R14" s="11"/>
      <c r="S14" s="11"/>
      <c r="T14" s="11"/>
      <c r="U14" s="11"/>
      <c r="V14" s="85"/>
      <c r="W14" s="85"/>
      <c r="X14" s="85"/>
      <c r="Y14" s="86"/>
      <c r="Z14" s="56"/>
      <c r="AD14" s="57"/>
      <c r="AE14" s="57"/>
      <c r="AF14" s="38"/>
      <c r="AG14" s="38"/>
      <c r="AH14" s="58"/>
      <c r="AI14" s="28"/>
      <c r="AK14" s="59"/>
      <c r="AL14" s="60"/>
    </row>
    <row r="15" spans="1:38" ht="31.5" x14ac:dyDescent="0.25">
      <c r="A15" s="62"/>
      <c r="B15" s="62">
        <v>5301</v>
      </c>
      <c r="C15" s="62" t="s">
        <v>50</v>
      </c>
      <c r="D15" s="62" t="s">
        <v>62</v>
      </c>
      <c r="E15" s="62"/>
      <c r="F15" s="87"/>
      <c r="G15" s="62"/>
      <c r="H15" s="88"/>
      <c r="I15" s="62"/>
      <c r="J15" s="62"/>
      <c r="K15" s="89"/>
      <c r="L15" s="90"/>
      <c r="M15" s="89"/>
      <c r="N15" s="91"/>
      <c r="O15" s="90"/>
      <c r="P15" s="12"/>
      <c r="Q15" s="12"/>
      <c r="R15" s="12"/>
      <c r="S15" s="12"/>
      <c r="T15" s="12"/>
      <c r="U15" s="12"/>
      <c r="V15" s="26"/>
      <c r="W15" s="26"/>
      <c r="X15" s="26"/>
      <c r="Y15" s="92"/>
      <c r="Z15" s="56"/>
      <c r="AD15" s="57"/>
      <c r="AE15" s="57"/>
      <c r="AF15" s="38"/>
      <c r="AG15" s="38"/>
      <c r="AH15" s="58"/>
      <c r="AI15" s="28"/>
      <c r="AK15" s="59"/>
      <c r="AL15" s="60"/>
    </row>
    <row r="16" spans="1:38" x14ac:dyDescent="0.25">
      <c r="A16" s="61"/>
      <c r="B16" s="61">
        <v>5301004</v>
      </c>
      <c r="C16" s="61" t="s">
        <v>51</v>
      </c>
      <c r="D16" s="61" t="s">
        <v>63</v>
      </c>
      <c r="E16" s="61"/>
      <c r="F16" s="63"/>
      <c r="G16" s="61"/>
      <c r="H16" s="64"/>
      <c r="I16" s="61"/>
      <c r="J16" s="61"/>
      <c r="K16" s="65"/>
      <c r="L16" s="66"/>
      <c r="M16" s="65"/>
      <c r="N16" s="15"/>
      <c r="O16" s="66"/>
      <c r="P16" s="7"/>
      <c r="Q16" s="7"/>
      <c r="R16" s="7"/>
      <c r="S16" s="7"/>
      <c r="T16" s="7"/>
      <c r="U16" s="7"/>
      <c r="V16" s="27"/>
      <c r="W16" s="27"/>
      <c r="X16" s="27"/>
      <c r="Y16" s="67"/>
      <c r="Z16" s="56"/>
      <c r="AD16" s="57"/>
      <c r="AE16" s="57"/>
      <c r="AF16" s="38"/>
      <c r="AG16" s="38"/>
      <c r="AH16" s="58"/>
      <c r="AI16" s="28"/>
      <c r="AK16" s="59"/>
      <c r="AL16" s="60"/>
    </row>
    <row r="17" spans="1:38" ht="25.5" x14ac:dyDescent="0.25">
      <c r="A17" s="68"/>
      <c r="B17" s="68">
        <v>53010040006</v>
      </c>
      <c r="C17" s="68" t="s">
        <v>52</v>
      </c>
      <c r="D17" s="68" t="s">
        <v>64</v>
      </c>
      <c r="E17" s="68" t="s">
        <v>17</v>
      </c>
      <c r="F17" s="69">
        <v>250</v>
      </c>
      <c r="G17" s="68"/>
      <c r="H17" s="70">
        <f>H18</f>
        <v>94.9</v>
      </c>
      <c r="I17" s="68"/>
      <c r="J17" s="68"/>
      <c r="K17" s="71">
        <f>K18</f>
        <v>250</v>
      </c>
      <c r="L17" s="72"/>
      <c r="M17" s="71"/>
      <c r="N17" s="73"/>
      <c r="O17" s="72"/>
      <c r="P17" s="8"/>
      <c r="Q17" s="8"/>
      <c r="R17" s="8"/>
      <c r="S17" s="8"/>
      <c r="T17" s="8"/>
      <c r="U17" s="8"/>
      <c r="V17" s="22"/>
      <c r="W17" s="22"/>
      <c r="X17" s="22"/>
      <c r="Y17" s="74"/>
      <c r="Z17" s="56"/>
      <c r="AD17" s="57"/>
      <c r="AE17" s="57"/>
      <c r="AF17" s="38"/>
      <c r="AG17" s="38"/>
      <c r="AH17" s="58"/>
      <c r="AI17" s="28"/>
      <c r="AK17" s="59"/>
      <c r="AL17" s="60"/>
    </row>
    <row r="18" spans="1:38" x14ac:dyDescent="0.25">
      <c r="A18" s="123">
        <v>4151</v>
      </c>
      <c r="B18" s="123"/>
      <c r="C18" s="123" t="s">
        <v>53</v>
      </c>
      <c r="D18" s="123" t="s">
        <v>65</v>
      </c>
      <c r="E18" s="75" t="s">
        <v>66</v>
      </c>
      <c r="F18" s="76"/>
      <c r="G18" s="75"/>
      <c r="H18" s="77">
        <f>H19</f>
        <v>94.9</v>
      </c>
      <c r="I18" s="75"/>
      <c r="J18" s="75"/>
      <c r="K18" s="29">
        <f>K19</f>
        <v>250</v>
      </c>
      <c r="L18" s="9">
        <f>L19</f>
        <v>1</v>
      </c>
      <c r="M18" s="76">
        <f>M19</f>
        <v>94.9</v>
      </c>
      <c r="N18" s="9">
        <f>N19</f>
        <v>0.4</v>
      </c>
      <c r="O18" s="9"/>
      <c r="P18" s="10">
        <f>P19</f>
        <v>1015488000</v>
      </c>
      <c r="Q18" s="10">
        <f>Q19</f>
        <v>1015488000</v>
      </c>
      <c r="R18" s="10">
        <f>R19</f>
        <v>344400000</v>
      </c>
      <c r="S18" s="10">
        <f>S19</f>
        <v>106272000</v>
      </c>
      <c r="T18" s="1">
        <f>+IF(Q18&gt;0,R18/Q18,0)</f>
        <v>0.33914728682170542</v>
      </c>
      <c r="U18" s="1">
        <f>+IF(R18&gt;0,S18/R18,0)</f>
        <v>0.30857142857142855</v>
      </c>
      <c r="V18" s="21"/>
      <c r="W18" s="21"/>
      <c r="X18" s="21"/>
      <c r="Y18" s="78"/>
      <c r="Z18" s="56"/>
      <c r="AD18" s="57"/>
      <c r="AE18" s="57"/>
      <c r="AF18" s="38"/>
      <c r="AG18" s="38"/>
      <c r="AH18" s="58"/>
      <c r="AI18" s="28"/>
      <c r="AK18" s="59"/>
      <c r="AL18" s="60"/>
    </row>
    <row r="19" spans="1:38" ht="108" x14ac:dyDescent="0.25">
      <c r="A19" s="123"/>
      <c r="B19" s="123"/>
      <c r="C19" s="123"/>
      <c r="D19" s="123"/>
      <c r="E19" s="75" t="s">
        <v>67</v>
      </c>
      <c r="F19" s="76"/>
      <c r="G19" s="75" t="s">
        <v>68</v>
      </c>
      <c r="H19" s="77">
        <f>M19</f>
        <v>94.9</v>
      </c>
      <c r="I19" s="75" t="s">
        <v>69</v>
      </c>
      <c r="J19" s="75" t="s">
        <v>70</v>
      </c>
      <c r="K19" s="29">
        <v>250</v>
      </c>
      <c r="L19" s="9">
        <v>1</v>
      </c>
      <c r="M19" s="30">
        <v>94.9</v>
      </c>
      <c r="N19" s="9">
        <v>0.4</v>
      </c>
      <c r="O19" s="9">
        <f>IF(Q18&gt;0,N18,"na")</f>
        <v>0.4</v>
      </c>
      <c r="P19" s="10">
        <v>1015488000</v>
      </c>
      <c r="Q19" s="10">
        <v>1015488000</v>
      </c>
      <c r="R19" s="10">
        <v>344400000</v>
      </c>
      <c r="S19" s="10">
        <v>106272000</v>
      </c>
      <c r="T19" s="1">
        <f>+IF(Q19&gt;0,R19/Q19,0)</f>
        <v>0.33914728682170542</v>
      </c>
      <c r="U19" s="1">
        <f>+IF(R19&gt;0,S19/R19,0)</f>
        <v>0.30857142857142855</v>
      </c>
      <c r="V19" s="79">
        <v>44593</v>
      </c>
      <c r="W19" s="79">
        <v>44926</v>
      </c>
      <c r="X19" s="79" t="s">
        <v>421</v>
      </c>
      <c r="Y19" s="78" t="s">
        <v>56</v>
      </c>
      <c r="Z19" s="56"/>
      <c r="AB19" s="31"/>
      <c r="AD19" s="57"/>
      <c r="AE19" s="57"/>
      <c r="AF19" s="38"/>
      <c r="AG19" s="38"/>
      <c r="AH19" s="58"/>
      <c r="AI19" s="28"/>
      <c r="AK19" s="59"/>
      <c r="AL19" s="60"/>
    </row>
    <row r="20" spans="1:38" x14ac:dyDescent="0.25">
      <c r="A20" s="61"/>
      <c r="B20" s="61">
        <v>5304</v>
      </c>
      <c r="C20" s="61" t="s">
        <v>50</v>
      </c>
      <c r="D20" s="61" t="s">
        <v>8</v>
      </c>
      <c r="E20" s="61"/>
      <c r="F20" s="63"/>
      <c r="G20" s="61"/>
      <c r="H20" s="64"/>
      <c r="I20" s="61"/>
      <c r="J20" s="61"/>
      <c r="K20" s="65"/>
      <c r="L20" s="66"/>
      <c r="M20" s="65"/>
      <c r="N20" s="15"/>
      <c r="O20" s="66"/>
      <c r="P20" s="7"/>
      <c r="Q20" s="7"/>
      <c r="R20" s="15"/>
      <c r="S20" s="7"/>
      <c r="T20" s="7"/>
      <c r="U20" s="7"/>
      <c r="V20" s="27"/>
      <c r="W20" s="27"/>
      <c r="X20" s="27"/>
      <c r="Y20" s="67"/>
      <c r="Z20" s="56"/>
      <c r="AD20" s="57"/>
      <c r="AE20" s="57"/>
      <c r="AF20" s="38"/>
      <c r="AG20" s="38"/>
      <c r="AH20" s="58"/>
      <c r="AI20" s="28"/>
      <c r="AK20" s="59"/>
      <c r="AL20" s="60"/>
    </row>
    <row r="21" spans="1:38" x14ac:dyDescent="0.25">
      <c r="A21" s="61"/>
      <c r="B21" s="61">
        <v>5304001</v>
      </c>
      <c r="C21" s="61" t="s">
        <v>51</v>
      </c>
      <c r="D21" s="61" t="s">
        <v>71</v>
      </c>
      <c r="E21" s="61"/>
      <c r="F21" s="63"/>
      <c r="G21" s="61"/>
      <c r="H21" s="64"/>
      <c r="I21" s="61"/>
      <c r="J21" s="61"/>
      <c r="K21" s="65"/>
      <c r="L21" s="66"/>
      <c r="M21" s="65"/>
      <c r="N21" s="15"/>
      <c r="O21" s="66"/>
      <c r="P21" s="7"/>
      <c r="Q21" s="7"/>
      <c r="R21" s="7"/>
      <c r="S21" s="7"/>
      <c r="T21" s="7"/>
      <c r="U21" s="7"/>
      <c r="V21" s="27"/>
      <c r="W21" s="27"/>
      <c r="X21" s="27"/>
      <c r="Y21" s="67"/>
      <c r="Z21" s="56"/>
      <c r="AD21" s="57"/>
      <c r="AE21" s="57"/>
      <c r="AF21" s="38"/>
      <c r="AG21" s="38"/>
      <c r="AH21" s="58"/>
      <c r="AI21" s="28"/>
      <c r="AK21" s="59"/>
      <c r="AL21" s="60"/>
    </row>
    <row r="22" spans="1:38" ht="25.5" x14ac:dyDescent="0.25">
      <c r="A22" s="68"/>
      <c r="B22" s="68">
        <v>53040010003</v>
      </c>
      <c r="C22" s="68" t="s">
        <v>52</v>
      </c>
      <c r="D22" s="68" t="s">
        <v>72</v>
      </c>
      <c r="E22" s="68" t="s">
        <v>9</v>
      </c>
      <c r="F22" s="69">
        <v>27</v>
      </c>
      <c r="G22" s="68"/>
      <c r="H22" s="70">
        <f>H23+H26+H28+H30</f>
        <v>4</v>
      </c>
      <c r="I22" s="68"/>
      <c r="J22" s="68"/>
      <c r="K22" s="71">
        <f>K23+K26+K28+K30</f>
        <v>27</v>
      </c>
      <c r="L22" s="72"/>
      <c r="M22" s="71"/>
      <c r="N22" s="73"/>
      <c r="O22" s="72"/>
      <c r="P22" s="8"/>
      <c r="Q22" s="8"/>
      <c r="R22" s="8"/>
      <c r="S22" s="8"/>
      <c r="T22" s="8"/>
      <c r="U22" s="8"/>
      <c r="V22" s="22"/>
      <c r="W22" s="22"/>
      <c r="X22" s="22"/>
      <c r="Y22" s="74"/>
      <c r="Z22" s="56"/>
      <c r="AD22" s="57"/>
      <c r="AE22" s="57"/>
      <c r="AF22" s="38"/>
      <c r="AG22" s="38"/>
      <c r="AH22" s="58"/>
      <c r="AI22" s="28"/>
      <c r="AK22" s="59"/>
      <c r="AL22" s="60"/>
    </row>
    <row r="23" spans="1:38" x14ac:dyDescent="0.25">
      <c r="A23" s="123">
        <v>4151</v>
      </c>
      <c r="B23" s="123"/>
      <c r="C23" s="123" t="s">
        <v>53</v>
      </c>
      <c r="D23" s="123" t="s">
        <v>73</v>
      </c>
      <c r="E23" s="75" t="s">
        <v>74</v>
      </c>
      <c r="F23" s="76"/>
      <c r="G23" s="75"/>
      <c r="H23" s="77">
        <f>H24+H25</f>
        <v>4</v>
      </c>
      <c r="I23" s="75"/>
      <c r="J23" s="75"/>
      <c r="K23" s="29">
        <f>K24+K25</f>
        <v>24</v>
      </c>
      <c r="L23" s="9">
        <f>L24+L25</f>
        <v>1</v>
      </c>
      <c r="M23" s="76">
        <f>M24+M25</f>
        <v>4</v>
      </c>
      <c r="N23" s="9">
        <f>N24+N25</f>
        <v>0.17299999999999999</v>
      </c>
      <c r="O23" s="9"/>
      <c r="P23" s="10">
        <f>P24+P25</f>
        <v>1234340835</v>
      </c>
      <c r="Q23" s="10">
        <f>Q24+Q25</f>
        <v>1234340835</v>
      </c>
      <c r="R23" s="10">
        <f>R24+R25</f>
        <v>118455000</v>
      </c>
      <c r="S23" s="10">
        <f>S24+S25</f>
        <v>45960000</v>
      </c>
      <c r="T23" s="1">
        <f t="shared" ref="T23:T31" si="1">+IF(Q23&gt;0,R23/Q23,0)</f>
        <v>9.5966200453864101E-2</v>
      </c>
      <c r="U23" s="1">
        <f t="shared" ref="U23:U31" si="2">+IF(R23&gt;0,S23/R23,0)</f>
        <v>0.38799544130682539</v>
      </c>
      <c r="V23" s="21"/>
      <c r="W23" s="21"/>
      <c r="X23" s="21"/>
      <c r="Y23" s="78"/>
      <c r="Z23" s="56"/>
      <c r="AD23" s="57"/>
      <c r="AE23" s="57"/>
      <c r="AF23" s="38"/>
      <c r="AG23" s="38"/>
      <c r="AH23" s="58"/>
      <c r="AI23" s="28"/>
      <c r="AK23" s="59"/>
      <c r="AL23" s="60"/>
    </row>
    <row r="24" spans="1:38" ht="121.5" x14ac:dyDescent="0.25">
      <c r="A24" s="123"/>
      <c r="B24" s="123"/>
      <c r="C24" s="123"/>
      <c r="D24" s="123"/>
      <c r="E24" s="75" t="s">
        <v>75</v>
      </c>
      <c r="F24" s="76"/>
      <c r="G24" s="75" t="s">
        <v>76</v>
      </c>
      <c r="H24" s="77">
        <f>M24</f>
        <v>4</v>
      </c>
      <c r="I24" s="75" t="s">
        <v>137</v>
      </c>
      <c r="J24" s="75" t="s">
        <v>77</v>
      </c>
      <c r="K24" s="29">
        <v>23</v>
      </c>
      <c r="L24" s="9">
        <v>0.89</v>
      </c>
      <c r="M24" s="30">
        <v>4</v>
      </c>
      <c r="N24" s="9">
        <v>0.17299999999999999</v>
      </c>
      <c r="O24" s="125">
        <f>IF(Q23&gt;0,N23,"na")</f>
        <v>0.17299999999999999</v>
      </c>
      <c r="P24" s="10">
        <v>1099533045</v>
      </c>
      <c r="Q24" s="10">
        <v>1099533045</v>
      </c>
      <c r="R24" s="10">
        <v>118455000</v>
      </c>
      <c r="S24" s="10">
        <v>45960000</v>
      </c>
      <c r="T24" s="1">
        <f t="shared" si="1"/>
        <v>0.1077320964009772</v>
      </c>
      <c r="U24" s="1">
        <f t="shared" si="2"/>
        <v>0.38799544130682539</v>
      </c>
      <c r="V24" s="79">
        <v>44581</v>
      </c>
      <c r="W24" s="79">
        <v>44926</v>
      </c>
      <c r="X24" s="79" t="s">
        <v>420</v>
      </c>
      <c r="Y24" s="124" t="s">
        <v>56</v>
      </c>
      <c r="Z24" s="56"/>
      <c r="AB24" s="31"/>
      <c r="AD24" s="57"/>
      <c r="AE24" s="57"/>
      <c r="AF24" s="38"/>
      <c r="AG24" s="38"/>
      <c r="AH24" s="58"/>
      <c r="AI24" s="28"/>
      <c r="AK24" s="59"/>
      <c r="AL24" s="60"/>
    </row>
    <row r="25" spans="1:38" ht="40.5" x14ac:dyDescent="0.25">
      <c r="A25" s="123"/>
      <c r="B25" s="123"/>
      <c r="C25" s="123"/>
      <c r="D25" s="123"/>
      <c r="E25" s="75" t="s">
        <v>78</v>
      </c>
      <c r="F25" s="76"/>
      <c r="G25" s="75" t="s">
        <v>79</v>
      </c>
      <c r="H25" s="77">
        <f>M25</f>
        <v>0</v>
      </c>
      <c r="I25" s="75" t="s">
        <v>138</v>
      </c>
      <c r="J25" s="75" t="s">
        <v>80</v>
      </c>
      <c r="K25" s="29">
        <v>1</v>
      </c>
      <c r="L25" s="9">
        <v>0.11</v>
      </c>
      <c r="M25" s="30">
        <v>0</v>
      </c>
      <c r="N25" s="9">
        <v>0</v>
      </c>
      <c r="O25" s="126"/>
      <c r="P25" s="10">
        <v>134807790</v>
      </c>
      <c r="Q25" s="10">
        <v>134807790</v>
      </c>
      <c r="R25" s="10">
        <v>0</v>
      </c>
      <c r="S25" s="10">
        <v>0</v>
      </c>
      <c r="T25" s="1">
        <f t="shared" si="1"/>
        <v>0</v>
      </c>
      <c r="U25" s="1">
        <f t="shared" si="2"/>
        <v>0</v>
      </c>
      <c r="V25" s="79"/>
      <c r="W25" s="79"/>
      <c r="X25" s="79" t="s">
        <v>417</v>
      </c>
      <c r="Y25" s="124"/>
      <c r="Z25" s="56"/>
      <c r="AB25" s="31"/>
      <c r="AD25" s="57"/>
      <c r="AE25" s="57"/>
      <c r="AF25" s="38"/>
      <c r="AG25" s="38"/>
      <c r="AH25" s="58"/>
      <c r="AI25" s="28"/>
      <c r="AK25" s="59"/>
      <c r="AL25" s="60"/>
    </row>
    <row r="26" spans="1:38" x14ac:dyDescent="0.25">
      <c r="A26" s="123">
        <v>4151</v>
      </c>
      <c r="B26" s="123"/>
      <c r="C26" s="123" t="s">
        <v>53</v>
      </c>
      <c r="D26" s="123" t="s">
        <v>139</v>
      </c>
      <c r="E26" s="75" t="s">
        <v>140</v>
      </c>
      <c r="F26" s="76"/>
      <c r="G26" s="75"/>
      <c r="H26" s="77">
        <f>H27</f>
        <v>0</v>
      </c>
      <c r="I26" s="75"/>
      <c r="J26" s="75"/>
      <c r="K26" s="29">
        <f>K27</f>
        <v>1</v>
      </c>
      <c r="L26" s="9">
        <f>L27</f>
        <v>1</v>
      </c>
      <c r="M26" s="76">
        <f>M27</f>
        <v>0</v>
      </c>
      <c r="N26" s="9">
        <f>N27</f>
        <v>0</v>
      </c>
      <c r="O26" s="9"/>
      <c r="P26" s="10">
        <f>P27</f>
        <v>17360210</v>
      </c>
      <c r="Q26" s="10">
        <f>Q27</f>
        <v>17360210</v>
      </c>
      <c r="R26" s="10">
        <f>R27</f>
        <v>0</v>
      </c>
      <c r="S26" s="10">
        <f>S27</f>
        <v>0</v>
      </c>
      <c r="T26" s="1">
        <f t="shared" si="1"/>
        <v>0</v>
      </c>
      <c r="U26" s="1">
        <f t="shared" si="2"/>
        <v>0</v>
      </c>
      <c r="V26" s="21"/>
      <c r="W26" s="21"/>
      <c r="X26" s="21"/>
      <c r="Y26" s="78"/>
      <c r="Z26" s="56"/>
      <c r="AD26" s="57"/>
      <c r="AE26" s="57"/>
      <c r="AF26" s="38"/>
      <c r="AG26" s="38"/>
      <c r="AH26" s="58"/>
      <c r="AI26" s="28"/>
      <c r="AK26" s="59"/>
      <c r="AL26" s="60"/>
    </row>
    <row r="27" spans="1:38" ht="40.5" x14ac:dyDescent="0.25">
      <c r="A27" s="123"/>
      <c r="B27" s="123"/>
      <c r="C27" s="123"/>
      <c r="D27" s="123"/>
      <c r="E27" s="75" t="s">
        <v>141</v>
      </c>
      <c r="F27" s="76"/>
      <c r="G27" s="75" t="s">
        <v>142</v>
      </c>
      <c r="H27" s="77">
        <f>M27</f>
        <v>0</v>
      </c>
      <c r="I27" s="75" t="s">
        <v>143</v>
      </c>
      <c r="J27" s="75" t="s">
        <v>144</v>
      </c>
      <c r="K27" s="29">
        <v>1</v>
      </c>
      <c r="L27" s="9">
        <v>1</v>
      </c>
      <c r="M27" s="30">
        <v>0</v>
      </c>
      <c r="N27" s="9">
        <v>0</v>
      </c>
      <c r="O27" s="9">
        <f>IF(Q26&gt;0,N26,"na")</f>
        <v>0</v>
      </c>
      <c r="P27" s="10">
        <v>17360210</v>
      </c>
      <c r="Q27" s="10">
        <v>17360210</v>
      </c>
      <c r="R27" s="10">
        <v>0</v>
      </c>
      <c r="S27" s="10">
        <v>0</v>
      </c>
      <c r="T27" s="1">
        <f t="shared" si="1"/>
        <v>0</v>
      </c>
      <c r="U27" s="1">
        <f t="shared" si="2"/>
        <v>0</v>
      </c>
      <c r="V27" s="79"/>
      <c r="W27" s="79"/>
      <c r="X27" s="79" t="s">
        <v>417</v>
      </c>
      <c r="Y27" s="78" t="s">
        <v>56</v>
      </c>
      <c r="Z27" s="56"/>
      <c r="AB27" s="31"/>
      <c r="AD27" s="57"/>
      <c r="AE27" s="57"/>
      <c r="AF27" s="38"/>
      <c r="AG27" s="38"/>
      <c r="AH27" s="58"/>
      <c r="AI27" s="28"/>
      <c r="AK27" s="59"/>
      <c r="AL27" s="60"/>
    </row>
    <row r="28" spans="1:38" x14ac:dyDescent="0.25">
      <c r="A28" s="123">
        <v>4151</v>
      </c>
      <c r="B28" s="123"/>
      <c r="C28" s="123" t="s">
        <v>53</v>
      </c>
      <c r="D28" s="123" t="s">
        <v>145</v>
      </c>
      <c r="E28" s="75" t="s">
        <v>146</v>
      </c>
      <c r="F28" s="76"/>
      <c r="G28" s="75"/>
      <c r="H28" s="77">
        <f>H29</f>
        <v>0</v>
      </c>
      <c r="I28" s="75"/>
      <c r="J28" s="75"/>
      <c r="K28" s="29">
        <f>K29</f>
        <v>1</v>
      </c>
      <c r="L28" s="9">
        <f>L29</f>
        <v>1</v>
      </c>
      <c r="M28" s="76">
        <f>M29</f>
        <v>0</v>
      </c>
      <c r="N28" s="9">
        <f>N29</f>
        <v>0</v>
      </c>
      <c r="O28" s="9"/>
      <c r="P28" s="10">
        <f>P29</f>
        <v>14994146</v>
      </c>
      <c r="Q28" s="10">
        <f>Q29</f>
        <v>14994146</v>
      </c>
      <c r="R28" s="10">
        <f>R29</f>
        <v>0</v>
      </c>
      <c r="S28" s="10">
        <f>S29</f>
        <v>0</v>
      </c>
      <c r="T28" s="1">
        <f t="shared" si="1"/>
        <v>0</v>
      </c>
      <c r="U28" s="1">
        <f t="shared" si="2"/>
        <v>0</v>
      </c>
      <c r="V28" s="21"/>
      <c r="W28" s="21"/>
      <c r="X28" s="21"/>
      <c r="Y28" s="78"/>
      <c r="Z28" s="56"/>
      <c r="AD28" s="57"/>
      <c r="AE28" s="57"/>
      <c r="AF28" s="38"/>
      <c r="AG28" s="38"/>
      <c r="AH28" s="58"/>
      <c r="AI28" s="28"/>
      <c r="AK28" s="59"/>
      <c r="AL28" s="60"/>
    </row>
    <row r="29" spans="1:38" ht="40.5" x14ac:dyDescent="0.25">
      <c r="A29" s="123"/>
      <c r="B29" s="123"/>
      <c r="C29" s="123"/>
      <c r="D29" s="123"/>
      <c r="E29" s="75" t="s">
        <v>147</v>
      </c>
      <c r="F29" s="76"/>
      <c r="G29" s="75" t="s">
        <v>148</v>
      </c>
      <c r="H29" s="77">
        <f>M29</f>
        <v>0</v>
      </c>
      <c r="I29" s="75" t="s">
        <v>143</v>
      </c>
      <c r="J29" s="75" t="s">
        <v>144</v>
      </c>
      <c r="K29" s="29">
        <v>1</v>
      </c>
      <c r="L29" s="9">
        <v>1</v>
      </c>
      <c r="M29" s="30">
        <v>0</v>
      </c>
      <c r="N29" s="9">
        <v>0</v>
      </c>
      <c r="O29" s="9">
        <f>IF(Q28&gt;0,N28,"na")</f>
        <v>0</v>
      </c>
      <c r="P29" s="10">
        <v>14994146</v>
      </c>
      <c r="Q29" s="10">
        <v>14994146</v>
      </c>
      <c r="R29" s="10">
        <v>0</v>
      </c>
      <c r="S29" s="10">
        <v>0</v>
      </c>
      <c r="T29" s="1">
        <f t="shared" si="1"/>
        <v>0</v>
      </c>
      <c r="U29" s="1">
        <f t="shared" si="2"/>
        <v>0</v>
      </c>
      <c r="V29" s="79"/>
      <c r="W29" s="79"/>
      <c r="X29" s="79" t="s">
        <v>417</v>
      </c>
      <c r="Y29" s="78" t="s">
        <v>56</v>
      </c>
      <c r="Z29" s="56"/>
      <c r="AB29" s="31"/>
      <c r="AD29" s="57"/>
      <c r="AE29" s="57"/>
      <c r="AF29" s="38"/>
      <c r="AG29" s="38"/>
      <c r="AH29" s="58"/>
      <c r="AI29" s="28"/>
      <c r="AK29" s="59"/>
      <c r="AL29" s="60"/>
    </row>
    <row r="30" spans="1:38" x14ac:dyDescent="0.25">
      <c r="A30" s="123">
        <v>4151</v>
      </c>
      <c r="B30" s="123"/>
      <c r="C30" s="123" t="s">
        <v>53</v>
      </c>
      <c r="D30" s="123" t="s">
        <v>149</v>
      </c>
      <c r="E30" s="75" t="s">
        <v>150</v>
      </c>
      <c r="F30" s="76"/>
      <c r="G30" s="75"/>
      <c r="H30" s="77">
        <f>H31</f>
        <v>0</v>
      </c>
      <c r="I30" s="75"/>
      <c r="J30" s="75"/>
      <c r="K30" s="29">
        <f>K31</f>
        <v>1</v>
      </c>
      <c r="L30" s="9">
        <f>L31</f>
        <v>1</v>
      </c>
      <c r="M30" s="76">
        <f>M31</f>
        <v>0</v>
      </c>
      <c r="N30" s="9">
        <f>N31</f>
        <v>0</v>
      </c>
      <c r="O30" s="9"/>
      <c r="P30" s="10">
        <f>P31</f>
        <v>13853602</v>
      </c>
      <c r="Q30" s="10">
        <f>Q31</f>
        <v>13853602</v>
      </c>
      <c r="R30" s="10">
        <f>R31</f>
        <v>0</v>
      </c>
      <c r="S30" s="10">
        <f>S31</f>
        <v>0</v>
      </c>
      <c r="T30" s="1">
        <f t="shared" si="1"/>
        <v>0</v>
      </c>
      <c r="U30" s="1">
        <f t="shared" si="2"/>
        <v>0</v>
      </c>
      <c r="V30" s="21"/>
      <c r="W30" s="21"/>
      <c r="X30" s="21"/>
      <c r="Y30" s="78"/>
      <c r="Z30" s="56"/>
      <c r="AD30" s="57"/>
      <c r="AE30" s="57"/>
      <c r="AF30" s="38"/>
      <c r="AG30" s="38"/>
      <c r="AH30" s="58"/>
      <c r="AI30" s="28"/>
      <c r="AK30" s="59"/>
      <c r="AL30" s="60"/>
    </row>
    <row r="31" spans="1:38" ht="40.5" x14ac:dyDescent="0.25">
      <c r="A31" s="123"/>
      <c r="B31" s="123"/>
      <c r="C31" s="123"/>
      <c r="D31" s="123"/>
      <c r="E31" s="75" t="s">
        <v>151</v>
      </c>
      <c r="F31" s="76"/>
      <c r="G31" s="75" t="s">
        <v>152</v>
      </c>
      <c r="H31" s="77">
        <f>M31</f>
        <v>0</v>
      </c>
      <c r="I31" s="75" t="s">
        <v>143</v>
      </c>
      <c r="J31" s="75" t="s">
        <v>144</v>
      </c>
      <c r="K31" s="29">
        <v>1</v>
      </c>
      <c r="L31" s="9">
        <v>1</v>
      </c>
      <c r="M31" s="30">
        <v>0</v>
      </c>
      <c r="N31" s="9">
        <v>0</v>
      </c>
      <c r="O31" s="9">
        <f>IF(Q30&gt;0,N30,"na")</f>
        <v>0</v>
      </c>
      <c r="P31" s="10">
        <v>13853602</v>
      </c>
      <c r="Q31" s="10">
        <v>13853602</v>
      </c>
      <c r="R31" s="10">
        <v>0</v>
      </c>
      <c r="S31" s="10">
        <v>0</v>
      </c>
      <c r="T31" s="1">
        <f t="shared" si="1"/>
        <v>0</v>
      </c>
      <c r="U31" s="1">
        <f t="shared" si="2"/>
        <v>0</v>
      </c>
      <c r="V31" s="79"/>
      <c r="W31" s="79"/>
      <c r="X31" s="79" t="s">
        <v>417</v>
      </c>
      <c r="Y31" s="78" t="s">
        <v>56</v>
      </c>
      <c r="Z31" s="56"/>
      <c r="AB31" s="31"/>
      <c r="AD31" s="57"/>
      <c r="AE31" s="57"/>
      <c r="AF31" s="38"/>
      <c r="AG31" s="38"/>
      <c r="AH31" s="58"/>
      <c r="AI31" s="28"/>
      <c r="AK31" s="59"/>
      <c r="AL31" s="60"/>
    </row>
    <row r="32" spans="1:38" x14ac:dyDescent="0.25">
      <c r="A32" s="68"/>
      <c r="B32" s="68">
        <v>53040010004</v>
      </c>
      <c r="C32" s="68" t="s">
        <v>52</v>
      </c>
      <c r="D32" s="68" t="s">
        <v>10</v>
      </c>
      <c r="E32" s="68" t="s">
        <v>11</v>
      </c>
      <c r="F32" s="69">
        <v>1112</v>
      </c>
      <c r="G32" s="68"/>
      <c r="H32" s="70">
        <f>H33+H35+H37+H39+H41+H43+H45</f>
        <v>0</v>
      </c>
      <c r="I32" s="68"/>
      <c r="J32" s="68"/>
      <c r="K32" s="71">
        <f>K33+K35+K37+K39+K41+K43+K45</f>
        <v>1990</v>
      </c>
      <c r="L32" s="72"/>
      <c r="M32" s="71"/>
      <c r="N32" s="73"/>
      <c r="O32" s="72"/>
      <c r="P32" s="8"/>
      <c r="Q32" s="8"/>
      <c r="R32" s="8"/>
      <c r="S32" s="8"/>
      <c r="T32" s="8"/>
      <c r="U32" s="8"/>
      <c r="V32" s="22"/>
      <c r="W32" s="22"/>
      <c r="X32" s="22"/>
      <c r="Y32" s="74"/>
      <c r="Z32" s="56"/>
      <c r="AD32" s="57"/>
      <c r="AE32" s="57"/>
      <c r="AF32" s="38"/>
      <c r="AG32" s="38"/>
      <c r="AH32" s="58"/>
      <c r="AI32" s="28"/>
      <c r="AK32" s="59"/>
      <c r="AL32" s="60"/>
    </row>
    <row r="33" spans="1:38" x14ac:dyDescent="0.25">
      <c r="A33" s="123">
        <v>4151</v>
      </c>
      <c r="B33" s="123"/>
      <c r="C33" s="123" t="s">
        <v>53</v>
      </c>
      <c r="D33" s="123" t="s">
        <v>153</v>
      </c>
      <c r="E33" s="75" t="s">
        <v>154</v>
      </c>
      <c r="F33" s="76"/>
      <c r="G33" s="75"/>
      <c r="H33" s="77">
        <f>H34</f>
        <v>0</v>
      </c>
      <c r="I33" s="75"/>
      <c r="J33" s="75"/>
      <c r="K33" s="29">
        <f>K34</f>
        <v>105</v>
      </c>
      <c r="L33" s="9">
        <f>L34</f>
        <v>1</v>
      </c>
      <c r="M33" s="76">
        <f>M34</f>
        <v>0</v>
      </c>
      <c r="N33" s="9">
        <f>N34</f>
        <v>0</v>
      </c>
      <c r="O33" s="9"/>
      <c r="P33" s="10">
        <f>P34</f>
        <v>22500000</v>
      </c>
      <c r="Q33" s="10">
        <f>Q34</f>
        <v>22500000</v>
      </c>
      <c r="R33" s="10">
        <f>R34</f>
        <v>0</v>
      </c>
      <c r="S33" s="10">
        <f>S34</f>
        <v>0</v>
      </c>
      <c r="T33" s="1">
        <f t="shared" ref="T33:T46" si="3">+IF(Q33&gt;0,R33/Q33,0)</f>
        <v>0</v>
      </c>
      <c r="U33" s="1">
        <f t="shared" ref="U33:U46" si="4">+IF(R33&gt;0,S33/R33,0)</f>
        <v>0</v>
      </c>
      <c r="V33" s="21"/>
      <c r="W33" s="21"/>
      <c r="X33" s="21"/>
      <c r="Y33" s="78"/>
      <c r="Z33" s="56"/>
      <c r="AD33" s="57"/>
      <c r="AE33" s="57"/>
      <c r="AF33" s="38"/>
      <c r="AG33" s="38"/>
      <c r="AH33" s="58"/>
      <c r="AI33" s="28"/>
      <c r="AK33" s="59"/>
      <c r="AL33" s="60"/>
    </row>
    <row r="34" spans="1:38" ht="40.5" x14ac:dyDescent="0.25">
      <c r="A34" s="123"/>
      <c r="B34" s="123"/>
      <c r="C34" s="123"/>
      <c r="D34" s="123"/>
      <c r="E34" s="75" t="s">
        <v>155</v>
      </c>
      <c r="F34" s="76"/>
      <c r="G34" s="75" t="s">
        <v>156</v>
      </c>
      <c r="H34" s="77">
        <f>M34</f>
        <v>0</v>
      </c>
      <c r="I34" s="75" t="s">
        <v>157</v>
      </c>
      <c r="J34" s="75" t="s">
        <v>158</v>
      </c>
      <c r="K34" s="29">
        <v>105</v>
      </c>
      <c r="L34" s="9">
        <v>1</v>
      </c>
      <c r="M34" s="30">
        <v>0</v>
      </c>
      <c r="N34" s="9">
        <v>0</v>
      </c>
      <c r="O34" s="9">
        <f>IF(Q33&gt;0,N33,"na")</f>
        <v>0</v>
      </c>
      <c r="P34" s="10">
        <v>22500000</v>
      </c>
      <c r="Q34" s="10">
        <v>22500000</v>
      </c>
      <c r="R34" s="10">
        <v>0</v>
      </c>
      <c r="S34" s="10">
        <v>0</v>
      </c>
      <c r="T34" s="1">
        <f t="shared" si="3"/>
        <v>0</v>
      </c>
      <c r="U34" s="1">
        <f t="shared" si="4"/>
        <v>0</v>
      </c>
      <c r="V34" s="79"/>
      <c r="W34" s="79"/>
      <c r="X34" s="79" t="s">
        <v>417</v>
      </c>
      <c r="Y34" s="78" t="s">
        <v>56</v>
      </c>
      <c r="Z34" s="56"/>
      <c r="AB34" s="31"/>
      <c r="AD34" s="57"/>
      <c r="AE34" s="57"/>
      <c r="AF34" s="38"/>
      <c r="AG34" s="38"/>
      <c r="AH34" s="58"/>
      <c r="AI34" s="28"/>
      <c r="AK34" s="59"/>
      <c r="AL34" s="60"/>
    </row>
    <row r="35" spans="1:38" x14ac:dyDescent="0.25">
      <c r="A35" s="123">
        <v>4151</v>
      </c>
      <c r="B35" s="123"/>
      <c r="C35" s="123" t="s">
        <v>53</v>
      </c>
      <c r="D35" s="123" t="s">
        <v>159</v>
      </c>
      <c r="E35" s="75" t="s">
        <v>160</v>
      </c>
      <c r="F35" s="76"/>
      <c r="G35" s="75"/>
      <c r="H35" s="77">
        <f>H36</f>
        <v>0</v>
      </c>
      <c r="I35" s="75"/>
      <c r="J35" s="75"/>
      <c r="K35" s="29">
        <f>K36</f>
        <v>50</v>
      </c>
      <c r="L35" s="9">
        <f>L36</f>
        <v>1</v>
      </c>
      <c r="M35" s="76">
        <f>M36</f>
        <v>0</v>
      </c>
      <c r="N35" s="9">
        <f>N36</f>
        <v>0</v>
      </c>
      <c r="O35" s="9"/>
      <c r="P35" s="10">
        <f>P36</f>
        <v>10785382</v>
      </c>
      <c r="Q35" s="10">
        <f>Q36</f>
        <v>10785382</v>
      </c>
      <c r="R35" s="10">
        <f>R36</f>
        <v>0</v>
      </c>
      <c r="S35" s="10">
        <f>S36</f>
        <v>0</v>
      </c>
      <c r="T35" s="1">
        <f t="shared" si="3"/>
        <v>0</v>
      </c>
      <c r="U35" s="1">
        <f t="shared" si="4"/>
        <v>0</v>
      </c>
      <c r="V35" s="21"/>
      <c r="W35" s="21"/>
      <c r="X35" s="21"/>
      <c r="Y35" s="78"/>
      <c r="Z35" s="56"/>
      <c r="AD35" s="57"/>
      <c r="AE35" s="57"/>
      <c r="AF35" s="38"/>
      <c r="AG35" s="38"/>
      <c r="AH35" s="58"/>
      <c r="AI35" s="28"/>
      <c r="AK35" s="59"/>
      <c r="AL35" s="60"/>
    </row>
    <row r="36" spans="1:38" ht="40.5" x14ac:dyDescent="0.25">
      <c r="A36" s="123"/>
      <c r="B36" s="123"/>
      <c r="C36" s="123"/>
      <c r="D36" s="123"/>
      <c r="E36" s="75" t="s">
        <v>161</v>
      </c>
      <c r="F36" s="76"/>
      <c r="G36" s="75" t="s">
        <v>162</v>
      </c>
      <c r="H36" s="77">
        <f>M36</f>
        <v>0</v>
      </c>
      <c r="I36" s="75" t="s">
        <v>163</v>
      </c>
      <c r="J36" s="75" t="s">
        <v>158</v>
      </c>
      <c r="K36" s="29">
        <v>50</v>
      </c>
      <c r="L36" s="9">
        <v>1</v>
      </c>
      <c r="M36" s="30">
        <v>0</v>
      </c>
      <c r="N36" s="9">
        <v>0</v>
      </c>
      <c r="O36" s="9">
        <f>IF(Q35&gt;0,N35,"na")</f>
        <v>0</v>
      </c>
      <c r="P36" s="10">
        <v>10785382</v>
      </c>
      <c r="Q36" s="10">
        <v>10785382</v>
      </c>
      <c r="R36" s="10">
        <v>0</v>
      </c>
      <c r="S36" s="10">
        <v>0</v>
      </c>
      <c r="T36" s="1">
        <f t="shared" si="3"/>
        <v>0</v>
      </c>
      <c r="U36" s="1">
        <f t="shared" si="4"/>
        <v>0</v>
      </c>
      <c r="V36" s="79"/>
      <c r="W36" s="79"/>
      <c r="X36" s="79" t="s">
        <v>417</v>
      </c>
      <c r="Y36" s="78" t="s">
        <v>56</v>
      </c>
      <c r="Z36" s="56"/>
      <c r="AB36" s="31"/>
      <c r="AD36" s="57"/>
      <c r="AE36" s="57"/>
      <c r="AF36" s="38"/>
      <c r="AG36" s="38"/>
      <c r="AH36" s="58"/>
      <c r="AI36" s="28"/>
      <c r="AK36" s="59"/>
      <c r="AL36" s="60"/>
    </row>
    <row r="37" spans="1:38" x14ac:dyDescent="0.25">
      <c r="A37" s="123">
        <v>4151</v>
      </c>
      <c r="B37" s="123"/>
      <c r="C37" s="123" t="s">
        <v>53</v>
      </c>
      <c r="D37" s="123" t="s">
        <v>164</v>
      </c>
      <c r="E37" s="75" t="s">
        <v>165</v>
      </c>
      <c r="F37" s="76"/>
      <c r="G37" s="75"/>
      <c r="H37" s="77">
        <f>H38</f>
        <v>0</v>
      </c>
      <c r="I37" s="75"/>
      <c r="J37" s="75"/>
      <c r="K37" s="29">
        <f>K38</f>
        <v>300</v>
      </c>
      <c r="L37" s="9">
        <f>L38</f>
        <v>1</v>
      </c>
      <c r="M37" s="76">
        <f>M38</f>
        <v>0</v>
      </c>
      <c r="N37" s="9">
        <f>N38</f>
        <v>0</v>
      </c>
      <c r="O37" s="9"/>
      <c r="P37" s="10">
        <f>P38</f>
        <v>16221280</v>
      </c>
      <c r="Q37" s="10">
        <f>Q38</f>
        <v>16221280</v>
      </c>
      <c r="R37" s="10">
        <f>R38</f>
        <v>0</v>
      </c>
      <c r="S37" s="10">
        <f>S38</f>
        <v>0</v>
      </c>
      <c r="T37" s="1">
        <f t="shared" si="3"/>
        <v>0</v>
      </c>
      <c r="U37" s="1">
        <f t="shared" si="4"/>
        <v>0</v>
      </c>
      <c r="V37" s="21"/>
      <c r="W37" s="21"/>
      <c r="X37" s="21"/>
      <c r="Y37" s="78"/>
      <c r="Z37" s="56"/>
      <c r="AD37" s="57"/>
      <c r="AE37" s="57"/>
      <c r="AF37" s="38"/>
      <c r="AG37" s="38"/>
      <c r="AH37" s="58"/>
      <c r="AI37" s="28"/>
      <c r="AK37" s="59"/>
      <c r="AL37" s="60"/>
    </row>
    <row r="38" spans="1:38" ht="40.5" x14ac:dyDescent="0.25">
      <c r="A38" s="123"/>
      <c r="B38" s="123"/>
      <c r="C38" s="123"/>
      <c r="D38" s="123"/>
      <c r="E38" s="75" t="s">
        <v>166</v>
      </c>
      <c r="F38" s="76"/>
      <c r="G38" s="75" t="s">
        <v>167</v>
      </c>
      <c r="H38" s="77">
        <f>M38</f>
        <v>0</v>
      </c>
      <c r="I38" s="75" t="s">
        <v>168</v>
      </c>
      <c r="J38" s="75" t="s">
        <v>59</v>
      </c>
      <c r="K38" s="29">
        <v>300</v>
      </c>
      <c r="L38" s="9">
        <v>1</v>
      </c>
      <c r="M38" s="30">
        <v>0</v>
      </c>
      <c r="N38" s="9">
        <v>0</v>
      </c>
      <c r="O38" s="9">
        <f>IF(Q37&gt;0,N37,"na")</f>
        <v>0</v>
      </c>
      <c r="P38" s="10">
        <v>16221280</v>
      </c>
      <c r="Q38" s="10">
        <v>16221280</v>
      </c>
      <c r="R38" s="10">
        <v>0</v>
      </c>
      <c r="S38" s="10">
        <v>0</v>
      </c>
      <c r="T38" s="1">
        <f t="shared" si="3"/>
        <v>0</v>
      </c>
      <c r="U38" s="1">
        <f t="shared" si="4"/>
        <v>0</v>
      </c>
      <c r="V38" s="79"/>
      <c r="W38" s="79"/>
      <c r="X38" s="79" t="s">
        <v>417</v>
      </c>
      <c r="Y38" s="78" t="s">
        <v>56</v>
      </c>
      <c r="Z38" s="56"/>
      <c r="AB38" s="31"/>
      <c r="AD38" s="57"/>
      <c r="AE38" s="57"/>
      <c r="AF38" s="38"/>
      <c r="AG38" s="38"/>
      <c r="AH38" s="58"/>
      <c r="AI38" s="28"/>
      <c r="AK38" s="59"/>
      <c r="AL38" s="60"/>
    </row>
    <row r="39" spans="1:38" x14ac:dyDescent="0.25">
      <c r="A39" s="123">
        <v>4151</v>
      </c>
      <c r="B39" s="123"/>
      <c r="C39" s="123" t="s">
        <v>53</v>
      </c>
      <c r="D39" s="123" t="s">
        <v>169</v>
      </c>
      <c r="E39" s="75" t="s">
        <v>170</v>
      </c>
      <c r="F39" s="76"/>
      <c r="G39" s="75"/>
      <c r="H39" s="77">
        <f>H40</f>
        <v>0</v>
      </c>
      <c r="I39" s="75"/>
      <c r="J39" s="75"/>
      <c r="K39" s="29">
        <f>K40</f>
        <v>93</v>
      </c>
      <c r="L39" s="9">
        <f>L40</f>
        <v>1</v>
      </c>
      <c r="M39" s="76">
        <f>M40</f>
        <v>0</v>
      </c>
      <c r="N39" s="9">
        <f>N40</f>
        <v>0</v>
      </c>
      <c r="O39" s="9"/>
      <c r="P39" s="10">
        <f>P40</f>
        <v>14959247</v>
      </c>
      <c r="Q39" s="10">
        <f>Q40</f>
        <v>14959247</v>
      </c>
      <c r="R39" s="10">
        <f>R40</f>
        <v>0</v>
      </c>
      <c r="S39" s="10">
        <f>S40</f>
        <v>0</v>
      </c>
      <c r="T39" s="1">
        <f t="shared" si="3"/>
        <v>0</v>
      </c>
      <c r="U39" s="1">
        <f t="shared" si="4"/>
        <v>0</v>
      </c>
      <c r="V39" s="21"/>
      <c r="W39" s="21"/>
      <c r="X39" s="21"/>
      <c r="Y39" s="78"/>
      <c r="Z39" s="56"/>
      <c r="AD39" s="57"/>
      <c r="AE39" s="57"/>
      <c r="AF39" s="38"/>
      <c r="AG39" s="38"/>
      <c r="AH39" s="58"/>
      <c r="AI39" s="28"/>
      <c r="AK39" s="59"/>
      <c r="AL39" s="60"/>
    </row>
    <row r="40" spans="1:38" ht="40.5" x14ac:dyDescent="0.25">
      <c r="A40" s="123"/>
      <c r="B40" s="123"/>
      <c r="C40" s="123"/>
      <c r="D40" s="123"/>
      <c r="E40" s="75" t="s">
        <v>171</v>
      </c>
      <c r="F40" s="76"/>
      <c r="G40" s="75" t="s">
        <v>172</v>
      </c>
      <c r="H40" s="77">
        <f>M40</f>
        <v>0</v>
      </c>
      <c r="I40" s="75" t="s">
        <v>173</v>
      </c>
      <c r="J40" s="75" t="s">
        <v>59</v>
      </c>
      <c r="K40" s="29">
        <v>93</v>
      </c>
      <c r="L40" s="9">
        <v>1</v>
      </c>
      <c r="M40" s="30">
        <v>0</v>
      </c>
      <c r="N40" s="9">
        <v>0</v>
      </c>
      <c r="O40" s="9">
        <f>IF(Q39&gt;0,N39,"na")</f>
        <v>0</v>
      </c>
      <c r="P40" s="10">
        <v>14959247</v>
      </c>
      <c r="Q40" s="10">
        <v>14959247</v>
      </c>
      <c r="R40" s="10">
        <v>0</v>
      </c>
      <c r="S40" s="10">
        <v>0</v>
      </c>
      <c r="T40" s="1">
        <f t="shared" si="3"/>
        <v>0</v>
      </c>
      <c r="U40" s="1">
        <f t="shared" si="4"/>
        <v>0</v>
      </c>
      <c r="V40" s="79"/>
      <c r="W40" s="79"/>
      <c r="X40" s="79" t="s">
        <v>417</v>
      </c>
      <c r="Y40" s="78" t="s">
        <v>56</v>
      </c>
      <c r="Z40" s="56"/>
      <c r="AB40" s="31"/>
      <c r="AD40" s="57"/>
      <c r="AE40" s="57"/>
      <c r="AF40" s="38"/>
      <c r="AG40" s="38"/>
      <c r="AH40" s="58"/>
      <c r="AI40" s="28"/>
      <c r="AK40" s="59"/>
      <c r="AL40" s="60"/>
    </row>
    <row r="41" spans="1:38" x14ac:dyDescent="0.25">
      <c r="A41" s="123">
        <v>4151</v>
      </c>
      <c r="B41" s="123"/>
      <c r="C41" s="123" t="s">
        <v>53</v>
      </c>
      <c r="D41" s="123" t="s">
        <v>174</v>
      </c>
      <c r="E41" s="75" t="s">
        <v>175</v>
      </c>
      <c r="F41" s="76"/>
      <c r="G41" s="75"/>
      <c r="H41" s="77">
        <f>H42</f>
        <v>0</v>
      </c>
      <c r="I41" s="75"/>
      <c r="J41" s="75"/>
      <c r="K41" s="29">
        <f>K42</f>
        <v>320</v>
      </c>
      <c r="L41" s="9">
        <f>L42</f>
        <v>1</v>
      </c>
      <c r="M41" s="76">
        <f>M42</f>
        <v>0</v>
      </c>
      <c r="N41" s="9">
        <f>N42</f>
        <v>0</v>
      </c>
      <c r="O41" s="9"/>
      <c r="P41" s="10">
        <f>P42</f>
        <v>94536055</v>
      </c>
      <c r="Q41" s="10">
        <f>Q42</f>
        <v>94536055</v>
      </c>
      <c r="R41" s="10">
        <f>R42</f>
        <v>0</v>
      </c>
      <c r="S41" s="10">
        <f>S42</f>
        <v>0</v>
      </c>
      <c r="T41" s="1">
        <f t="shared" si="3"/>
        <v>0</v>
      </c>
      <c r="U41" s="1">
        <f t="shared" si="4"/>
        <v>0</v>
      </c>
      <c r="V41" s="21"/>
      <c r="W41" s="21"/>
      <c r="X41" s="21"/>
      <c r="Y41" s="78"/>
      <c r="Z41" s="56"/>
      <c r="AD41" s="57"/>
      <c r="AE41" s="57"/>
      <c r="AF41" s="38"/>
      <c r="AG41" s="38"/>
      <c r="AH41" s="58"/>
      <c r="AI41" s="28"/>
      <c r="AK41" s="59"/>
      <c r="AL41" s="60"/>
    </row>
    <row r="42" spans="1:38" ht="40.5" x14ac:dyDescent="0.25">
      <c r="A42" s="123"/>
      <c r="B42" s="123"/>
      <c r="C42" s="123"/>
      <c r="D42" s="123"/>
      <c r="E42" s="75" t="s">
        <v>176</v>
      </c>
      <c r="F42" s="76"/>
      <c r="G42" s="75" t="s">
        <v>177</v>
      </c>
      <c r="H42" s="77">
        <f>M42</f>
        <v>0</v>
      </c>
      <c r="I42" s="75" t="s">
        <v>178</v>
      </c>
      <c r="J42" s="75" t="s">
        <v>59</v>
      </c>
      <c r="K42" s="29">
        <v>320</v>
      </c>
      <c r="L42" s="9">
        <v>1</v>
      </c>
      <c r="M42" s="30">
        <v>0</v>
      </c>
      <c r="N42" s="9">
        <v>0</v>
      </c>
      <c r="O42" s="9">
        <f>IF(Q41&gt;0,N41,"na")</f>
        <v>0</v>
      </c>
      <c r="P42" s="10">
        <v>94536055</v>
      </c>
      <c r="Q42" s="10">
        <v>94536055</v>
      </c>
      <c r="R42" s="10">
        <v>0</v>
      </c>
      <c r="S42" s="10">
        <v>0</v>
      </c>
      <c r="T42" s="1">
        <f t="shared" si="3"/>
        <v>0</v>
      </c>
      <c r="U42" s="1">
        <f t="shared" si="4"/>
        <v>0</v>
      </c>
      <c r="V42" s="79"/>
      <c r="W42" s="79"/>
      <c r="X42" s="79" t="s">
        <v>417</v>
      </c>
      <c r="Y42" s="78" t="s">
        <v>56</v>
      </c>
      <c r="Z42" s="56"/>
      <c r="AB42" s="31"/>
      <c r="AD42" s="57"/>
      <c r="AE42" s="57"/>
      <c r="AF42" s="38"/>
      <c r="AG42" s="38"/>
      <c r="AH42" s="58"/>
      <c r="AI42" s="28"/>
      <c r="AK42" s="59"/>
      <c r="AL42" s="60"/>
    </row>
    <row r="43" spans="1:38" x14ac:dyDescent="0.25">
      <c r="A43" s="123">
        <v>4151</v>
      </c>
      <c r="B43" s="123"/>
      <c r="C43" s="123" t="s">
        <v>53</v>
      </c>
      <c r="D43" s="123" t="s">
        <v>179</v>
      </c>
      <c r="E43" s="75" t="s">
        <v>180</v>
      </c>
      <c r="F43" s="76"/>
      <c r="G43" s="75"/>
      <c r="H43" s="77">
        <f>H44</f>
        <v>0</v>
      </c>
      <c r="I43" s="75"/>
      <c r="J43" s="75"/>
      <c r="K43" s="29">
        <f>K44</f>
        <v>122</v>
      </c>
      <c r="L43" s="9">
        <f>L44</f>
        <v>1</v>
      </c>
      <c r="M43" s="76">
        <f>M44</f>
        <v>0</v>
      </c>
      <c r="N43" s="9">
        <f>N44</f>
        <v>0</v>
      </c>
      <c r="O43" s="9"/>
      <c r="P43" s="10">
        <f>P44</f>
        <v>35746117</v>
      </c>
      <c r="Q43" s="10">
        <f>Q44</f>
        <v>35746117</v>
      </c>
      <c r="R43" s="10">
        <f>R44</f>
        <v>0</v>
      </c>
      <c r="S43" s="10">
        <f>S44</f>
        <v>0</v>
      </c>
      <c r="T43" s="1">
        <f t="shared" si="3"/>
        <v>0</v>
      </c>
      <c r="U43" s="1">
        <f t="shared" si="4"/>
        <v>0</v>
      </c>
      <c r="V43" s="21"/>
      <c r="W43" s="21"/>
      <c r="X43" s="21"/>
      <c r="Y43" s="78"/>
      <c r="Z43" s="56"/>
      <c r="AD43" s="57"/>
      <c r="AE43" s="57"/>
      <c r="AF43" s="38"/>
      <c r="AG43" s="38"/>
      <c r="AH43" s="58"/>
      <c r="AI43" s="28"/>
      <c r="AK43" s="59"/>
      <c r="AL43" s="60"/>
    </row>
    <row r="44" spans="1:38" ht="40.5" x14ac:dyDescent="0.25">
      <c r="A44" s="123"/>
      <c r="B44" s="123"/>
      <c r="C44" s="123"/>
      <c r="D44" s="123"/>
      <c r="E44" s="75" t="s">
        <v>181</v>
      </c>
      <c r="F44" s="76"/>
      <c r="G44" s="75" t="s">
        <v>182</v>
      </c>
      <c r="H44" s="77">
        <f>M44</f>
        <v>0</v>
      </c>
      <c r="I44" s="75" t="s">
        <v>183</v>
      </c>
      <c r="J44" s="75" t="s">
        <v>59</v>
      </c>
      <c r="K44" s="29">
        <v>122</v>
      </c>
      <c r="L44" s="9">
        <v>1</v>
      </c>
      <c r="M44" s="30">
        <v>0</v>
      </c>
      <c r="N44" s="9">
        <v>0</v>
      </c>
      <c r="O44" s="9">
        <f>IF(Q43&gt;0,N43,"na")</f>
        <v>0</v>
      </c>
      <c r="P44" s="10">
        <v>35746117</v>
      </c>
      <c r="Q44" s="10">
        <v>35746117</v>
      </c>
      <c r="R44" s="10">
        <v>0</v>
      </c>
      <c r="S44" s="10">
        <v>0</v>
      </c>
      <c r="T44" s="1">
        <f t="shared" si="3"/>
        <v>0</v>
      </c>
      <c r="U44" s="1">
        <f t="shared" si="4"/>
        <v>0</v>
      </c>
      <c r="V44" s="79"/>
      <c r="W44" s="79"/>
      <c r="X44" s="79" t="s">
        <v>417</v>
      </c>
      <c r="Y44" s="78" t="s">
        <v>56</v>
      </c>
      <c r="Z44" s="56"/>
      <c r="AB44" s="31"/>
      <c r="AD44" s="57"/>
      <c r="AE44" s="57"/>
      <c r="AF44" s="38"/>
      <c r="AG44" s="38"/>
      <c r="AH44" s="58"/>
      <c r="AI44" s="28"/>
      <c r="AK44" s="59"/>
      <c r="AL44" s="60"/>
    </row>
    <row r="45" spans="1:38" x14ac:dyDescent="0.25">
      <c r="A45" s="123">
        <v>4151</v>
      </c>
      <c r="B45" s="123"/>
      <c r="C45" s="123" t="s">
        <v>53</v>
      </c>
      <c r="D45" s="123" t="s">
        <v>184</v>
      </c>
      <c r="E45" s="75" t="s">
        <v>185</v>
      </c>
      <c r="F45" s="76"/>
      <c r="G45" s="75"/>
      <c r="H45" s="77">
        <f>H46</f>
        <v>0</v>
      </c>
      <c r="I45" s="75"/>
      <c r="J45" s="75"/>
      <c r="K45" s="29">
        <f>K46</f>
        <v>1000</v>
      </c>
      <c r="L45" s="9">
        <f>L46</f>
        <v>1</v>
      </c>
      <c r="M45" s="76">
        <f>M46</f>
        <v>0</v>
      </c>
      <c r="N45" s="9">
        <f>N46</f>
        <v>0</v>
      </c>
      <c r="O45" s="9"/>
      <c r="P45" s="10">
        <f>P46</f>
        <v>99995582</v>
      </c>
      <c r="Q45" s="10">
        <f>Q46</f>
        <v>99995582</v>
      </c>
      <c r="R45" s="10">
        <f>R46</f>
        <v>0</v>
      </c>
      <c r="S45" s="10">
        <f>S46</f>
        <v>0</v>
      </c>
      <c r="T45" s="1">
        <f t="shared" si="3"/>
        <v>0</v>
      </c>
      <c r="U45" s="1">
        <f t="shared" si="4"/>
        <v>0</v>
      </c>
      <c r="V45" s="21"/>
      <c r="W45" s="21"/>
      <c r="X45" s="21"/>
      <c r="Y45" s="78"/>
      <c r="Z45" s="56"/>
      <c r="AD45" s="57"/>
      <c r="AE45" s="57"/>
      <c r="AF45" s="38"/>
      <c r="AG45" s="38"/>
      <c r="AH45" s="58"/>
      <c r="AI45" s="28"/>
      <c r="AK45" s="59"/>
      <c r="AL45" s="60"/>
    </row>
    <row r="46" spans="1:38" ht="40.5" x14ac:dyDescent="0.25">
      <c r="A46" s="123"/>
      <c r="B46" s="123"/>
      <c r="C46" s="123"/>
      <c r="D46" s="123"/>
      <c r="E46" s="75" t="s">
        <v>186</v>
      </c>
      <c r="F46" s="76"/>
      <c r="G46" s="75" t="s">
        <v>187</v>
      </c>
      <c r="H46" s="77">
        <f>M46</f>
        <v>0</v>
      </c>
      <c r="I46" s="75" t="s">
        <v>188</v>
      </c>
      <c r="J46" s="75" t="s">
        <v>59</v>
      </c>
      <c r="K46" s="29">
        <v>1000</v>
      </c>
      <c r="L46" s="9">
        <v>1</v>
      </c>
      <c r="M46" s="30">
        <v>0</v>
      </c>
      <c r="N46" s="9">
        <v>0</v>
      </c>
      <c r="O46" s="9">
        <f>IF(Q45&gt;0,N45,"na")</f>
        <v>0</v>
      </c>
      <c r="P46" s="10">
        <v>99995582</v>
      </c>
      <c r="Q46" s="10">
        <v>99995582</v>
      </c>
      <c r="R46" s="10">
        <v>0</v>
      </c>
      <c r="S46" s="10">
        <v>0</v>
      </c>
      <c r="T46" s="1">
        <f t="shared" si="3"/>
        <v>0</v>
      </c>
      <c r="U46" s="1">
        <f t="shared" si="4"/>
        <v>0</v>
      </c>
      <c r="V46" s="79"/>
      <c r="W46" s="79"/>
      <c r="X46" s="79" t="s">
        <v>417</v>
      </c>
      <c r="Y46" s="78" t="s">
        <v>56</v>
      </c>
      <c r="Z46" s="56"/>
      <c r="AB46" s="31"/>
      <c r="AD46" s="57"/>
      <c r="AE46" s="57"/>
      <c r="AF46" s="38"/>
      <c r="AG46" s="38"/>
      <c r="AH46" s="58"/>
      <c r="AI46" s="28"/>
      <c r="AK46" s="59"/>
      <c r="AL46" s="60"/>
    </row>
    <row r="47" spans="1:38" x14ac:dyDescent="0.25">
      <c r="A47" s="61"/>
      <c r="B47" s="61">
        <v>5304002</v>
      </c>
      <c r="C47" s="61" t="s">
        <v>51</v>
      </c>
      <c r="D47" s="61" t="s">
        <v>81</v>
      </c>
      <c r="E47" s="61"/>
      <c r="F47" s="63"/>
      <c r="G47" s="61"/>
      <c r="H47" s="64"/>
      <c r="I47" s="61"/>
      <c r="J47" s="61"/>
      <c r="K47" s="65"/>
      <c r="L47" s="66"/>
      <c r="M47" s="65"/>
      <c r="N47" s="15"/>
      <c r="O47" s="66"/>
      <c r="P47" s="6"/>
      <c r="Q47" s="6"/>
      <c r="R47" s="6"/>
      <c r="S47" s="6"/>
      <c r="T47" s="6"/>
      <c r="U47" s="6"/>
      <c r="V47" s="23"/>
      <c r="W47" s="23"/>
      <c r="X47" s="23"/>
      <c r="Y47" s="55"/>
      <c r="Z47" s="56"/>
      <c r="AD47" s="57"/>
      <c r="AE47" s="57"/>
      <c r="AF47" s="38"/>
      <c r="AG47" s="38"/>
      <c r="AH47" s="58"/>
      <c r="AI47" s="28"/>
      <c r="AK47" s="59"/>
      <c r="AL47" s="60"/>
    </row>
    <row r="48" spans="1:38" x14ac:dyDescent="0.25">
      <c r="A48" s="68"/>
      <c r="B48" s="68">
        <v>53040020003</v>
      </c>
      <c r="C48" s="68" t="s">
        <v>52</v>
      </c>
      <c r="D48" s="68" t="s">
        <v>12</v>
      </c>
      <c r="E48" s="68" t="s">
        <v>7</v>
      </c>
      <c r="F48" s="69">
        <v>15.54</v>
      </c>
      <c r="G48" s="68"/>
      <c r="H48" s="70">
        <f>H49</f>
        <v>0</v>
      </c>
      <c r="I48" s="68"/>
      <c r="J48" s="68"/>
      <c r="K48" s="71">
        <f>K49</f>
        <v>15.54</v>
      </c>
      <c r="L48" s="72"/>
      <c r="M48" s="71"/>
      <c r="N48" s="73"/>
      <c r="O48" s="72"/>
      <c r="P48" s="14"/>
      <c r="Q48" s="14"/>
      <c r="R48" s="14"/>
      <c r="S48" s="14"/>
      <c r="T48" s="14"/>
      <c r="U48" s="14"/>
      <c r="V48" s="24"/>
      <c r="W48" s="24"/>
      <c r="X48" s="24"/>
      <c r="Y48" s="93"/>
      <c r="Z48" s="56"/>
      <c r="AD48" s="57"/>
      <c r="AE48" s="57"/>
      <c r="AF48" s="38"/>
      <c r="AG48" s="38"/>
      <c r="AH48" s="58"/>
      <c r="AI48" s="28"/>
      <c r="AK48" s="59"/>
      <c r="AL48" s="60"/>
    </row>
    <row r="49" spans="1:38" x14ac:dyDescent="0.25">
      <c r="A49" s="123">
        <v>4151</v>
      </c>
      <c r="B49" s="123"/>
      <c r="C49" s="123" t="s">
        <v>53</v>
      </c>
      <c r="D49" s="123" t="s">
        <v>189</v>
      </c>
      <c r="E49" s="75" t="s">
        <v>190</v>
      </c>
      <c r="F49" s="76"/>
      <c r="G49" s="75"/>
      <c r="H49" s="77">
        <f>H50</f>
        <v>0</v>
      </c>
      <c r="I49" s="75"/>
      <c r="J49" s="75"/>
      <c r="K49" s="29">
        <f>K50</f>
        <v>15.54</v>
      </c>
      <c r="L49" s="9">
        <f>L50</f>
        <v>1</v>
      </c>
      <c r="M49" s="76">
        <f>M50</f>
        <v>0</v>
      </c>
      <c r="N49" s="9">
        <f>N50</f>
        <v>0</v>
      </c>
      <c r="O49" s="9"/>
      <c r="P49" s="10">
        <f>P50</f>
        <v>5000000000</v>
      </c>
      <c r="Q49" s="10">
        <f>Q50</f>
        <v>5000000000</v>
      </c>
      <c r="R49" s="10">
        <f>R50</f>
        <v>0</v>
      </c>
      <c r="S49" s="10">
        <f>S50</f>
        <v>0</v>
      </c>
      <c r="T49" s="1">
        <f>+IF(Q49&gt;0,R49/Q49,0)</f>
        <v>0</v>
      </c>
      <c r="U49" s="1">
        <f>+IF(R49&gt;0,S49/R49,0)</f>
        <v>0</v>
      </c>
      <c r="V49" s="21"/>
      <c r="W49" s="21"/>
      <c r="X49" s="21"/>
      <c r="Y49" s="78"/>
      <c r="Z49" s="56"/>
      <c r="AD49" s="57"/>
      <c r="AE49" s="57"/>
      <c r="AF49" s="38"/>
      <c r="AG49" s="38"/>
      <c r="AH49" s="58"/>
      <c r="AI49" s="28"/>
      <c r="AK49" s="59"/>
      <c r="AL49" s="60"/>
    </row>
    <row r="50" spans="1:38" ht="40.5" x14ac:dyDescent="0.25">
      <c r="A50" s="123"/>
      <c r="B50" s="123"/>
      <c r="C50" s="123"/>
      <c r="D50" s="123"/>
      <c r="E50" s="75" t="s">
        <v>191</v>
      </c>
      <c r="F50" s="76"/>
      <c r="G50" s="75" t="s">
        <v>192</v>
      </c>
      <c r="H50" s="77">
        <f>M50</f>
        <v>0</v>
      </c>
      <c r="I50" s="75" t="s">
        <v>193</v>
      </c>
      <c r="J50" s="75" t="s">
        <v>194</v>
      </c>
      <c r="K50" s="29">
        <v>15.54</v>
      </c>
      <c r="L50" s="9">
        <v>1</v>
      </c>
      <c r="M50" s="30">
        <v>0</v>
      </c>
      <c r="N50" s="9">
        <v>0</v>
      </c>
      <c r="O50" s="9">
        <f>IF(Q49&gt;0,N49,"na")</f>
        <v>0</v>
      </c>
      <c r="P50" s="10">
        <v>5000000000</v>
      </c>
      <c r="Q50" s="10">
        <v>5000000000</v>
      </c>
      <c r="R50" s="10">
        <v>0</v>
      </c>
      <c r="S50" s="10">
        <v>0</v>
      </c>
      <c r="T50" s="1">
        <f>+IF(Q50&gt;0,R50/Q50,0)</f>
        <v>0</v>
      </c>
      <c r="U50" s="1">
        <f>+IF(R50&gt;0,S50/R50,0)</f>
        <v>0</v>
      </c>
      <c r="V50" s="79"/>
      <c r="W50" s="79"/>
      <c r="X50" s="79" t="s">
        <v>417</v>
      </c>
      <c r="Y50" s="78" t="s">
        <v>56</v>
      </c>
      <c r="Z50" s="56"/>
      <c r="AB50" s="31"/>
      <c r="AD50" s="57"/>
      <c r="AE50" s="57"/>
      <c r="AF50" s="38"/>
      <c r="AG50" s="38"/>
      <c r="AH50" s="58"/>
      <c r="AI50" s="28"/>
      <c r="AK50" s="59"/>
      <c r="AL50" s="60"/>
    </row>
    <row r="51" spans="1:38" x14ac:dyDescent="0.25">
      <c r="A51" s="61"/>
      <c r="B51" s="61">
        <v>5304003</v>
      </c>
      <c r="C51" s="61" t="s">
        <v>51</v>
      </c>
      <c r="D51" s="61" t="s">
        <v>82</v>
      </c>
      <c r="E51" s="61"/>
      <c r="F51" s="63"/>
      <c r="G51" s="61"/>
      <c r="H51" s="64"/>
      <c r="I51" s="61"/>
      <c r="J51" s="61"/>
      <c r="K51" s="65"/>
      <c r="L51" s="66"/>
      <c r="M51" s="65"/>
      <c r="N51" s="15"/>
      <c r="O51" s="66"/>
      <c r="P51" s="6"/>
      <c r="Q51" s="6"/>
      <c r="R51" s="6"/>
      <c r="S51" s="6"/>
      <c r="T51" s="6"/>
      <c r="U51" s="6"/>
      <c r="V51" s="23"/>
      <c r="W51" s="23"/>
      <c r="X51" s="23"/>
      <c r="Y51" s="55"/>
      <c r="Z51" s="56"/>
      <c r="AD51" s="57"/>
      <c r="AE51" s="57"/>
      <c r="AF51" s="38"/>
      <c r="AG51" s="38"/>
      <c r="AH51" s="58"/>
      <c r="AI51" s="28"/>
      <c r="AK51" s="59"/>
      <c r="AL51" s="60"/>
    </row>
    <row r="52" spans="1:38" x14ac:dyDescent="0.25">
      <c r="A52" s="68"/>
      <c r="B52" s="68">
        <v>53040030003</v>
      </c>
      <c r="C52" s="68" t="s">
        <v>52</v>
      </c>
      <c r="D52" s="68" t="s">
        <v>83</v>
      </c>
      <c r="E52" s="68"/>
      <c r="F52" s="69">
        <v>0</v>
      </c>
      <c r="G52" s="68"/>
      <c r="H52" s="70">
        <f>H53</f>
        <v>0</v>
      </c>
      <c r="I52" s="68"/>
      <c r="J52" s="68"/>
      <c r="K52" s="71">
        <f>K53</f>
        <v>0</v>
      </c>
      <c r="L52" s="72"/>
      <c r="M52" s="71"/>
      <c r="N52" s="73"/>
      <c r="O52" s="72"/>
      <c r="P52" s="14"/>
      <c r="Q52" s="14"/>
      <c r="R52" s="14"/>
      <c r="S52" s="14"/>
      <c r="T52" s="14"/>
      <c r="U52" s="14"/>
      <c r="V52" s="24"/>
      <c r="W52" s="24"/>
      <c r="X52" s="24"/>
      <c r="Y52" s="93"/>
      <c r="Z52" s="56"/>
      <c r="AD52" s="57"/>
      <c r="AE52" s="57"/>
      <c r="AF52" s="38"/>
      <c r="AG52" s="38"/>
      <c r="AH52" s="58"/>
      <c r="AI52" s="28"/>
      <c r="AK52" s="59"/>
      <c r="AL52" s="60"/>
    </row>
    <row r="53" spans="1:38" x14ac:dyDescent="0.25">
      <c r="A53" s="123">
        <v>4151</v>
      </c>
      <c r="B53" s="123"/>
      <c r="C53" s="123" t="s">
        <v>53</v>
      </c>
      <c r="D53" s="123" t="s">
        <v>84</v>
      </c>
      <c r="E53" s="75" t="s">
        <v>85</v>
      </c>
      <c r="F53" s="76"/>
      <c r="G53" s="75"/>
      <c r="H53" s="77">
        <f>H54+H55+H56</f>
        <v>0</v>
      </c>
      <c r="I53" s="75"/>
      <c r="J53" s="75"/>
      <c r="K53" s="29">
        <v>0</v>
      </c>
      <c r="L53" s="9">
        <f>L54+L55+L56</f>
        <v>0.99999999999999989</v>
      </c>
      <c r="M53" s="76">
        <f>M54+M55+M56</f>
        <v>0</v>
      </c>
      <c r="N53" s="9">
        <f>N54+N55+N56</f>
        <v>0</v>
      </c>
      <c r="O53" s="9"/>
      <c r="P53" s="13">
        <f>P54+P55+P56</f>
        <v>66499269300</v>
      </c>
      <c r="Q53" s="13">
        <f>Q54+Q55+Q56</f>
        <v>66499269300</v>
      </c>
      <c r="R53" s="13">
        <f>R54+R55+R56</f>
        <v>0</v>
      </c>
      <c r="S53" s="13">
        <f>S54+S55+S56</f>
        <v>0</v>
      </c>
      <c r="T53" s="1">
        <f t="shared" ref="T53:U56" si="5">+IF(Q53&gt;0,R53/Q53,0)</f>
        <v>0</v>
      </c>
      <c r="U53" s="1">
        <f t="shared" si="5"/>
        <v>0</v>
      </c>
      <c r="V53" s="21"/>
      <c r="W53" s="21"/>
      <c r="X53" s="21"/>
      <c r="Y53" s="94"/>
      <c r="Z53" s="56"/>
      <c r="AD53" s="57"/>
      <c r="AE53" s="57"/>
      <c r="AF53" s="38"/>
      <c r="AG53" s="38"/>
      <c r="AH53" s="58"/>
      <c r="AI53" s="28"/>
      <c r="AK53" s="59"/>
      <c r="AL53" s="60"/>
    </row>
    <row r="54" spans="1:38" ht="40.5" x14ac:dyDescent="0.25">
      <c r="A54" s="123"/>
      <c r="B54" s="123"/>
      <c r="C54" s="123"/>
      <c r="D54" s="123"/>
      <c r="E54" s="75" t="s">
        <v>86</v>
      </c>
      <c r="F54" s="76"/>
      <c r="G54" s="123" t="s">
        <v>87</v>
      </c>
      <c r="H54" s="77">
        <v>0</v>
      </c>
      <c r="I54" s="75" t="s">
        <v>88</v>
      </c>
      <c r="J54" s="75" t="s">
        <v>89</v>
      </c>
      <c r="K54" s="29">
        <v>7</v>
      </c>
      <c r="L54" s="9">
        <v>0.56999999999999995</v>
      </c>
      <c r="M54" s="30">
        <v>0</v>
      </c>
      <c r="N54" s="9">
        <v>0</v>
      </c>
      <c r="O54" s="125">
        <f>IF(Q53&gt;0,N53,"na")</f>
        <v>0</v>
      </c>
      <c r="P54" s="10">
        <v>38193290686</v>
      </c>
      <c r="Q54" s="10">
        <v>38193290686</v>
      </c>
      <c r="R54" s="10">
        <v>0</v>
      </c>
      <c r="S54" s="10">
        <v>0</v>
      </c>
      <c r="T54" s="1">
        <f t="shared" si="5"/>
        <v>0</v>
      </c>
      <c r="U54" s="1">
        <f t="shared" si="5"/>
        <v>0</v>
      </c>
      <c r="V54" s="79"/>
      <c r="W54" s="79"/>
      <c r="X54" s="79" t="s">
        <v>417</v>
      </c>
      <c r="Y54" s="124" t="s">
        <v>195</v>
      </c>
      <c r="Z54" s="56"/>
      <c r="AB54" s="31"/>
      <c r="AD54" s="57"/>
      <c r="AE54" s="57"/>
      <c r="AF54" s="38"/>
      <c r="AG54" s="38"/>
      <c r="AH54" s="58"/>
      <c r="AI54" s="28"/>
      <c r="AK54" s="59"/>
      <c r="AL54" s="60"/>
    </row>
    <row r="55" spans="1:38" ht="40.5" x14ac:dyDescent="0.25">
      <c r="A55" s="123"/>
      <c r="B55" s="123"/>
      <c r="C55" s="123"/>
      <c r="D55" s="123"/>
      <c r="E55" s="75" t="s">
        <v>90</v>
      </c>
      <c r="F55" s="76"/>
      <c r="G55" s="123"/>
      <c r="H55" s="77">
        <v>0</v>
      </c>
      <c r="I55" s="75" t="s">
        <v>196</v>
      </c>
      <c r="J55" s="75" t="s">
        <v>92</v>
      </c>
      <c r="K55" s="29">
        <v>2</v>
      </c>
      <c r="L55" s="9">
        <v>0.31</v>
      </c>
      <c r="M55" s="30">
        <v>0</v>
      </c>
      <c r="N55" s="9">
        <v>0</v>
      </c>
      <c r="O55" s="127"/>
      <c r="P55" s="10">
        <v>20640785100</v>
      </c>
      <c r="Q55" s="10">
        <v>20640785100</v>
      </c>
      <c r="R55" s="10">
        <v>0</v>
      </c>
      <c r="S55" s="10">
        <v>0</v>
      </c>
      <c r="T55" s="1">
        <f t="shared" si="5"/>
        <v>0</v>
      </c>
      <c r="U55" s="1">
        <f t="shared" si="5"/>
        <v>0</v>
      </c>
      <c r="V55" s="79"/>
      <c r="W55" s="79"/>
      <c r="X55" s="79" t="s">
        <v>417</v>
      </c>
      <c r="Y55" s="124"/>
      <c r="Z55" s="56"/>
      <c r="AB55" s="31"/>
      <c r="AD55" s="57"/>
      <c r="AE55" s="57"/>
      <c r="AF55" s="38"/>
      <c r="AG55" s="38"/>
      <c r="AH55" s="58"/>
      <c r="AI55" s="28"/>
      <c r="AK55" s="59"/>
      <c r="AL55" s="60"/>
    </row>
    <row r="56" spans="1:38" ht="40.5" x14ac:dyDescent="0.25">
      <c r="A56" s="123"/>
      <c r="B56" s="123"/>
      <c r="C56" s="123"/>
      <c r="D56" s="123"/>
      <c r="E56" s="75" t="s">
        <v>91</v>
      </c>
      <c r="F56" s="76"/>
      <c r="G56" s="123"/>
      <c r="H56" s="77">
        <v>0</v>
      </c>
      <c r="I56" s="75" t="s">
        <v>197</v>
      </c>
      <c r="J56" s="75" t="s">
        <v>94</v>
      </c>
      <c r="K56" s="29">
        <v>1</v>
      </c>
      <c r="L56" s="9">
        <v>0.12</v>
      </c>
      <c r="M56" s="30">
        <v>0</v>
      </c>
      <c r="N56" s="9">
        <v>0</v>
      </c>
      <c r="O56" s="126"/>
      <c r="P56" s="10">
        <v>7665193514</v>
      </c>
      <c r="Q56" s="10">
        <v>7665193514</v>
      </c>
      <c r="R56" s="10">
        <v>0</v>
      </c>
      <c r="S56" s="10">
        <v>0</v>
      </c>
      <c r="T56" s="1">
        <f t="shared" si="5"/>
        <v>0</v>
      </c>
      <c r="U56" s="1">
        <f t="shared" si="5"/>
        <v>0</v>
      </c>
      <c r="V56" s="79"/>
      <c r="W56" s="79"/>
      <c r="X56" s="79" t="s">
        <v>417</v>
      </c>
      <c r="Y56" s="124"/>
      <c r="Z56" s="56"/>
      <c r="AB56" s="31"/>
      <c r="AD56" s="57"/>
      <c r="AE56" s="57"/>
      <c r="AF56" s="38"/>
      <c r="AG56" s="38"/>
      <c r="AH56" s="58"/>
      <c r="AI56" s="28"/>
      <c r="AK56" s="59"/>
      <c r="AL56" s="60"/>
    </row>
    <row r="57" spans="1:38" x14ac:dyDescent="0.25">
      <c r="A57" s="61"/>
      <c r="B57" s="61">
        <v>5304004</v>
      </c>
      <c r="C57" s="61" t="s">
        <v>51</v>
      </c>
      <c r="D57" s="61" t="s">
        <v>93</v>
      </c>
      <c r="E57" s="61"/>
      <c r="F57" s="63"/>
      <c r="G57" s="61"/>
      <c r="H57" s="64"/>
      <c r="I57" s="61"/>
      <c r="J57" s="61"/>
      <c r="K57" s="65"/>
      <c r="L57" s="15"/>
      <c r="M57" s="17"/>
      <c r="N57" s="15"/>
      <c r="O57" s="15"/>
      <c r="P57" s="16"/>
      <c r="Q57" s="16"/>
      <c r="R57" s="16"/>
      <c r="S57" s="16"/>
      <c r="T57" s="16"/>
      <c r="U57" s="16"/>
      <c r="V57" s="25"/>
      <c r="W57" s="25"/>
      <c r="X57" s="25"/>
      <c r="Y57" s="67"/>
      <c r="Z57" s="56"/>
      <c r="AD57" s="57"/>
      <c r="AE57" s="57"/>
      <c r="AF57" s="38"/>
      <c r="AG57" s="38"/>
      <c r="AH57" s="58"/>
      <c r="AI57" s="28"/>
      <c r="AK57" s="59"/>
      <c r="AL57" s="60"/>
    </row>
    <row r="58" spans="1:38" x14ac:dyDescent="0.25">
      <c r="A58" s="68"/>
      <c r="B58" s="68">
        <v>53040040003</v>
      </c>
      <c r="C58" s="68" t="s">
        <v>52</v>
      </c>
      <c r="D58" s="68" t="s">
        <v>13</v>
      </c>
      <c r="E58" s="68" t="s">
        <v>7</v>
      </c>
      <c r="F58" s="69">
        <v>10.93</v>
      </c>
      <c r="G58" s="68"/>
      <c r="H58" s="70">
        <f>H59+H62+H64+H66+H68+H72+H75+H78+H80+H83+H87+H90+H93+H96+H99+H102</f>
        <v>0</v>
      </c>
      <c r="I58" s="68"/>
      <c r="J58" s="68"/>
      <c r="K58" s="71">
        <f>K59+K62+K64+K66+K68+K72+K75+K78+K80+K83+K87+K90+K93+K96+K99+K102</f>
        <v>11.182</v>
      </c>
      <c r="L58" s="72"/>
      <c r="M58" s="71"/>
      <c r="N58" s="73"/>
      <c r="O58" s="72"/>
      <c r="P58" s="8"/>
      <c r="Q58" s="8"/>
      <c r="R58" s="8"/>
      <c r="S58" s="8"/>
      <c r="T58" s="8"/>
      <c r="U58" s="8"/>
      <c r="V58" s="22"/>
      <c r="W58" s="22"/>
      <c r="X58" s="22"/>
      <c r="Y58" s="74"/>
      <c r="Z58" s="56"/>
      <c r="AD58" s="57"/>
      <c r="AE58" s="57"/>
      <c r="AF58" s="38"/>
      <c r="AG58" s="38"/>
      <c r="AH58" s="58"/>
      <c r="AI58" s="28"/>
      <c r="AK58" s="59"/>
      <c r="AL58" s="60"/>
    </row>
    <row r="59" spans="1:38" x14ac:dyDescent="0.25">
      <c r="A59" s="123">
        <v>4151</v>
      </c>
      <c r="B59" s="123"/>
      <c r="C59" s="123" t="s">
        <v>53</v>
      </c>
      <c r="D59" s="123" t="s">
        <v>95</v>
      </c>
      <c r="E59" s="75" t="s">
        <v>96</v>
      </c>
      <c r="F59" s="76"/>
      <c r="G59" s="75"/>
      <c r="H59" s="77">
        <f>H60+H61</f>
        <v>0</v>
      </c>
      <c r="I59" s="75"/>
      <c r="J59" s="75"/>
      <c r="K59" s="29">
        <f>K60+K61</f>
        <v>2.4259999999999997</v>
      </c>
      <c r="L59" s="95">
        <f>L60+L61</f>
        <v>1</v>
      </c>
      <c r="M59" s="76">
        <f>M60+M61</f>
        <v>0</v>
      </c>
      <c r="N59" s="9">
        <f>N60+N61</f>
        <v>0</v>
      </c>
      <c r="O59" s="9"/>
      <c r="P59" s="13">
        <f>P60+P61</f>
        <v>712039857</v>
      </c>
      <c r="Q59" s="13">
        <f>Q60+Q61</f>
        <v>712039857</v>
      </c>
      <c r="R59" s="13">
        <f>R60+R61</f>
        <v>0</v>
      </c>
      <c r="S59" s="13">
        <f>S60+S61</f>
        <v>0</v>
      </c>
      <c r="T59" s="1">
        <f t="shared" ref="T59:T69" si="6">+IF(Q59&gt;0,R59/Q59,0)</f>
        <v>0</v>
      </c>
      <c r="U59" s="1">
        <f t="shared" ref="U59:U69" si="7">+IF(R59&gt;0,S59/R59,0)</f>
        <v>0</v>
      </c>
      <c r="V59" s="21"/>
      <c r="W59" s="21"/>
      <c r="X59" s="21"/>
      <c r="Y59" s="78"/>
      <c r="Z59" s="56"/>
      <c r="AD59" s="57"/>
      <c r="AE59" s="57"/>
      <c r="AF59" s="38"/>
      <c r="AG59" s="38"/>
      <c r="AH59" s="58"/>
      <c r="AI59" s="28"/>
      <c r="AK59" s="59"/>
      <c r="AL59" s="60"/>
    </row>
    <row r="60" spans="1:38" ht="40.5" x14ac:dyDescent="0.25">
      <c r="A60" s="123"/>
      <c r="B60" s="123"/>
      <c r="C60" s="123"/>
      <c r="D60" s="123"/>
      <c r="E60" s="75" t="s">
        <v>97</v>
      </c>
      <c r="F60" s="76"/>
      <c r="G60" s="75" t="s">
        <v>98</v>
      </c>
      <c r="H60" s="77">
        <f>M60</f>
        <v>0</v>
      </c>
      <c r="I60" s="75" t="s">
        <v>198</v>
      </c>
      <c r="J60" s="75" t="s">
        <v>99</v>
      </c>
      <c r="K60" s="29">
        <v>0.17</v>
      </c>
      <c r="L60" s="95">
        <v>0.24</v>
      </c>
      <c r="M60" s="30">
        <v>0</v>
      </c>
      <c r="N60" s="9">
        <v>0</v>
      </c>
      <c r="O60" s="125">
        <f>IF(Q59&gt;0,N59,"na")</f>
        <v>0</v>
      </c>
      <c r="P60" s="10">
        <v>171133012</v>
      </c>
      <c r="Q60" s="10">
        <v>171133012</v>
      </c>
      <c r="R60" s="10">
        <v>0</v>
      </c>
      <c r="S60" s="10">
        <v>0</v>
      </c>
      <c r="T60" s="1">
        <f t="shared" si="6"/>
        <v>0</v>
      </c>
      <c r="U60" s="1">
        <f t="shared" si="7"/>
        <v>0</v>
      </c>
      <c r="V60" s="79"/>
      <c r="W60" s="79"/>
      <c r="X60" s="79" t="s">
        <v>417</v>
      </c>
      <c r="Y60" s="124" t="s">
        <v>56</v>
      </c>
      <c r="Z60" s="56"/>
      <c r="AB60" s="31"/>
      <c r="AD60" s="57"/>
      <c r="AE60" s="57"/>
      <c r="AF60" s="38"/>
      <c r="AG60" s="38"/>
      <c r="AH60" s="58"/>
      <c r="AI60" s="28"/>
      <c r="AK60" s="59"/>
      <c r="AL60" s="60"/>
    </row>
    <row r="61" spans="1:38" ht="40.5" x14ac:dyDescent="0.25">
      <c r="A61" s="123"/>
      <c r="B61" s="123"/>
      <c r="C61" s="123"/>
      <c r="D61" s="123"/>
      <c r="E61" s="75" t="s">
        <v>100</v>
      </c>
      <c r="F61" s="76"/>
      <c r="G61" s="75" t="s">
        <v>199</v>
      </c>
      <c r="H61" s="77">
        <f>M61</f>
        <v>0</v>
      </c>
      <c r="I61" s="75" t="s">
        <v>200</v>
      </c>
      <c r="J61" s="75" t="s">
        <v>101</v>
      </c>
      <c r="K61" s="29">
        <v>2.2559999999999998</v>
      </c>
      <c r="L61" s="95">
        <v>0.76</v>
      </c>
      <c r="M61" s="30">
        <v>0</v>
      </c>
      <c r="N61" s="9">
        <v>0</v>
      </c>
      <c r="O61" s="126"/>
      <c r="P61" s="10">
        <v>540906845</v>
      </c>
      <c r="Q61" s="10">
        <v>540906845</v>
      </c>
      <c r="R61" s="10">
        <v>0</v>
      </c>
      <c r="S61" s="10">
        <v>0</v>
      </c>
      <c r="T61" s="1">
        <f t="shared" si="6"/>
        <v>0</v>
      </c>
      <c r="U61" s="1">
        <f t="shared" si="7"/>
        <v>0</v>
      </c>
      <c r="V61" s="79"/>
      <c r="W61" s="79"/>
      <c r="X61" s="79" t="s">
        <v>417</v>
      </c>
      <c r="Y61" s="124"/>
      <c r="Z61" s="56"/>
      <c r="AB61" s="31"/>
      <c r="AD61" s="57"/>
      <c r="AE61" s="57"/>
      <c r="AF61" s="38"/>
      <c r="AG61" s="38"/>
      <c r="AH61" s="58"/>
      <c r="AI61" s="28"/>
      <c r="AK61" s="59"/>
      <c r="AL61" s="60"/>
    </row>
    <row r="62" spans="1:38" x14ac:dyDescent="0.25">
      <c r="A62" s="123">
        <v>4151</v>
      </c>
      <c r="B62" s="123"/>
      <c r="C62" s="123" t="s">
        <v>53</v>
      </c>
      <c r="D62" s="123" t="s">
        <v>201</v>
      </c>
      <c r="E62" s="75" t="s">
        <v>202</v>
      </c>
      <c r="F62" s="76"/>
      <c r="G62" s="75"/>
      <c r="H62" s="77">
        <f>H63</f>
        <v>0</v>
      </c>
      <c r="I62" s="75"/>
      <c r="J62" s="75"/>
      <c r="K62" s="29">
        <f>K63</f>
        <v>4.3999999999999997E-2</v>
      </c>
      <c r="L62" s="9">
        <f>L63</f>
        <v>1</v>
      </c>
      <c r="M62" s="76">
        <f>M63</f>
        <v>0</v>
      </c>
      <c r="N62" s="9">
        <f>N63</f>
        <v>0</v>
      </c>
      <c r="O62" s="9"/>
      <c r="P62" s="10">
        <f>P63</f>
        <v>73039436</v>
      </c>
      <c r="Q62" s="10">
        <f>Q63</f>
        <v>73039436</v>
      </c>
      <c r="R62" s="10">
        <f>R63</f>
        <v>0</v>
      </c>
      <c r="S62" s="10">
        <f>S63</f>
        <v>0</v>
      </c>
      <c r="T62" s="1">
        <f t="shared" si="6"/>
        <v>0</v>
      </c>
      <c r="U62" s="1">
        <f t="shared" si="7"/>
        <v>0</v>
      </c>
      <c r="V62" s="21"/>
      <c r="W62" s="21"/>
      <c r="X62" s="21"/>
      <c r="Y62" s="78"/>
      <c r="Z62" s="56"/>
      <c r="AD62" s="57"/>
      <c r="AE62" s="57"/>
      <c r="AF62" s="38"/>
      <c r="AG62" s="38"/>
      <c r="AH62" s="58"/>
      <c r="AI62" s="28"/>
      <c r="AK62" s="59"/>
      <c r="AL62" s="60"/>
    </row>
    <row r="63" spans="1:38" ht="40.5" x14ac:dyDescent="0.25">
      <c r="A63" s="123"/>
      <c r="B63" s="123"/>
      <c r="C63" s="123"/>
      <c r="D63" s="123"/>
      <c r="E63" s="75" t="s">
        <v>203</v>
      </c>
      <c r="F63" s="76"/>
      <c r="G63" s="75" t="s">
        <v>204</v>
      </c>
      <c r="H63" s="77">
        <f>M63</f>
        <v>0</v>
      </c>
      <c r="I63" s="75" t="s">
        <v>205</v>
      </c>
      <c r="J63" s="75" t="s">
        <v>99</v>
      </c>
      <c r="K63" s="29">
        <v>4.3999999999999997E-2</v>
      </c>
      <c r="L63" s="9">
        <v>1</v>
      </c>
      <c r="M63" s="30">
        <v>0</v>
      </c>
      <c r="N63" s="9">
        <v>0</v>
      </c>
      <c r="O63" s="9">
        <f>IF(Q62&gt;0,N62,"na")</f>
        <v>0</v>
      </c>
      <c r="P63" s="10">
        <v>73039436</v>
      </c>
      <c r="Q63" s="10">
        <v>73039436</v>
      </c>
      <c r="R63" s="10">
        <v>0</v>
      </c>
      <c r="S63" s="10">
        <v>0</v>
      </c>
      <c r="T63" s="1">
        <f t="shared" si="6"/>
        <v>0</v>
      </c>
      <c r="U63" s="1">
        <f t="shared" si="7"/>
        <v>0</v>
      </c>
      <c r="V63" s="79"/>
      <c r="W63" s="79"/>
      <c r="X63" s="79" t="s">
        <v>417</v>
      </c>
      <c r="Y63" s="78" t="s">
        <v>56</v>
      </c>
      <c r="Z63" s="56"/>
      <c r="AB63" s="31"/>
      <c r="AD63" s="57"/>
      <c r="AE63" s="57"/>
      <c r="AF63" s="38"/>
      <c r="AG63" s="38"/>
      <c r="AH63" s="58"/>
      <c r="AI63" s="28"/>
      <c r="AK63" s="59"/>
      <c r="AL63" s="60"/>
    </row>
    <row r="64" spans="1:38" x14ac:dyDescent="0.25">
      <c r="A64" s="123">
        <v>4151</v>
      </c>
      <c r="B64" s="123"/>
      <c r="C64" s="123" t="s">
        <v>53</v>
      </c>
      <c r="D64" s="123" t="s">
        <v>206</v>
      </c>
      <c r="E64" s="75" t="s">
        <v>207</v>
      </c>
      <c r="F64" s="76"/>
      <c r="G64" s="75"/>
      <c r="H64" s="77">
        <f>H65</f>
        <v>0</v>
      </c>
      <c r="I64" s="75"/>
      <c r="J64" s="75"/>
      <c r="K64" s="29">
        <f>K65</f>
        <v>0.186</v>
      </c>
      <c r="L64" s="9">
        <f>L65</f>
        <v>1</v>
      </c>
      <c r="M64" s="76">
        <f>M65</f>
        <v>0</v>
      </c>
      <c r="N64" s="9">
        <f>N65</f>
        <v>0</v>
      </c>
      <c r="O64" s="9"/>
      <c r="P64" s="10">
        <f>P65</f>
        <v>329057617</v>
      </c>
      <c r="Q64" s="10">
        <f>Q65</f>
        <v>329057617</v>
      </c>
      <c r="R64" s="10">
        <f>R65</f>
        <v>0</v>
      </c>
      <c r="S64" s="10">
        <f>S65</f>
        <v>0</v>
      </c>
      <c r="T64" s="1">
        <f t="shared" si="6"/>
        <v>0</v>
      </c>
      <c r="U64" s="1">
        <f t="shared" si="7"/>
        <v>0</v>
      </c>
      <c r="V64" s="21"/>
      <c r="W64" s="21"/>
      <c r="X64" s="21"/>
      <c r="Y64" s="78"/>
      <c r="Z64" s="56"/>
      <c r="AD64" s="57"/>
      <c r="AE64" s="57"/>
      <c r="AF64" s="38"/>
      <c r="AG64" s="38"/>
      <c r="AH64" s="58"/>
      <c r="AI64" s="28"/>
      <c r="AK64" s="59"/>
      <c r="AL64" s="60"/>
    </row>
    <row r="65" spans="1:38" ht="40.5" x14ac:dyDescent="0.25">
      <c r="A65" s="123"/>
      <c r="B65" s="123"/>
      <c r="C65" s="123"/>
      <c r="D65" s="123"/>
      <c r="E65" s="75" t="s">
        <v>208</v>
      </c>
      <c r="F65" s="76"/>
      <c r="G65" s="75" t="s">
        <v>209</v>
      </c>
      <c r="H65" s="77">
        <f>M65</f>
        <v>0</v>
      </c>
      <c r="I65" s="75" t="s">
        <v>210</v>
      </c>
      <c r="J65" s="75" t="s">
        <v>99</v>
      </c>
      <c r="K65" s="29">
        <v>0.186</v>
      </c>
      <c r="L65" s="9">
        <v>1</v>
      </c>
      <c r="M65" s="30">
        <v>0</v>
      </c>
      <c r="N65" s="9">
        <v>0</v>
      </c>
      <c r="O65" s="9">
        <f>IF(Q64&gt;0,N64,"na")</f>
        <v>0</v>
      </c>
      <c r="P65" s="10">
        <v>329057617</v>
      </c>
      <c r="Q65" s="10">
        <v>329057617</v>
      </c>
      <c r="R65" s="10">
        <v>0</v>
      </c>
      <c r="S65" s="10">
        <v>0</v>
      </c>
      <c r="T65" s="1">
        <f t="shared" si="6"/>
        <v>0</v>
      </c>
      <c r="U65" s="1">
        <f t="shared" si="7"/>
        <v>0</v>
      </c>
      <c r="V65" s="79"/>
      <c r="W65" s="79"/>
      <c r="X65" s="79" t="s">
        <v>417</v>
      </c>
      <c r="Y65" s="78" t="s">
        <v>56</v>
      </c>
      <c r="Z65" s="56"/>
      <c r="AB65" s="31"/>
      <c r="AD65" s="57"/>
      <c r="AE65" s="57"/>
      <c r="AF65" s="38"/>
      <c r="AG65" s="38"/>
      <c r="AH65" s="58"/>
      <c r="AI65" s="28"/>
      <c r="AK65" s="59"/>
      <c r="AL65" s="60"/>
    </row>
    <row r="66" spans="1:38" x14ac:dyDescent="0.25">
      <c r="A66" s="123">
        <v>4151</v>
      </c>
      <c r="B66" s="123"/>
      <c r="C66" s="123" t="s">
        <v>53</v>
      </c>
      <c r="D66" s="123" t="s">
        <v>211</v>
      </c>
      <c r="E66" s="75" t="s">
        <v>212</v>
      </c>
      <c r="F66" s="76"/>
      <c r="G66" s="75"/>
      <c r="H66" s="77">
        <f>H67</f>
        <v>0</v>
      </c>
      <c r="I66" s="75"/>
      <c r="J66" s="75"/>
      <c r="K66" s="29">
        <f>K67</f>
        <v>1.3149999999999999</v>
      </c>
      <c r="L66" s="9">
        <f>L67</f>
        <v>1</v>
      </c>
      <c r="M66" s="76">
        <f>M67</f>
        <v>0</v>
      </c>
      <c r="N66" s="9">
        <f>N67</f>
        <v>0</v>
      </c>
      <c r="O66" s="9"/>
      <c r="P66" s="10">
        <f>P67</f>
        <v>213420720</v>
      </c>
      <c r="Q66" s="10">
        <f>Q67</f>
        <v>213420720</v>
      </c>
      <c r="R66" s="10">
        <f>R67</f>
        <v>0</v>
      </c>
      <c r="S66" s="10">
        <f>S67</f>
        <v>0</v>
      </c>
      <c r="T66" s="1">
        <f t="shared" si="6"/>
        <v>0</v>
      </c>
      <c r="U66" s="1">
        <f t="shared" si="7"/>
        <v>0</v>
      </c>
      <c r="V66" s="21"/>
      <c r="W66" s="21"/>
      <c r="X66" s="21"/>
      <c r="Y66" s="78"/>
      <c r="Z66" s="56"/>
      <c r="AD66" s="57"/>
      <c r="AE66" s="57"/>
      <c r="AF66" s="38"/>
      <c r="AG66" s="38"/>
      <c r="AH66" s="58"/>
      <c r="AI66" s="28"/>
      <c r="AK66" s="59"/>
      <c r="AL66" s="60"/>
    </row>
    <row r="67" spans="1:38" ht="40.5" x14ac:dyDescent="0.25">
      <c r="A67" s="123"/>
      <c r="B67" s="123"/>
      <c r="C67" s="123"/>
      <c r="D67" s="123"/>
      <c r="E67" s="75" t="s">
        <v>213</v>
      </c>
      <c r="F67" s="76"/>
      <c r="G67" s="75" t="s">
        <v>214</v>
      </c>
      <c r="H67" s="77">
        <f>M67</f>
        <v>0</v>
      </c>
      <c r="I67" s="75" t="s">
        <v>215</v>
      </c>
      <c r="J67" s="75" t="s">
        <v>103</v>
      </c>
      <c r="K67" s="29">
        <v>1.3149999999999999</v>
      </c>
      <c r="L67" s="9">
        <v>1</v>
      </c>
      <c r="M67" s="30">
        <v>0</v>
      </c>
      <c r="N67" s="9">
        <v>0</v>
      </c>
      <c r="O67" s="9">
        <f>IF(Q66&gt;0,N66,"na")</f>
        <v>0</v>
      </c>
      <c r="P67" s="10">
        <v>213420720</v>
      </c>
      <c r="Q67" s="10">
        <v>213420720</v>
      </c>
      <c r="R67" s="10">
        <v>0</v>
      </c>
      <c r="S67" s="10">
        <v>0</v>
      </c>
      <c r="T67" s="1">
        <f t="shared" si="6"/>
        <v>0</v>
      </c>
      <c r="U67" s="1">
        <f t="shared" si="7"/>
        <v>0</v>
      </c>
      <c r="V67" s="79"/>
      <c r="W67" s="79"/>
      <c r="X67" s="79" t="s">
        <v>417</v>
      </c>
      <c r="Y67" s="78" t="s">
        <v>56</v>
      </c>
      <c r="Z67" s="56"/>
      <c r="AB67" s="31"/>
      <c r="AD67" s="57"/>
      <c r="AE67" s="57"/>
      <c r="AF67" s="38"/>
      <c r="AG67" s="38"/>
      <c r="AH67" s="58"/>
      <c r="AI67" s="28"/>
      <c r="AK67" s="59"/>
      <c r="AL67" s="60"/>
    </row>
    <row r="68" spans="1:38" x14ac:dyDescent="0.25">
      <c r="A68" s="123">
        <v>4151</v>
      </c>
      <c r="B68" s="123"/>
      <c r="C68" s="123" t="s">
        <v>53</v>
      </c>
      <c r="D68" s="123" t="s">
        <v>216</v>
      </c>
      <c r="E68" s="75" t="s">
        <v>217</v>
      </c>
      <c r="F68" s="76"/>
      <c r="G68" s="75"/>
      <c r="H68" s="77">
        <f>H69+H70+H71</f>
        <v>0</v>
      </c>
      <c r="I68" s="75"/>
      <c r="J68" s="75"/>
      <c r="K68" s="29">
        <f>K69+K70+K71</f>
        <v>0.69</v>
      </c>
      <c r="L68" s="9">
        <f>L69+L70+L71</f>
        <v>1</v>
      </c>
      <c r="M68" s="76">
        <f>M69+M70+M71</f>
        <v>0</v>
      </c>
      <c r="N68" s="9">
        <f>N69+N70+N71</f>
        <v>0</v>
      </c>
      <c r="O68" s="9"/>
      <c r="P68" s="10">
        <f>P69+P70+P71</f>
        <v>170799249</v>
      </c>
      <c r="Q68" s="10">
        <f>Q69+Q70+Q71</f>
        <v>170799249</v>
      </c>
      <c r="R68" s="10">
        <f>R69+R70+R71</f>
        <v>0</v>
      </c>
      <c r="S68" s="10">
        <f>S69+S70+S71</f>
        <v>0</v>
      </c>
      <c r="T68" s="1">
        <f t="shared" si="6"/>
        <v>0</v>
      </c>
      <c r="U68" s="1">
        <f t="shared" si="7"/>
        <v>0</v>
      </c>
      <c r="V68" s="21"/>
      <c r="W68" s="21"/>
      <c r="X68" s="21"/>
      <c r="Y68" s="78"/>
      <c r="Z68" s="56"/>
      <c r="AD68" s="57"/>
      <c r="AE68" s="57"/>
      <c r="AF68" s="38"/>
      <c r="AG68" s="38"/>
      <c r="AH68" s="58"/>
      <c r="AI68" s="28"/>
      <c r="AK68" s="59"/>
      <c r="AL68" s="60"/>
    </row>
    <row r="69" spans="1:38" ht="40.5" x14ac:dyDescent="0.25">
      <c r="A69" s="123"/>
      <c r="B69" s="123"/>
      <c r="C69" s="123"/>
      <c r="D69" s="123"/>
      <c r="E69" s="75" t="s">
        <v>218</v>
      </c>
      <c r="F69" s="76"/>
      <c r="G69" s="123" t="s">
        <v>219</v>
      </c>
      <c r="H69" s="77">
        <f>M69</f>
        <v>0</v>
      </c>
      <c r="I69" s="75" t="s">
        <v>220</v>
      </c>
      <c r="J69" s="75" t="s">
        <v>101</v>
      </c>
      <c r="K69" s="29">
        <v>0.22</v>
      </c>
      <c r="L69" s="9">
        <v>0.33</v>
      </c>
      <c r="M69" s="30">
        <v>0</v>
      </c>
      <c r="N69" s="9">
        <v>0</v>
      </c>
      <c r="O69" s="125">
        <f>IF(Q68&gt;0,N68,"na")</f>
        <v>0</v>
      </c>
      <c r="P69" s="10">
        <v>12598120</v>
      </c>
      <c r="Q69" s="10">
        <v>12598120</v>
      </c>
      <c r="R69" s="10">
        <v>0</v>
      </c>
      <c r="S69" s="10">
        <v>0</v>
      </c>
      <c r="T69" s="1">
        <f t="shared" si="6"/>
        <v>0</v>
      </c>
      <c r="U69" s="1">
        <f t="shared" si="7"/>
        <v>0</v>
      </c>
      <c r="V69" s="79"/>
      <c r="W69" s="79"/>
      <c r="X69" s="79" t="s">
        <v>417</v>
      </c>
      <c r="Y69" s="124" t="s">
        <v>56</v>
      </c>
      <c r="Z69" s="56"/>
      <c r="AB69" s="31"/>
      <c r="AD69" s="57"/>
      <c r="AE69" s="57"/>
      <c r="AF69" s="38"/>
      <c r="AG69" s="38"/>
      <c r="AH69" s="58"/>
      <c r="AI69" s="28"/>
      <c r="AK69" s="59"/>
      <c r="AL69" s="60"/>
    </row>
    <row r="70" spans="1:38" ht="40.5" x14ac:dyDescent="0.25">
      <c r="A70" s="123"/>
      <c r="B70" s="123"/>
      <c r="C70" s="123"/>
      <c r="D70" s="123"/>
      <c r="E70" s="75" t="s">
        <v>221</v>
      </c>
      <c r="F70" s="76"/>
      <c r="G70" s="123"/>
      <c r="H70" s="77">
        <f>M70</f>
        <v>0</v>
      </c>
      <c r="I70" s="75" t="s">
        <v>222</v>
      </c>
      <c r="J70" s="75" t="s">
        <v>102</v>
      </c>
      <c r="K70" s="29">
        <v>0.25</v>
      </c>
      <c r="L70" s="95">
        <v>0.34</v>
      </c>
      <c r="M70" s="30">
        <v>0</v>
      </c>
      <c r="N70" s="9">
        <v>0</v>
      </c>
      <c r="O70" s="127"/>
      <c r="P70" s="10">
        <v>138882241</v>
      </c>
      <c r="Q70" s="10">
        <v>138882241</v>
      </c>
      <c r="R70" s="10">
        <v>0</v>
      </c>
      <c r="S70" s="10">
        <v>0</v>
      </c>
      <c r="T70" s="1">
        <f>+IF(Q70&gt;0,R70/Q70,0)</f>
        <v>0</v>
      </c>
      <c r="U70" s="1">
        <f>+IF(R70&gt;0,S70/R70,0)</f>
        <v>0</v>
      </c>
      <c r="V70" s="79"/>
      <c r="W70" s="79"/>
      <c r="X70" s="79" t="s">
        <v>417</v>
      </c>
      <c r="Y70" s="124"/>
      <c r="Z70" s="56"/>
      <c r="AB70" s="31"/>
      <c r="AD70" s="57"/>
      <c r="AE70" s="57"/>
      <c r="AF70" s="38"/>
      <c r="AG70" s="38"/>
      <c r="AH70" s="58"/>
      <c r="AI70" s="28"/>
      <c r="AK70" s="59"/>
      <c r="AL70" s="60"/>
    </row>
    <row r="71" spans="1:38" ht="40.5" x14ac:dyDescent="0.25">
      <c r="A71" s="123"/>
      <c r="B71" s="123"/>
      <c r="C71" s="123"/>
      <c r="D71" s="123"/>
      <c r="E71" s="75" t="s">
        <v>223</v>
      </c>
      <c r="F71" s="76"/>
      <c r="G71" s="123"/>
      <c r="H71" s="77">
        <f>M71</f>
        <v>0</v>
      </c>
      <c r="I71" s="75" t="s">
        <v>224</v>
      </c>
      <c r="J71" s="75" t="s">
        <v>225</v>
      </c>
      <c r="K71" s="29">
        <v>0.22</v>
      </c>
      <c r="L71" s="95">
        <v>0.33</v>
      </c>
      <c r="M71" s="30">
        <v>0</v>
      </c>
      <c r="N71" s="9">
        <v>0</v>
      </c>
      <c r="O71" s="126"/>
      <c r="P71" s="10">
        <v>19318888</v>
      </c>
      <c r="Q71" s="10">
        <v>19318888</v>
      </c>
      <c r="R71" s="10">
        <v>0</v>
      </c>
      <c r="S71" s="10">
        <v>0</v>
      </c>
      <c r="T71" s="1">
        <f>+IF(Q71&gt;0,R71/Q71,0)</f>
        <v>0</v>
      </c>
      <c r="U71" s="1">
        <f>+IF(R71&gt;0,S71/R71,0)</f>
        <v>0</v>
      </c>
      <c r="V71" s="79"/>
      <c r="W71" s="79"/>
      <c r="X71" s="79" t="s">
        <v>417</v>
      </c>
      <c r="Y71" s="124"/>
      <c r="Z71" s="56"/>
      <c r="AB71" s="31"/>
      <c r="AD71" s="57"/>
      <c r="AE71" s="57"/>
      <c r="AF71" s="38"/>
      <c r="AG71" s="38"/>
      <c r="AH71" s="58"/>
      <c r="AI71" s="28"/>
      <c r="AK71" s="59"/>
      <c r="AL71" s="60"/>
    </row>
    <row r="72" spans="1:38" x14ac:dyDescent="0.25">
      <c r="A72" s="123">
        <v>4151</v>
      </c>
      <c r="B72" s="123"/>
      <c r="C72" s="123" t="s">
        <v>53</v>
      </c>
      <c r="D72" s="123" t="s">
        <v>226</v>
      </c>
      <c r="E72" s="75" t="s">
        <v>227</v>
      </c>
      <c r="F72" s="76"/>
      <c r="G72" s="75"/>
      <c r="H72" s="77">
        <f>H73+H74</f>
        <v>0</v>
      </c>
      <c r="I72" s="75"/>
      <c r="J72" s="75"/>
      <c r="K72" s="29">
        <f>K73+K74</f>
        <v>0.45100000000000001</v>
      </c>
      <c r="L72" s="9">
        <f>L73+L74</f>
        <v>1</v>
      </c>
      <c r="M72" s="76">
        <f>M73+M74</f>
        <v>0</v>
      </c>
      <c r="N72" s="9">
        <f>N73+N74</f>
        <v>0</v>
      </c>
      <c r="O72" s="9"/>
      <c r="P72" s="10">
        <f>P73+P74</f>
        <v>219297245</v>
      </c>
      <c r="Q72" s="10">
        <f>Q73+Q74</f>
        <v>219297245</v>
      </c>
      <c r="R72" s="10">
        <f>R73+R74</f>
        <v>0</v>
      </c>
      <c r="S72" s="10">
        <f>S73+S74</f>
        <v>0</v>
      </c>
      <c r="T72" s="1">
        <f t="shared" ref="T72:T103" si="8">+IF(Q72&gt;0,R72/Q72,0)</f>
        <v>0</v>
      </c>
      <c r="U72" s="1">
        <f t="shared" ref="U72:U103" si="9">+IF(R72&gt;0,S72/R72,0)</f>
        <v>0</v>
      </c>
      <c r="V72" s="21"/>
      <c r="W72" s="21"/>
      <c r="X72" s="21"/>
      <c r="Y72" s="78"/>
      <c r="Z72" s="56"/>
      <c r="AD72" s="57"/>
      <c r="AE72" s="57"/>
      <c r="AF72" s="38"/>
      <c r="AG72" s="38"/>
      <c r="AH72" s="58"/>
      <c r="AI72" s="28"/>
      <c r="AK72" s="59"/>
      <c r="AL72" s="60"/>
    </row>
    <row r="73" spans="1:38" ht="40.5" x14ac:dyDescent="0.25">
      <c r="A73" s="123"/>
      <c r="B73" s="123"/>
      <c r="C73" s="123"/>
      <c r="D73" s="123"/>
      <c r="E73" s="75" t="s">
        <v>228</v>
      </c>
      <c r="F73" s="76"/>
      <c r="G73" s="123" t="s">
        <v>229</v>
      </c>
      <c r="H73" s="77">
        <f>M73</f>
        <v>0</v>
      </c>
      <c r="I73" s="75" t="s">
        <v>230</v>
      </c>
      <c r="J73" s="75" t="s">
        <v>102</v>
      </c>
      <c r="K73" s="29">
        <v>0.23</v>
      </c>
      <c r="L73" s="9">
        <v>0.5</v>
      </c>
      <c r="M73" s="30">
        <v>0</v>
      </c>
      <c r="N73" s="9">
        <v>0</v>
      </c>
      <c r="O73" s="125">
        <f>IF(Q72&gt;0,N72,"na")</f>
        <v>0</v>
      </c>
      <c r="P73" s="10">
        <v>199797245</v>
      </c>
      <c r="Q73" s="10">
        <v>199797245</v>
      </c>
      <c r="R73" s="10">
        <v>0</v>
      </c>
      <c r="S73" s="10">
        <v>0</v>
      </c>
      <c r="T73" s="1">
        <f t="shared" si="8"/>
        <v>0</v>
      </c>
      <c r="U73" s="1">
        <f t="shared" si="9"/>
        <v>0</v>
      </c>
      <c r="V73" s="79"/>
      <c r="W73" s="79"/>
      <c r="X73" s="79" t="s">
        <v>417</v>
      </c>
      <c r="Y73" s="124" t="s">
        <v>56</v>
      </c>
      <c r="Z73" s="56"/>
      <c r="AB73" s="31"/>
      <c r="AD73" s="57"/>
      <c r="AE73" s="57"/>
      <c r="AF73" s="38"/>
      <c r="AG73" s="38"/>
      <c r="AH73" s="58"/>
      <c r="AI73" s="28"/>
      <c r="AK73" s="59"/>
      <c r="AL73" s="60"/>
    </row>
    <row r="74" spans="1:38" ht="40.5" x14ac:dyDescent="0.25">
      <c r="A74" s="123"/>
      <c r="B74" s="123"/>
      <c r="C74" s="123"/>
      <c r="D74" s="123"/>
      <c r="E74" s="75" t="s">
        <v>231</v>
      </c>
      <c r="F74" s="76"/>
      <c r="G74" s="123"/>
      <c r="H74" s="77">
        <f>M74</f>
        <v>0</v>
      </c>
      <c r="I74" s="75" t="s">
        <v>232</v>
      </c>
      <c r="J74" s="75" t="s">
        <v>103</v>
      </c>
      <c r="K74" s="29">
        <v>0.221</v>
      </c>
      <c r="L74" s="95">
        <v>0.5</v>
      </c>
      <c r="M74" s="30">
        <v>0</v>
      </c>
      <c r="N74" s="9">
        <v>0</v>
      </c>
      <c r="O74" s="126"/>
      <c r="P74" s="10">
        <v>19500000</v>
      </c>
      <c r="Q74" s="10">
        <v>19500000</v>
      </c>
      <c r="R74" s="10">
        <v>0</v>
      </c>
      <c r="S74" s="10">
        <v>0</v>
      </c>
      <c r="T74" s="1">
        <f t="shared" si="8"/>
        <v>0</v>
      </c>
      <c r="U74" s="1">
        <f t="shared" si="9"/>
        <v>0</v>
      </c>
      <c r="V74" s="79"/>
      <c r="W74" s="79"/>
      <c r="X74" s="79" t="s">
        <v>417</v>
      </c>
      <c r="Y74" s="124"/>
      <c r="Z74" s="56"/>
      <c r="AB74" s="31"/>
      <c r="AD74" s="57"/>
      <c r="AE74" s="57"/>
      <c r="AF74" s="38"/>
      <c r="AG74" s="38"/>
      <c r="AH74" s="58"/>
      <c r="AI74" s="28"/>
      <c r="AK74" s="59"/>
      <c r="AL74" s="60"/>
    </row>
    <row r="75" spans="1:38" x14ac:dyDescent="0.25">
      <c r="A75" s="123">
        <v>4151</v>
      </c>
      <c r="B75" s="123"/>
      <c r="C75" s="123" t="s">
        <v>53</v>
      </c>
      <c r="D75" s="123" t="s">
        <v>233</v>
      </c>
      <c r="E75" s="75" t="s">
        <v>234</v>
      </c>
      <c r="F75" s="76"/>
      <c r="G75" s="75"/>
      <c r="H75" s="77">
        <f>H76+H77</f>
        <v>0</v>
      </c>
      <c r="I75" s="75"/>
      <c r="J75" s="75"/>
      <c r="K75" s="29">
        <f>K76+K77</f>
        <v>0.61099999999999999</v>
      </c>
      <c r="L75" s="9">
        <f>L76+L77</f>
        <v>1</v>
      </c>
      <c r="M75" s="76">
        <f>M76+M77</f>
        <v>0</v>
      </c>
      <c r="N75" s="9">
        <f>N76+N77</f>
        <v>0</v>
      </c>
      <c r="O75" s="9"/>
      <c r="P75" s="10">
        <f>P76+P77</f>
        <v>212729532</v>
      </c>
      <c r="Q75" s="10">
        <f>Q76+Q77</f>
        <v>212729532</v>
      </c>
      <c r="R75" s="10">
        <f>R76+R77</f>
        <v>0</v>
      </c>
      <c r="S75" s="10">
        <f>S76+S77</f>
        <v>0</v>
      </c>
      <c r="T75" s="1">
        <f t="shared" si="8"/>
        <v>0</v>
      </c>
      <c r="U75" s="1">
        <f t="shared" si="9"/>
        <v>0</v>
      </c>
      <c r="V75" s="21"/>
      <c r="W75" s="21"/>
      <c r="X75" s="21"/>
      <c r="Y75" s="78"/>
      <c r="Z75" s="56"/>
      <c r="AD75" s="57"/>
      <c r="AE75" s="57"/>
      <c r="AF75" s="38"/>
      <c r="AG75" s="38"/>
      <c r="AH75" s="58"/>
      <c r="AI75" s="28"/>
      <c r="AK75" s="59"/>
      <c r="AL75" s="60"/>
    </row>
    <row r="76" spans="1:38" ht="40.5" x14ac:dyDescent="0.25">
      <c r="A76" s="123"/>
      <c r="B76" s="123"/>
      <c r="C76" s="123"/>
      <c r="D76" s="123"/>
      <c r="E76" s="75" t="s">
        <v>235</v>
      </c>
      <c r="F76" s="76"/>
      <c r="G76" s="123" t="s">
        <v>236</v>
      </c>
      <c r="H76" s="77">
        <f>M76</f>
        <v>0</v>
      </c>
      <c r="I76" s="75" t="s">
        <v>237</v>
      </c>
      <c r="J76" s="75" t="s">
        <v>102</v>
      </c>
      <c r="K76" s="29">
        <v>0.39100000000000001</v>
      </c>
      <c r="L76" s="9">
        <v>0.5</v>
      </c>
      <c r="M76" s="30">
        <v>0</v>
      </c>
      <c r="N76" s="9">
        <v>0</v>
      </c>
      <c r="O76" s="125">
        <f>IF(Q75&gt;0,N75,"na")</f>
        <v>0</v>
      </c>
      <c r="P76" s="10">
        <v>193619962</v>
      </c>
      <c r="Q76" s="10">
        <v>193619962</v>
      </c>
      <c r="R76" s="10">
        <v>0</v>
      </c>
      <c r="S76" s="10">
        <v>0</v>
      </c>
      <c r="T76" s="1">
        <f t="shared" si="8"/>
        <v>0</v>
      </c>
      <c r="U76" s="1">
        <f t="shared" si="9"/>
        <v>0</v>
      </c>
      <c r="V76" s="79"/>
      <c r="W76" s="79"/>
      <c r="X76" s="79" t="s">
        <v>417</v>
      </c>
      <c r="Y76" s="124" t="s">
        <v>56</v>
      </c>
      <c r="Z76" s="56"/>
      <c r="AB76" s="31"/>
      <c r="AD76" s="57"/>
      <c r="AE76" s="57"/>
      <c r="AF76" s="38"/>
      <c r="AG76" s="38"/>
      <c r="AH76" s="58"/>
      <c r="AI76" s="28"/>
      <c r="AK76" s="59"/>
      <c r="AL76" s="60"/>
    </row>
    <row r="77" spans="1:38" ht="40.5" x14ac:dyDescent="0.25">
      <c r="A77" s="123"/>
      <c r="B77" s="123"/>
      <c r="C77" s="123"/>
      <c r="D77" s="123"/>
      <c r="E77" s="75" t="s">
        <v>238</v>
      </c>
      <c r="F77" s="76"/>
      <c r="G77" s="123"/>
      <c r="H77" s="77">
        <f>M77</f>
        <v>0</v>
      </c>
      <c r="I77" s="75" t="s">
        <v>239</v>
      </c>
      <c r="J77" s="75" t="s">
        <v>103</v>
      </c>
      <c r="K77" s="29">
        <v>0.22</v>
      </c>
      <c r="L77" s="95">
        <v>0.5</v>
      </c>
      <c r="M77" s="30">
        <v>0</v>
      </c>
      <c r="N77" s="9">
        <v>0</v>
      </c>
      <c r="O77" s="126"/>
      <c r="P77" s="10">
        <v>19109570</v>
      </c>
      <c r="Q77" s="10">
        <v>19109570</v>
      </c>
      <c r="R77" s="10">
        <v>0</v>
      </c>
      <c r="S77" s="10">
        <v>0</v>
      </c>
      <c r="T77" s="1">
        <f t="shared" si="8"/>
        <v>0</v>
      </c>
      <c r="U77" s="1">
        <f t="shared" si="9"/>
        <v>0</v>
      </c>
      <c r="V77" s="79"/>
      <c r="W77" s="79"/>
      <c r="X77" s="79" t="s">
        <v>417</v>
      </c>
      <c r="Y77" s="124"/>
      <c r="Z77" s="56"/>
      <c r="AB77" s="31"/>
      <c r="AD77" s="57"/>
      <c r="AE77" s="57"/>
      <c r="AF77" s="38"/>
      <c r="AG77" s="38"/>
      <c r="AH77" s="58"/>
      <c r="AI77" s="28"/>
      <c r="AK77" s="59"/>
      <c r="AL77" s="60"/>
    </row>
    <row r="78" spans="1:38" x14ac:dyDescent="0.25">
      <c r="A78" s="123">
        <v>4151</v>
      </c>
      <c r="B78" s="123"/>
      <c r="C78" s="123" t="s">
        <v>53</v>
      </c>
      <c r="D78" s="123" t="s">
        <v>240</v>
      </c>
      <c r="E78" s="75" t="s">
        <v>241</v>
      </c>
      <c r="F78" s="76"/>
      <c r="G78" s="75"/>
      <c r="H78" s="77">
        <f>H79</f>
        <v>0</v>
      </c>
      <c r="I78" s="75"/>
      <c r="J78" s="75"/>
      <c r="K78" s="29">
        <f>K79</f>
        <v>0.64500000000000002</v>
      </c>
      <c r="L78" s="9">
        <f>L79</f>
        <v>1</v>
      </c>
      <c r="M78" s="76">
        <f>M79</f>
        <v>0</v>
      </c>
      <c r="N78" s="9">
        <f>N79</f>
        <v>0</v>
      </c>
      <c r="O78" s="9"/>
      <c r="P78" s="10">
        <f>P79</f>
        <v>76912744</v>
      </c>
      <c r="Q78" s="10">
        <f>Q79</f>
        <v>76912744</v>
      </c>
      <c r="R78" s="10">
        <f>R79</f>
        <v>0</v>
      </c>
      <c r="S78" s="10">
        <f>S79</f>
        <v>0</v>
      </c>
      <c r="T78" s="1">
        <f t="shared" si="8"/>
        <v>0</v>
      </c>
      <c r="U78" s="1">
        <f t="shared" si="9"/>
        <v>0</v>
      </c>
      <c r="V78" s="21"/>
      <c r="W78" s="21"/>
      <c r="X78" s="21"/>
      <c r="Y78" s="78"/>
      <c r="Z78" s="56"/>
      <c r="AD78" s="57"/>
      <c r="AE78" s="57"/>
      <c r="AF78" s="38"/>
      <c r="AG78" s="38"/>
      <c r="AH78" s="58"/>
      <c r="AI78" s="28"/>
      <c r="AK78" s="59"/>
      <c r="AL78" s="60"/>
    </row>
    <row r="79" spans="1:38" ht="40.5" x14ac:dyDescent="0.25">
      <c r="A79" s="123"/>
      <c r="B79" s="123"/>
      <c r="C79" s="123"/>
      <c r="D79" s="123"/>
      <c r="E79" s="75" t="s">
        <v>242</v>
      </c>
      <c r="F79" s="76"/>
      <c r="G79" s="75" t="s">
        <v>243</v>
      </c>
      <c r="H79" s="77">
        <f>M79</f>
        <v>0</v>
      </c>
      <c r="I79" s="75" t="s">
        <v>244</v>
      </c>
      <c r="J79" s="75" t="s">
        <v>101</v>
      </c>
      <c r="K79" s="29">
        <v>0.64500000000000002</v>
      </c>
      <c r="L79" s="9">
        <v>1</v>
      </c>
      <c r="M79" s="30">
        <v>0</v>
      </c>
      <c r="N79" s="9">
        <v>0</v>
      </c>
      <c r="O79" s="9">
        <f>IF(Q78&gt;0,N78,"na")</f>
        <v>0</v>
      </c>
      <c r="P79" s="10">
        <v>76912744</v>
      </c>
      <c r="Q79" s="10">
        <v>76912744</v>
      </c>
      <c r="R79" s="10">
        <v>0</v>
      </c>
      <c r="S79" s="10">
        <v>0</v>
      </c>
      <c r="T79" s="1">
        <f t="shared" si="8"/>
        <v>0</v>
      </c>
      <c r="U79" s="1">
        <f t="shared" si="9"/>
        <v>0</v>
      </c>
      <c r="V79" s="79"/>
      <c r="W79" s="79"/>
      <c r="X79" s="79" t="s">
        <v>417</v>
      </c>
      <c r="Y79" s="78" t="s">
        <v>56</v>
      </c>
      <c r="Z79" s="56"/>
      <c r="AB79" s="31"/>
      <c r="AD79" s="57"/>
      <c r="AE79" s="57"/>
      <c r="AF79" s="38"/>
      <c r="AG79" s="38"/>
      <c r="AH79" s="58"/>
      <c r="AI79" s="28"/>
      <c r="AK79" s="59"/>
      <c r="AL79" s="60"/>
    </row>
    <row r="80" spans="1:38" x14ac:dyDescent="0.25">
      <c r="A80" s="123">
        <v>4151</v>
      </c>
      <c r="B80" s="123"/>
      <c r="C80" s="123" t="s">
        <v>53</v>
      </c>
      <c r="D80" s="123" t="s">
        <v>245</v>
      </c>
      <c r="E80" s="75" t="s">
        <v>246</v>
      </c>
      <c r="F80" s="76"/>
      <c r="G80" s="75"/>
      <c r="H80" s="77">
        <f>H81+H82</f>
        <v>0</v>
      </c>
      <c r="I80" s="75"/>
      <c r="J80" s="75"/>
      <c r="K80" s="29">
        <f>K81+K82</f>
        <v>0.64700000000000002</v>
      </c>
      <c r="L80" s="9">
        <f>L81+L82</f>
        <v>1</v>
      </c>
      <c r="M80" s="76">
        <f>M81+M82</f>
        <v>0</v>
      </c>
      <c r="N80" s="9">
        <f>N81+N82</f>
        <v>0</v>
      </c>
      <c r="O80" s="9"/>
      <c r="P80" s="10">
        <f>P81+P82</f>
        <v>176169245</v>
      </c>
      <c r="Q80" s="10">
        <f>Q81+Q82</f>
        <v>176169245</v>
      </c>
      <c r="R80" s="10">
        <f>R81+R82</f>
        <v>0</v>
      </c>
      <c r="S80" s="10">
        <f>S81+S82</f>
        <v>0</v>
      </c>
      <c r="T80" s="1">
        <f t="shared" si="8"/>
        <v>0</v>
      </c>
      <c r="U80" s="1">
        <f t="shared" si="9"/>
        <v>0</v>
      </c>
      <c r="V80" s="21"/>
      <c r="W80" s="21"/>
      <c r="X80" s="21"/>
      <c r="Y80" s="78"/>
      <c r="Z80" s="56"/>
      <c r="AD80" s="57"/>
      <c r="AE80" s="57"/>
      <c r="AF80" s="38"/>
      <c r="AG80" s="38"/>
      <c r="AH80" s="58"/>
      <c r="AI80" s="28"/>
      <c r="AK80" s="59"/>
      <c r="AL80" s="60"/>
    </row>
    <row r="81" spans="1:38" ht="40.5" x14ac:dyDescent="0.25">
      <c r="A81" s="123"/>
      <c r="B81" s="123"/>
      <c r="C81" s="123"/>
      <c r="D81" s="123"/>
      <c r="E81" s="75" t="s">
        <v>247</v>
      </c>
      <c r="F81" s="76"/>
      <c r="G81" s="123" t="s">
        <v>248</v>
      </c>
      <c r="H81" s="77">
        <f>M81</f>
        <v>0</v>
      </c>
      <c r="I81" s="75" t="s">
        <v>249</v>
      </c>
      <c r="J81" s="75" t="s">
        <v>225</v>
      </c>
      <c r="K81" s="29">
        <v>0.43</v>
      </c>
      <c r="L81" s="9">
        <v>0.5</v>
      </c>
      <c r="M81" s="30">
        <v>0</v>
      </c>
      <c r="N81" s="9">
        <v>0</v>
      </c>
      <c r="O81" s="125">
        <f>IF(Q80&gt;0,N80,"na")</f>
        <v>0</v>
      </c>
      <c r="P81" s="10">
        <v>70432737</v>
      </c>
      <c r="Q81" s="10">
        <v>70432737</v>
      </c>
      <c r="R81" s="10">
        <v>0</v>
      </c>
      <c r="S81" s="10">
        <v>0</v>
      </c>
      <c r="T81" s="1">
        <f t="shared" si="8"/>
        <v>0</v>
      </c>
      <c r="U81" s="1">
        <f t="shared" si="9"/>
        <v>0</v>
      </c>
      <c r="V81" s="79"/>
      <c r="W81" s="79"/>
      <c r="X81" s="79" t="s">
        <v>417</v>
      </c>
      <c r="Y81" s="124" t="s">
        <v>56</v>
      </c>
      <c r="Z81" s="56"/>
      <c r="AB81" s="31"/>
      <c r="AD81" s="57"/>
      <c r="AE81" s="57"/>
      <c r="AF81" s="38"/>
      <c r="AG81" s="38"/>
      <c r="AH81" s="58"/>
      <c r="AI81" s="28"/>
      <c r="AK81" s="59"/>
      <c r="AL81" s="60"/>
    </row>
    <row r="82" spans="1:38" ht="40.5" x14ac:dyDescent="0.25">
      <c r="A82" s="123"/>
      <c r="B82" s="123"/>
      <c r="C82" s="123"/>
      <c r="D82" s="123"/>
      <c r="E82" s="75" t="s">
        <v>250</v>
      </c>
      <c r="F82" s="76"/>
      <c r="G82" s="123"/>
      <c r="H82" s="77">
        <f>M82</f>
        <v>0</v>
      </c>
      <c r="I82" s="75" t="s">
        <v>251</v>
      </c>
      <c r="J82" s="75" t="s">
        <v>102</v>
      </c>
      <c r="K82" s="29">
        <v>0.217</v>
      </c>
      <c r="L82" s="95">
        <v>0.5</v>
      </c>
      <c r="M82" s="30">
        <v>0</v>
      </c>
      <c r="N82" s="9">
        <v>0</v>
      </c>
      <c r="O82" s="126"/>
      <c r="P82" s="10">
        <v>105736508</v>
      </c>
      <c r="Q82" s="10">
        <v>105736508</v>
      </c>
      <c r="R82" s="10">
        <v>0</v>
      </c>
      <c r="S82" s="10">
        <v>0</v>
      </c>
      <c r="T82" s="1">
        <f t="shared" si="8"/>
        <v>0</v>
      </c>
      <c r="U82" s="1">
        <f t="shared" si="9"/>
        <v>0</v>
      </c>
      <c r="V82" s="79"/>
      <c r="W82" s="79"/>
      <c r="X82" s="79" t="s">
        <v>417</v>
      </c>
      <c r="Y82" s="124"/>
      <c r="Z82" s="56"/>
      <c r="AB82" s="31"/>
      <c r="AD82" s="57"/>
      <c r="AE82" s="57"/>
      <c r="AF82" s="38"/>
      <c r="AG82" s="38"/>
      <c r="AH82" s="58"/>
      <c r="AI82" s="28"/>
      <c r="AK82" s="59"/>
      <c r="AL82" s="60"/>
    </row>
    <row r="83" spans="1:38" x14ac:dyDescent="0.25">
      <c r="A83" s="123">
        <v>4151</v>
      </c>
      <c r="B83" s="123"/>
      <c r="C83" s="123" t="s">
        <v>53</v>
      </c>
      <c r="D83" s="123" t="s">
        <v>252</v>
      </c>
      <c r="E83" s="75" t="s">
        <v>253</v>
      </c>
      <c r="F83" s="76"/>
      <c r="G83" s="75"/>
      <c r="H83" s="77">
        <f>H84+H85+H86</f>
        <v>0</v>
      </c>
      <c r="I83" s="75"/>
      <c r="J83" s="75"/>
      <c r="K83" s="29">
        <f>K84+K85+K86</f>
        <v>1.6830000000000001</v>
      </c>
      <c r="L83" s="9">
        <f>L84+L85+L86</f>
        <v>1</v>
      </c>
      <c r="M83" s="76">
        <f>M84+M85+M86</f>
        <v>0</v>
      </c>
      <c r="N83" s="9">
        <f>N84+N85+N86</f>
        <v>0</v>
      </c>
      <c r="O83" s="9"/>
      <c r="P83" s="10">
        <f>P84+P85+P86</f>
        <v>278609546</v>
      </c>
      <c r="Q83" s="10">
        <f>Q84+Q85+Q86</f>
        <v>278609546</v>
      </c>
      <c r="R83" s="10">
        <f>R84+R85+R86</f>
        <v>0</v>
      </c>
      <c r="S83" s="10">
        <f>S84+S85+S86</f>
        <v>0</v>
      </c>
      <c r="T83" s="1">
        <f t="shared" si="8"/>
        <v>0</v>
      </c>
      <c r="U83" s="1">
        <f t="shared" si="9"/>
        <v>0</v>
      </c>
      <c r="V83" s="21"/>
      <c r="W83" s="21"/>
      <c r="X83" s="21"/>
      <c r="Y83" s="78"/>
      <c r="Z83" s="56"/>
      <c r="AD83" s="57"/>
      <c r="AE83" s="57"/>
      <c r="AF83" s="38"/>
      <c r="AG83" s="38"/>
      <c r="AH83" s="58"/>
      <c r="AI83" s="28"/>
      <c r="AK83" s="59"/>
      <c r="AL83" s="60"/>
    </row>
    <row r="84" spans="1:38" ht="40.5" x14ac:dyDescent="0.25">
      <c r="A84" s="123"/>
      <c r="B84" s="123"/>
      <c r="C84" s="123"/>
      <c r="D84" s="123"/>
      <c r="E84" s="75" t="s">
        <v>254</v>
      </c>
      <c r="F84" s="76"/>
      <c r="G84" s="123" t="s">
        <v>255</v>
      </c>
      <c r="H84" s="77">
        <f>M84</f>
        <v>0</v>
      </c>
      <c r="I84" s="75" t="s">
        <v>256</v>
      </c>
      <c r="J84" s="75" t="s">
        <v>225</v>
      </c>
      <c r="K84" s="29">
        <v>0.222</v>
      </c>
      <c r="L84" s="9">
        <v>0.09</v>
      </c>
      <c r="M84" s="30">
        <v>0</v>
      </c>
      <c r="N84" s="9">
        <v>0</v>
      </c>
      <c r="O84" s="125">
        <f>IF(Q83&gt;0,N83,"na")</f>
        <v>0</v>
      </c>
      <c r="P84" s="10">
        <v>24913530</v>
      </c>
      <c r="Q84" s="10">
        <v>24913530</v>
      </c>
      <c r="R84" s="10">
        <v>0</v>
      </c>
      <c r="S84" s="10">
        <v>0</v>
      </c>
      <c r="T84" s="1">
        <f t="shared" si="8"/>
        <v>0</v>
      </c>
      <c r="U84" s="1">
        <f t="shared" si="9"/>
        <v>0</v>
      </c>
      <c r="V84" s="79"/>
      <c r="W84" s="79"/>
      <c r="X84" s="79" t="s">
        <v>417</v>
      </c>
      <c r="Y84" s="124" t="s">
        <v>56</v>
      </c>
      <c r="Z84" s="56"/>
      <c r="AB84" s="31"/>
      <c r="AD84" s="57"/>
      <c r="AE84" s="57"/>
      <c r="AF84" s="38"/>
      <c r="AG84" s="38"/>
      <c r="AH84" s="58"/>
      <c r="AI84" s="28"/>
      <c r="AK84" s="59"/>
      <c r="AL84" s="60"/>
    </row>
    <row r="85" spans="1:38" ht="40.5" x14ac:dyDescent="0.25">
      <c r="A85" s="123"/>
      <c r="B85" s="123"/>
      <c r="C85" s="123"/>
      <c r="D85" s="123"/>
      <c r="E85" s="75" t="s">
        <v>257</v>
      </c>
      <c r="F85" s="76"/>
      <c r="G85" s="123"/>
      <c r="H85" s="77">
        <f>M85</f>
        <v>0</v>
      </c>
      <c r="I85" s="75" t="s">
        <v>258</v>
      </c>
      <c r="J85" s="75" t="s">
        <v>102</v>
      </c>
      <c r="K85" s="29">
        <v>3.5999999999999997E-2</v>
      </c>
      <c r="L85" s="95">
        <v>0.23</v>
      </c>
      <c r="M85" s="30">
        <v>0</v>
      </c>
      <c r="N85" s="9">
        <v>0</v>
      </c>
      <c r="O85" s="127"/>
      <c r="P85" s="10">
        <v>63696034</v>
      </c>
      <c r="Q85" s="10">
        <v>63696034</v>
      </c>
      <c r="R85" s="10">
        <v>0</v>
      </c>
      <c r="S85" s="10">
        <v>0</v>
      </c>
      <c r="T85" s="1">
        <f t="shared" si="8"/>
        <v>0</v>
      </c>
      <c r="U85" s="1">
        <f t="shared" si="9"/>
        <v>0</v>
      </c>
      <c r="V85" s="79"/>
      <c r="W85" s="79"/>
      <c r="X85" s="79" t="s">
        <v>417</v>
      </c>
      <c r="Y85" s="124"/>
      <c r="Z85" s="56"/>
      <c r="AB85" s="31"/>
      <c r="AD85" s="57"/>
      <c r="AE85" s="57"/>
      <c r="AF85" s="38"/>
      <c r="AG85" s="38"/>
      <c r="AH85" s="58"/>
      <c r="AI85" s="28"/>
      <c r="AK85" s="59"/>
      <c r="AL85" s="60"/>
    </row>
    <row r="86" spans="1:38" ht="40.5" x14ac:dyDescent="0.25">
      <c r="A86" s="123"/>
      <c r="B86" s="123"/>
      <c r="C86" s="123"/>
      <c r="D86" s="123"/>
      <c r="E86" s="75" t="s">
        <v>259</v>
      </c>
      <c r="F86" s="76"/>
      <c r="G86" s="123"/>
      <c r="H86" s="77">
        <f>M86</f>
        <v>0</v>
      </c>
      <c r="I86" s="75" t="s">
        <v>260</v>
      </c>
      <c r="J86" s="75" t="s">
        <v>102</v>
      </c>
      <c r="K86" s="29">
        <v>1.425</v>
      </c>
      <c r="L86" s="95">
        <v>0.68</v>
      </c>
      <c r="M86" s="30">
        <v>0</v>
      </c>
      <c r="N86" s="9">
        <v>0</v>
      </c>
      <c r="O86" s="126"/>
      <c r="P86" s="10">
        <v>189999982</v>
      </c>
      <c r="Q86" s="10">
        <v>189999982</v>
      </c>
      <c r="R86" s="10">
        <v>0</v>
      </c>
      <c r="S86" s="10">
        <v>0</v>
      </c>
      <c r="T86" s="1">
        <f t="shared" si="8"/>
        <v>0</v>
      </c>
      <c r="U86" s="1">
        <f t="shared" si="9"/>
        <v>0</v>
      </c>
      <c r="V86" s="79"/>
      <c r="W86" s="79"/>
      <c r="X86" s="79" t="s">
        <v>417</v>
      </c>
      <c r="Y86" s="124"/>
      <c r="Z86" s="56"/>
      <c r="AB86" s="31"/>
      <c r="AD86" s="57"/>
      <c r="AE86" s="57"/>
      <c r="AF86" s="38"/>
      <c r="AG86" s="38"/>
      <c r="AH86" s="58"/>
      <c r="AI86" s="28"/>
      <c r="AK86" s="59"/>
      <c r="AL86" s="60"/>
    </row>
    <row r="87" spans="1:38" x14ac:dyDescent="0.25">
      <c r="A87" s="123">
        <v>4151</v>
      </c>
      <c r="B87" s="123"/>
      <c r="C87" s="123" t="s">
        <v>53</v>
      </c>
      <c r="D87" s="123" t="s">
        <v>261</v>
      </c>
      <c r="E87" s="75" t="s">
        <v>262</v>
      </c>
      <c r="F87" s="76"/>
      <c r="G87" s="75"/>
      <c r="H87" s="77">
        <f>H88+H89</f>
        <v>0</v>
      </c>
      <c r="I87" s="75"/>
      <c r="J87" s="75"/>
      <c r="K87" s="29">
        <f>K88+K89</f>
        <v>1.2429999999999999</v>
      </c>
      <c r="L87" s="9">
        <f>L88+L89</f>
        <v>1</v>
      </c>
      <c r="M87" s="76">
        <f>M88+M89</f>
        <v>0</v>
      </c>
      <c r="N87" s="9">
        <f>N88+N89</f>
        <v>0</v>
      </c>
      <c r="O87" s="9"/>
      <c r="P87" s="10">
        <f>P88+P89</f>
        <v>77122439</v>
      </c>
      <c r="Q87" s="10">
        <f>Q88+Q89</f>
        <v>77122439</v>
      </c>
      <c r="R87" s="10">
        <f>R88+R89</f>
        <v>0</v>
      </c>
      <c r="S87" s="10">
        <f>S88+S89</f>
        <v>0</v>
      </c>
      <c r="T87" s="1">
        <f t="shared" si="8"/>
        <v>0</v>
      </c>
      <c r="U87" s="1">
        <f t="shared" si="9"/>
        <v>0</v>
      </c>
      <c r="V87" s="21"/>
      <c r="W87" s="21"/>
      <c r="X87" s="21"/>
      <c r="Y87" s="78"/>
      <c r="Z87" s="56"/>
      <c r="AD87" s="57"/>
      <c r="AE87" s="57"/>
      <c r="AF87" s="38"/>
      <c r="AG87" s="38"/>
      <c r="AH87" s="58"/>
      <c r="AI87" s="28"/>
      <c r="AK87" s="59"/>
      <c r="AL87" s="60"/>
    </row>
    <row r="88" spans="1:38" ht="40.5" x14ac:dyDescent="0.25">
      <c r="A88" s="123"/>
      <c r="B88" s="123"/>
      <c r="C88" s="123"/>
      <c r="D88" s="123"/>
      <c r="E88" s="75" t="s">
        <v>263</v>
      </c>
      <c r="F88" s="76"/>
      <c r="G88" s="123" t="s">
        <v>264</v>
      </c>
      <c r="H88" s="77">
        <f>M88</f>
        <v>0</v>
      </c>
      <c r="I88" s="75" t="s">
        <v>265</v>
      </c>
      <c r="J88" s="75" t="s">
        <v>102</v>
      </c>
      <c r="K88" s="29">
        <v>8.5000000000000006E-2</v>
      </c>
      <c r="L88" s="9">
        <v>0.5</v>
      </c>
      <c r="M88" s="30">
        <v>0</v>
      </c>
      <c r="N88" s="9">
        <v>0</v>
      </c>
      <c r="O88" s="125">
        <f>IF(Q87&gt;0,N87,"na")</f>
        <v>0</v>
      </c>
      <c r="P88" s="10">
        <v>40000000</v>
      </c>
      <c r="Q88" s="10">
        <v>40000000</v>
      </c>
      <c r="R88" s="10">
        <v>0</v>
      </c>
      <c r="S88" s="10">
        <v>0</v>
      </c>
      <c r="T88" s="1">
        <f t="shared" si="8"/>
        <v>0</v>
      </c>
      <c r="U88" s="1">
        <f t="shared" si="9"/>
        <v>0</v>
      </c>
      <c r="V88" s="79"/>
      <c r="W88" s="79"/>
      <c r="X88" s="79" t="s">
        <v>417</v>
      </c>
      <c r="Y88" s="124" t="s">
        <v>56</v>
      </c>
      <c r="Z88" s="56"/>
      <c r="AB88" s="31"/>
      <c r="AD88" s="57"/>
      <c r="AE88" s="57"/>
      <c r="AF88" s="38"/>
      <c r="AG88" s="38"/>
      <c r="AH88" s="58"/>
      <c r="AI88" s="28"/>
      <c r="AK88" s="59"/>
      <c r="AL88" s="60"/>
    </row>
    <row r="89" spans="1:38" ht="40.5" x14ac:dyDescent="0.25">
      <c r="A89" s="123"/>
      <c r="B89" s="123"/>
      <c r="C89" s="123"/>
      <c r="D89" s="123"/>
      <c r="E89" s="75" t="s">
        <v>266</v>
      </c>
      <c r="F89" s="76"/>
      <c r="G89" s="123"/>
      <c r="H89" s="77">
        <f>M89</f>
        <v>0</v>
      </c>
      <c r="I89" s="75" t="s">
        <v>267</v>
      </c>
      <c r="J89" s="75" t="s">
        <v>103</v>
      </c>
      <c r="K89" s="29">
        <v>1.1579999999999999</v>
      </c>
      <c r="L89" s="95">
        <v>0.5</v>
      </c>
      <c r="M89" s="30">
        <v>0</v>
      </c>
      <c r="N89" s="9">
        <v>0</v>
      </c>
      <c r="O89" s="126"/>
      <c r="P89" s="10">
        <v>37122439</v>
      </c>
      <c r="Q89" s="10">
        <v>37122439</v>
      </c>
      <c r="R89" s="10">
        <v>0</v>
      </c>
      <c r="S89" s="10">
        <v>0</v>
      </c>
      <c r="T89" s="1">
        <f t="shared" si="8"/>
        <v>0</v>
      </c>
      <c r="U89" s="1">
        <f t="shared" si="9"/>
        <v>0</v>
      </c>
      <c r="V89" s="79"/>
      <c r="W89" s="79"/>
      <c r="X89" s="79" t="s">
        <v>417</v>
      </c>
      <c r="Y89" s="124"/>
      <c r="Z89" s="56"/>
      <c r="AB89" s="31"/>
      <c r="AD89" s="57"/>
      <c r="AE89" s="57"/>
      <c r="AF89" s="38"/>
      <c r="AG89" s="38"/>
      <c r="AH89" s="58"/>
      <c r="AI89" s="28"/>
      <c r="AK89" s="59"/>
      <c r="AL89" s="60"/>
    </row>
    <row r="90" spans="1:38" x14ac:dyDescent="0.25">
      <c r="A90" s="123">
        <v>4151</v>
      </c>
      <c r="B90" s="123"/>
      <c r="C90" s="123" t="s">
        <v>53</v>
      </c>
      <c r="D90" s="123" t="s">
        <v>268</v>
      </c>
      <c r="E90" s="75" t="s">
        <v>269</v>
      </c>
      <c r="F90" s="76"/>
      <c r="G90" s="75"/>
      <c r="H90" s="77">
        <f>H91+H92</f>
        <v>0</v>
      </c>
      <c r="I90" s="75"/>
      <c r="J90" s="75"/>
      <c r="K90" s="29">
        <f>K91+K92</f>
        <v>4.1000000000000002E-2</v>
      </c>
      <c r="L90" s="9">
        <f>L91+L92</f>
        <v>1</v>
      </c>
      <c r="M90" s="76">
        <f>M91+M92</f>
        <v>0</v>
      </c>
      <c r="N90" s="9">
        <f>N91+N92</f>
        <v>0</v>
      </c>
      <c r="O90" s="9"/>
      <c r="P90" s="10">
        <f>P91+P92</f>
        <v>116428289</v>
      </c>
      <c r="Q90" s="10">
        <f>Q91+Q92</f>
        <v>116428289</v>
      </c>
      <c r="R90" s="10">
        <f>R91+R92</f>
        <v>0</v>
      </c>
      <c r="S90" s="10">
        <f>S91+S92</f>
        <v>0</v>
      </c>
      <c r="T90" s="1">
        <f t="shared" si="8"/>
        <v>0</v>
      </c>
      <c r="U90" s="1">
        <f t="shared" si="9"/>
        <v>0</v>
      </c>
      <c r="V90" s="21"/>
      <c r="W90" s="21"/>
      <c r="X90" s="21"/>
      <c r="Y90" s="78"/>
      <c r="Z90" s="56"/>
      <c r="AD90" s="57"/>
      <c r="AE90" s="57"/>
      <c r="AF90" s="38"/>
      <c r="AG90" s="38"/>
      <c r="AH90" s="58"/>
      <c r="AI90" s="28"/>
      <c r="AK90" s="59"/>
      <c r="AL90" s="60"/>
    </row>
    <row r="91" spans="1:38" ht="40.5" x14ac:dyDescent="0.25">
      <c r="A91" s="123"/>
      <c r="B91" s="123"/>
      <c r="C91" s="123"/>
      <c r="D91" s="123"/>
      <c r="E91" s="75" t="s">
        <v>270</v>
      </c>
      <c r="F91" s="76"/>
      <c r="G91" s="123" t="s">
        <v>271</v>
      </c>
      <c r="H91" s="77">
        <f>M91</f>
        <v>0</v>
      </c>
      <c r="I91" s="75" t="s">
        <v>272</v>
      </c>
      <c r="J91" s="75" t="s">
        <v>225</v>
      </c>
      <c r="K91" s="29">
        <v>6.0000000000000001E-3</v>
      </c>
      <c r="L91" s="9">
        <v>0.4</v>
      </c>
      <c r="M91" s="30">
        <v>0</v>
      </c>
      <c r="N91" s="9">
        <v>0</v>
      </c>
      <c r="O91" s="125">
        <f>IF(Q90&gt;0,N90,"na")</f>
        <v>0</v>
      </c>
      <c r="P91" s="10">
        <v>46792692</v>
      </c>
      <c r="Q91" s="10">
        <v>46792692</v>
      </c>
      <c r="R91" s="10">
        <v>0</v>
      </c>
      <c r="S91" s="10">
        <v>0</v>
      </c>
      <c r="T91" s="1">
        <f t="shared" si="8"/>
        <v>0</v>
      </c>
      <c r="U91" s="1">
        <f t="shared" si="9"/>
        <v>0</v>
      </c>
      <c r="V91" s="79"/>
      <c r="W91" s="79"/>
      <c r="X91" s="79" t="s">
        <v>417</v>
      </c>
      <c r="Y91" s="124" t="s">
        <v>56</v>
      </c>
      <c r="Z91" s="56"/>
      <c r="AB91" s="31"/>
      <c r="AD91" s="57"/>
      <c r="AE91" s="57"/>
      <c r="AF91" s="38"/>
      <c r="AG91" s="38"/>
      <c r="AH91" s="58"/>
      <c r="AI91" s="28"/>
      <c r="AK91" s="59"/>
      <c r="AL91" s="60"/>
    </row>
    <row r="92" spans="1:38" ht="40.5" x14ac:dyDescent="0.25">
      <c r="A92" s="123"/>
      <c r="B92" s="123"/>
      <c r="C92" s="123"/>
      <c r="D92" s="123"/>
      <c r="E92" s="75" t="s">
        <v>273</v>
      </c>
      <c r="F92" s="76"/>
      <c r="G92" s="123"/>
      <c r="H92" s="77">
        <f>M92</f>
        <v>0</v>
      </c>
      <c r="I92" s="75" t="s">
        <v>274</v>
      </c>
      <c r="J92" s="75" t="s">
        <v>102</v>
      </c>
      <c r="K92" s="29">
        <v>3.5000000000000003E-2</v>
      </c>
      <c r="L92" s="95">
        <v>0.6</v>
      </c>
      <c r="M92" s="30">
        <v>0</v>
      </c>
      <c r="N92" s="9">
        <v>0</v>
      </c>
      <c r="O92" s="126"/>
      <c r="P92" s="10">
        <v>69635597</v>
      </c>
      <c r="Q92" s="10">
        <v>69635597</v>
      </c>
      <c r="R92" s="10">
        <v>0</v>
      </c>
      <c r="S92" s="10">
        <v>0</v>
      </c>
      <c r="T92" s="1">
        <f t="shared" si="8"/>
        <v>0</v>
      </c>
      <c r="U92" s="1">
        <f t="shared" si="9"/>
        <v>0</v>
      </c>
      <c r="V92" s="79"/>
      <c r="W92" s="79"/>
      <c r="X92" s="79" t="s">
        <v>417</v>
      </c>
      <c r="Y92" s="124"/>
      <c r="Z92" s="56"/>
      <c r="AB92" s="31"/>
      <c r="AD92" s="57"/>
      <c r="AE92" s="57"/>
      <c r="AF92" s="38"/>
      <c r="AG92" s="38"/>
      <c r="AH92" s="58"/>
      <c r="AI92" s="28"/>
      <c r="AK92" s="59"/>
      <c r="AL92" s="60"/>
    </row>
    <row r="93" spans="1:38" x14ac:dyDescent="0.25">
      <c r="A93" s="123">
        <v>4151</v>
      </c>
      <c r="B93" s="123"/>
      <c r="C93" s="123" t="s">
        <v>53</v>
      </c>
      <c r="D93" s="123" t="s">
        <v>275</v>
      </c>
      <c r="E93" s="75" t="s">
        <v>276</v>
      </c>
      <c r="F93" s="76"/>
      <c r="G93" s="75"/>
      <c r="H93" s="77">
        <f>H94+H95</f>
        <v>0</v>
      </c>
      <c r="I93" s="75"/>
      <c r="J93" s="75"/>
      <c r="K93" s="29">
        <f>K94+K95</f>
        <v>0.151</v>
      </c>
      <c r="L93" s="9">
        <f>L94+L95</f>
        <v>1</v>
      </c>
      <c r="M93" s="76">
        <f>M94+M95</f>
        <v>0</v>
      </c>
      <c r="N93" s="9">
        <f>N94+N95</f>
        <v>0</v>
      </c>
      <c r="O93" s="9"/>
      <c r="P93" s="10">
        <f>P94+P95</f>
        <v>117811321</v>
      </c>
      <c r="Q93" s="10">
        <f>Q94+Q95</f>
        <v>117811321</v>
      </c>
      <c r="R93" s="10">
        <f>R94+R95</f>
        <v>0</v>
      </c>
      <c r="S93" s="10">
        <f>S94+S95</f>
        <v>0</v>
      </c>
      <c r="T93" s="1">
        <f t="shared" si="8"/>
        <v>0</v>
      </c>
      <c r="U93" s="1">
        <f t="shared" si="9"/>
        <v>0</v>
      </c>
      <c r="V93" s="21"/>
      <c r="W93" s="21"/>
      <c r="X93" s="21"/>
      <c r="Y93" s="78"/>
      <c r="Z93" s="56"/>
      <c r="AD93" s="57"/>
      <c r="AE93" s="57"/>
      <c r="AF93" s="38"/>
      <c r="AG93" s="38"/>
      <c r="AH93" s="58"/>
      <c r="AI93" s="28"/>
      <c r="AK93" s="59"/>
      <c r="AL93" s="60"/>
    </row>
    <row r="94" spans="1:38" ht="40.5" x14ac:dyDescent="0.25">
      <c r="A94" s="123"/>
      <c r="B94" s="123"/>
      <c r="C94" s="123"/>
      <c r="D94" s="123"/>
      <c r="E94" s="75" t="s">
        <v>277</v>
      </c>
      <c r="F94" s="76"/>
      <c r="G94" s="123" t="s">
        <v>278</v>
      </c>
      <c r="H94" s="77">
        <f>M94</f>
        <v>0</v>
      </c>
      <c r="I94" s="75" t="s">
        <v>279</v>
      </c>
      <c r="J94" s="75" t="s">
        <v>102</v>
      </c>
      <c r="K94" s="29">
        <v>5.7000000000000002E-2</v>
      </c>
      <c r="L94" s="9">
        <v>0.92</v>
      </c>
      <c r="M94" s="30">
        <v>0</v>
      </c>
      <c r="N94" s="9">
        <v>0</v>
      </c>
      <c r="O94" s="125">
        <f>IF(Q93&gt;0,N93,"na")</f>
        <v>0</v>
      </c>
      <c r="P94" s="10">
        <v>107811321</v>
      </c>
      <c r="Q94" s="10">
        <v>107811321</v>
      </c>
      <c r="R94" s="10">
        <v>0</v>
      </c>
      <c r="S94" s="10">
        <v>0</v>
      </c>
      <c r="T94" s="1">
        <f t="shared" si="8"/>
        <v>0</v>
      </c>
      <c r="U94" s="1">
        <f t="shared" si="9"/>
        <v>0</v>
      </c>
      <c r="V94" s="79"/>
      <c r="W94" s="79"/>
      <c r="X94" s="79" t="s">
        <v>417</v>
      </c>
      <c r="Y94" s="124" t="s">
        <v>56</v>
      </c>
      <c r="Z94" s="56"/>
      <c r="AB94" s="31"/>
      <c r="AD94" s="57"/>
      <c r="AE94" s="57"/>
      <c r="AF94" s="38"/>
      <c r="AG94" s="38"/>
      <c r="AH94" s="58"/>
      <c r="AI94" s="28"/>
      <c r="AK94" s="59"/>
      <c r="AL94" s="60"/>
    </row>
    <row r="95" spans="1:38" ht="40.5" x14ac:dyDescent="0.25">
      <c r="A95" s="123"/>
      <c r="B95" s="123"/>
      <c r="C95" s="123"/>
      <c r="D95" s="123"/>
      <c r="E95" s="75" t="s">
        <v>280</v>
      </c>
      <c r="F95" s="76"/>
      <c r="G95" s="123"/>
      <c r="H95" s="77">
        <f>M95</f>
        <v>0</v>
      </c>
      <c r="I95" s="75" t="s">
        <v>281</v>
      </c>
      <c r="J95" s="75" t="s">
        <v>103</v>
      </c>
      <c r="K95" s="29">
        <v>9.4E-2</v>
      </c>
      <c r="L95" s="95">
        <v>0.08</v>
      </c>
      <c r="M95" s="30">
        <v>0</v>
      </c>
      <c r="N95" s="9">
        <v>0</v>
      </c>
      <c r="O95" s="126"/>
      <c r="P95" s="10">
        <v>10000000</v>
      </c>
      <c r="Q95" s="10">
        <v>10000000</v>
      </c>
      <c r="R95" s="10">
        <v>0</v>
      </c>
      <c r="S95" s="10">
        <v>0</v>
      </c>
      <c r="T95" s="1">
        <f t="shared" si="8"/>
        <v>0</v>
      </c>
      <c r="U95" s="1">
        <f t="shared" si="9"/>
        <v>0</v>
      </c>
      <c r="V95" s="79"/>
      <c r="W95" s="79"/>
      <c r="X95" s="79" t="s">
        <v>417</v>
      </c>
      <c r="Y95" s="124"/>
      <c r="Z95" s="56"/>
      <c r="AB95" s="31"/>
      <c r="AD95" s="57"/>
      <c r="AE95" s="57"/>
      <c r="AF95" s="38"/>
      <c r="AG95" s="38"/>
      <c r="AH95" s="58"/>
      <c r="AI95" s="28"/>
      <c r="AK95" s="59"/>
      <c r="AL95" s="60"/>
    </row>
    <row r="96" spans="1:38" x14ac:dyDescent="0.25">
      <c r="A96" s="123">
        <v>4151</v>
      </c>
      <c r="B96" s="123"/>
      <c r="C96" s="123" t="s">
        <v>53</v>
      </c>
      <c r="D96" s="123" t="s">
        <v>282</v>
      </c>
      <c r="E96" s="75" t="s">
        <v>283</v>
      </c>
      <c r="F96" s="76"/>
      <c r="G96" s="75"/>
      <c r="H96" s="77">
        <f>H97+H98</f>
        <v>0</v>
      </c>
      <c r="I96" s="75"/>
      <c r="J96" s="75"/>
      <c r="K96" s="29">
        <f>K97+K98</f>
        <v>0.246</v>
      </c>
      <c r="L96" s="9">
        <f>L97+L98</f>
        <v>1</v>
      </c>
      <c r="M96" s="76">
        <f>M97+M98</f>
        <v>0</v>
      </c>
      <c r="N96" s="9">
        <f>N97+N98</f>
        <v>0</v>
      </c>
      <c r="O96" s="9"/>
      <c r="P96" s="10">
        <f>P97+P98</f>
        <v>92281453</v>
      </c>
      <c r="Q96" s="10">
        <f>Q97+Q98</f>
        <v>92281453</v>
      </c>
      <c r="R96" s="10">
        <f>R97+R98</f>
        <v>0</v>
      </c>
      <c r="S96" s="10">
        <f>S97+S98</f>
        <v>0</v>
      </c>
      <c r="T96" s="1">
        <f t="shared" si="8"/>
        <v>0</v>
      </c>
      <c r="U96" s="1">
        <f t="shared" si="9"/>
        <v>0</v>
      </c>
      <c r="V96" s="21"/>
      <c r="W96" s="21"/>
      <c r="X96" s="21"/>
      <c r="Y96" s="78"/>
      <c r="Z96" s="56"/>
      <c r="AD96" s="57"/>
      <c r="AE96" s="57"/>
      <c r="AF96" s="38"/>
      <c r="AG96" s="38"/>
      <c r="AH96" s="58"/>
      <c r="AI96" s="28"/>
      <c r="AK96" s="59"/>
      <c r="AL96" s="60"/>
    </row>
    <row r="97" spans="1:38" ht="40.5" x14ac:dyDescent="0.25">
      <c r="A97" s="123"/>
      <c r="B97" s="123"/>
      <c r="C97" s="123"/>
      <c r="D97" s="123"/>
      <c r="E97" s="75" t="s">
        <v>284</v>
      </c>
      <c r="F97" s="76"/>
      <c r="G97" s="123" t="s">
        <v>285</v>
      </c>
      <c r="H97" s="77">
        <f>M97</f>
        <v>0</v>
      </c>
      <c r="I97" s="75" t="s">
        <v>286</v>
      </c>
      <c r="J97" s="75" t="s">
        <v>102</v>
      </c>
      <c r="K97" s="29">
        <v>0.17799999999999999</v>
      </c>
      <c r="L97" s="9">
        <v>0.5</v>
      </c>
      <c r="M97" s="30">
        <v>0</v>
      </c>
      <c r="N97" s="9">
        <v>0</v>
      </c>
      <c r="O97" s="125">
        <f>IF(Q96&gt;0,N96,"na")</f>
        <v>0</v>
      </c>
      <c r="P97" s="10">
        <v>85874382</v>
      </c>
      <c r="Q97" s="10">
        <v>85874382</v>
      </c>
      <c r="R97" s="10">
        <v>0</v>
      </c>
      <c r="S97" s="10">
        <v>0</v>
      </c>
      <c r="T97" s="1">
        <f t="shared" si="8"/>
        <v>0</v>
      </c>
      <c r="U97" s="1">
        <f t="shared" si="9"/>
        <v>0</v>
      </c>
      <c r="V97" s="79"/>
      <c r="W97" s="79"/>
      <c r="X97" s="79" t="s">
        <v>417</v>
      </c>
      <c r="Y97" s="124" t="s">
        <v>56</v>
      </c>
      <c r="Z97" s="56"/>
      <c r="AB97" s="31"/>
      <c r="AD97" s="57"/>
      <c r="AE97" s="57"/>
      <c r="AF97" s="38"/>
      <c r="AG97" s="38"/>
      <c r="AH97" s="58"/>
      <c r="AI97" s="28"/>
      <c r="AK97" s="59"/>
      <c r="AL97" s="60"/>
    </row>
    <row r="98" spans="1:38" ht="40.5" x14ac:dyDescent="0.25">
      <c r="A98" s="123"/>
      <c r="B98" s="123"/>
      <c r="C98" s="123"/>
      <c r="D98" s="123"/>
      <c r="E98" s="75" t="s">
        <v>287</v>
      </c>
      <c r="F98" s="76"/>
      <c r="G98" s="123"/>
      <c r="H98" s="77">
        <f>M98</f>
        <v>0</v>
      </c>
      <c r="I98" s="75" t="s">
        <v>288</v>
      </c>
      <c r="J98" s="75" t="s">
        <v>103</v>
      </c>
      <c r="K98" s="29">
        <v>6.8000000000000005E-2</v>
      </c>
      <c r="L98" s="95">
        <v>0.5</v>
      </c>
      <c r="M98" s="30">
        <v>0</v>
      </c>
      <c r="N98" s="9">
        <v>0</v>
      </c>
      <c r="O98" s="126"/>
      <c r="P98" s="10">
        <v>6407071</v>
      </c>
      <c r="Q98" s="10">
        <v>6407071</v>
      </c>
      <c r="R98" s="10">
        <v>0</v>
      </c>
      <c r="S98" s="10">
        <v>0</v>
      </c>
      <c r="T98" s="1">
        <f t="shared" si="8"/>
        <v>0</v>
      </c>
      <c r="U98" s="1">
        <f t="shared" si="9"/>
        <v>0</v>
      </c>
      <c r="V98" s="79"/>
      <c r="W98" s="79"/>
      <c r="X98" s="79" t="s">
        <v>417</v>
      </c>
      <c r="Y98" s="124"/>
      <c r="Z98" s="56"/>
      <c r="AB98" s="31"/>
      <c r="AD98" s="57"/>
      <c r="AE98" s="57"/>
      <c r="AF98" s="38"/>
      <c r="AG98" s="38"/>
      <c r="AH98" s="58"/>
      <c r="AI98" s="28"/>
      <c r="AK98" s="59"/>
      <c r="AL98" s="60"/>
    </row>
    <row r="99" spans="1:38" x14ac:dyDescent="0.25">
      <c r="A99" s="123">
        <v>4151</v>
      </c>
      <c r="B99" s="123"/>
      <c r="C99" s="123" t="s">
        <v>53</v>
      </c>
      <c r="D99" s="123" t="s">
        <v>289</v>
      </c>
      <c r="E99" s="75" t="s">
        <v>290</v>
      </c>
      <c r="F99" s="76"/>
      <c r="G99" s="75"/>
      <c r="H99" s="77">
        <f>H100+H101</f>
        <v>0</v>
      </c>
      <c r="I99" s="75"/>
      <c r="J99" s="75"/>
      <c r="K99" s="29">
        <f>K100+K101</f>
        <v>0.63300000000000001</v>
      </c>
      <c r="L99" s="9">
        <f>L100+L101</f>
        <v>1</v>
      </c>
      <c r="M99" s="76">
        <f>M100+M101</f>
        <v>0</v>
      </c>
      <c r="N99" s="9">
        <f>N100+N101</f>
        <v>0</v>
      </c>
      <c r="O99" s="9"/>
      <c r="P99" s="10">
        <f>P100+P101</f>
        <v>185780010</v>
      </c>
      <c r="Q99" s="10">
        <f>Q100+Q101</f>
        <v>185780010</v>
      </c>
      <c r="R99" s="10">
        <f>R100+R101</f>
        <v>0</v>
      </c>
      <c r="S99" s="10">
        <f>S100+S101</f>
        <v>0</v>
      </c>
      <c r="T99" s="1">
        <f t="shared" si="8"/>
        <v>0</v>
      </c>
      <c r="U99" s="1">
        <f t="shared" si="9"/>
        <v>0</v>
      </c>
      <c r="V99" s="21"/>
      <c r="W99" s="21"/>
      <c r="X99" s="21"/>
      <c r="Y99" s="78"/>
      <c r="Z99" s="56"/>
      <c r="AD99" s="57"/>
      <c r="AE99" s="57"/>
      <c r="AF99" s="38"/>
      <c r="AG99" s="38"/>
      <c r="AH99" s="58"/>
      <c r="AI99" s="28"/>
      <c r="AK99" s="59"/>
      <c r="AL99" s="60"/>
    </row>
    <row r="100" spans="1:38" ht="40.5" x14ac:dyDescent="0.25">
      <c r="A100" s="123"/>
      <c r="B100" s="123"/>
      <c r="C100" s="123"/>
      <c r="D100" s="123"/>
      <c r="E100" s="75" t="s">
        <v>291</v>
      </c>
      <c r="F100" s="76"/>
      <c r="G100" s="123" t="s">
        <v>292</v>
      </c>
      <c r="H100" s="77">
        <f>M100</f>
        <v>0</v>
      </c>
      <c r="I100" s="75" t="s">
        <v>293</v>
      </c>
      <c r="J100" s="75" t="s">
        <v>102</v>
      </c>
      <c r="K100" s="29">
        <v>0.35299999999999998</v>
      </c>
      <c r="L100" s="9">
        <v>0.5</v>
      </c>
      <c r="M100" s="30">
        <v>0</v>
      </c>
      <c r="N100" s="9">
        <v>0</v>
      </c>
      <c r="O100" s="125">
        <f>IF(Q99&gt;0,N99,"na")</f>
        <v>0</v>
      </c>
      <c r="P100" s="10">
        <v>158095196</v>
      </c>
      <c r="Q100" s="10">
        <v>158095196</v>
      </c>
      <c r="R100" s="10">
        <v>0</v>
      </c>
      <c r="S100" s="10">
        <v>0</v>
      </c>
      <c r="T100" s="1">
        <f t="shared" si="8"/>
        <v>0</v>
      </c>
      <c r="U100" s="1">
        <f t="shared" si="9"/>
        <v>0</v>
      </c>
      <c r="V100" s="79"/>
      <c r="W100" s="79"/>
      <c r="X100" s="79" t="s">
        <v>417</v>
      </c>
      <c r="Y100" s="124" t="s">
        <v>56</v>
      </c>
      <c r="Z100" s="56"/>
      <c r="AB100" s="31"/>
      <c r="AD100" s="57"/>
      <c r="AE100" s="57"/>
      <c r="AF100" s="38"/>
      <c r="AG100" s="38"/>
      <c r="AH100" s="58"/>
      <c r="AI100" s="28"/>
      <c r="AK100" s="59"/>
      <c r="AL100" s="60"/>
    </row>
    <row r="101" spans="1:38" ht="40.5" x14ac:dyDescent="0.25">
      <c r="A101" s="123"/>
      <c r="B101" s="123"/>
      <c r="C101" s="123"/>
      <c r="D101" s="123"/>
      <c r="E101" s="75" t="s">
        <v>294</v>
      </c>
      <c r="F101" s="76"/>
      <c r="G101" s="123"/>
      <c r="H101" s="77">
        <f>M101</f>
        <v>0</v>
      </c>
      <c r="I101" s="75" t="s">
        <v>416</v>
      </c>
      <c r="J101" s="75" t="s">
        <v>103</v>
      </c>
      <c r="K101" s="29">
        <v>0.28000000000000003</v>
      </c>
      <c r="L101" s="95">
        <v>0.5</v>
      </c>
      <c r="M101" s="30">
        <v>0</v>
      </c>
      <c r="N101" s="9">
        <v>0</v>
      </c>
      <c r="O101" s="126"/>
      <c r="P101" s="10">
        <v>27684814</v>
      </c>
      <c r="Q101" s="10">
        <v>27684814</v>
      </c>
      <c r="R101" s="10">
        <v>0</v>
      </c>
      <c r="S101" s="10">
        <v>0</v>
      </c>
      <c r="T101" s="1">
        <f t="shared" si="8"/>
        <v>0</v>
      </c>
      <c r="U101" s="1">
        <f t="shared" si="9"/>
        <v>0</v>
      </c>
      <c r="V101" s="79"/>
      <c r="W101" s="79"/>
      <c r="X101" s="79" t="s">
        <v>417</v>
      </c>
      <c r="Y101" s="124"/>
      <c r="Z101" s="56"/>
      <c r="AB101" s="31"/>
      <c r="AD101" s="57"/>
      <c r="AE101" s="57"/>
      <c r="AF101" s="38"/>
      <c r="AG101" s="38"/>
      <c r="AH101" s="58"/>
      <c r="AI101" s="28"/>
      <c r="AK101" s="59"/>
      <c r="AL101" s="60"/>
    </row>
    <row r="102" spans="1:38" x14ac:dyDescent="0.25">
      <c r="A102" s="123">
        <v>4151</v>
      </c>
      <c r="B102" s="123"/>
      <c r="C102" s="123" t="s">
        <v>53</v>
      </c>
      <c r="D102" s="123" t="s">
        <v>295</v>
      </c>
      <c r="E102" s="75" t="s">
        <v>296</v>
      </c>
      <c r="F102" s="76"/>
      <c r="G102" s="75"/>
      <c r="H102" s="77">
        <f>H103</f>
        <v>0</v>
      </c>
      <c r="I102" s="75"/>
      <c r="J102" s="75"/>
      <c r="K102" s="29">
        <f>K103</f>
        <v>0.17</v>
      </c>
      <c r="L102" s="9">
        <f>L103</f>
        <v>1</v>
      </c>
      <c r="M102" s="76">
        <f>M103</f>
        <v>0</v>
      </c>
      <c r="N102" s="9">
        <f>N103</f>
        <v>0</v>
      </c>
      <c r="O102" s="9"/>
      <c r="P102" s="10">
        <f>P103</f>
        <v>86220000</v>
      </c>
      <c r="Q102" s="10">
        <f>Q103</f>
        <v>86220000</v>
      </c>
      <c r="R102" s="10">
        <f>R103</f>
        <v>0</v>
      </c>
      <c r="S102" s="10">
        <f>S103</f>
        <v>0</v>
      </c>
      <c r="T102" s="1">
        <f t="shared" si="8"/>
        <v>0</v>
      </c>
      <c r="U102" s="1">
        <f t="shared" si="9"/>
        <v>0</v>
      </c>
      <c r="V102" s="21"/>
      <c r="W102" s="21"/>
      <c r="X102" s="21"/>
      <c r="Y102" s="78"/>
      <c r="Z102" s="56"/>
      <c r="AD102" s="57"/>
      <c r="AE102" s="57"/>
      <c r="AF102" s="38"/>
      <c r="AG102" s="38"/>
      <c r="AH102" s="58"/>
      <c r="AI102" s="28"/>
      <c r="AK102" s="59"/>
      <c r="AL102" s="60"/>
    </row>
    <row r="103" spans="1:38" ht="40.5" x14ac:dyDescent="0.25">
      <c r="A103" s="123"/>
      <c r="B103" s="123"/>
      <c r="C103" s="123"/>
      <c r="D103" s="123"/>
      <c r="E103" s="75" t="s">
        <v>297</v>
      </c>
      <c r="F103" s="76"/>
      <c r="G103" s="75" t="s">
        <v>298</v>
      </c>
      <c r="H103" s="77">
        <f>M103</f>
        <v>0</v>
      </c>
      <c r="I103" s="75" t="s">
        <v>299</v>
      </c>
      <c r="J103" s="75" t="s">
        <v>102</v>
      </c>
      <c r="K103" s="29">
        <v>0.17</v>
      </c>
      <c r="L103" s="9">
        <v>1</v>
      </c>
      <c r="M103" s="30">
        <v>0</v>
      </c>
      <c r="N103" s="9">
        <v>0</v>
      </c>
      <c r="O103" s="9">
        <f>IF(Q102&gt;0,N102,"na")</f>
        <v>0</v>
      </c>
      <c r="P103" s="10">
        <v>86220000</v>
      </c>
      <c r="Q103" s="10">
        <v>86220000</v>
      </c>
      <c r="R103" s="10">
        <v>0</v>
      </c>
      <c r="S103" s="10">
        <v>0</v>
      </c>
      <c r="T103" s="1">
        <f t="shared" si="8"/>
        <v>0</v>
      </c>
      <c r="U103" s="1">
        <f t="shared" si="9"/>
        <v>0</v>
      </c>
      <c r="V103" s="79"/>
      <c r="W103" s="79"/>
      <c r="X103" s="79" t="s">
        <v>417</v>
      </c>
      <c r="Y103" s="78" t="s">
        <v>56</v>
      </c>
      <c r="Z103" s="56"/>
      <c r="AB103" s="31"/>
      <c r="AD103" s="57"/>
      <c r="AE103" s="57"/>
      <c r="AF103" s="38"/>
      <c r="AG103" s="38"/>
      <c r="AH103" s="58"/>
      <c r="AI103" s="28"/>
      <c r="AK103" s="59"/>
      <c r="AL103" s="60"/>
    </row>
    <row r="104" spans="1:38" x14ac:dyDescent="0.25">
      <c r="A104" s="68"/>
      <c r="B104" s="68">
        <v>53040040004</v>
      </c>
      <c r="C104" s="68" t="s">
        <v>52</v>
      </c>
      <c r="D104" s="68" t="s">
        <v>14</v>
      </c>
      <c r="E104" s="68" t="s">
        <v>7</v>
      </c>
      <c r="F104" s="69">
        <v>64.090999999999994</v>
      </c>
      <c r="G104" s="68"/>
      <c r="H104" s="70">
        <f>H105+H108+H110+H112+H114+H116+H118+H120+H122+H124+H126+H128+H130+H132+H134+H136+H138+H140+H142</f>
        <v>9</v>
      </c>
      <c r="I104" s="68"/>
      <c r="J104" s="68"/>
      <c r="K104" s="71">
        <f>K105+K108+K110+K112+K114+K116+K118+K120+K122+K124+K126+K128+K130+K132+K134+K136+K138+K140+K142</f>
        <v>64.090999999999994</v>
      </c>
      <c r="L104" s="72"/>
      <c r="M104" s="71"/>
      <c r="N104" s="73"/>
      <c r="O104" s="72"/>
      <c r="P104" s="6"/>
      <c r="Q104" s="6"/>
      <c r="R104" s="6"/>
      <c r="S104" s="6"/>
      <c r="T104" s="6"/>
      <c r="U104" s="6"/>
      <c r="V104" s="23"/>
      <c r="W104" s="23"/>
      <c r="X104" s="23"/>
      <c r="Y104" s="55"/>
      <c r="Z104" s="56"/>
      <c r="AD104" s="57"/>
      <c r="AE104" s="57"/>
      <c r="AF104" s="38"/>
      <c r="AG104" s="38"/>
      <c r="AH104" s="58"/>
      <c r="AI104" s="28"/>
      <c r="AK104" s="59"/>
      <c r="AL104" s="60"/>
    </row>
    <row r="105" spans="1:38" x14ac:dyDescent="0.25">
      <c r="A105" s="123">
        <v>4151</v>
      </c>
      <c r="B105" s="123"/>
      <c r="C105" s="123" t="s">
        <v>53</v>
      </c>
      <c r="D105" s="123" t="s">
        <v>105</v>
      </c>
      <c r="E105" s="75" t="s">
        <v>106</v>
      </c>
      <c r="F105" s="76"/>
      <c r="G105" s="75"/>
      <c r="H105" s="77">
        <f>H106+H107</f>
        <v>9</v>
      </c>
      <c r="I105" s="75"/>
      <c r="J105" s="75"/>
      <c r="K105" s="29">
        <f>K106+K107</f>
        <v>54.39</v>
      </c>
      <c r="L105" s="9">
        <f>L106+L107</f>
        <v>1</v>
      </c>
      <c r="M105" s="76">
        <f>M106+M107</f>
        <v>9</v>
      </c>
      <c r="N105" s="9">
        <f>N106+N107</f>
        <v>0.183</v>
      </c>
      <c r="O105" s="9"/>
      <c r="P105" s="10">
        <f>P106+P107</f>
        <v>97589242137</v>
      </c>
      <c r="Q105" s="10">
        <f>Q106+Q107</f>
        <v>117589242137</v>
      </c>
      <c r="R105" s="10">
        <f>R106+R107</f>
        <v>8445173500</v>
      </c>
      <c r="S105" s="10">
        <f>S106+S107</f>
        <v>2881000500</v>
      </c>
      <c r="T105" s="1">
        <f t="shared" ref="T105:T143" si="10">+IF(Q105&gt;0,R105/Q105,0)</f>
        <v>7.1819269743747138E-2</v>
      </c>
      <c r="U105" s="1">
        <f t="shared" ref="U105:U143" si="11">+IF(R105&gt;0,S105/R105,0)</f>
        <v>0.34114165919741024</v>
      </c>
      <c r="V105" s="21"/>
      <c r="W105" s="21"/>
      <c r="X105" s="21"/>
      <c r="Y105" s="55"/>
      <c r="Z105" s="56"/>
      <c r="AD105" s="57"/>
      <c r="AE105" s="57"/>
      <c r="AF105" s="38"/>
      <c r="AG105" s="38"/>
      <c r="AH105" s="58"/>
      <c r="AI105" s="28"/>
      <c r="AK105" s="59"/>
      <c r="AL105" s="60"/>
    </row>
    <row r="106" spans="1:38" ht="54" x14ac:dyDescent="0.25">
      <c r="A106" s="123"/>
      <c r="B106" s="123"/>
      <c r="C106" s="123"/>
      <c r="D106" s="123"/>
      <c r="E106" s="75" t="s">
        <v>107</v>
      </c>
      <c r="F106" s="76"/>
      <c r="G106" s="123" t="s">
        <v>104</v>
      </c>
      <c r="H106" s="77">
        <f>M106</f>
        <v>9</v>
      </c>
      <c r="I106" s="75" t="s">
        <v>300</v>
      </c>
      <c r="J106" s="75" t="s">
        <v>109</v>
      </c>
      <c r="K106" s="29">
        <v>54</v>
      </c>
      <c r="L106" s="95">
        <v>0.98</v>
      </c>
      <c r="M106" s="30">
        <v>9</v>
      </c>
      <c r="N106" s="9">
        <v>0.183</v>
      </c>
      <c r="O106" s="125">
        <f>IF(Q105&gt;0,N105,"na")</f>
        <v>0.183</v>
      </c>
      <c r="P106" s="10">
        <v>97430549659</v>
      </c>
      <c r="Q106" s="10">
        <v>117430549659</v>
      </c>
      <c r="R106" s="10">
        <v>8445173500</v>
      </c>
      <c r="S106" s="10">
        <v>2881000500</v>
      </c>
      <c r="T106" s="1">
        <f t="shared" si="10"/>
        <v>7.1916324368092172E-2</v>
      </c>
      <c r="U106" s="1">
        <f t="shared" si="11"/>
        <v>0.34114165919741024</v>
      </c>
      <c r="V106" s="79">
        <v>44612</v>
      </c>
      <c r="W106" s="79">
        <v>44926</v>
      </c>
      <c r="X106" s="79" t="s">
        <v>422</v>
      </c>
      <c r="Y106" s="124" t="s">
        <v>56</v>
      </c>
      <c r="Z106" s="56"/>
      <c r="AB106" s="31"/>
      <c r="AD106" s="57"/>
      <c r="AE106" s="57"/>
      <c r="AF106" s="38"/>
      <c r="AG106" s="38"/>
      <c r="AH106" s="58"/>
      <c r="AI106" s="28"/>
      <c r="AK106" s="59"/>
      <c r="AL106" s="60"/>
    </row>
    <row r="107" spans="1:38" ht="40.5" x14ac:dyDescent="0.25">
      <c r="A107" s="123"/>
      <c r="B107" s="123"/>
      <c r="C107" s="123"/>
      <c r="D107" s="123"/>
      <c r="E107" s="75" t="s">
        <v>108</v>
      </c>
      <c r="F107" s="76"/>
      <c r="G107" s="123"/>
      <c r="H107" s="77">
        <f>M107</f>
        <v>0</v>
      </c>
      <c r="I107" s="75" t="s">
        <v>301</v>
      </c>
      <c r="J107" s="75" t="s">
        <v>70</v>
      </c>
      <c r="K107" s="29">
        <v>0.39</v>
      </c>
      <c r="L107" s="95">
        <v>0.02</v>
      </c>
      <c r="M107" s="29">
        <v>0</v>
      </c>
      <c r="N107" s="9">
        <v>0</v>
      </c>
      <c r="O107" s="126"/>
      <c r="P107" s="10">
        <v>158692478</v>
      </c>
      <c r="Q107" s="10">
        <v>158692478</v>
      </c>
      <c r="R107" s="10">
        <v>0</v>
      </c>
      <c r="S107" s="10">
        <v>0</v>
      </c>
      <c r="T107" s="1">
        <f t="shared" si="10"/>
        <v>0</v>
      </c>
      <c r="U107" s="1">
        <f t="shared" si="11"/>
        <v>0</v>
      </c>
      <c r="V107" s="79"/>
      <c r="W107" s="79"/>
      <c r="X107" s="79" t="s">
        <v>417</v>
      </c>
      <c r="Y107" s="124"/>
      <c r="Z107" s="56"/>
      <c r="AB107" s="31"/>
      <c r="AD107" s="57"/>
      <c r="AE107" s="57"/>
      <c r="AF107" s="38"/>
      <c r="AG107" s="38"/>
      <c r="AH107" s="58"/>
      <c r="AI107" s="28"/>
      <c r="AK107" s="59"/>
      <c r="AL107" s="60"/>
    </row>
    <row r="108" spans="1:38" x14ac:dyDescent="0.25">
      <c r="A108" s="123">
        <v>4151</v>
      </c>
      <c r="B108" s="123"/>
      <c r="C108" s="123" t="s">
        <v>53</v>
      </c>
      <c r="D108" s="123" t="s">
        <v>302</v>
      </c>
      <c r="E108" s="75" t="s">
        <v>303</v>
      </c>
      <c r="F108" s="76"/>
      <c r="G108" s="75"/>
      <c r="H108" s="77">
        <f>H109</f>
        <v>0</v>
      </c>
      <c r="I108" s="75"/>
      <c r="J108" s="75"/>
      <c r="K108" s="29">
        <f>K109</f>
        <v>1.68</v>
      </c>
      <c r="L108" s="9">
        <f>L109</f>
        <v>1</v>
      </c>
      <c r="M108" s="76">
        <f>M109</f>
        <v>0</v>
      </c>
      <c r="N108" s="9">
        <f>N109</f>
        <v>0</v>
      </c>
      <c r="O108" s="9"/>
      <c r="P108" s="10">
        <f>P109</f>
        <v>281846021</v>
      </c>
      <c r="Q108" s="10">
        <f>Q109</f>
        <v>281846021</v>
      </c>
      <c r="R108" s="10">
        <f>R109</f>
        <v>0</v>
      </c>
      <c r="S108" s="10">
        <f>S109</f>
        <v>0</v>
      </c>
      <c r="T108" s="1">
        <f t="shared" si="10"/>
        <v>0</v>
      </c>
      <c r="U108" s="1">
        <f t="shared" si="11"/>
        <v>0</v>
      </c>
      <c r="V108" s="21"/>
      <c r="W108" s="21"/>
      <c r="X108" s="21"/>
      <c r="Y108" s="78"/>
      <c r="Z108" s="56"/>
      <c r="AD108" s="57"/>
      <c r="AE108" s="57"/>
      <c r="AF108" s="38"/>
      <c r="AG108" s="38"/>
      <c r="AH108" s="58"/>
      <c r="AI108" s="28"/>
      <c r="AK108" s="59"/>
      <c r="AL108" s="60"/>
    </row>
    <row r="109" spans="1:38" ht="40.5" x14ac:dyDescent="0.25">
      <c r="A109" s="123"/>
      <c r="B109" s="123"/>
      <c r="C109" s="123"/>
      <c r="D109" s="123"/>
      <c r="E109" s="75" t="s">
        <v>304</v>
      </c>
      <c r="F109" s="76"/>
      <c r="G109" s="75" t="s">
        <v>305</v>
      </c>
      <c r="H109" s="77">
        <f>M109</f>
        <v>0</v>
      </c>
      <c r="I109" s="75" t="s">
        <v>306</v>
      </c>
      <c r="J109" s="75" t="s">
        <v>307</v>
      </c>
      <c r="K109" s="29">
        <v>1.68</v>
      </c>
      <c r="L109" s="9">
        <v>1</v>
      </c>
      <c r="M109" s="30">
        <v>0</v>
      </c>
      <c r="N109" s="9">
        <v>0</v>
      </c>
      <c r="O109" s="9">
        <f>IF(Q108&gt;0,N108,"na")</f>
        <v>0</v>
      </c>
      <c r="P109" s="10">
        <v>281846021</v>
      </c>
      <c r="Q109" s="10">
        <v>281846021</v>
      </c>
      <c r="R109" s="10">
        <v>0</v>
      </c>
      <c r="S109" s="10">
        <v>0</v>
      </c>
      <c r="T109" s="1">
        <f t="shared" si="10"/>
        <v>0</v>
      </c>
      <c r="U109" s="1">
        <f t="shared" si="11"/>
        <v>0</v>
      </c>
      <c r="V109" s="79"/>
      <c r="W109" s="79"/>
      <c r="X109" s="79" t="s">
        <v>417</v>
      </c>
      <c r="Y109" s="78" t="s">
        <v>56</v>
      </c>
      <c r="Z109" s="56"/>
      <c r="AB109" s="31"/>
      <c r="AD109" s="57"/>
      <c r="AE109" s="57"/>
      <c r="AF109" s="38"/>
      <c r="AG109" s="38"/>
      <c r="AH109" s="58"/>
      <c r="AI109" s="28"/>
      <c r="AK109" s="59"/>
      <c r="AL109" s="60"/>
    </row>
    <row r="110" spans="1:38" x14ac:dyDescent="0.25">
      <c r="A110" s="123">
        <v>4151</v>
      </c>
      <c r="B110" s="123"/>
      <c r="C110" s="123" t="s">
        <v>53</v>
      </c>
      <c r="D110" s="123" t="s">
        <v>308</v>
      </c>
      <c r="E110" s="75" t="s">
        <v>309</v>
      </c>
      <c r="F110" s="76"/>
      <c r="G110" s="75"/>
      <c r="H110" s="77">
        <f>H111</f>
        <v>0</v>
      </c>
      <c r="I110" s="75"/>
      <c r="J110" s="75"/>
      <c r="K110" s="29">
        <f>K111</f>
        <v>0.78</v>
      </c>
      <c r="L110" s="9">
        <f>L111</f>
        <v>1</v>
      </c>
      <c r="M110" s="76">
        <f>M111</f>
        <v>0</v>
      </c>
      <c r="N110" s="9">
        <f>N111</f>
        <v>0</v>
      </c>
      <c r="O110" s="9"/>
      <c r="P110" s="10">
        <f>P111</f>
        <v>81781580</v>
      </c>
      <c r="Q110" s="10">
        <f>Q111</f>
        <v>81781580</v>
      </c>
      <c r="R110" s="10">
        <f>R111</f>
        <v>0</v>
      </c>
      <c r="S110" s="10">
        <f>S111</f>
        <v>0</v>
      </c>
      <c r="T110" s="1">
        <f t="shared" si="10"/>
        <v>0</v>
      </c>
      <c r="U110" s="1">
        <f t="shared" si="11"/>
        <v>0</v>
      </c>
      <c r="V110" s="21"/>
      <c r="W110" s="21"/>
      <c r="X110" s="21"/>
      <c r="Y110" s="78"/>
      <c r="Z110" s="56"/>
      <c r="AD110" s="57"/>
      <c r="AE110" s="57"/>
      <c r="AF110" s="38"/>
      <c r="AG110" s="38"/>
      <c r="AH110" s="58"/>
      <c r="AI110" s="28"/>
      <c r="AK110" s="59"/>
      <c r="AL110" s="60"/>
    </row>
    <row r="111" spans="1:38" ht="40.5" x14ac:dyDescent="0.25">
      <c r="A111" s="123"/>
      <c r="B111" s="123"/>
      <c r="C111" s="123"/>
      <c r="D111" s="123"/>
      <c r="E111" s="75" t="s">
        <v>310</v>
      </c>
      <c r="F111" s="76"/>
      <c r="G111" s="75" t="s">
        <v>311</v>
      </c>
      <c r="H111" s="77">
        <f>M111</f>
        <v>0</v>
      </c>
      <c r="I111" s="75" t="s">
        <v>312</v>
      </c>
      <c r="J111" s="75" t="s">
        <v>70</v>
      </c>
      <c r="K111" s="29">
        <v>0.78</v>
      </c>
      <c r="L111" s="9">
        <v>1</v>
      </c>
      <c r="M111" s="30">
        <v>0</v>
      </c>
      <c r="N111" s="9">
        <v>0</v>
      </c>
      <c r="O111" s="9">
        <f>IF(Q110&gt;0,N110,"na")</f>
        <v>0</v>
      </c>
      <c r="P111" s="10">
        <v>81781580</v>
      </c>
      <c r="Q111" s="10">
        <v>81781580</v>
      </c>
      <c r="R111" s="10">
        <v>0</v>
      </c>
      <c r="S111" s="10">
        <v>0</v>
      </c>
      <c r="T111" s="1">
        <f t="shared" si="10"/>
        <v>0</v>
      </c>
      <c r="U111" s="1">
        <f t="shared" si="11"/>
        <v>0</v>
      </c>
      <c r="V111" s="79"/>
      <c r="W111" s="79"/>
      <c r="X111" s="79" t="s">
        <v>417</v>
      </c>
      <c r="Y111" s="78" t="s">
        <v>56</v>
      </c>
      <c r="Z111" s="56"/>
      <c r="AB111" s="31"/>
      <c r="AD111" s="57"/>
      <c r="AE111" s="57"/>
      <c r="AF111" s="38"/>
      <c r="AG111" s="38"/>
      <c r="AH111" s="58"/>
      <c r="AI111" s="28"/>
      <c r="AK111" s="59"/>
      <c r="AL111" s="60"/>
    </row>
    <row r="112" spans="1:38" x14ac:dyDescent="0.25">
      <c r="A112" s="123">
        <v>4151</v>
      </c>
      <c r="B112" s="123"/>
      <c r="C112" s="123" t="s">
        <v>53</v>
      </c>
      <c r="D112" s="123" t="s">
        <v>313</v>
      </c>
      <c r="E112" s="75" t="s">
        <v>314</v>
      </c>
      <c r="F112" s="76"/>
      <c r="G112" s="75"/>
      <c r="H112" s="77">
        <f>H113</f>
        <v>0</v>
      </c>
      <c r="I112" s="75"/>
      <c r="J112" s="75"/>
      <c r="K112" s="29">
        <f>K113</f>
        <v>1</v>
      </c>
      <c r="L112" s="9">
        <f>L113</f>
        <v>1</v>
      </c>
      <c r="M112" s="76">
        <f>M113</f>
        <v>0</v>
      </c>
      <c r="N112" s="9">
        <f>N113</f>
        <v>0</v>
      </c>
      <c r="O112" s="9"/>
      <c r="P112" s="10">
        <f>P113</f>
        <v>90000000</v>
      </c>
      <c r="Q112" s="10">
        <f>Q113</f>
        <v>90000000</v>
      </c>
      <c r="R112" s="10">
        <f>R113</f>
        <v>0</v>
      </c>
      <c r="S112" s="10">
        <f>S113</f>
        <v>0</v>
      </c>
      <c r="T112" s="1">
        <f t="shared" si="10"/>
        <v>0</v>
      </c>
      <c r="U112" s="1">
        <f t="shared" si="11"/>
        <v>0</v>
      </c>
      <c r="V112" s="21"/>
      <c r="W112" s="21"/>
      <c r="X112" s="21"/>
      <c r="Y112" s="78"/>
      <c r="Z112" s="56"/>
      <c r="AD112" s="57"/>
      <c r="AE112" s="57"/>
      <c r="AF112" s="38"/>
      <c r="AG112" s="38"/>
      <c r="AH112" s="58"/>
      <c r="AI112" s="28"/>
      <c r="AK112" s="59"/>
      <c r="AL112" s="60"/>
    </row>
    <row r="113" spans="1:38" ht="40.5" x14ac:dyDescent="0.25">
      <c r="A113" s="123"/>
      <c r="B113" s="123"/>
      <c r="C113" s="123"/>
      <c r="D113" s="123"/>
      <c r="E113" s="75" t="s">
        <v>315</v>
      </c>
      <c r="F113" s="76"/>
      <c r="G113" s="75" t="s">
        <v>316</v>
      </c>
      <c r="H113" s="77">
        <f>M113</f>
        <v>0</v>
      </c>
      <c r="I113" s="75" t="s">
        <v>317</v>
      </c>
      <c r="J113" s="75" t="s">
        <v>307</v>
      </c>
      <c r="K113" s="29">
        <v>1</v>
      </c>
      <c r="L113" s="9">
        <v>1</v>
      </c>
      <c r="M113" s="30">
        <v>0</v>
      </c>
      <c r="N113" s="9">
        <v>0</v>
      </c>
      <c r="O113" s="9">
        <f>IF(Q112&gt;0,N112,"na")</f>
        <v>0</v>
      </c>
      <c r="P113" s="10">
        <v>90000000</v>
      </c>
      <c r="Q113" s="10">
        <v>90000000</v>
      </c>
      <c r="R113" s="10">
        <v>0</v>
      </c>
      <c r="S113" s="10">
        <v>0</v>
      </c>
      <c r="T113" s="1">
        <f t="shared" si="10"/>
        <v>0</v>
      </c>
      <c r="U113" s="1">
        <f t="shared" si="11"/>
        <v>0</v>
      </c>
      <c r="V113" s="79"/>
      <c r="W113" s="79"/>
      <c r="X113" s="79" t="s">
        <v>417</v>
      </c>
      <c r="Y113" s="78" t="s">
        <v>56</v>
      </c>
      <c r="Z113" s="56"/>
      <c r="AB113" s="31"/>
      <c r="AD113" s="57"/>
      <c r="AE113" s="57"/>
      <c r="AF113" s="38"/>
      <c r="AG113" s="38"/>
      <c r="AH113" s="58"/>
      <c r="AI113" s="28"/>
      <c r="AK113" s="59"/>
      <c r="AL113" s="60"/>
    </row>
    <row r="114" spans="1:38" x14ac:dyDescent="0.25">
      <c r="A114" s="123">
        <v>4151</v>
      </c>
      <c r="B114" s="123"/>
      <c r="C114" s="123" t="s">
        <v>53</v>
      </c>
      <c r="D114" s="123" t="s">
        <v>318</v>
      </c>
      <c r="E114" s="75" t="s">
        <v>319</v>
      </c>
      <c r="F114" s="76"/>
      <c r="G114" s="75"/>
      <c r="H114" s="77">
        <f>H115</f>
        <v>0</v>
      </c>
      <c r="I114" s="75"/>
      <c r="J114" s="75"/>
      <c r="K114" s="29">
        <f>K115</f>
        <v>0.13</v>
      </c>
      <c r="L114" s="9">
        <f>L115</f>
        <v>1</v>
      </c>
      <c r="M114" s="76">
        <f>M115</f>
        <v>0</v>
      </c>
      <c r="N114" s="9">
        <f>N115</f>
        <v>0</v>
      </c>
      <c r="O114" s="9"/>
      <c r="P114" s="10">
        <f>P115</f>
        <v>27999984</v>
      </c>
      <c r="Q114" s="10">
        <f>Q115</f>
        <v>27999984</v>
      </c>
      <c r="R114" s="10">
        <f>R115</f>
        <v>0</v>
      </c>
      <c r="S114" s="10">
        <f>S115</f>
        <v>0</v>
      </c>
      <c r="T114" s="1">
        <f t="shared" si="10"/>
        <v>0</v>
      </c>
      <c r="U114" s="1">
        <f t="shared" si="11"/>
        <v>0</v>
      </c>
      <c r="V114" s="21"/>
      <c r="W114" s="21"/>
      <c r="X114" s="21"/>
      <c r="Y114" s="78"/>
      <c r="Z114" s="56"/>
      <c r="AD114" s="57"/>
      <c r="AE114" s="57"/>
      <c r="AF114" s="38"/>
      <c r="AG114" s="38"/>
      <c r="AH114" s="58"/>
      <c r="AI114" s="28"/>
      <c r="AK114" s="59"/>
      <c r="AL114" s="60"/>
    </row>
    <row r="115" spans="1:38" ht="40.5" x14ac:dyDescent="0.25">
      <c r="A115" s="123"/>
      <c r="B115" s="123"/>
      <c r="C115" s="123"/>
      <c r="D115" s="123"/>
      <c r="E115" s="75" t="s">
        <v>320</v>
      </c>
      <c r="F115" s="76"/>
      <c r="G115" s="75" t="s">
        <v>321</v>
      </c>
      <c r="H115" s="77">
        <f>M115</f>
        <v>0</v>
      </c>
      <c r="I115" s="75" t="s">
        <v>322</v>
      </c>
      <c r="J115" s="75" t="s">
        <v>307</v>
      </c>
      <c r="K115" s="29">
        <v>0.13</v>
      </c>
      <c r="L115" s="9">
        <v>1</v>
      </c>
      <c r="M115" s="30">
        <v>0</v>
      </c>
      <c r="N115" s="9">
        <v>0</v>
      </c>
      <c r="O115" s="9">
        <f>IF(Q114&gt;0,N114,"na")</f>
        <v>0</v>
      </c>
      <c r="P115" s="10">
        <v>27999984</v>
      </c>
      <c r="Q115" s="10">
        <v>27999984</v>
      </c>
      <c r="R115" s="10">
        <v>0</v>
      </c>
      <c r="S115" s="10">
        <v>0</v>
      </c>
      <c r="T115" s="1">
        <f t="shared" si="10"/>
        <v>0</v>
      </c>
      <c r="U115" s="1">
        <f t="shared" si="11"/>
        <v>0</v>
      </c>
      <c r="V115" s="79"/>
      <c r="W115" s="79"/>
      <c r="X115" s="79" t="s">
        <v>417</v>
      </c>
      <c r="Y115" s="78" t="s">
        <v>56</v>
      </c>
      <c r="Z115" s="56"/>
      <c r="AB115" s="31"/>
      <c r="AD115" s="57"/>
      <c r="AE115" s="57"/>
      <c r="AF115" s="38"/>
      <c r="AG115" s="38"/>
      <c r="AH115" s="58"/>
      <c r="AI115" s="28"/>
      <c r="AK115" s="59"/>
      <c r="AL115" s="60"/>
    </row>
    <row r="116" spans="1:38" x14ac:dyDescent="0.25">
      <c r="A116" s="123">
        <v>4151</v>
      </c>
      <c r="B116" s="123"/>
      <c r="C116" s="123" t="s">
        <v>53</v>
      </c>
      <c r="D116" s="123" t="s">
        <v>323</v>
      </c>
      <c r="E116" s="75" t="s">
        <v>324</v>
      </c>
      <c r="F116" s="76"/>
      <c r="G116" s="75"/>
      <c r="H116" s="77">
        <f>H117</f>
        <v>0</v>
      </c>
      <c r="I116" s="75"/>
      <c r="J116" s="75"/>
      <c r="K116" s="29">
        <f>K117</f>
        <v>0.12</v>
      </c>
      <c r="L116" s="9">
        <f>L117</f>
        <v>1</v>
      </c>
      <c r="M116" s="76">
        <f>M117</f>
        <v>0</v>
      </c>
      <c r="N116" s="9">
        <f>N117</f>
        <v>0</v>
      </c>
      <c r="O116" s="9"/>
      <c r="P116" s="10">
        <f>P117</f>
        <v>23673720</v>
      </c>
      <c r="Q116" s="10">
        <f>Q117</f>
        <v>23673720</v>
      </c>
      <c r="R116" s="10">
        <f>R117</f>
        <v>0</v>
      </c>
      <c r="S116" s="10">
        <f>S117</f>
        <v>0</v>
      </c>
      <c r="T116" s="1">
        <f t="shared" si="10"/>
        <v>0</v>
      </c>
      <c r="U116" s="1">
        <f t="shared" si="11"/>
        <v>0</v>
      </c>
      <c r="V116" s="21"/>
      <c r="W116" s="21"/>
      <c r="X116" s="21"/>
      <c r="Y116" s="78"/>
      <c r="Z116" s="56"/>
      <c r="AD116" s="57"/>
      <c r="AE116" s="57"/>
      <c r="AF116" s="38"/>
      <c r="AG116" s="38"/>
      <c r="AH116" s="58"/>
      <c r="AI116" s="28"/>
      <c r="AK116" s="59"/>
      <c r="AL116" s="60"/>
    </row>
    <row r="117" spans="1:38" ht="40.5" x14ac:dyDescent="0.25">
      <c r="A117" s="123"/>
      <c r="B117" s="123"/>
      <c r="C117" s="123"/>
      <c r="D117" s="123"/>
      <c r="E117" s="75" t="s">
        <v>325</v>
      </c>
      <c r="F117" s="76"/>
      <c r="G117" s="75" t="s">
        <v>326</v>
      </c>
      <c r="H117" s="77">
        <f>M117</f>
        <v>0</v>
      </c>
      <c r="I117" s="75" t="s">
        <v>327</v>
      </c>
      <c r="J117" s="75" t="s">
        <v>70</v>
      </c>
      <c r="K117" s="29">
        <v>0.12</v>
      </c>
      <c r="L117" s="9">
        <v>1</v>
      </c>
      <c r="M117" s="30">
        <v>0</v>
      </c>
      <c r="N117" s="9">
        <v>0</v>
      </c>
      <c r="O117" s="9">
        <f>IF(Q116&gt;0,N116,"na")</f>
        <v>0</v>
      </c>
      <c r="P117" s="10">
        <v>23673720</v>
      </c>
      <c r="Q117" s="10">
        <v>23673720</v>
      </c>
      <c r="R117" s="10">
        <v>0</v>
      </c>
      <c r="S117" s="10">
        <v>0</v>
      </c>
      <c r="T117" s="1">
        <f t="shared" si="10"/>
        <v>0</v>
      </c>
      <c r="U117" s="1">
        <f t="shared" si="11"/>
        <v>0</v>
      </c>
      <c r="V117" s="79"/>
      <c r="W117" s="79"/>
      <c r="X117" s="79" t="s">
        <v>417</v>
      </c>
      <c r="Y117" s="78" t="s">
        <v>56</v>
      </c>
      <c r="Z117" s="56"/>
      <c r="AB117" s="31"/>
      <c r="AD117" s="57"/>
      <c r="AE117" s="57"/>
      <c r="AF117" s="38"/>
      <c r="AG117" s="38"/>
      <c r="AH117" s="58"/>
      <c r="AI117" s="28"/>
      <c r="AK117" s="59"/>
      <c r="AL117" s="60"/>
    </row>
    <row r="118" spans="1:38" x14ac:dyDescent="0.25">
      <c r="A118" s="123">
        <v>4151</v>
      </c>
      <c r="B118" s="123"/>
      <c r="C118" s="123" t="s">
        <v>53</v>
      </c>
      <c r="D118" s="123" t="s">
        <v>328</v>
      </c>
      <c r="E118" s="75" t="s">
        <v>329</v>
      </c>
      <c r="F118" s="76"/>
      <c r="G118" s="75"/>
      <c r="H118" s="77">
        <f>H119</f>
        <v>0</v>
      </c>
      <c r="I118" s="75"/>
      <c r="J118" s="75"/>
      <c r="K118" s="29">
        <f>K119</f>
        <v>0.62</v>
      </c>
      <c r="L118" s="9">
        <f>L119</f>
        <v>1</v>
      </c>
      <c r="M118" s="76">
        <f>M119</f>
        <v>0</v>
      </c>
      <c r="N118" s="9">
        <f>N119</f>
        <v>0</v>
      </c>
      <c r="O118" s="9"/>
      <c r="P118" s="10">
        <f>P119</f>
        <v>857689947</v>
      </c>
      <c r="Q118" s="10">
        <f>Q119</f>
        <v>857689947</v>
      </c>
      <c r="R118" s="10">
        <f>R119</f>
        <v>0</v>
      </c>
      <c r="S118" s="10">
        <f>S119</f>
        <v>0</v>
      </c>
      <c r="T118" s="1">
        <f t="shared" si="10"/>
        <v>0</v>
      </c>
      <c r="U118" s="1">
        <f t="shared" si="11"/>
        <v>0</v>
      </c>
      <c r="V118" s="21"/>
      <c r="W118" s="21"/>
      <c r="X118" s="21"/>
      <c r="Y118" s="78"/>
      <c r="Z118" s="56"/>
      <c r="AD118" s="57"/>
      <c r="AE118" s="57"/>
      <c r="AF118" s="38"/>
      <c r="AG118" s="38"/>
      <c r="AH118" s="58"/>
      <c r="AI118" s="28"/>
      <c r="AK118" s="59"/>
      <c r="AL118" s="60"/>
    </row>
    <row r="119" spans="1:38" ht="40.5" x14ac:dyDescent="0.25">
      <c r="A119" s="123"/>
      <c r="B119" s="123"/>
      <c r="C119" s="123"/>
      <c r="D119" s="123"/>
      <c r="E119" s="75" t="s">
        <v>330</v>
      </c>
      <c r="F119" s="76"/>
      <c r="G119" s="75" t="s">
        <v>331</v>
      </c>
      <c r="H119" s="77">
        <f>M119</f>
        <v>0</v>
      </c>
      <c r="I119" s="75" t="s">
        <v>332</v>
      </c>
      <c r="J119" s="75" t="s">
        <v>333</v>
      </c>
      <c r="K119" s="29">
        <v>0.62</v>
      </c>
      <c r="L119" s="9">
        <v>1</v>
      </c>
      <c r="M119" s="30">
        <v>0</v>
      </c>
      <c r="N119" s="9">
        <v>0</v>
      </c>
      <c r="O119" s="9">
        <f>IF(Q118&gt;0,N118,"na")</f>
        <v>0</v>
      </c>
      <c r="P119" s="10">
        <v>857689947</v>
      </c>
      <c r="Q119" s="10">
        <v>857689947</v>
      </c>
      <c r="R119" s="10">
        <v>0</v>
      </c>
      <c r="S119" s="10">
        <v>0</v>
      </c>
      <c r="T119" s="1">
        <f t="shared" si="10"/>
        <v>0</v>
      </c>
      <c r="U119" s="1">
        <f t="shared" si="11"/>
        <v>0</v>
      </c>
      <c r="V119" s="79"/>
      <c r="W119" s="79"/>
      <c r="X119" s="79" t="s">
        <v>417</v>
      </c>
      <c r="Y119" s="78" t="s">
        <v>56</v>
      </c>
      <c r="Z119" s="56"/>
      <c r="AB119" s="31"/>
      <c r="AD119" s="57"/>
      <c r="AE119" s="57"/>
      <c r="AF119" s="38"/>
      <c r="AG119" s="38"/>
      <c r="AH119" s="58"/>
      <c r="AI119" s="28"/>
      <c r="AK119" s="59"/>
      <c r="AL119" s="60"/>
    </row>
    <row r="120" spans="1:38" x14ac:dyDescent="0.25">
      <c r="A120" s="123">
        <v>4151</v>
      </c>
      <c r="B120" s="123"/>
      <c r="C120" s="123" t="s">
        <v>53</v>
      </c>
      <c r="D120" s="123" t="s">
        <v>334</v>
      </c>
      <c r="E120" s="75" t="s">
        <v>335</v>
      </c>
      <c r="F120" s="76"/>
      <c r="G120" s="75"/>
      <c r="H120" s="77">
        <f>H121</f>
        <v>0</v>
      </c>
      <c r="I120" s="75"/>
      <c r="J120" s="75"/>
      <c r="K120" s="29">
        <f>K121</f>
        <v>0.11600000000000001</v>
      </c>
      <c r="L120" s="9">
        <f>L121</f>
        <v>1</v>
      </c>
      <c r="M120" s="76">
        <f>M121</f>
        <v>0</v>
      </c>
      <c r="N120" s="9">
        <f>N121</f>
        <v>0</v>
      </c>
      <c r="O120" s="9"/>
      <c r="P120" s="10">
        <f>P121</f>
        <v>195107250</v>
      </c>
      <c r="Q120" s="10">
        <f>Q121</f>
        <v>195107250</v>
      </c>
      <c r="R120" s="10">
        <f>R121</f>
        <v>0</v>
      </c>
      <c r="S120" s="10">
        <f>S121</f>
        <v>0</v>
      </c>
      <c r="T120" s="1">
        <f t="shared" si="10"/>
        <v>0</v>
      </c>
      <c r="U120" s="1">
        <f t="shared" si="11"/>
        <v>0</v>
      </c>
      <c r="V120" s="21"/>
      <c r="W120" s="21"/>
      <c r="X120" s="21"/>
      <c r="Y120" s="78"/>
      <c r="Z120" s="56"/>
      <c r="AD120" s="57"/>
      <c r="AE120" s="57"/>
      <c r="AF120" s="38"/>
      <c r="AG120" s="38"/>
      <c r="AH120" s="58"/>
      <c r="AI120" s="28"/>
      <c r="AK120" s="59"/>
      <c r="AL120" s="60"/>
    </row>
    <row r="121" spans="1:38" ht="40.5" x14ac:dyDescent="0.25">
      <c r="A121" s="123"/>
      <c r="B121" s="123"/>
      <c r="C121" s="123"/>
      <c r="D121" s="123"/>
      <c r="E121" s="75" t="s">
        <v>336</v>
      </c>
      <c r="F121" s="76"/>
      <c r="G121" s="75" t="s">
        <v>337</v>
      </c>
      <c r="H121" s="77">
        <f>M121</f>
        <v>0</v>
      </c>
      <c r="I121" s="75" t="s">
        <v>338</v>
      </c>
      <c r="J121" s="75" t="s">
        <v>333</v>
      </c>
      <c r="K121" s="29">
        <v>0.11600000000000001</v>
      </c>
      <c r="L121" s="9">
        <v>1</v>
      </c>
      <c r="M121" s="30">
        <v>0</v>
      </c>
      <c r="N121" s="9">
        <v>0</v>
      </c>
      <c r="O121" s="9">
        <f>IF(Q120&gt;0,N120,"na")</f>
        <v>0</v>
      </c>
      <c r="P121" s="10">
        <v>195107250</v>
      </c>
      <c r="Q121" s="10">
        <v>195107250</v>
      </c>
      <c r="R121" s="10">
        <v>0</v>
      </c>
      <c r="S121" s="10">
        <v>0</v>
      </c>
      <c r="T121" s="1">
        <f t="shared" si="10"/>
        <v>0</v>
      </c>
      <c r="U121" s="1">
        <f t="shared" si="11"/>
        <v>0</v>
      </c>
      <c r="V121" s="79"/>
      <c r="W121" s="79"/>
      <c r="X121" s="79" t="s">
        <v>417</v>
      </c>
      <c r="Y121" s="78" t="s">
        <v>56</v>
      </c>
      <c r="Z121" s="56"/>
      <c r="AB121" s="31"/>
      <c r="AD121" s="57"/>
      <c r="AE121" s="57"/>
      <c r="AF121" s="38"/>
      <c r="AG121" s="38"/>
      <c r="AH121" s="58"/>
      <c r="AI121" s="28"/>
      <c r="AK121" s="59"/>
      <c r="AL121" s="60"/>
    </row>
    <row r="122" spans="1:38" x14ac:dyDescent="0.25">
      <c r="A122" s="123">
        <v>4151</v>
      </c>
      <c r="B122" s="123"/>
      <c r="C122" s="123" t="s">
        <v>53</v>
      </c>
      <c r="D122" s="123" t="s">
        <v>339</v>
      </c>
      <c r="E122" s="75" t="s">
        <v>340</v>
      </c>
      <c r="F122" s="76"/>
      <c r="G122" s="75"/>
      <c r="H122" s="77">
        <f>H123</f>
        <v>0</v>
      </c>
      <c r="I122" s="75"/>
      <c r="J122" s="75"/>
      <c r="K122" s="29">
        <f>K123</f>
        <v>0.29699999999999999</v>
      </c>
      <c r="L122" s="9">
        <f>L123</f>
        <v>1</v>
      </c>
      <c r="M122" s="76">
        <f>M123</f>
        <v>0</v>
      </c>
      <c r="N122" s="9">
        <f>N123</f>
        <v>0</v>
      </c>
      <c r="O122" s="9"/>
      <c r="P122" s="10">
        <f>P123</f>
        <v>231202529</v>
      </c>
      <c r="Q122" s="10">
        <f>Q123</f>
        <v>231202529</v>
      </c>
      <c r="R122" s="10">
        <f>R123</f>
        <v>0</v>
      </c>
      <c r="S122" s="10">
        <f>S123</f>
        <v>0</v>
      </c>
      <c r="T122" s="1">
        <f t="shared" si="10"/>
        <v>0</v>
      </c>
      <c r="U122" s="1">
        <f t="shared" si="11"/>
        <v>0</v>
      </c>
      <c r="V122" s="21"/>
      <c r="W122" s="21"/>
      <c r="X122" s="21"/>
      <c r="Y122" s="78"/>
      <c r="Z122" s="56"/>
      <c r="AD122" s="57"/>
      <c r="AE122" s="57"/>
      <c r="AF122" s="38"/>
      <c r="AG122" s="38"/>
      <c r="AH122" s="58"/>
      <c r="AI122" s="28"/>
      <c r="AK122" s="59"/>
      <c r="AL122" s="60"/>
    </row>
    <row r="123" spans="1:38" ht="40.5" x14ac:dyDescent="0.25">
      <c r="A123" s="123"/>
      <c r="B123" s="123"/>
      <c r="C123" s="123"/>
      <c r="D123" s="123"/>
      <c r="E123" s="75" t="s">
        <v>341</v>
      </c>
      <c r="F123" s="76"/>
      <c r="G123" s="75" t="s">
        <v>342</v>
      </c>
      <c r="H123" s="77">
        <f>M123</f>
        <v>0</v>
      </c>
      <c r="I123" s="75" t="s">
        <v>343</v>
      </c>
      <c r="J123" s="75" t="s">
        <v>333</v>
      </c>
      <c r="K123" s="29">
        <v>0.29699999999999999</v>
      </c>
      <c r="L123" s="9">
        <v>1</v>
      </c>
      <c r="M123" s="30">
        <v>0</v>
      </c>
      <c r="N123" s="9">
        <v>0</v>
      </c>
      <c r="O123" s="9">
        <f>IF(Q122&gt;0,N122,"na")</f>
        <v>0</v>
      </c>
      <c r="P123" s="10">
        <v>231202529</v>
      </c>
      <c r="Q123" s="10">
        <v>231202529</v>
      </c>
      <c r="R123" s="10">
        <v>0</v>
      </c>
      <c r="S123" s="10">
        <v>0</v>
      </c>
      <c r="T123" s="1">
        <f t="shared" si="10"/>
        <v>0</v>
      </c>
      <c r="U123" s="1">
        <f t="shared" si="11"/>
        <v>0</v>
      </c>
      <c r="V123" s="79"/>
      <c r="W123" s="79"/>
      <c r="X123" s="79" t="s">
        <v>417</v>
      </c>
      <c r="Y123" s="78" t="s">
        <v>56</v>
      </c>
      <c r="Z123" s="56"/>
      <c r="AB123" s="31"/>
      <c r="AD123" s="57"/>
      <c r="AE123" s="57"/>
      <c r="AF123" s="38"/>
      <c r="AG123" s="38"/>
      <c r="AH123" s="58"/>
      <c r="AI123" s="28"/>
      <c r="AK123" s="59"/>
      <c r="AL123" s="60"/>
    </row>
    <row r="124" spans="1:38" x14ac:dyDescent="0.25">
      <c r="A124" s="123">
        <v>4151</v>
      </c>
      <c r="B124" s="123"/>
      <c r="C124" s="123" t="s">
        <v>53</v>
      </c>
      <c r="D124" s="123" t="s">
        <v>344</v>
      </c>
      <c r="E124" s="75" t="s">
        <v>345</v>
      </c>
      <c r="F124" s="76"/>
      <c r="G124" s="75"/>
      <c r="H124" s="77">
        <f>H125</f>
        <v>0</v>
      </c>
      <c r="I124" s="75"/>
      <c r="J124" s="75"/>
      <c r="K124" s="29">
        <f>K125</f>
        <v>1.1339999999999999</v>
      </c>
      <c r="L124" s="9">
        <f>L125</f>
        <v>1</v>
      </c>
      <c r="M124" s="76">
        <f>M125</f>
        <v>0</v>
      </c>
      <c r="N124" s="9">
        <f>N125</f>
        <v>0</v>
      </c>
      <c r="O124" s="9"/>
      <c r="P124" s="10">
        <f>P125</f>
        <v>966808792</v>
      </c>
      <c r="Q124" s="10">
        <f>Q125</f>
        <v>966808792</v>
      </c>
      <c r="R124" s="10">
        <f>R125</f>
        <v>0</v>
      </c>
      <c r="S124" s="10">
        <f>S125</f>
        <v>0</v>
      </c>
      <c r="T124" s="1">
        <f t="shared" si="10"/>
        <v>0</v>
      </c>
      <c r="U124" s="1">
        <f t="shared" si="11"/>
        <v>0</v>
      </c>
      <c r="V124" s="21"/>
      <c r="W124" s="21"/>
      <c r="X124" s="21"/>
      <c r="Y124" s="78"/>
      <c r="Z124" s="56"/>
      <c r="AD124" s="57"/>
      <c r="AE124" s="57"/>
      <c r="AF124" s="38"/>
      <c r="AG124" s="38"/>
      <c r="AH124" s="58"/>
      <c r="AI124" s="28"/>
      <c r="AK124" s="59"/>
      <c r="AL124" s="60"/>
    </row>
    <row r="125" spans="1:38" ht="40.5" x14ac:dyDescent="0.25">
      <c r="A125" s="123"/>
      <c r="B125" s="123"/>
      <c r="C125" s="123"/>
      <c r="D125" s="123"/>
      <c r="E125" s="75" t="s">
        <v>346</v>
      </c>
      <c r="F125" s="76"/>
      <c r="G125" s="75" t="s">
        <v>347</v>
      </c>
      <c r="H125" s="77">
        <f>M125</f>
        <v>0</v>
      </c>
      <c r="I125" s="75" t="s">
        <v>348</v>
      </c>
      <c r="J125" s="75" t="s">
        <v>333</v>
      </c>
      <c r="K125" s="29">
        <v>1.1339999999999999</v>
      </c>
      <c r="L125" s="9">
        <v>1</v>
      </c>
      <c r="M125" s="30">
        <v>0</v>
      </c>
      <c r="N125" s="9">
        <v>0</v>
      </c>
      <c r="O125" s="9">
        <f>IF(Q124&gt;0,N124,"na")</f>
        <v>0</v>
      </c>
      <c r="P125" s="10">
        <v>966808792</v>
      </c>
      <c r="Q125" s="10">
        <v>966808792</v>
      </c>
      <c r="R125" s="10">
        <v>0</v>
      </c>
      <c r="S125" s="10">
        <v>0</v>
      </c>
      <c r="T125" s="1">
        <f t="shared" si="10"/>
        <v>0</v>
      </c>
      <c r="U125" s="1">
        <f t="shared" si="11"/>
        <v>0</v>
      </c>
      <c r="V125" s="79"/>
      <c r="W125" s="79"/>
      <c r="X125" s="79" t="s">
        <v>417</v>
      </c>
      <c r="Y125" s="78" t="s">
        <v>56</v>
      </c>
      <c r="Z125" s="56"/>
      <c r="AB125" s="31"/>
      <c r="AD125" s="57"/>
      <c r="AE125" s="57"/>
      <c r="AF125" s="38"/>
      <c r="AG125" s="38"/>
      <c r="AH125" s="58"/>
      <c r="AI125" s="28"/>
      <c r="AK125" s="59"/>
      <c r="AL125" s="60"/>
    </row>
    <row r="126" spans="1:38" x14ac:dyDescent="0.25">
      <c r="A126" s="123">
        <v>4151</v>
      </c>
      <c r="B126" s="123"/>
      <c r="C126" s="123" t="s">
        <v>53</v>
      </c>
      <c r="D126" s="123" t="s">
        <v>349</v>
      </c>
      <c r="E126" s="75" t="s">
        <v>350</v>
      </c>
      <c r="F126" s="76"/>
      <c r="G126" s="75"/>
      <c r="H126" s="77">
        <f>H127</f>
        <v>0</v>
      </c>
      <c r="I126" s="75"/>
      <c r="J126" s="75"/>
      <c r="K126" s="29">
        <f>K127</f>
        <v>0.73899999999999999</v>
      </c>
      <c r="L126" s="9">
        <f>L127</f>
        <v>1</v>
      </c>
      <c r="M126" s="76">
        <f>M127</f>
        <v>0</v>
      </c>
      <c r="N126" s="9">
        <f>N127</f>
        <v>0</v>
      </c>
      <c r="O126" s="9"/>
      <c r="P126" s="10">
        <f>P127</f>
        <v>535330289</v>
      </c>
      <c r="Q126" s="10">
        <f>Q127</f>
        <v>535330289</v>
      </c>
      <c r="R126" s="10">
        <f>R127</f>
        <v>0</v>
      </c>
      <c r="S126" s="10">
        <f>S127</f>
        <v>0</v>
      </c>
      <c r="T126" s="1">
        <f t="shared" si="10"/>
        <v>0</v>
      </c>
      <c r="U126" s="1">
        <f t="shared" si="11"/>
        <v>0</v>
      </c>
      <c r="V126" s="21"/>
      <c r="W126" s="21"/>
      <c r="X126" s="21"/>
      <c r="Y126" s="78"/>
      <c r="Z126" s="56"/>
      <c r="AD126" s="57"/>
      <c r="AE126" s="57"/>
      <c r="AF126" s="38"/>
      <c r="AG126" s="38"/>
      <c r="AH126" s="58"/>
      <c r="AI126" s="28"/>
      <c r="AK126" s="59"/>
      <c r="AL126" s="60"/>
    </row>
    <row r="127" spans="1:38" ht="40.5" x14ac:dyDescent="0.25">
      <c r="A127" s="123"/>
      <c r="B127" s="123"/>
      <c r="C127" s="123"/>
      <c r="D127" s="123"/>
      <c r="E127" s="75" t="s">
        <v>351</v>
      </c>
      <c r="F127" s="76"/>
      <c r="G127" s="75" t="s">
        <v>352</v>
      </c>
      <c r="H127" s="77">
        <f>M127</f>
        <v>0</v>
      </c>
      <c r="I127" s="75" t="s">
        <v>353</v>
      </c>
      <c r="J127" s="75" t="s">
        <v>333</v>
      </c>
      <c r="K127" s="29">
        <v>0.73899999999999999</v>
      </c>
      <c r="L127" s="9">
        <v>1</v>
      </c>
      <c r="M127" s="30">
        <v>0</v>
      </c>
      <c r="N127" s="9">
        <v>0</v>
      </c>
      <c r="O127" s="9">
        <f>IF(Q126&gt;0,N126,"na")</f>
        <v>0</v>
      </c>
      <c r="P127" s="10">
        <v>535330289</v>
      </c>
      <c r="Q127" s="10">
        <v>535330289</v>
      </c>
      <c r="R127" s="10">
        <v>0</v>
      </c>
      <c r="S127" s="10">
        <v>0</v>
      </c>
      <c r="T127" s="1">
        <f t="shared" si="10"/>
        <v>0</v>
      </c>
      <c r="U127" s="1">
        <f t="shared" si="11"/>
        <v>0</v>
      </c>
      <c r="V127" s="79"/>
      <c r="W127" s="79"/>
      <c r="X127" s="79" t="s">
        <v>417</v>
      </c>
      <c r="Y127" s="78" t="s">
        <v>56</v>
      </c>
      <c r="Z127" s="56"/>
      <c r="AB127" s="31"/>
      <c r="AD127" s="57"/>
      <c r="AE127" s="57"/>
      <c r="AF127" s="38"/>
      <c r="AG127" s="38"/>
      <c r="AH127" s="58"/>
      <c r="AI127" s="28"/>
      <c r="AK127" s="59"/>
      <c r="AL127" s="60"/>
    </row>
    <row r="128" spans="1:38" x14ac:dyDescent="0.25">
      <c r="A128" s="123">
        <v>4151</v>
      </c>
      <c r="B128" s="123"/>
      <c r="C128" s="123" t="s">
        <v>53</v>
      </c>
      <c r="D128" s="123" t="s">
        <v>354</v>
      </c>
      <c r="E128" s="75" t="s">
        <v>355</v>
      </c>
      <c r="F128" s="76"/>
      <c r="G128" s="75"/>
      <c r="H128" s="77">
        <f>H129</f>
        <v>0</v>
      </c>
      <c r="I128" s="75"/>
      <c r="J128" s="75"/>
      <c r="K128" s="29">
        <f>K129</f>
        <v>0.77</v>
      </c>
      <c r="L128" s="9">
        <f>L129</f>
        <v>1</v>
      </c>
      <c r="M128" s="76">
        <f>M129</f>
        <v>0</v>
      </c>
      <c r="N128" s="9">
        <f>N129</f>
        <v>0</v>
      </c>
      <c r="O128" s="9"/>
      <c r="P128" s="10">
        <f>P129</f>
        <v>415340058</v>
      </c>
      <c r="Q128" s="10">
        <f>Q129</f>
        <v>415340058</v>
      </c>
      <c r="R128" s="10">
        <f>R129</f>
        <v>0</v>
      </c>
      <c r="S128" s="10">
        <f>S129</f>
        <v>0</v>
      </c>
      <c r="T128" s="1">
        <f t="shared" si="10"/>
        <v>0</v>
      </c>
      <c r="U128" s="1">
        <f t="shared" si="11"/>
        <v>0</v>
      </c>
      <c r="V128" s="21"/>
      <c r="W128" s="21"/>
      <c r="X128" s="21"/>
      <c r="Y128" s="78"/>
      <c r="Z128" s="56"/>
      <c r="AD128" s="57"/>
      <c r="AE128" s="57"/>
      <c r="AF128" s="38"/>
      <c r="AG128" s="38"/>
      <c r="AH128" s="58"/>
      <c r="AI128" s="28"/>
      <c r="AK128" s="59"/>
      <c r="AL128" s="60"/>
    </row>
    <row r="129" spans="1:38" ht="40.5" x14ac:dyDescent="0.25">
      <c r="A129" s="123"/>
      <c r="B129" s="123"/>
      <c r="C129" s="123"/>
      <c r="D129" s="123"/>
      <c r="E129" s="75" t="s">
        <v>356</v>
      </c>
      <c r="F129" s="76"/>
      <c r="G129" s="75" t="s">
        <v>357</v>
      </c>
      <c r="H129" s="77">
        <f>M129</f>
        <v>0</v>
      </c>
      <c r="I129" s="75" t="s">
        <v>358</v>
      </c>
      <c r="J129" s="75" t="s">
        <v>333</v>
      </c>
      <c r="K129" s="29">
        <v>0.77</v>
      </c>
      <c r="L129" s="9">
        <v>1</v>
      </c>
      <c r="M129" s="30">
        <v>0</v>
      </c>
      <c r="N129" s="9">
        <v>0</v>
      </c>
      <c r="O129" s="9">
        <f>IF(Q128&gt;0,N128,"na")</f>
        <v>0</v>
      </c>
      <c r="P129" s="10">
        <v>415340058</v>
      </c>
      <c r="Q129" s="10">
        <v>415340058</v>
      </c>
      <c r="R129" s="10">
        <v>0</v>
      </c>
      <c r="S129" s="10">
        <v>0</v>
      </c>
      <c r="T129" s="1">
        <f t="shared" si="10"/>
        <v>0</v>
      </c>
      <c r="U129" s="1">
        <f t="shared" si="11"/>
        <v>0</v>
      </c>
      <c r="V129" s="79"/>
      <c r="W129" s="79"/>
      <c r="X129" s="79" t="s">
        <v>417</v>
      </c>
      <c r="Y129" s="78" t="s">
        <v>56</v>
      </c>
      <c r="Z129" s="56"/>
      <c r="AB129" s="31"/>
      <c r="AD129" s="57"/>
      <c r="AE129" s="57"/>
      <c r="AF129" s="38"/>
      <c r="AG129" s="38"/>
      <c r="AH129" s="58"/>
      <c r="AI129" s="28"/>
      <c r="AK129" s="59"/>
      <c r="AL129" s="60"/>
    </row>
    <row r="130" spans="1:38" x14ac:dyDescent="0.25">
      <c r="A130" s="123">
        <v>4151</v>
      </c>
      <c r="B130" s="123"/>
      <c r="C130" s="123" t="s">
        <v>53</v>
      </c>
      <c r="D130" s="123" t="s">
        <v>359</v>
      </c>
      <c r="E130" s="75" t="s">
        <v>360</v>
      </c>
      <c r="F130" s="76"/>
      <c r="G130" s="75"/>
      <c r="H130" s="77">
        <f>H131</f>
        <v>0</v>
      </c>
      <c r="I130" s="75"/>
      <c r="J130" s="75"/>
      <c r="K130" s="29">
        <f>K131</f>
        <v>0.58599999999999997</v>
      </c>
      <c r="L130" s="9">
        <f>L131</f>
        <v>1</v>
      </c>
      <c r="M130" s="76">
        <f>M131</f>
        <v>0</v>
      </c>
      <c r="N130" s="9">
        <f>N131</f>
        <v>0</v>
      </c>
      <c r="O130" s="9"/>
      <c r="P130" s="10">
        <f>P131</f>
        <v>490989878</v>
      </c>
      <c r="Q130" s="10">
        <f>Q131</f>
        <v>490989878</v>
      </c>
      <c r="R130" s="10">
        <f>R131</f>
        <v>0</v>
      </c>
      <c r="S130" s="10">
        <f>S131</f>
        <v>0</v>
      </c>
      <c r="T130" s="1">
        <f t="shared" si="10"/>
        <v>0</v>
      </c>
      <c r="U130" s="1">
        <f t="shared" si="11"/>
        <v>0</v>
      </c>
      <c r="V130" s="21"/>
      <c r="W130" s="21"/>
      <c r="X130" s="21"/>
      <c r="Y130" s="78"/>
      <c r="Z130" s="56"/>
      <c r="AD130" s="57"/>
      <c r="AE130" s="57"/>
      <c r="AF130" s="38"/>
      <c r="AG130" s="38"/>
      <c r="AH130" s="58"/>
      <c r="AI130" s="28"/>
      <c r="AK130" s="59"/>
      <c r="AL130" s="60"/>
    </row>
    <row r="131" spans="1:38" ht="40.5" x14ac:dyDescent="0.25">
      <c r="A131" s="123"/>
      <c r="B131" s="123"/>
      <c r="C131" s="123"/>
      <c r="D131" s="123"/>
      <c r="E131" s="75" t="s">
        <v>361</v>
      </c>
      <c r="F131" s="76"/>
      <c r="G131" s="75" t="s">
        <v>362</v>
      </c>
      <c r="H131" s="77">
        <f>M131</f>
        <v>0</v>
      </c>
      <c r="I131" s="75" t="s">
        <v>363</v>
      </c>
      <c r="J131" s="75" t="s">
        <v>333</v>
      </c>
      <c r="K131" s="29">
        <v>0.58599999999999997</v>
      </c>
      <c r="L131" s="9">
        <v>1</v>
      </c>
      <c r="M131" s="30">
        <v>0</v>
      </c>
      <c r="N131" s="9">
        <v>0</v>
      </c>
      <c r="O131" s="9">
        <f>IF(Q130&gt;0,N130,"na")</f>
        <v>0</v>
      </c>
      <c r="P131" s="10">
        <v>490989878</v>
      </c>
      <c r="Q131" s="10">
        <v>490989878</v>
      </c>
      <c r="R131" s="10">
        <v>0</v>
      </c>
      <c r="S131" s="10">
        <v>0</v>
      </c>
      <c r="T131" s="1">
        <f t="shared" si="10"/>
        <v>0</v>
      </c>
      <c r="U131" s="1">
        <f t="shared" si="11"/>
        <v>0</v>
      </c>
      <c r="V131" s="79"/>
      <c r="W131" s="79"/>
      <c r="X131" s="79" t="s">
        <v>417</v>
      </c>
      <c r="Y131" s="78" t="s">
        <v>56</v>
      </c>
      <c r="Z131" s="56"/>
      <c r="AB131" s="31"/>
      <c r="AD131" s="57"/>
      <c r="AE131" s="57"/>
      <c r="AF131" s="38"/>
      <c r="AG131" s="38"/>
      <c r="AH131" s="58"/>
      <c r="AI131" s="28"/>
      <c r="AK131" s="59"/>
      <c r="AL131" s="60"/>
    </row>
    <row r="132" spans="1:38" x14ac:dyDescent="0.25">
      <c r="A132" s="123">
        <v>4151</v>
      </c>
      <c r="B132" s="123"/>
      <c r="C132" s="123" t="s">
        <v>53</v>
      </c>
      <c r="D132" s="123" t="s">
        <v>364</v>
      </c>
      <c r="E132" s="75" t="s">
        <v>365</v>
      </c>
      <c r="F132" s="76"/>
      <c r="G132" s="75"/>
      <c r="H132" s="77">
        <f>H133</f>
        <v>0</v>
      </c>
      <c r="I132" s="75"/>
      <c r="J132" s="75"/>
      <c r="K132" s="29">
        <f>K133</f>
        <v>0.46600000000000003</v>
      </c>
      <c r="L132" s="9">
        <f>L133</f>
        <v>1</v>
      </c>
      <c r="M132" s="76">
        <f>M133</f>
        <v>0</v>
      </c>
      <c r="N132" s="9">
        <f>N133</f>
        <v>0</v>
      </c>
      <c r="O132" s="9"/>
      <c r="P132" s="10">
        <f>P133</f>
        <v>440274808</v>
      </c>
      <c r="Q132" s="10">
        <f>Q133</f>
        <v>440274808</v>
      </c>
      <c r="R132" s="10">
        <f>R133</f>
        <v>0</v>
      </c>
      <c r="S132" s="10">
        <f>S133</f>
        <v>0</v>
      </c>
      <c r="T132" s="1">
        <f t="shared" si="10"/>
        <v>0</v>
      </c>
      <c r="U132" s="1">
        <f t="shared" si="11"/>
        <v>0</v>
      </c>
      <c r="V132" s="21"/>
      <c r="W132" s="21"/>
      <c r="X132" s="21"/>
      <c r="Y132" s="78"/>
      <c r="Z132" s="56"/>
      <c r="AD132" s="57"/>
      <c r="AE132" s="57"/>
      <c r="AF132" s="38"/>
      <c r="AG132" s="38"/>
      <c r="AH132" s="58"/>
      <c r="AI132" s="28"/>
      <c r="AK132" s="59"/>
      <c r="AL132" s="60"/>
    </row>
    <row r="133" spans="1:38" ht="40.5" x14ac:dyDescent="0.25">
      <c r="A133" s="123"/>
      <c r="B133" s="123"/>
      <c r="C133" s="123"/>
      <c r="D133" s="123"/>
      <c r="E133" s="75" t="s">
        <v>366</v>
      </c>
      <c r="F133" s="76"/>
      <c r="G133" s="75" t="s">
        <v>367</v>
      </c>
      <c r="H133" s="77">
        <f>M133</f>
        <v>0</v>
      </c>
      <c r="I133" s="75" t="s">
        <v>368</v>
      </c>
      <c r="J133" s="75" t="s">
        <v>333</v>
      </c>
      <c r="K133" s="29">
        <v>0.46600000000000003</v>
      </c>
      <c r="L133" s="9">
        <v>1</v>
      </c>
      <c r="M133" s="30">
        <v>0</v>
      </c>
      <c r="N133" s="9">
        <v>0</v>
      </c>
      <c r="O133" s="9">
        <f>IF(Q132&gt;0,N132,"na")</f>
        <v>0</v>
      </c>
      <c r="P133" s="10">
        <v>440274808</v>
      </c>
      <c r="Q133" s="10">
        <v>440274808</v>
      </c>
      <c r="R133" s="10">
        <v>0</v>
      </c>
      <c r="S133" s="10">
        <v>0</v>
      </c>
      <c r="T133" s="1">
        <f t="shared" si="10"/>
        <v>0</v>
      </c>
      <c r="U133" s="1">
        <f t="shared" si="11"/>
        <v>0</v>
      </c>
      <c r="V133" s="79"/>
      <c r="W133" s="79"/>
      <c r="X133" s="79" t="s">
        <v>417</v>
      </c>
      <c r="Y133" s="78" t="s">
        <v>56</v>
      </c>
      <c r="Z133" s="56"/>
      <c r="AB133" s="31"/>
      <c r="AD133" s="57"/>
      <c r="AE133" s="57"/>
      <c r="AF133" s="38"/>
      <c r="AG133" s="38"/>
      <c r="AH133" s="58"/>
      <c r="AI133" s="28"/>
      <c r="AK133" s="59"/>
      <c r="AL133" s="60"/>
    </row>
    <row r="134" spans="1:38" x14ac:dyDescent="0.25">
      <c r="A134" s="123">
        <v>4151</v>
      </c>
      <c r="B134" s="123"/>
      <c r="C134" s="123" t="s">
        <v>53</v>
      </c>
      <c r="D134" s="123" t="s">
        <v>369</v>
      </c>
      <c r="E134" s="75" t="s">
        <v>370</v>
      </c>
      <c r="F134" s="76"/>
      <c r="G134" s="75"/>
      <c r="H134" s="77">
        <f>H135</f>
        <v>0</v>
      </c>
      <c r="I134" s="75"/>
      <c r="J134" s="75"/>
      <c r="K134" s="29">
        <f>K135</f>
        <v>0.34899999999999998</v>
      </c>
      <c r="L134" s="9">
        <f>L135</f>
        <v>1</v>
      </c>
      <c r="M134" s="76">
        <f>M135</f>
        <v>0</v>
      </c>
      <c r="N134" s="9">
        <f>N135</f>
        <v>0</v>
      </c>
      <c r="O134" s="9"/>
      <c r="P134" s="10">
        <f>P135</f>
        <v>362211336</v>
      </c>
      <c r="Q134" s="10">
        <f>Q135</f>
        <v>362211336</v>
      </c>
      <c r="R134" s="10">
        <f>R135</f>
        <v>0</v>
      </c>
      <c r="S134" s="10">
        <f>S135</f>
        <v>0</v>
      </c>
      <c r="T134" s="1">
        <f t="shared" si="10"/>
        <v>0</v>
      </c>
      <c r="U134" s="1">
        <f t="shared" si="11"/>
        <v>0</v>
      </c>
      <c r="V134" s="21"/>
      <c r="W134" s="21"/>
      <c r="X134" s="21"/>
      <c r="Y134" s="78"/>
      <c r="Z134" s="56"/>
      <c r="AD134" s="57"/>
      <c r="AE134" s="57"/>
      <c r="AF134" s="38"/>
      <c r="AG134" s="38"/>
      <c r="AH134" s="58"/>
      <c r="AI134" s="28"/>
      <c r="AK134" s="59"/>
      <c r="AL134" s="60"/>
    </row>
    <row r="135" spans="1:38" ht="40.5" x14ac:dyDescent="0.25">
      <c r="A135" s="123"/>
      <c r="B135" s="123"/>
      <c r="C135" s="123"/>
      <c r="D135" s="123"/>
      <c r="E135" s="75" t="s">
        <v>371</v>
      </c>
      <c r="F135" s="76"/>
      <c r="G135" s="75" t="s">
        <v>372</v>
      </c>
      <c r="H135" s="77">
        <f>M135</f>
        <v>0</v>
      </c>
      <c r="I135" s="75" t="s">
        <v>373</v>
      </c>
      <c r="J135" s="75" t="s">
        <v>333</v>
      </c>
      <c r="K135" s="29">
        <v>0.34899999999999998</v>
      </c>
      <c r="L135" s="9">
        <v>1</v>
      </c>
      <c r="M135" s="30">
        <v>0</v>
      </c>
      <c r="N135" s="9">
        <v>0</v>
      </c>
      <c r="O135" s="9">
        <f>IF(Q134&gt;0,N134,"na")</f>
        <v>0</v>
      </c>
      <c r="P135" s="10">
        <v>362211336</v>
      </c>
      <c r="Q135" s="10">
        <v>362211336</v>
      </c>
      <c r="R135" s="10">
        <v>0</v>
      </c>
      <c r="S135" s="10">
        <v>0</v>
      </c>
      <c r="T135" s="1">
        <f t="shared" si="10"/>
        <v>0</v>
      </c>
      <c r="U135" s="1">
        <f t="shared" si="11"/>
        <v>0</v>
      </c>
      <c r="V135" s="79"/>
      <c r="W135" s="79"/>
      <c r="X135" s="79" t="s">
        <v>417</v>
      </c>
      <c r="Y135" s="78" t="s">
        <v>56</v>
      </c>
      <c r="Z135" s="56"/>
      <c r="AB135" s="31"/>
      <c r="AD135" s="57"/>
      <c r="AE135" s="57"/>
      <c r="AF135" s="38"/>
      <c r="AG135" s="38"/>
      <c r="AH135" s="58"/>
      <c r="AI135" s="28"/>
      <c r="AK135" s="59"/>
      <c r="AL135" s="60"/>
    </row>
    <row r="136" spans="1:38" x14ac:dyDescent="0.25">
      <c r="A136" s="123">
        <v>4151</v>
      </c>
      <c r="B136" s="123"/>
      <c r="C136" s="123" t="s">
        <v>53</v>
      </c>
      <c r="D136" s="123" t="s">
        <v>374</v>
      </c>
      <c r="E136" s="75" t="s">
        <v>375</v>
      </c>
      <c r="F136" s="76"/>
      <c r="G136" s="75"/>
      <c r="H136" s="77">
        <f>H137</f>
        <v>0</v>
      </c>
      <c r="I136" s="75"/>
      <c r="J136" s="75"/>
      <c r="K136" s="29">
        <f>K137</f>
        <v>0.27</v>
      </c>
      <c r="L136" s="9">
        <f>L137</f>
        <v>1</v>
      </c>
      <c r="M136" s="76">
        <f>M137</f>
        <v>0</v>
      </c>
      <c r="N136" s="9">
        <f>N137</f>
        <v>0</v>
      </c>
      <c r="O136" s="9"/>
      <c r="P136" s="10">
        <f>P137</f>
        <v>176474304</v>
      </c>
      <c r="Q136" s="10">
        <f>Q137</f>
        <v>176474304</v>
      </c>
      <c r="R136" s="10">
        <f>R137</f>
        <v>0</v>
      </c>
      <c r="S136" s="10">
        <f>S137</f>
        <v>0</v>
      </c>
      <c r="T136" s="1">
        <f t="shared" si="10"/>
        <v>0</v>
      </c>
      <c r="U136" s="1">
        <f t="shared" si="11"/>
        <v>0</v>
      </c>
      <c r="V136" s="21"/>
      <c r="W136" s="21"/>
      <c r="X136" s="21"/>
      <c r="Y136" s="78"/>
      <c r="Z136" s="56"/>
      <c r="AD136" s="57"/>
      <c r="AE136" s="57"/>
      <c r="AF136" s="38"/>
      <c r="AG136" s="38"/>
      <c r="AH136" s="58"/>
      <c r="AI136" s="28"/>
      <c r="AK136" s="59"/>
      <c r="AL136" s="60"/>
    </row>
    <row r="137" spans="1:38" ht="40.5" x14ac:dyDescent="0.25">
      <c r="A137" s="123"/>
      <c r="B137" s="123"/>
      <c r="C137" s="123"/>
      <c r="D137" s="123"/>
      <c r="E137" s="75" t="s">
        <v>376</v>
      </c>
      <c r="F137" s="76"/>
      <c r="G137" s="75" t="s">
        <v>377</v>
      </c>
      <c r="H137" s="77">
        <f>M137</f>
        <v>0</v>
      </c>
      <c r="I137" s="75" t="s">
        <v>378</v>
      </c>
      <c r="J137" s="75" t="s">
        <v>333</v>
      </c>
      <c r="K137" s="29">
        <v>0.27</v>
      </c>
      <c r="L137" s="9">
        <v>1</v>
      </c>
      <c r="M137" s="30">
        <v>0</v>
      </c>
      <c r="N137" s="9">
        <v>0</v>
      </c>
      <c r="O137" s="9">
        <f>IF(Q136&gt;0,N136,"na")</f>
        <v>0</v>
      </c>
      <c r="P137" s="10">
        <v>176474304</v>
      </c>
      <c r="Q137" s="10">
        <v>176474304</v>
      </c>
      <c r="R137" s="10">
        <v>0</v>
      </c>
      <c r="S137" s="10">
        <v>0</v>
      </c>
      <c r="T137" s="1">
        <f t="shared" si="10"/>
        <v>0</v>
      </c>
      <c r="U137" s="1">
        <f t="shared" si="11"/>
        <v>0</v>
      </c>
      <c r="V137" s="79"/>
      <c r="W137" s="79"/>
      <c r="X137" s="79" t="s">
        <v>417</v>
      </c>
      <c r="Y137" s="78" t="s">
        <v>56</v>
      </c>
      <c r="Z137" s="56"/>
      <c r="AB137" s="31"/>
      <c r="AD137" s="57"/>
      <c r="AE137" s="57"/>
      <c r="AF137" s="38"/>
      <c r="AG137" s="38"/>
      <c r="AH137" s="58"/>
      <c r="AI137" s="28"/>
      <c r="AK137" s="59"/>
      <c r="AL137" s="60"/>
    </row>
    <row r="138" spans="1:38" x14ac:dyDescent="0.25">
      <c r="A138" s="123">
        <v>4151</v>
      </c>
      <c r="B138" s="123"/>
      <c r="C138" s="123" t="s">
        <v>53</v>
      </c>
      <c r="D138" s="123" t="s">
        <v>379</v>
      </c>
      <c r="E138" s="75" t="s">
        <v>380</v>
      </c>
      <c r="F138" s="76"/>
      <c r="G138" s="75"/>
      <c r="H138" s="77">
        <f>H139</f>
        <v>0</v>
      </c>
      <c r="I138" s="75"/>
      <c r="J138" s="75"/>
      <c r="K138" s="29">
        <f>K139</f>
        <v>6.5000000000000002E-2</v>
      </c>
      <c r="L138" s="9">
        <f>L139</f>
        <v>1</v>
      </c>
      <c r="M138" s="76">
        <f>M139</f>
        <v>0</v>
      </c>
      <c r="N138" s="9">
        <f>N139</f>
        <v>0</v>
      </c>
      <c r="O138" s="9"/>
      <c r="P138" s="10">
        <f>P139</f>
        <v>171791279</v>
      </c>
      <c r="Q138" s="10">
        <f>Q139</f>
        <v>171791279</v>
      </c>
      <c r="R138" s="10">
        <f>R139</f>
        <v>0</v>
      </c>
      <c r="S138" s="10">
        <f>S139</f>
        <v>0</v>
      </c>
      <c r="T138" s="1">
        <f t="shared" si="10"/>
        <v>0</v>
      </c>
      <c r="U138" s="1">
        <f t="shared" si="11"/>
        <v>0</v>
      </c>
      <c r="V138" s="21"/>
      <c r="W138" s="21"/>
      <c r="X138" s="21"/>
      <c r="Y138" s="78"/>
      <c r="Z138" s="56"/>
      <c r="AD138" s="57"/>
      <c r="AE138" s="57"/>
      <c r="AF138" s="38"/>
      <c r="AG138" s="38"/>
      <c r="AH138" s="58"/>
      <c r="AI138" s="28"/>
      <c r="AK138" s="59"/>
      <c r="AL138" s="60"/>
    </row>
    <row r="139" spans="1:38" ht="40.5" x14ac:dyDescent="0.25">
      <c r="A139" s="123"/>
      <c r="B139" s="123"/>
      <c r="C139" s="123"/>
      <c r="D139" s="123"/>
      <c r="E139" s="75" t="s">
        <v>381</v>
      </c>
      <c r="F139" s="76"/>
      <c r="G139" s="75" t="s">
        <v>382</v>
      </c>
      <c r="H139" s="77">
        <f>M139</f>
        <v>0</v>
      </c>
      <c r="I139" s="75" t="s">
        <v>383</v>
      </c>
      <c r="J139" s="75" t="s">
        <v>333</v>
      </c>
      <c r="K139" s="29">
        <v>6.5000000000000002E-2</v>
      </c>
      <c r="L139" s="9">
        <v>1</v>
      </c>
      <c r="M139" s="30">
        <v>0</v>
      </c>
      <c r="N139" s="9">
        <v>0</v>
      </c>
      <c r="O139" s="9">
        <f>IF(Q138&gt;0,N138,"na")</f>
        <v>0</v>
      </c>
      <c r="P139" s="10">
        <v>171791279</v>
      </c>
      <c r="Q139" s="10">
        <v>171791279</v>
      </c>
      <c r="R139" s="10">
        <v>0</v>
      </c>
      <c r="S139" s="10">
        <v>0</v>
      </c>
      <c r="T139" s="1">
        <f t="shared" si="10"/>
        <v>0</v>
      </c>
      <c r="U139" s="1">
        <f t="shared" si="11"/>
        <v>0</v>
      </c>
      <c r="V139" s="79"/>
      <c r="W139" s="79"/>
      <c r="X139" s="79" t="s">
        <v>417</v>
      </c>
      <c r="Y139" s="78" t="s">
        <v>56</v>
      </c>
      <c r="Z139" s="56"/>
      <c r="AB139" s="31"/>
      <c r="AD139" s="57"/>
      <c r="AE139" s="57"/>
      <c r="AF139" s="38"/>
      <c r="AG139" s="38"/>
      <c r="AH139" s="58"/>
      <c r="AI139" s="28"/>
      <c r="AK139" s="59"/>
      <c r="AL139" s="60"/>
    </row>
    <row r="140" spans="1:38" x14ac:dyDescent="0.25">
      <c r="A140" s="123">
        <v>4151</v>
      </c>
      <c r="B140" s="123"/>
      <c r="C140" s="123" t="s">
        <v>53</v>
      </c>
      <c r="D140" s="123" t="s">
        <v>384</v>
      </c>
      <c r="E140" s="75" t="s">
        <v>385</v>
      </c>
      <c r="F140" s="76"/>
      <c r="G140" s="75"/>
      <c r="H140" s="77">
        <f>H141</f>
        <v>0</v>
      </c>
      <c r="I140" s="75"/>
      <c r="J140" s="75"/>
      <c r="K140" s="29">
        <f>K141</f>
        <v>0.11899999999999999</v>
      </c>
      <c r="L140" s="9">
        <f>L141</f>
        <v>1</v>
      </c>
      <c r="M140" s="76">
        <f>M141</f>
        <v>0</v>
      </c>
      <c r="N140" s="9">
        <f>N141</f>
        <v>0</v>
      </c>
      <c r="O140" s="9"/>
      <c r="P140" s="10">
        <f>P141</f>
        <v>117084988</v>
      </c>
      <c r="Q140" s="10">
        <f>Q141</f>
        <v>117084988</v>
      </c>
      <c r="R140" s="10">
        <f>R141</f>
        <v>0</v>
      </c>
      <c r="S140" s="10">
        <f>S141</f>
        <v>0</v>
      </c>
      <c r="T140" s="1">
        <f t="shared" si="10"/>
        <v>0</v>
      </c>
      <c r="U140" s="1">
        <f t="shared" si="11"/>
        <v>0</v>
      </c>
      <c r="V140" s="21"/>
      <c r="W140" s="21"/>
      <c r="X140" s="21"/>
      <c r="Y140" s="78"/>
      <c r="Z140" s="56"/>
      <c r="AD140" s="57"/>
      <c r="AE140" s="57"/>
      <c r="AF140" s="38"/>
      <c r="AG140" s="38"/>
      <c r="AH140" s="58"/>
      <c r="AI140" s="28"/>
      <c r="AK140" s="59"/>
      <c r="AL140" s="60"/>
    </row>
    <row r="141" spans="1:38" ht="40.5" x14ac:dyDescent="0.25">
      <c r="A141" s="123"/>
      <c r="B141" s="123"/>
      <c r="C141" s="123"/>
      <c r="D141" s="123"/>
      <c r="E141" s="75" t="s">
        <v>386</v>
      </c>
      <c r="F141" s="76"/>
      <c r="G141" s="75" t="s">
        <v>387</v>
      </c>
      <c r="H141" s="77">
        <f>M141</f>
        <v>0</v>
      </c>
      <c r="I141" s="75" t="s">
        <v>388</v>
      </c>
      <c r="J141" s="75" t="s">
        <v>333</v>
      </c>
      <c r="K141" s="29">
        <v>0.11899999999999999</v>
      </c>
      <c r="L141" s="9">
        <v>1</v>
      </c>
      <c r="M141" s="30">
        <v>0</v>
      </c>
      <c r="N141" s="9">
        <v>0</v>
      </c>
      <c r="O141" s="9">
        <f>IF(Q140&gt;0,N140,"na")</f>
        <v>0</v>
      </c>
      <c r="P141" s="10">
        <v>117084988</v>
      </c>
      <c r="Q141" s="10">
        <v>117084988</v>
      </c>
      <c r="R141" s="10">
        <v>0</v>
      </c>
      <c r="S141" s="10">
        <v>0</v>
      </c>
      <c r="T141" s="1">
        <f t="shared" si="10"/>
        <v>0</v>
      </c>
      <c r="U141" s="1">
        <f t="shared" si="11"/>
        <v>0</v>
      </c>
      <c r="V141" s="79"/>
      <c r="W141" s="79"/>
      <c r="X141" s="79" t="s">
        <v>417</v>
      </c>
      <c r="Y141" s="78" t="s">
        <v>56</v>
      </c>
      <c r="Z141" s="56"/>
      <c r="AB141" s="31"/>
      <c r="AD141" s="57"/>
      <c r="AE141" s="57"/>
      <c r="AF141" s="38"/>
      <c r="AG141" s="38"/>
      <c r="AH141" s="58"/>
      <c r="AI141" s="28"/>
      <c r="AK141" s="59"/>
      <c r="AL141" s="60"/>
    </row>
    <row r="142" spans="1:38" x14ac:dyDescent="0.25">
      <c r="A142" s="123">
        <v>4151</v>
      </c>
      <c r="B142" s="123"/>
      <c r="C142" s="123" t="s">
        <v>53</v>
      </c>
      <c r="D142" s="123" t="s">
        <v>389</v>
      </c>
      <c r="E142" s="75" t="s">
        <v>390</v>
      </c>
      <c r="F142" s="76"/>
      <c r="G142" s="75"/>
      <c r="H142" s="77">
        <f>H143</f>
        <v>0</v>
      </c>
      <c r="I142" s="75"/>
      <c r="J142" s="75"/>
      <c r="K142" s="29">
        <f>K143</f>
        <v>0.46</v>
      </c>
      <c r="L142" s="9">
        <f>L143</f>
        <v>1</v>
      </c>
      <c r="M142" s="76">
        <f>M143</f>
        <v>0</v>
      </c>
      <c r="N142" s="9">
        <f>N143</f>
        <v>0</v>
      </c>
      <c r="O142" s="9"/>
      <c r="P142" s="10">
        <f>P143</f>
        <v>76498463</v>
      </c>
      <c r="Q142" s="10">
        <f>Q143</f>
        <v>76498463</v>
      </c>
      <c r="R142" s="10">
        <f>R143</f>
        <v>0</v>
      </c>
      <c r="S142" s="10">
        <f>S143</f>
        <v>0</v>
      </c>
      <c r="T142" s="1">
        <f t="shared" si="10"/>
        <v>0</v>
      </c>
      <c r="U142" s="1">
        <f t="shared" si="11"/>
        <v>0</v>
      </c>
      <c r="V142" s="21"/>
      <c r="W142" s="21"/>
      <c r="X142" s="21"/>
      <c r="Y142" s="78"/>
      <c r="Z142" s="56"/>
      <c r="AD142" s="57"/>
      <c r="AE142" s="57"/>
      <c r="AF142" s="38"/>
      <c r="AG142" s="38"/>
      <c r="AH142" s="58"/>
      <c r="AI142" s="28"/>
      <c r="AK142" s="59"/>
      <c r="AL142" s="60"/>
    </row>
    <row r="143" spans="1:38" ht="40.5" x14ac:dyDescent="0.25">
      <c r="A143" s="123"/>
      <c r="B143" s="123"/>
      <c r="C143" s="123"/>
      <c r="D143" s="123"/>
      <c r="E143" s="75" t="s">
        <v>391</v>
      </c>
      <c r="F143" s="76"/>
      <c r="G143" s="75" t="s">
        <v>392</v>
      </c>
      <c r="H143" s="77">
        <f>M143</f>
        <v>0</v>
      </c>
      <c r="I143" s="75" t="s">
        <v>393</v>
      </c>
      <c r="J143" s="75" t="s">
        <v>70</v>
      </c>
      <c r="K143" s="29">
        <v>0.46</v>
      </c>
      <c r="L143" s="9">
        <v>1</v>
      </c>
      <c r="M143" s="30">
        <v>0</v>
      </c>
      <c r="N143" s="9">
        <v>0</v>
      </c>
      <c r="O143" s="9">
        <f>IF(Q142&gt;0,N142,"na")</f>
        <v>0</v>
      </c>
      <c r="P143" s="10">
        <v>76498463</v>
      </c>
      <c r="Q143" s="10">
        <v>76498463</v>
      </c>
      <c r="R143" s="10">
        <v>0</v>
      </c>
      <c r="S143" s="10">
        <v>0</v>
      </c>
      <c r="T143" s="1">
        <f t="shared" si="10"/>
        <v>0</v>
      </c>
      <c r="U143" s="1">
        <f t="shared" si="11"/>
        <v>0</v>
      </c>
      <c r="V143" s="79"/>
      <c r="W143" s="79"/>
      <c r="X143" s="79" t="s">
        <v>417</v>
      </c>
      <c r="Y143" s="78" t="s">
        <v>56</v>
      </c>
      <c r="Z143" s="56"/>
      <c r="AB143" s="31"/>
      <c r="AD143" s="57"/>
      <c r="AE143" s="57"/>
      <c r="AF143" s="38"/>
      <c r="AG143" s="38"/>
      <c r="AH143" s="58"/>
      <c r="AI143" s="28"/>
      <c r="AK143" s="59"/>
      <c r="AL143" s="60"/>
    </row>
    <row r="144" spans="1:38" x14ac:dyDescent="0.25">
      <c r="A144" s="68"/>
      <c r="B144" s="68">
        <v>53040040005</v>
      </c>
      <c r="C144" s="68" t="s">
        <v>52</v>
      </c>
      <c r="D144" s="68" t="s">
        <v>15</v>
      </c>
      <c r="E144" s="68" t="s">
        <v>394</v>
      </c>
      <c r="F144" s="69">
        <v>21</v>
      </c>
      <c r="G144" s="68"/>
      <c r="H144" s="70">
        <f>H145</f>
        <v>1</v>
      </c>
      <c r="I144" s="68"/>
      <c r="J144" s="68"/>
      <c r="K144" s="71">
        <f>K145</f>
        <v>21</v>
      </c>
      <c r="L144" s="72"/>
      <c r="M144" s="71"/>
      <c r="N144" s="73"/>
      <c r="O144" s="72"/>
      <c r="P144" s="6"/>
      <c r="Q144" s="6"/>
      <c r="R144" s="6"/>
      <c r="S144" s="6"/>
      <c r="T144" s="6"/>
      <c r="U144" s="6"/>
      <c r="V144" s="23"/>
      <c r="W144" s="23"/>
      <c r="X144" s="23"/>
      <c r="Y144" s="55"/>
      <c r="Z144" s="56"/>
      <c r="AD144" s="57"/>
      <c r="AE144" s="57"/>
      <c r="AF144" s="38"/>
      <c r="AG144" s="38"/>
      <c r="AH144" s="58"/>
      <c r="AI144" s="28"/>
      <c r="AK144" s="59"/>
      <c r="AL144" s="60"/>
    </row>
    <row r="145" spans="1:38" x14ac:dyDescent="0.25">
      <c r="A145" s="123">
        <v>4151</v>
      </c>
      <c r="B145" s="123"/>
      <c r="C145" s="123" t="s">
        <v>53</v>
      </c>
      <c r="D145" s="123" t="s">
        <v>110</v>
      </c>
      <c r="E145" s="75" t="s">
        <v>111</v>
      </c>
      <c r="F145" s="76"/>
      <c r="G145" s="75"/>
      <c r="H145" s="77">
        <f>H146</f>
        <v>1</v>
      </c>
      <c r="I145" s="75"/>
      <c r="J145" s="75"/>
      <c r="K145" s="29">
        <f>K146</f>
        <v>21</v>
      </c>
      <c r="L145" s="95">
        <f>L146</f>
        <v>1</v>
      </c>
      <c r="M145" s="76">
        <f>M146</f>
        <v>1</v>
      </c>
      <c r="N145" s="9">
        <f>N146</f>
        <v>6.8000000000000005E-2</v>
      </c>
      <c r="O145" s="9"/>
      <c r="P145" s="10">
        <f>P146</f>
        <v>992213900</v>
      </c>
      <c r="Q145" s="10">
        <f>Q146</f>
        <v>992213900</v>
      </c>
      <c r="R145" s="10">
        <f>R146</f>
        <v>106837500</v>
      </c>
      <c r="S145" s="10">
        <f>S146</f>
        <v>40246500</v>
      </c>
      <c r="T145" s="1">
        <f>+IF(Q145&gt;0,R145/Q145,0)</f>
        <v>0.10767587513136029</v>
      </c>
      <c r="U145" s="1">
        <f>+IF(R145&gt;0,S145/R145,0)</f>
        <v>0.37670761670761671</v>
      </c>
      <c r="V145" s="21"/>
      <c r="W145" s="21"/>
      <c r="X145" s="21"/>
      <c r="Y145" s="78"/>
      <c r="Z145" s="56"/>
      <c r="AD145" s="57"/>
      <c r="AE145" s="57"/>
      <c r="AF145" s="38"/>
      <c r="AG145" s="38"/>
      <c r="AH145" s="58"/>
      <c r="AI145" s="28"/>
      <c r="AK145" s="59"/>
      <c r="AL145" s="60"/>
    </row>
    <row r="146" spans="1:38" ht="54" x14ac:dyDescent="0.25">
      <c r="A146" s="123"/>
      <c r="B146" s="123"/>
      <c r="C146" s="123"/>
      <c r="D146" s="123"/>
      <c r="E146" s="75" t="s">
        <v>112</v>
      </c>
      <c r="F146" s="76"/>
      <c r="G146" s="75" t="s">
        <v>395</v>
      </c>
      <c r="H146" s="77">
        <f>M146</f>
        <v>1</v>
      </c>
      <c r="I146" s="75" t="s">
        <v>396</v>
      </c>
      <c r="J146" s="75" t="s">
        <v>113</v>
      </c>
      <c r="K146" s="29">
        <v>21</v>
      </c>
      <c r="L146" s="95">
        <v>1</v>
      </c>
      <c r="M146" s="30">
        <v>1</v>
      </c>
      <c r="N146" s="9">
        <v>6.8000000000000005E-2</v>
      </c>
      <c r="O146" s="9">
        <f>IF(Q145&gt;0,N145,"na")</f>
        <v>6.8000000000000005E-2</v>
      </c>
      <c r="P146" s="10">
        <v>992213900</v>
      </c>
      <c r="Q146" s="10">
        <v>992213900</v>
      </c>
      <c r="R146" s="10">
        <v>106837500</v>
      </c>
      <c r="S146" s="10">
        <v>40246500</v>
      </c>
      <c r="T146" s="1">
        <f>+IF(Q146&gt;0,R146/Q146,0)</f>
        <v>0.10767587513136029</v>
      </c>
      <c r="U146" s="1">
        <f>+IF(R146&gt;0,S146/R146,0)</f>
        <v>0.37670761670761671</v>
      </c>
      <c r="V146" s="79">
        <v>44621</v>
      </c>
      <c r="W146" s="79">
        <v>44926</v>
      </c>
      <c r="X146" s="79" t="s">
        <v>423</v>
      </c>
      <c r="Y146" s="78" t="s">
        <v>56</v>
      </c>
      <c r="Z146" s="56"/>
      <c r="AB146" s="31"/>
      <c r="AD146" s="57"/>
      <c r="AE146" s="57"/>
      <c r="AF146" s="38"/>
      <c r="AG146" s="38"/>
      <c r="AH146" s="58"/>
      <c r="AI146" s="28"/>
      <c r="AK146" s="59"/>
      <c r="AL146" s="60"/>
    </row>
    <row r="147" spans="1:38" ht="25.5" x14ac:dyDescent="0.25">
      <c r="A147" s="68"/>
      <c r="B147" s="68">
        <v>53040040006</v>
      </c>
      <c r="C147" s="68" t="s">
        <v>52</v>
      </c>
      <c r="D147" s="68" t="s">
        <v>16</v>
      </c>
      <c r="E147" s="68" t="s">
        <v>394</v>
      </c>
      <c r="F147" s="69">
        <v>1</v>
      </c>
      <c r="G147" s="68"/>
      <c r="H147" s="70">
        <f>H148</f>
        <v>0</v>
      </c>
      <c r="I147" s="68"/>
      <c r="J147" s="68"/>
      <c r="K147" s="71">
        <f>K148</f>
        <v>1</v>
      </c>
      <c r="L147" s="53"/>
      <c r="M147" s="52"/>
      <c r="N147" s="54"/>
      <c r="O147" s="53"/>
      <c r="P147" s="6"/>
      <c r="Q147" s="6"/>
      <c r="R147" s="6"/>
      <c r="S147" s="6"/>
      <c r="T147" s="6"/>
      <c r="U147" s="6"/>
      <c r="V147" s="23"/>
      <c r="W147" s="23"/>
      <c r="X147" s="23"/>
      <c r="Y147" s="55"/>
      <c r="Z147" s="56"/>
      <c r="AD147" s="57"/>
      <c r="AE147" s="57"/>
      <c r="AF147" s="38"/>
      <c r="AG147" s="38"/>
      <c r="AH147" s="58"/>
      <c r="AI147" s="28"/>
      <c r="AK147" s="59"/>
      <c r="AL147" s="60"/>
    </row>
    <row r="148" spans="1:38" x14ac:dyDescent="0.25">
      <c r="A148" s="123">
        <v>4151</v>
      </c>
      <c r="B148" s="123"/>
      <c r="C148" s="123" t="s">
        <v>53</v>
      </c>
      <c r="D148" s="123" t="s">
        <v>114</v>
      </c>
      <c r="E148" s="75" t="s">
        <v>115</v>
      </c>
      <c r="F148" s="76"/>
      <c r="G148" s="75"/>
      <c r="H148" s="77">
        <f>H149</f>
        <v>0</v>
      </c>
      <c r="I148" s="75"/>
      <c r="J148" s="75"/>
      <c r="K148" s="29">
        <f>K149</f>
        <v>1</v>
      </c>
      <c r="L148" s="95">
        <f>L149</f>
        <v>1</v>
      </c>
      <c r="M148" s="76">
        <f>M149</f>
        <v>0</v>
      </c>
      <c r="N148" s="9">
        <f>N149</f>
        <v>0</v>
      </c>
      <c r="O148" s="9"/>
      <c r="P148" s="10">
        <f>P149</f>
        <v>8015909000</v>
      </c>
      <c r="Q148" s="10">
        <f>Q149</f>
        <v>8015909000</v>
      </c>
      <c r="R148" s="10">
        <f>R149</f>
        <v>1911996388</v>
      </c>
      <c r="S148" s="10">
        <f>S149</f>
        <v>761759500</v>
      </c>
      <c r="T148" s="1">
        <f>+IF(Q148&gt;0,R148/Q148,0)</f>
        <v>0.2385252113016752</v>
      </c>
      <c r="U148" s="1">
        <f>+IF(R148&gt;0,S148/R148,0)</f>
        <v>0.39841053298056756</v>
      </c>
      <c r="V148" s="21"/>
      <c r="W148" s="21"/>
      <c r="X148" s="21"/>
      <c r="Y148" s="78"/>
      <c r="Z148" s="56"/>
      <c r="AD148" s="57"/>
      <c r="AE148" s="57"/>
      <c r="AF148" s="38"/>
      <c r="AG148" s="38"/>
      <c r="AH148" s="58"/>
      <c r="AI148" s="28"/>
      <c r="AK148" s="59"/>
      <c r="AL148" s="60"/>
    </row>
    <row r="149" spans="1:38" ht="54" x14ac:dyDescent="0.25">
      <c r="A149" s="123"/>
      <c r="B149" s="123"/>
      <c r="C149" s="123"/>
      <c r="D149" s="123"/>
      <c r="E149" s="75" t="s">
        <v>117</v>
      </c>
      <c r="F149" s="76"/>
      <c r="G149" s="75" t="s">
        <v>118</v>
      </c>
      <c r="H149" s="77">
        <f>M149</f>
        <v>0</v>
      </c>
      <c r="I149" s="75" t="s">
        <v>397</v>
      </c>
      <c r="J149" s="75" t="s">
        <v>99</v>
      </c>
      <c r="K149" s="29">
        <v>1</v>
      </c>
      <c r="L149" s="95">
        <v>1</v>
      </c>
      <c r="M149" s="30">
        <v>0</v>
      </c>
      <c r="N149" s="9">
        <v>0</v>
      </c>
      <c r="O149" s="9">
        <f>IF(Q148&gt;0,N148,"na")</f>
        <v>0</v>
      </c>
      <c r="P149" s="10">
        <v>8015909000</v>
      </c>
      <c r="Q149" s="10">
        <v>8015909000</v>
      </c>
      <c r="R149" s="10">
        <v>1911996388</v>
      </c>
      <c r="S149" s="10">
        <v>761759500</v>
      </c>
      <c r="T149" s="1">
        <f>+IF(Q149&gt;0,R149/Q149,0)</f>
        <v>0.2385252113016752</v>
      </c>
      <c r="U149" s="1">
        <f>+IF(R149&gt;0,S149/R149,0)</f>
        <v>0.39841053298056756</v>
      </c>
      <c r="V149" s="79">
        <v>44581</v>
      </c>
      <c r="W149" s="79">
        <v>44926</v>
      </c>
      <c r="X149" s="79" t="s">
        <v>424</v>
      </c>
      <c r="Y149" s="78" t="s">
        <v>116</v>
      </c>
      <c r="Z149" s="56"/>
      <c r="AB149" s="31"/>
      <c r="AD149" s="57"/>
      <c r="AE149" s="57"/>
      <c r="AF149" s="38"/>
      <c r="AG149" s="38"/>
      <c r="AH149" s="58"/>
      <c r="AI149" s="28"/>
      <c r="AK149" s="59"/>
      <c r="AL149" s="60"/>
    </row>
    <row r="150" spans="1:38" x14ac:dyDescent="0.25">
      <c r="A150" s="62"/>
      <c r="B150" s="62">
        <v>5305</v>
      </c>
      <c r="C150" s="62" t="s">
        <v>50</v>
      </c>
      <c r="D150" s="62" t="s">
        <v>18</v>
      </c>
      <c r="E150" s="62"/>
      <c r="F150" s="87"/>
      <c r="G150" s="62"/>
      <c r="H150" s="88"/>
      <c r="I150" s="62"/>
      <c r="J150" s="62"/>
      <c r="K150" s="89"/>
      <c r="L150" s="90"/>
      <c r="M150" s="89"/>
      <c r="N150" s="91"/>
      <c r="O150" s="90"/>
      <c r="P150" s="12"/>
      <c r="Q150" s="12"/>
      <c r="R150" s="12"/>
      <c r="S150" s="12"/>
      <c r="T150" s="12"/>
      <c r="U150" s="12"/>
      <c r="V150" s="26"/>
      <c r="W150" s="26"/>
      <c r="X150" s="26"/>
      <c r="Y150" s="92"/>
      <c r="Z150" s="56"/>
      <c r="AD150" s="57"/>
      <c r="AE150" s="57"/>
      <c r="AF150" s="38"/>
      <c r="AG150" s="38"/>
      <c r="AH150" s="58"/>
      <c r="AI150" s="28"/>
      <c r="AK150" s="59"/>
      <c r="AL150" s="60"/>
    </row>
    <row r="151" spans="1:38" x14ac:dyDescent="0.25">
      <c r="A151" s="61"/>
      <c r="B151" s="61">
        <v>5305002</v>
      </c>
      <c r="C151" s="61" t="s">
        <v>51</v>
      </c>
      <c r="D151" s="61" t="s">
        <v>119</v>
      </c>
      <c r="E151" s="61"/>
      <c r="F151" s="63"/>
      <c r="G151" s="61"/>
      <c r="H151" s="64"/>
      <c r="I151" s="61"/>
      <c r="J151" s="61"/>
      <c r="K151" s="65"/>
      <c r="L151" s="66"/>
      <c r="M151" s="65"/>
      <c r="N151" s="15"/>
      <c r="O151" s="66"/>
      <c r="P151" s="7"/>
      <c r="Q151" s="7"/>
      <c r="R151" s="7"/>
      <c r="S151" s="7"/>
      <c r="T151" s="7"/>
      <c r="U151" s="7"/>
      <c r="V151" s="27"/>
      <c r="W151" s="27"/>
      <c r="X151" s="27"/>
      <c r="Y151" s="67"/>
      <c r="Z151" s="56"/>
      <c r="AD151" s="57"/>
      <c r="AE151" s="57"/>
      <c r="AF151" s="38"/>
      <c r="AG151" s="38"/>
      <c r="AH151" s="58"/>
      <c r="AI151" s="28"/>
      <c r="AK151" s="59"/>
      <c r="AL151" s="60"/>
    </row>
    <row r="152" spans="1:38" ht="25.5" x14ac:dyDescent="0.25">
      <c r="A152" s="68"/>
      <c r="B152" s="68">
        <v>53050020003</v>
      </c>
      <c r="C152" s="68" t="s">
        <v>52</v>
      </c>
      <c r="D152" s="68" t="s">
        <v>120</v>
      </c>
      <c r="E152" s="68" t="s">
        <v>19</v>
      </c>
      <c r="F152" s="69">
        <v>0</v>
      </c>
      <c r="G152" s="68"/>
      <c r="H152" s="71">
        <f>H153+H155+H157+H159</f>
        <v>0</v>
      </c>
      <c r="I152" s="68"/>
      <c r="J152" s="68"/>
      <c r="K152" s="71">
        <f>K153+K155+K157+K159</f>
        <v>345</v>
      </c>
      <c r="L152" s="72"/>
      <c r="M152" s="71"/>
      <c r="N152" s="73"/>
      <c r="O152" s="72"/>
      <c r="P152" s="8"/>
      <c r="Q152" s="8"/>
      <c r="R152" s="8"/>
      <c r="S152" s="8"/>
      <c r="T152" s="8"/>
      <c r="U152" s="8"/>
      <c r="V152" s="22"/>
      <c r="W152" s="22"/>
      <c r="X152" s="22"/>
      <c r="Y152" s="74"/>
      <c r="Z152" s="56"/>
      <c r="AD152" s="57"/>
      <c r="AE152" s="57"/>
      <c r="AF152" s="38"/>
      <c r="AG152" s="38"/>
      <c r="AH152" s="58"/>
      <c r="AI152" s="28"/>
      <c r="AK152" s="59"/>
      <c r="AL152" s="60"/>
    </row>
    <row r="153" spans="1:38" x14ac:dyDescent="0.25">
      <c r="A153" s="123">
        <v>4151</v>
      </c>
      <c r="B153" s="123"/>
      <c r="C153" s="123" t="s">
        <v>53</v>
      </c>
      <c r="D153" s="123" t="s">
        <v>123</v>
      </c>
      <c r="E153" s="75" t="s">
        <v>124</v>
      </c>
      <c r="F153" s="76"/>
      <c r="G153" s="75"/>
      <c r="H153" s="77">
        <f>H154</f>
        <v>0</v>
      </c>
      <c r="I153" s="75"/>
      <c r="J153" s="75"/>
      <c r="K153" s="29">
        <f>K154</f>
        <v>231</v>
      </c>
      <c r="L153" s="95">
        <f>L154</f>
        <v>1</v>
      </c>
      <c r="M153" s="76">
        <f>M154</f>
        <v>0</v>
      </c>
      <c r="N153" s="9">
        <f>N154</f>
        <v>0</v>
      </c>
      <c r="O153" s="9"/>
      <c r="P153" s="10">
        <f>P154</f>
        <v>339623676</v>
      </c>
      <c r="Q153" s="10">
        <f>Q154</f>
        <v>339623676</v>
      </c>
      <c r="R153" s="10">
        <f>R154</f>
        <v>0</v>
      </c>
      <c r="S153" s="10">
        <f>S154</f>
        <v>0</v>
      </c>
      <c r="T153" s="1">
        <f t="shared" ref="T153:U160" si="12">+IF(Q153&gt;0,R153/Q153,0)</f>
        <v>0</v>
      </c>
      <c r="U153" s="1">
        <f t="shared" si="12"/>
        <v>0</v>
      </c>
      <c r="V153" s="21"/>
      <c r="W153" s="21"/>
      <c r="X153" s="21"/>
      <c r="Y153" s="78"/>
      <c r="Z153" s="56"/>
      <c r="AD153" s="57"/>
      <c r="AE153" s="57"/>
      <c r="AF153" s="38"/>
      <c r="AG153" s="38"/>
      <c r="AH153" s="58"/>
      <c r="AI153" s="28"/>
      <c r="AK153" s="59"/>
      <c r="AL153" s="60"/>
    </row>
    <row r="154" spans="1:38" ht="40.5" x14ac:dyDescent="0.25">
      <c r="A154" s="123"/>
      <c r="B154" s="123"/>
      <c r="C154" s="123"/>
      <c r="D154" s="123"/>
      <c r="E154" s="75" t="s">
        <v>125</v>
      </c>
      <c r="F154" s="76"/>
      <c r="G154" s="75" t="s">
        <v>121</v>
      </c>
      <c r="H154" s="77">
        <f>M154</f>
        <v>0</v>
      </c>
      <c r="I154" s="75" t="s">
        <v>411</v>
      </c>
      <c r="J154" s="75" t="s">
        <v>122</v>
      </c>
      <c r="K154" s="29">
        <v>231</v>
      </c>
      <c r="L154" s="95">
        <v>1</v>
      </c>
      <c r="M154" s="30">
        <v>0</v>
      </c>
      <c r="N154" s="9">
        <v>0</v>
      </c>
      <c r="O154" s="9">
        <f>IF(Q153&gt;0,N153,"na")</f>
        <v>0</v>
      </c>
      <c r="P154" s="10">
        <v>339623676</v>
      </c>
      <c r="Q154" s="10">
        <v>339623676</v>
      </c>
      <c r="R154" s="10">
        <v>0</v>
      </c>
      <c r="S154" s="10">
        <v>0</v>
      </c>
      <c r="T154" s="1">
        <f t="shared" si="12"/>
        <v>0</v>
      </c>
      <c r="U154" s="1">
        <f t="shared" si="12"/>
        <v>0</v>
      </c>
      <c r="V154" s="79"/>
      <c r="W154" s="79"/>
      <c r="X154" s="79" t="s">
        <v>417</v>
      </c>
      <c r="Y154" s="78" t="s">
        <v>56</v>
      </c>
      <c r="Z154" s="56"/>
      <c r="AB154" s="31"/>
      <c r="AD154" s="57"/>
      <c r="AE154" s="57"/>
      <c r="AF154" s="38"/>
      <c r="AG154" s="38"/>
      <c r="AH154" s="58"/>
      <c r="AI154" s="28"/>
      <c r="AK154" s="59"/>
      <c r="AL154" s="60"/>
    </row>
    <row r="155" spans="1:38" x14ac:dyDescent="0.25">
      <c r="A155" s="123">
        <v>4151</v>
      </c>
      <c r="B155" s="123"/>
      <c r="C155" s="123" t="s">
        <v>53</v>
      </c>
      <c r="D155" s="123" t="s">
        <v>398</v>
      </c>
      <c r="E155" s="75" t="s">
        <v>399</v>
      </c>
      <c r="F155" s="76"/>
      <c r="G155" s="75"/>
      <c r="H155" s="77">
        <f>H156</f>
        <v>0</v>
      </c>
      <c r="I155" s="75"/>
      <c r="J155" s="75"/>
      <c r="K155" s="29">
        <f>K156</f>
        <v>14</v>
      </c>
      <c r="L155" s="95">
        <f>L156</f>
        <v>1</v>
      </c>
      <c r="M155" s="76">
        <f>M156</f>
        <v>0</v>
      </c>
      <c r="N155" s="9">
        <f>N156</f>
        <v>0</v>
      </c>
      <c r="O155" s="9"/>
      <c r="P155" s="10">
        <f>P156</f>
        <v>38129628</v>
      </c>
      <c r="Q155" s="10">
        <f>Q156</f>
        <v>38129628</v>
      </c>
      <c r="R155" s="10">
        <f>R156</f>
        <v>0</v>
      </c>
      <c r="S155" s="10">
        <f>S156</f>
        <v>0</v>
      </c>
      <c r="T155" s="1">
        <f t="shared" si="12"/>
        <v>0</v>
      </c>
      <c r="U155" s="1">
        <f t="shared" si="12"/>
        <v>0</v>
      </c>
      <c r="V155" s="21"/>
      <c r="W155" s="21"/>
      <c r="X155" s="21"/>
      <c r="Y155" s="78"/>
      <c r="Z155" s="56"/>
      <c r="AD155" s="57"/>
      <c r="AE155" s="57"/>
      <c r="AF155" s="38"/>
      <c r="AG155" s="38"/>
      <c r="AH155" s="58"/>
      <c r="AI155" s="28"/>
      <c r="AK155" s="59"/>
      <c r="AL155" s="60"/>
    </row>
    <row r="156" spans="1:38" ht="40.5" x14ac:dyDescent="0.25">
      <c r="A156" s="123"/>
      <c r="B156" s="123"/>
      <c r="C156" s="123"/>
      <c r="D156" s="123"/>
      <c r="E156" s="75" t="s">
        <v>400</v>
      </c>
      <c r="F156" s="76"/>
      <c r="G156" s="75" t="s">
        <v>401</v>
      </c>
      <c r="H156" s="77">
        <f>M156</f>
        <v>0</v>
      </c>
      <c r="I156" s="75" t="s">
        <v>412</v>
      </c>
      <c r="J156" s="75" t="s">
        <v>122</v>
      </c>
      <c r="K156" s="29">
        <v>14</v>
      </c>
      <c r="L156" s="95">
        <v>1</v>
      </c>
      <c r="M156" s="30">
        <v>0</v>
      </c>
      <c r="N156" s="9">
        <v>0</v>
      </c>
      <c r="O156" s="9">
        <f>IF(Q155&gt;0,N155,"na")</f>
        <v>0</v>
      </c>
      <c r="P156" s="10">
        <v>38129628</v>
      </c>
      <c r="Q156" s="10">
        <v>38129628</v>
      </c>
      <c r="R156" s="10">
        <v>0</v>
      </c>
      <c r="S156" s="10">
        <v>0</v>
      </c>
      <c r="T156" s="1">
        <f t="shared" si="12"/>
        <v>0</v>
      </c>
      <c r="U156" s="1">
        <f t="shared" si="12"/>
        <v>0</v>
      </c>
      <c r="V156" s="79"/>
      <c r="W156" s="79"/>
      <c r="X156" s="79" t="s">
        <v>417</v>
      </c>
      <c r="Y156" s="78" t="s">
        <v>56</v>
      </c>
      <c r="Z156" s="56"/>
      <c r="AB156" s="31"/>
      <c r="AD156" s="57"/>
      <c r="AE156" s="57"/>
      <c r="AF156" s="38"/>
      <c r="AG156" s="38"/>
      <c r="AH156" s="58"/>
      <c r="AI156" s="28"/>
      <c r="AK156" s="59"/>
      <c r="AL156" s="60"/>
    </row>
    <row r="157" spans="1:38" x14ac:dyDescent="0.25">
      <c r="A157" s="123">
        <v>4151</v>
      </c>
      <c r="B157" s="123"/>
      <c r="C157" s="123" t="s">
        <v>53</v>
      </c>
      <c r="D157" s="123" t="s">
        <v>402</v>
      </c>
      <c r="E157" s="75" t="s">
        <v>403</v>
      </c>
      <c r="F157" s="76"/>
      <c r="G157" s="75"/>
      <c r="H157" s="77">
        <f>H158</f>
        <v>0</v>
      </c>
      <c r="I157" s="75"/>
      <c r="J157" s="75"/>
      <c r="K157" s="29">
        <f>K158</f>
        <v>43</v>
      </c>
      <c r="L157" s="95">
        <f>L158</f>
        <v>1</v>
      </c>
      <c r="M157" s="76">
        <f>M158</f>
        <v>0</v>
      </c>
      <c r="N157" s="9">
        <f>N158</f>
        <v>0</v>
      </c>
      <c r="O157" s="9"/>
      <c r="P157" s="10">
        <f>P158</f>
        <v>138871182</v>
      </c>
      <c r="Q157" s="10">
        <f>Q158</f>
        <v>138871182</v>
      </c>
      <c r="R157" s="10">
        <f>R158</f>
        <v>0</v>
      </c>
      <c r="S157" s="10">
        <f>S158</f>
        <v>0</v>
      </c>
      <c r="T157" s="1">
        <f t="shared" si="12"/>
        <v>0</v>
      </c>
      <c r="U157" s="1">
        <f t="shared" si="12"/>
        <v>0</v>
      </c>
      <c r="V157" s="21"/>
      <c r="W157" s="21"/>
      <c r="X157" s="21"/>
      <c r="Y157" s="78"/>
      <c r="Z157" s="56"/>
      <c r="AD157" s="57"/>
      <c r="AE157" s="57"/>
      <c r="AF157" s="38"/>
      <c r="AG157" s="38"/>
      <c r="AH157" s="58"/>
      <c r="AI157" s="28"/>
      <c r="AK157" s="59"/>
      <c r="AL157" s="60"/>
    </row>
    <row r="158" spans="1:38" ht="40.5" x14ac:dyDescent="0.25">
      <c r="A158" s="123"/>
      <c r="B158" s="123"/>
      <c r="C158" s="123"/>
      <c r="D158" s="123"/>
      <c r="E158" s="75" t="s">
        <v>404</v>
      </c>
      <c r="F158" s="76"/>
      <c r="G158" s="75" t="s">
        <v>405</v>
      </c>
      <c r="H158" s="77">
        <f>M158</f>
        <v>0</v>
      </c>
      <c r="I158" s="75" t="s">
        <v>413</v>
      </c>
      <c r="J158" s="75" t="s">
        <v>122</v>
      </c>
      <c r="K158" s="29">
        <v>43</v>
      </c>
      <c r="L158" s="95">
        <v>1</v>
      </c>
      <c r="M158" s="30">
        <v>0</v>
      </c>
      <c r="N158" s="9">
        <v>0</v>
      </c>
      <c r="O158" s="9">
        <f>IF(Q157&gt;0,N157,"na")</f>
        <v>0</v>
      </c>
      <c r="P158" s="10">
        <v>138871182</v>
      </c>
      <c r="Q158" s="10">
        <v>138871182</v>
      </c>
      <c r="R158" s="10">
        <v>0</v>
      </c>
      <c r="S158" s="10">
        <v>0</v>
      </c>
      <c r="T158" s="1">
        <f t="shared" si="12"/>
        <v>0</v>
      </c>
      <c r="U158" s="1">
        <f t="shared" si="12"/>
        <v>0</v>
      </c>
      <c r="V158" s="79"/>
      <c r="W158" s="79"/>
      <c r="X158" s="79" t="s">
        <v>417</v>
      </c>
      <c r="Y158" s="78" t="s">
        <v>56</v>
      </c>
      <c r="Z158" s="56"/>
      <c r="AB158" s="31"/>
      <c r="AD158" s="57"/>
      <c r="AE158" s="57"/>
      <c r="AF158" s="38"/>
      <c r="AG158" s="38"/>
      <c r="AH158" s="58"/>
      <c r="AI158" s="28"/>
      <c r="AK158" s="59"/>
      <c r="AL158" s="60"/>
    </row>
    <row r="159" spans="1:38" x14ac:dyDescent="0.25">
      <c r="A159" s="123">
        <v>4151</v>
      </c>
      <c r="B159" s="123"/>
      <c r="C159" s="123" t="s">
        <v>53</v>
      </c>
      <c r="D159" s="123" t="s">
        <v>406</v>
      </c>
      <c r="E159" s="75" t="s">
        <v>407</v>
      </c>
      <c r="F159" s="76"/>
      <c r="G159" s="75"/>
      <c r="H159" s="77">
        <f>H160</f>
        <v>0</v>
      </c>
      <c r="I159" s="75"/>
      <c r="J159" s="75"/>
      <c r="K159" s="29">
        <f>K160</f>
        <v>57</v>
      </c>
      <c r="L159" s="95">
        <f>L160</f>
        <v>1</v>
      </c>
      <c r="M159" s="76">
        <f>M160</f>
        <v>0</v>
      </c>
      <c r="N159" s="9">
        <f>N160</f>
        <v>0</v>
      </c>
      <c r="O159" s="9"/>
      <c r="P159" s="10">
        <f>P160</f>
        <v>70892089</v>
      </c>
      <c r="Q159" s="10">
        <f>Q160</f>
        <v>70892089</v>
      </c>
      <c r="R159" s="10">
        <f>R160</f>
        <v>0</v>
      </c>
      <c r="S159" s="10">
        <f>S160</f>
        <v>0</v>
      </c>
      <c r="T159" s="1">
        <f t="shared" si="12"/>
        <v>0</v>
      </c>
      <c r="U159" s="1">
        <f t="shared" si="12"/>
        <v>0</v>
      </c>
      <c r="V159" s="21"/>
      <c r="W159" s="21"/>
      <c r="X159" s="21"/>
      <c r="Y159" s="78"/>
      <c r="Z159" s="56"/>
      <c r="AD159" s="57"/>
      <c r="AE159" s="57"/>
      <c r="AF159" s="38"/>
      <c r="AG159" s="38"/>
      <c r="AH159" s="58"/>
      <c r="AI159" s="28"/>
      <c r="AK159" s="59"/>
      <c r="AL159" s="60"/>
    </row>
    <row r="160" spans="1:38" ht="40.5" x14ac:dyDescent="0.25">
      <c r="A160" s="123"/>
      <c r="B160" s="123"/>
      <c r="C160" s="123"/>
      <c r="D160" s="123"/>
      <c r="E160" s="75" t="s">
        <v>408</v>
      </c>
      <c r="F160" s="76"/>
      <c r="G160" s="75" t="s">
        <v>409</v>
      </c>
      <c r="H160" s="77">
        <f>M160</f>
        <v>0</v>
      </c>
      <c r="I160" s="75" t="s">
        <v>414</v>
      </c>
      <c r="J160" s="75" t="s">
        <v>122</v>
      </c>
      <c r="K160" s="29">
        <v>57</v>
      </c>
      <c r="L160" s="95">
        <v>1</v>
      </c>
      <c r="M160" s="30">
        <v>0</v>
      </c>
      <c r="N160" s="9">
        <v>0</v>
      </c>
      <c r="O160" s="9">
        <f>IF(Q159&gt;0,N159,"na")</f>
        <v>0</v>
      </c>
      <c r="P160" s="10">
        <v>70892089</v>
      </c>
      <c r="Q160" s="10">
        <v>70892089</v>
      </c>
      <c r="R160" s="10">
        <v>0</v>
      </c>
      <c r="S160" s="10">
        <v>0</v>
      </c>
      <c r="T160" s="1">
        <f t="shared" si="12"/>
        <v>0</v>
      </c>
      <c r="U160" s="1">
        <f t="shared" si="12"/>
        <v>0</v>
      </c>
      <c r="V160" s="79"/>
      <c r="W160" s="79"/>
      <c r="X160" s="79" t="s">
        <v>417</v>
      </c>
      <c r="Y160" s="78" t="s">
        <v>56</v>
      </c>
      <c r="Z160" s="56"/>
      <c r="AB160" s="31"/>
      <c r="AD160" s="57"/>
      <c r="AE160" s="57"/>
      <c r="AF160" s="38"/>
      <c r="AG160" s="38"/>
      <c r="AH160" s="58"/>
      <c r="AI160" s="28"/>
      <c r="AK160" s="59"/>
      <c r="AL160" s="60"/>
    </row>
    <row r="161" spans="1:38" ht="38.25" x14ac:dyDescent="0.25">
      <c r="A161" s="68"/>
      <c r="B161" s="68">
        <v>53050020011</v>
      </c>
      <c r="C161" s="68" t="s">
        <v>52</v>
      </c>
      <c r="D161" s="68" t="s">
        <v>126</v>
      </c>
      <c r="E161" s="68" t="s">
        <v>3</v>
      </c>
      <c r="F161" s="69">
        <v>760</v>
      </c>
      <c r="G161" s="68"/>
      <c r="H161" s="70">
        <f>H162</f>
        <v>28</v>
      </c>
      <c r="I161" s="68"/>
      <c r="J161" s="68"/>
      <c r="K161" s="71">
        <f>K162</f>
        <v>760</v>
      </c>
      <c r="L161" s="72"/>
      <c r="M161" s="71"/>
      <c r="N161" s="73"/>
      <c r="O161" s="72"/>
      <c r="P161" s="14"/>
      <c r="Q161" s="14"/>
      <c r="R161" s="14"/>
      <c r="S161" s="14"/>
      <c r="T161" s="14"/>
      <c r="U161" s="14"/>
      <c r="V161" s="24"/>
      <c r="W161" s="24"/>
      <c r="X161" s="24"/>
      <c r="Y161" s="93"/>
      <c r="Z161" s="56"/>
      <c r="AD161" s="57"/>
      <c r="AE161" s="57"/>
      <c r="AF161" s="38"/>
      <c r="AG161" s="38"/>
      <c r="AH161" s="58"/>
      <c r="AI161" s="28"/>
      <c r="AK161" s="59"/>
      <c r="AL161" s="60"/>
    </row>
    <row r="162" spans="1:38" x14ac:dyDescent="0.25">
      <c r="A162" s="123">
        <v>4151</v>
      </c>
      <c r="B162" s="123"/>
      <c r="C162" s="123" t="s">
        <v>53</v>
      </c>
      <c r="D162" s="123" t="s">
        <v>127</v>
      </c>
      <c r="E162" s="75" t="s">
        <v>128</v>
      </c>
      <c r="F162" s="76"/>
      <c r="G162" s="75"/>
      <c r="H162" s="77">
        <f>H163</f>
        <v>28</v>
      </c>
      <c r="I162" s="75"/>
      <c r="J162" s="75"/>
      <c r="K162" s="29">
        <f>K163</f>
        <v>760</v>
      </c>
      <c r="L162" s="95">
        <f>L163</f>
        <v>1</v>
      </c>
      <c r="M162" s="76">
        <f>M163</f>
        <v>28</v>
      </c>
      <c r="N162" s="9">
        <f>N163</f>
        <v>5.7000000000000002E-2</v>
      </c>
      <c r="O162" s="9"/>
      <c r="P162" s="10">
        <f>P163</f>
        <v>1326423017</v>
      </c>
      <c r="Q162" s="10">
        <f>Q163</f>
        <v>1326423017</v>
      </c>
      <c r="R162" s="10">
        <f>R163</f>
        <v>526216500</v>
      </c>
      <c r="S162" s="10">
        <f>S163</f>
        <v>154704500</v>
      </c>
      <c r="T162" s="1">
        <f>+IF(Q162&gt;0,R162/Q162,0)</f>
        <v>0.39671846255363946</v>
      </c>
      <c r="U162" s="1">
        <f>+IF(R162&gt;0,S162/R162,0)</f>
        <v>0.29399401197035818</v>
      </c>
      <c r="V162" s="21"/>
      <c r="W162" s="21"/>
      <c r="X162" s="21"/>
      <c r="Y162" s="78"/>
      <c r="Z162" s="56"/>
      <c r="AD162" s="57"/>
      <c r="AE162" s="57"/>
      <c r="AF162" s="38"/>
      <c r="AG162" s="38"/>
      <c r="AH162" s="58"/>
      <c r="AI162" s="28"/>
      <c r="AK162" s="59"/>
      <c r="AL162" s="60"/>
    </row>
    <row r="163" spans="1:38" ht="67.5" x14ac:dyDescent="0.25">
      <c r="A163" s="123"/>
      <c r="B163" s="123"/>
      <c r="C163" s="123"/>
      <c r="D163" s="123"/>
      <c r="E163" s="75" t="s">
        <v>129</v>
      </c>
      <c r="F163" s="76"/>
      <c r="G163" s="75" t="s">
        <v>130</v>
      </c>
      <c r="H163" s="77">
        <f>M163</f>
        <v>28</v>
      </c>
      <c r="I163" s="75" t="s">
        <v>410</v>
      </c>
      <c r="J163" s="75" t="s">
        <v>131</v>
      </c>
      <c r="K163" s="29">
        <v>760</v>
      </c>
      <c r="L163" s="95">
        <v>1</v>
      </c>
      <c r="M163" s="30">
        <v>28</v>
      </c>
      <c r="N163" s="9">
        <v>5.7000000000000002E-2</v>
      </c>
      <c r="O163" s="9">
        <f>IF(Q162&gt;0,N162,"na")</f>
        <v>5.7000000000000002E-2</v>
      </c>
      <c r="P163" s="10">
        <v>1326423017</v>
      </c>
      <c r="Q163" s="10">
        <v>1326423017</v>
      </c>
      <c r="R163" s="10">
        <v>526216500</v>
      </c>
      <c r="S163" s="10">
        <v>154704500</v>
      </c>
      <c r="T163" s="1">
        <f>+IF(Q163&gt;0,R163/Q163,0)</f>
        <v>0.39671846255363946</v>
      </c>
      <c r="U163" s="1">
        <f>+IF(R163&gt;0,S163/R163,0)</f>
        <v>0.29399401197035818</v>
      </c>
      <c r="V163" s="79">
        <v>44593</v>
      </c>
      <c r="W163" s="79">
        <v>44926</v>
      </c>
      <c r="X163" s="79" t="s">
        <v>425</v>
      </c>
      <c r="Y163" s="78" t="s">
        <v>56</v>
      </c>
      <c r="Z163" s="56"/>
      <c r="AB163" s="31"/>
      <c r="AD163" s="57"/>
      <c r="AE163" s="57"/>
      <c r="AF163" s="38"/>
      <c r="AG163" s="38"/>
      <c r="AH163" s="58"/>
      <c r="AI163" s="28"/>
      <c r="AK163" s="59"/>
      <c r="AL163" s="60"/>
    </row>
    <row r="164" spans="1:38" x14ac:dyDescent="0.25">
      <c r="A164" s="96"/>
      <c r="B164" s="18"/>
      <c r="C164" s="18"/>
      <c r="D164" s="97"/>
      <c r="E164" s="18"/>
      <c r="F164" s="98"/>
      <c r="G164" s="97"/>
      <c r="H164" s="99"/>
      <c r="I164" s="97"/>
      <c r="J164" s="97"/>
      <c r="K164" s="100"/>
      <c r="L164" s="4"/>
      <c r="M164" s="5"/>
      <c r="N164" s="101"/>
      <c r="O164" s="101"/>
      <c r="P164" s="18"/>
      <c r="X164" s="38"/>
      <c r="Y164" s="58"/>
      <c r="AA164" s="103"/>
      <c r="AD164" s="60"/>
    </row>
    <row r="165" spans="1:38" x14ac:dyDescent="0.2">
      <c r="A165" s="19"/>
      <c r="B165" s="104" t="s">
        <v>132</v>
      </c>
      <c r="C165" s="104">
        <f>COUNTIF(A7:A163,"4151")</f>
        <v>57</v>
      </c>
      <c r="D165" s="105"/>
      <c r="E165" s="106" t="s">
        <v>133</v>
      </c>
      <c r="F165" s="107"/>
      <c r="G165" s="32">
        <f>COUNTIF(O7:O163,"na")</f>
        <v>0</v>
      </c>
      <c r="H165" s="108"/>
      <c r="I165" s="19"/>
      <c r="J165" s="104"/>
      <c r="K165" s="109"/>
      <c r="L165" s="110"/>
      <c r="M165" s="35"/>
      <c r="N165" s="36" t="s">
        <v>134</v>
      </c>
      <c r="O165" s="111">
        <f>AVERAGE(O7:O163)</f>
        <v>1.6736842105263158E-2</v>
      </c>
      <c r="P165" s="2">
        <f>P11+P18+P23+P26+P28+P30+P33+P35+P37+P39+P41+P43+P45+P49+P53+P59+P62+P64+P66+P68+P72+P75+P78+P80+P83+P87+P90+P93+P96+P99+P102+P105+P108+P110+P112+P114+P116+P118+P120+P122+P124+P126+P128+P130+P132+P134+P136+P138+P140+P142+P145+P148+P153+P155+P157+P159+P162</f>
        <v>194363100892</v>
      </c>
      <c r="Q165" s="2">
        <f>Q11+Q18+Q23+Q26+Q28+Q30+Q33+Q35+Q37+Q39+Q41+Q43+Q45+Q49+Q53+Q59+Q62+Q64+Q66+Q68+Q72+Q75+Q78+Q80+Q83+Q87+Q90+Q93+Q96+Q99+Q102+Q105+Q108+Q110+Q112+Q114+Q116+Q118+Q120+Q122+Q124+Q126+Q128+Q130+Q132+Q134+Q136+Q138+Q140+Q142+Q145+Q148+Q153+Q155+Q157+Q159+Q162</f>
        <v>214363100892</v>
      </c>
      <c r="R165" s="2">
        <f>R11+R18+R23+R26+R28+R30+R33+R35+R37+R39+R41+R43+R45+R49+R53+R59+R62+R64+R66+R68+R72+R75+R78+R80+R83+R87+R90+R93+R96+R99+R102+R105+R108+R110+R112+R114+R116+R118+R120+R122+R124+R126+R128+R130+R132+R134+R136+R138+R140+R142+R145+R148+R153+R155+R157+R159+R162</f>
        <v>12479630888</v>
      </c>
      <c r="S165" s="2">
        <f>S11+S18+S23+S26+S28+S30+S33+S35+S37+S39+S41+S43+S45+S49+S53+S59+S62+S64+S66+S68+S72+S75+S78+S80+S83+S87+S90+S93+S96+S99+S102+S105+S108+S110+S112+S114+S116+S118+S120+S122+S124+S126+S128+S130+S132+S134+S136+S138+S140+S142+S145+S148+S153+S155+S157+S159+S162</f>
        <v>4248505553</v>
      </c>
      <c r="T165" s="3">
        <f>IF(Q165=0,0,R165/Q165)</f>
        <v>5.8217253044344899E-2</v>
      </c>
      <c r="U165" s="3">
        <f>IF(R165=0,0,S165/R165)</f>
        <v>0.3404351932463982</v>
      </c>
      <c r="V165" s="112"/>
      <c r="X165" s="38"/>
      <c r="Y165" s="58"/>
      <c r="AA165" s="103"/>
      <c r="AD165" s="60"/>
    </row>
    <row r="166" spans="1:38" s="33" customFormat="1" ht="12.75" x14ac:dyDescent="0.25">
      <c r="A166" s="32"/>
      <c r="C166" s="32"/>
      <c r="D166" s="34"/>
      <c r="F166" s="107"/>
      <c r="H166" s="107"/>
      <c r="J166" s="32"/>
      <c r="K166" s="113"/>
      <c r="L166" s="114"/>
      <c r="M166" s="139" t="s">
        <v>415</v>
      </c>
      <c r="N166" s="139"/>
      <c r="O166" s="115">
        <f>COUNTIF(O11:O163,"=0%")</f>
        <v>51</v>
      </c>
      <c r="P166" s="116"/>
      <c r="Q166" s="116"/>
      <c r="R166" s="116"/>
      <c r="S166" s="116"/>
      <c r="T166" s="36"/>
      <c r="U166" s="36"/>
      <c r="V166" s="32"/>
      <c r="W166" s="32"/>
      <c r="X166" s="117"/>
      <c r="Y166" s="37"/>
      <c r="Z166" s="37"/>
      <c r="AA166" s="118"/>
      <c r="AB166" s="119"/>
      <c r="AC166" s="118"/>
    </row>
    <row r="169" spans="1:38" x14ac:dyDescent="0.25">
      <c r="M169" s="122"/>
    </row>
  </sheetData>
  <mergeCells count="304">
    <mergeCell ref="M166:N166"/>
    <mergeCell ref="A1:X1"/>
    <mergeCell ref="A2:Y2"/>
    <mergeCell ref="A3:B3"/>
    <mergeCell ref="C3:R3"/>
    <mergeCell ref="S3:U3"/>
    <mergeCell ref="V3:W3"/>
    <mergeCell ref="J5:J6"/>
    <mergeCell ref="K5:K6"/>
    <mergeCell ref="L5:L6"/>
    <mergeCell ref="M5:M6"/>
    <mergeCell ref="N5:N6"/>
    <mergeCell ref="O5:O6"/>
    <mergeCell ref="A4:Y4"/>
    <mergeCell ref="A5:A6"/>
    <mergeCell ref="B5:B6"/>
    <mergeCell ref="C5:C6"/>
    <mergeCell ref="D5:D6"/>
    <mergeCell ref="E5:E6"/>
    <mergeCell ref="F5:F6"/>
    <mergeCell ref="G5:G6"/>
    <mergeCell ref="H5:H6"/>
    <mergeCell ref="I5:I6"/>
    <mergeCell ref="V5:V6"/>
    <mergeCell ref="A28:A29"/>
    <mergeCell ref="B28:B29"/>
    <mergeCell ref="C28:C29"/>
    <mergeCell ref="D28:D29"/>
    <mergeCell ref="A26:A27"/>
    <mergeCell ref="B26:B27"/>
    <mergeCell ref="C26:C27"/>
    <mergeCell ref="D26:D27"/>
    <mergeCell ref="G12:G13"/>
    <mergeCell ref="A18:A19"/>
    <mergeCell ref="B18:B19"/>
    <mergeCell ref="C18:C19"/>
    <mergeCell ref="D18:D19"/>
    <mergeCell ref="A11:A13"/>
    <mergeCell ref="B11:B13"/>
    <mergeCell ref="C11:C13"/>
    <mergeCell ref="A23:A25"/>
    <mergeCell ref="B23:B25"/>
    <mergeCell ref="C23:C25"/>
    <mergeCell ref="D23:D25"/>
    <mergeCell ref="Y24:Y25"/>
    <mergeCell ref="O12:O13"/>
    <mergeCell ref="O24:O25"/>
    <mergeCell ref="X5:X6"/>
    <mergeCell ref="Y5:Y6"/>
    <mergeCell ref="P5:P6"/>
    <mergeCell ref="Q5:Q6"/>
    <mergeCell ref="R5:R6"/>
    <mergeCell ref="S5:S6"/>
    <mergeCell ref="T5:T6"/>
    <mergeCell ref="U5:U6"/>
    <mergeCell ref="W5:W6"/>
    <mergeCell ref="A68:A71"/>
    <mergeCell ref="B68:B71"/>
    <mergeCell ref="C68:C71"/>
    <mergeCell ref="D68:D71"/>
    <mergeCell ref="G69:G71"/>
    <mergeCell ref="D72:D74"/>
    <mergeCell ref="G73:G74"/>
    <mergeCell ref="D11:D13"/>
    <mergeCell ref="Y69:Y71"/>
    <mergeCell ref="O69:O71"/>
    <mergeCell ref="A62:A63"/>
    <mergeCell ref="B62:B63"/>
    <mergeCell ref="C62:C63"/>
    <mergeCell ref="A45:A46"/>
    <mergeCell ref="B45:B46"/>
    <mergeCell ref="C45:C46"/>
    <mergeCell ref="D45:D46"/>
    <mergeCell ref="C35:C36"/>
    <mergeCell ref="D35:D36"/>
    <mergeCell ref="A37:A38"/>
    <mergeCell ref="B37:B38"/>
    <mergeCell ref="C37:C38"/>
    <mergeCell ref="D37:D38"/>
    <mergeCell ref="Y12:Y13"/>
    <mergeCell ref="A130:A131"/>
    <mergeCell ref="B130:B131"/>
    <mergeCell ref="C130:C131"/>
    <mergeCell ref="D130:D131"/>
    <mergeCell ref="A128:A129"/>
    <mergeCell ref="B128:B129"/>
    <mergeCell ref="C128:C129"/>
    <mergeCell ref="D128:D129"/>
    <mergeCell ref="A122:A123"/>
    <mergeCell ref="B122:B123"/>
    <mergeCell ref="C122:C123"/>
    <mergeCell ref="D122:D123"/>
    <mergeCell ref="A124:A125"/>
    <mergeCell ref="B124:B125"/>
    <mergeCell ref="C124:C125"/>
    <mergeCell ref="D124:D125"/>
    <mergeCell ref="A126:A127"/>
    <mergeCell ref="B126:B127"/>
    <mergeCell ref="C126:C127"/>
    <mergeCell ref="D126:D127"/>
    <mergeCell ref="A136:A137"/>
    <mergeCell ref="B136:B137"/>
    <mergeCell ref="C136:C137"/>
    <mergeCell ref="D136:D137"/>
    <mergeCell ref="A134:A135"/>
    <mergeCell ref="B134:B135"/>
    <mergeCell ref="C134:C135"/>
    <mergeCell ref="D134:D135"/>
    <mergeCell ref="A132:A133"/>
    <mergeCell ref="B132:B133"/>
    <mergeCell ref="C132:C133"/>
    <mergeCell ref="D132:D133"/>
    <mergeCell ref="A142:A143"/>
    <mergeCell ref="B142:B143"/>
    <mergeCell ref="C142:C143"/>
    <mergeCell ref="D142:D143"/>
    <mergeCell ref="A140:A141"/>
    <mergeCell ref="B140:B141"/>
    <mergeCell ref="C140:C141"/>
    <mergeCell ref="D140:D141"/>
    <mergeCell ref="A138:A139"/>
    <mergeCell ref="B138:B139"/>
    <mergeCell ref="C138:C139"/>
    <mergeCell ref="D138:D139"/>
    <mergeCell ref="A153:A154"/>
    <mergeCell ref="B153:B154"/>
    <mergeCell ref="C153:C154"/>
    <mergeCell ref="D153:D154"/>
    <mergeCell ref="A148:A149"/>
    <mergeCell ref="B148:B149"/>
    <mergeCell ref="C148:C149"/>
    <mergeCell ref="D148:D149"/>
    <mergeCell ref="A145:A146"/>
    <mergeCell ref="B145:B146"/>
    <mergeCell ref="C145:C146"/>
    <mergeCell ref="D145:D146"/>
    <mergeCell ref="A35:A36"/>
    <mergeCell ref="B35:B36"/>
    <mergeCell ref="A33:A34"/>
    <mergeCell ref="B33:B34"/>
    <mergeCell ref="C33:C34"/>
    <mergeCell ref="D33:D34"/>
    <mergeCell ref="A30:A31"/>
    <mergeCell ref="B30:B31"/>
    <mergeCell ref="C30:C31"/>
    <mergeCell ref="D30:D31"/>
    <mergeCell ref="A49:A50"/>
    <mergeCell ref="B49:B50"/>
    <mergeCell ref="C49:C50"/>
    <mergeCell ref="D49:D50"/>
    <mergeCell ref="A53:A56"/>
    <mergeCell ref="B53:B56"/>
    <mergeCell ref="C53:C56"/>
    <mergeCell ref="D53:D56"/>
    <mergeCell ref="A39:A40"/>
    <mergeCell ref="B39:B40"/>
    <mergeCell ref="C39:C40"/>
    <mergeCell ref="D39:D40"/>
    <mergeCell ref="A41:A42"/>
    <mergeCell ref="B41:B42"/>
    <mergeCell ref="C41:C42"/>
    <mergeCell ref="D41:D42"/>
    <mergeCell ref="A43:A44"/>
    <mergeCell ref="B43:B44"/>
    <mergeCell ref="C43:C44"/>
    <mergeCell ref="D43:D44"/>
    <mergeCell ref="G54:G56"/>
    <mergeCell ref="Y54:Y56"/>
    <mergeCell ref="A59:A61"/>
    <mergeCell ref="B59:B61"/>
    <mergeCell ref="C59:C61"/>
    <mergeCell ref="D59:D61"/>
    <mergeCell ref="Y60:Y61"/>
    <mergeCell ref="O54:O56"/>
    <mergeCell ref="O60:O61"/>
    <mergeCell ref="D62:D63"/>
    <mergeCell ref="A64:A65"/>
    <mergeCell ref="B64:B65"/>
    <mergeCell ref="C64:C65"/>
    <mergeCell ref="D64:D65"/>
    <mergeCell ref="A66:A67"/>
    <mergeCell ref="B66:B67"/>
    <mergeCell ref="C66:C67"/>
    <mergeCell ref="D66:D67"/>
    <mergeCell ref="Y73:Y74"/>
    <mergeCell ref="A75:A77"/>
    <mergeCell ref="B75:B77"/>
    <mergeCell ref="C75:C77"/>
    <mergeCell ref="D75:D77"/>
    <mergeCell ref="G76:G77"/>
    <mergeCell ref="Y76:Y77"/>
    <mergeCell ref="O73:O74"/>
    <mergeCell ref="G81:G82"/>
    <mergeCell ref="Y81:Y82"/>
    <mergeCell ref="A78:A79"/>
    <mergeCell ref="B78:B79"/>
    <mergeCell ref="C78:C79"/>
    <mergeCell ref="D78:D79"/>
    <mergeCell ref="O76:O77"/>
    <mergeCell ref="A72:A74"/>
    <mergeCell ref="B72:B74"/>
    <mergeCell ref="C72:C74"/>
    <mergeCell ref="A83:A86"/>
    <mergeCell ref="B83:B86"/>
    <mergeCell ref="C83:C86"/>
    <mergeCell ref="D83:D86"/>
    <mergeCell ref="G84:G86"/>
    <mergeCell ref="Y84:Y86"/>
    <mergeCell ref="O84:O86"/>
    <mergeCell ref="O81:O82"/>
    <mergeCell ref="A80:A82"/>
    <mergeCell ref="B80:B82"/>
    <mergeCell ref="C80:C82"/>
    <mergeCell ref="D80:D82"/>
    <mergeCell ref="A93:A95"/>
    <mergeCell ref="B93:B95"/>
    <mergeCell ref="C93:C95"/>
    <mergeCell ref="D93:D95"/>
    <mergeCell ref="G94:G95"/>
    <mergeCell ref="Y94:Y95"/>
    <mergeCell ref="O94:O95"/>
    <mergeCell ref="G88:G89"/>
    <mergeCell ref="Y88:Y89"/>
    <mergeCell ref="A90:A92"/>
    <mergeCell ref="B90:B92"/>
    <mergeCell ref="C90:C92"/>
    <mergeCell ref="D90:D92"/>
    <mergeCell ref="G91:G92"/>
    <mergeCell ref="Y91:Y92"/>
    <mergeCell ref="O88:O89"/>
    <mergeCell ref="O91:O92"/>
    <mergeCell ref="A87:A89"/>
    <mergeCell ref="B87:B89"/>
    <mergeCell ref="C87:C89"/>
    <mergeCell ref="D87:D89"/>
    <mergeCell ref="A99:A101"/>
    <mergeCell ref="B99:B101"/>
    <mergeCell ref="C99:C101"/>
    <mergeCell ref="D99:D101"/>
    <mergeCell ref="G100:G101"/>
    <mergeCell ref="Y100:Y101"/>
    <mergeCell ref="O100:O101"/>
    <mergeCell ref="A96:A98"/>
    <mergeCell ref="B96:B98"/>
    <mergeCell ref="C96:C98"/>
    <mergeCell ref="D96:D98"/>
    <mergeCell ref="G97:G98"/>
    <mergeCell ref="Y97:Y98"/>
    <mergeCell ref="O97:O98"/>
    <mergeCell ref="Y106:Y107"/>
    <mergeCell ref="A108:A109"/>
    <mergeCell ref="B108:B109"/>
    <mergeCell ref="C108:C109"/>
    <mergeCell ref="D108:D109"/>
    <mergeCell ref="O106:O107"/>
    <mergeCell ref="A102:A103"/>
    <mergeCell ref="B102:B103"/>
    <mergeCell ref="C102:C103"/>
    <mergeCell ref="D102:D103"/>
    <mergeCell ref="A105:A107"/>
    <mergeCell ref="B105:B107"/>
    <mergeCell ref="C105:C107"/>
    <mergeCell ref="D105:D107"/>
    <mergeCell ref="A110:A111"/>
    <mergeCell ref="B110:B111"/>
    <mergeCell ref="C110:C111"/>
    <mergeCell ref="D110:D111"/>
    <mergeCell ref="A112:A113"/>
    <mergeCell ref="B112:B113"/>
    <mergeCell ref="C112:C113"/>
    <mergeCell ref="D112:D113"/>
    <mergeCell ref="G106:G107"/>
    <mergeCell ref="A118:A119"/>
    <mergeCell ref="B118:B119"/>
    <mergeCell ref="C118:C119"/>
    <mergeCell ref="D118:D119"/>
    <mergeCell ref="A120:A121"/>
    <mergeCell ref="B120:B121"/>
    <mergeCell ref="C120:C121"/>
    <mergeCell ref="D120:D121"/>
    <mergeCell ref="A114:A115"/>
    <mergeCell ref="B114:B115"/>
    <mergeCell ref="C114:C115"/>
    <mergeCell ref="D114:D115"/>
    <mergeCell ref="A116:A117"/>
    <mergeCell ref="B116:B117"/>
    <mergeCell ref="C116:C117"/>
    <mergeCell ref="D116:D117"/>
    <mergeCell ref="A159:A160"/>
    <mergeCell ref="B159:B160"/>
    <mergeCell ref="C159:C160"/>
    <mergeCell ref="D159:D160"/>
    <mergeCell ref="A162:A163"/>
    <mergeCell ref="B162:B163"/>
    <mergeCell ref="C162:C163"/>
    <mergeCell ref="D162:D163"/>
    <mergeCell ref="A155:A156"/>
    <mergeCell ref="B155:B156"/>
    <mergeCell ref="C155:C156"/>
    <mergeCell ref="D155:D156"/>
    <mergeCell ref="A157:A158"/>
    <mergeCell ref="B157:B158"/>
    <mergeCell ref="C157:C158"/>
    <mergeCell ref="D157:D158"/>
  </mergeCells>
  <conditionalFormatting sqref="E164:E165">
    <cfRule type="duplicateValues" dxfId="0" priority="1"/>
  </conditionalFormatting>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4151 Infraestructura Cuadro 1S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Andres</dc:creator>
  <cp:lastModifiedBy>Rosa Castillo</cp:lastModifiedBy>
  <dcterms:created xsi:type="dcterms:W3CDTF">2022-01-31T23:42:58Z</dcterms:created>
  <dcterms:modified xsi:type="dcterms:W3CDTF">2022-04-18T19:58:24Z</dcterms:modified>
</cp:coreProperties>
</file>