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esúsHéctor\Desktop\Reportes trimestre II 2019\"/>
    </mc:Choice>
  </mc:AlternateContent>
  <bookViews>
    <workbookView xWindow="0" yWindow="0" windowWidth="20490" windowHeight="6855" firstSheet="1" activeTab="11"/>
  </bookViews>
  <sheets>
    <sheet name="Maestros" sheetId="1" r:id="rId1"/>
    <sheet name="INICIO" sheetId="2" r:id="rId2"/>
    <sheet name="Impacto Corrupción" sheetId="3" r:id="rId3"/>
    <sheet name="Identificación Contexto " sheetId="4" r:id="rId4"/>
    <sheet name="Probabilidad" sheetId="5" state="hidden" r:id="rId5"/>
    <sheet name="Técnicas y Orientacione Grales." sheetId="6" state="hidden" r:id="rId6"/>
    <sheet name="LISTA CONTROLES ISO 27000" sheetId="7" state="hidden" r:id="rId7"/>
    <sheet name="Clasificación Riesgos" sheetId="8" state="hidden" r:id="rId8"/>
    <sheet name="Clasificación Activos Informaci" sheetId="9" state="hidden" r:id="rId9"/>
    <sheet name="Vulnerabilidades-Amenazas" sheetId="10" state="hidden" r:id="rId10"/>
    <sheet name="Impacto Gestión y SI" sheetId="11" state="hidden" r:id="rId11"/>
    <sheet name="Mapa de Riesgos x Procesos " sheetId="12" r:id="rId12"/>
    <sheet name="Evaluación del Control" sheetId="13" state="hidden" r:id="rId13"/>
    <sheet name="Zona de Riesgo" sheetId="14" r:id="rId14"/>
    <sheet name="Glosario Riesgos Corrup" sheetId="15" state="hidden" r:id="rId15"/>
    <sheet name="Técnicas" sheetId="16" state="hidden" r:id="rId16"/>
    <sheet name="Técnicas y Orientaciones " sheetId="17" state="hidden" r:id="rId17"/>
  </sheets>
  <definedNames>
    <definedName name="a" localSheetId="8">#REF!</definedName>
    <definedName name="a" localSheetId="7">#REF!</definedName>
    <definedName name="a" localSheetId="3">#REF!</definedName>
    <definedName name="a" localSheetId="2">#REF!</definedName>
    <definedName name="a" localSheetId="10">#REF!</definedName>
    <definedName name="a" localSheetId="4">#REF!</definedName>
    <definedName name="a" localSheetId="5">#REF!</definedName>
    <definedName name="a" localSheetId="9">#REF!</definedName>
    <definedName name="a">#REF!</definedName>
    <definedName name="Area14" localSheetId="2">#REF!</definedName>
    <definedName name="Area14" localSheetId="10">#REF!</definedName>
    <definedName name="Area14" localSheetId="4">#REF!</definedName>
    <definedName name="Area14">#REF!</definedName>
    <definedName name="B" localSheetId="8">#REF!</definedName>
    <definedName name="B" localSheetId="7">#REF!</definedName>
    <definedName name="B" localSheetId="3">#REF!</definedName>
    <definedName name="B" localSheetId="2">#REF!</definedName>
    <definedName name="B" localSheetId="10">#REF!</definedName>
    <definedName name="B" localSheetId="4">#REF!</definedName>
    <definedName name="B" localSheetId="5">#REF!</definedName>
    <definedName name="B" localSheetId="9">#REF!</definedName>
    <definedName name="B">#REF!</definedName>
    <definedName name="debilidades" localSheetId="8">#REF!</definedName>
    <definedName name="debilidades" localSheetId="7">#REF!</definedName>
    <definedName name="debilidades" localSheetId="3">#REF!</definedName>
    <definedName name="debilidades" localSheetId="2">#REF!</definedName>
    <definedName name="debilidades" localSheetId="10">#REF!</definedName>
    <definedName name="debilidades" localSheetId="4">#REF!</definedName>
    <definedName name="debilidades" localSheetId="5">#REF!</definedName>
    <definedName name="debilidades" localSheetId="9">#REF!</definedName>
    <definedName name="debilidades">#REF!</definedName>
    <definedName name="djjoeoperprer" localSheetId="8">#REF!</definedName>
    <definedName name="djjoeoperprer" localSheetId="3">#REF!</definedName>
    <definedName name="djjoeoperprer" localSheetId="2">#REF!</definedName>
    <definedName name="djjoeoperprer" localSheetId="10">#REF!</definedName>
    <definedName name="djjoeoperprer" localSheetId="4">#REF!</definedName>
    <definedName name="djjoeoperprer" localSheetId="5">#REF!</definedName>
    <definedName name="djjoeoperprer" localSheetId="9">#REF!</definedName>
    <definedName name="djjoeoperprer">#REF!</definedName>
    <definedName name="eee">#REF!</definedName>
    <definedName name="Excel_BuiltIn_Print_Area_11" localSheetId="8">#REF!</definedName>
    <definedName name="Excel_BuiltIn_Print_Area_11" localSheetId="3">#REF!</definedName>
    <definedName name="Excel_BuiltIn_Print_Area_11" localSheetId="2">#REF!</definedName>
    <definedName name="Excel_BuiltIn_Print_Area_11" localSheetId="10">#REF!</definedName>
    <definedName name="Excel_BuiltIn_Print_Area_11" localSheetId="4">#REF!</definedName>
    <definedName name="Excel_BuiltIn_Print_Area_11" localSheetId="9">#REF!</definedName>
    <definedName name="Excel_BuiltIn_Print_Area_11">#REF!</definedName>
    <definedName name="Excel_BuiltIn_Print_Area_12" localSheetId="8">#REF!</definedName>
    <definedName name="Excel_BuiltIn_Print_Area_12" localSheetId="3">#REF!</definedName>
    <definedName name="Excel_BuiltIn_Print_Area_12" localSheetId="2">#REF!</definedName>
    <definedName name="Excel_BuiltIn_Print_Area_12" localSheetId="10">#REF!</definedName>
    <definedName name="Excel_BuiltIn_Print_Area_12" localSheetId="4">#REF!</definedName>
    <definedName name="Excel_BuiltIn_Print_Area_12" localSheetId="9">#REF!</definedName>
    <definedName name="Excel_BuiltIn_Print_Area_12">#REF!</definedName>
    <definedName name="Excel_BuiltIn_Print_Area_13" localSheetId="8">#REF!</definedName>
    <definedName name="Excel_BuiltIn_Print_Area_13" localSheetId="3">#REF!</definedName>
    <definedName name="Excel_BuiltIn_Print_Area_13" localSheetId="2">#REF!</definedName>
    <definedName name="Excel_BuiltIn_Print_Area_13" localSheetId="10">#REF!</definedName>
    <definedName name="Excel_BuiltIn_Print_Area_13" localSheetId="4">#REF!</definedName>
    <definedName name="Excel_BuiltIn_Print_Area_13" localSheetId="9">#REF!</definedName>
    <definedName name="Excel_BuiltIn_Print_Area_13">#REF!</definedName>
    <definedName name="Excel_BuiltIn_Print_Titles_1" localSheetId="8">#REF!</definedName>
    <definedName name="Excel_BuiltIn_Print_Titles_1" localSheetId="3">#REF!</definedName>
    <definedName name="Excel_BuiltIn_Print_Titles_1" localSheetId="2">#REF!</definedName>
    <definedName name="Excel_BuiltIn_Print_Titles_1" localSheetId="10">#REF!</definedName>
    <definedName name="Excel_BuiltIn_Print_Titles_1" localSheetId="4">#REF!</definedName>
    <definedName name="Excel_BuiltIn_Print_Titles_1" localSheetId="9">#REF!</definedName>
    <definedName name="Excel_BuiltIn_Print_Titles_1">#REF!</definedName>
    <definedName name="Excel_BuiltIn_Print_Titles_13" localSheetId="8">#REF!</definedName>
    <definedName name="Excel_BuiltIn_Print_Titles_13" localSheetId="3">#REF!</definedName>
    <definedName name="Excel_BuiltIn_Print_Titles_13" localSheetId="2">#REF!</definedName>
    <definedName name="Excel_BuiltIn_Print_Titles_13" localSheetId="10">#REF!</definedName>
    <definedName name="Excel_BuiltIn_Print_Titles_13" localSheetId="4">#REF!</definedName>
    <definedName name="Excel_BuiltIn_Print_Titles_13" localSheetId="9">#REF!</definedName>
    <definedName name="Excel_BuiltIn_Print_Titles_13">#REF!</definedName>
    <definedName name="indica" localSheetId="8">#REF!</definedName>
    <definedName name="indica" localSheetId="3">#REF!</definedName>
    <definedName name="indica" localSheetId="2">#REF!</definedName>
    <definedName name="indica" localSheetId="10">#REF!</definedName>
    <definedName name="indica" localSheetId="4">#REF!</definedName>
    <definedName name="indica" localSheetId="9">#REF!</definedName>
    <definedName name="indica">#REF!</definedName>
    <definedName name="leo" localSheetId="8">#REF!</definedName>
    <definedName name="leo" localSheetId="3">#REF!</definedName>
    <definedName name="leo" localSheetId="2">#REF!</definedName>
    <definedName name="leo" localSheetId="10">#REF!</definedName>
    <definedName name="leo" localSheetId="4">#REF!</definedName>
    <definedName name="leo" localSheetId="9">#REF!</definedName>
    <definedName name="leo">#REF!</definedName>
    <definedName name="marcela" localSheetId="8">#REF!</definedName>
    <definedName name="marcela" localSheetId="3">#REF!</definedName>
    <definedName name="marcela" localSheetId="2">#REF!</definedName>
    <definedName name="marcela" localSheetId="10">#REF!</definedName>
    <definedName name="marcela" localSheetId="4">#REF!</definedName>
    <definedName name="marcela" localSheetId="9">#REF!</definedName>
    <definedName name="marcela">#REF!</definedName>
    <definedName name="Print_Area" localSheetId="3">'Identificación Contexto '!$A$1:$D$131</definedName>
    <definedName name="Tabla2B" localSheetId="2">#REF!</definedName>
    <definedName name="Tabla2B" localSheetId="10">#REF!</definedName>
    <definedName name="Tabla2B" localSheetId="4">#REF!</definedName>
    <definedName name="Tabla2B">#REF!</definedName>
    <definedName name="xxxxxxxxx" localSheetId="8">#REF!</definedName>
    <definedName name="xxxxxxxxx" localSheetId="3">#REF!</definedName>
    <definedName name="xxxxxxxxx" localSheetId="2">#REF!</definedName>
    <definedName name="xxxxxxxxx" localSheetId="10">#REF!</definedName>
    <definedName name="xxxxxxxxx" localSheetId="4">#REF!</definedName>
    <definedName name="xxxxxxxxx" localSheetId="9">#REF!</definedName>
    <definedName name="xxxxxxxxx">#REF!</definedName>
    <definedName name="Z_E967B86A_4A15_4193_B8F7_295A0B309E18_.wvu.PrintArea" localSheetId="11">'Mapa de Riesgos x Procesos '!$K$1:$AE$20</definedName>
  </definedNames>
  <calcPr calcId="152511"/>
</workbook>
</file>

<file path=xl/calcChain.xml><?xml version="1.0" encoding="utf-8"?>
<calcChain xmlns="http://schemas.openxmlformats.org/spreadsheetml/2006/main">
  <c r="AD201" i="13" l="1"/>
  <c r="AC200" i="13"/>
  <c r="V200" i="13"/>
  <c r="R200" i="13"/>
  <c r="P200" i="13"/>
  <c r="N200" i="13"/>
  <c r="K200" i="13"/>
  <c r="I200" i="13"/>
  <c r="G200" i="13"/>
  <c r="E200" i="13"/>
  <c r="C200" i="13"/>
  <c r="AC199" i="13"/>
  <c r="V199" i="13"/>
  <c r="T199" i="13"/>
  <c r="W199" i="13" s="1"/>
  <c r="R199" i="13"/>
  <c r="P199" i="13"/>
  <c r="N199" i="13"/>
  <c r="K199" i="13"/>
  <c r="I199" i="13"/>
  <c r="G199" i="13"/>
  <c r="E199" i="13"/>
  <c r="S199" i="13" s="1"/>
  <c r="C199" i="13"/>
  <c r="AC198" i="13"/>
  <c r="V198" i="13"/>
  <c r="R198" i="13"/>
  <c r="P198" i="13"/>
  <c r="N198" i="13"/>
  <c r="K198" i="13"/>
  <c r="I198" i="13"/>
  <c r="G198" i="13"/>
  <c r="E198" i="13"/>
  <c r="C198" i="13"/>
  <c r="AC197" i="13"/>
  <c r="V197" i="13"/>
  <c r="T197" i="13"/>
  <c r="W197" i="13" s="1"/>
  <c r="R197" i="13"/>
  <c r="P197" i="13"/>
  <c r="N197" i="13"/>
  <c r="K197" i="13"/>
  <c r="I197" i="13"/>
  <c r="G197" i="13"/>
  <c r="E197" i="13"/>
  <c r="S197" i="13" s="1"/>
  <c r="C197" i="13"/>
  <c r="AC196" i="13"/>
  <c r="V196" i="13"/>
  <c r="T196" i="13"/>
  <c r="W196" i="13" s="1"/>
  <c r="X196" i="13" s="1"/>
  <c r="R196" i="13"/>
  <c r="P196" i="13"/>
  <c r="N196" i="13"/>
  <c r="L196" i="13"/>
  <c r="K196" i="13"/>
  <c r="I196" i="13"/>
  <c r="G196" i="13"/>
  <c r="E196" i="13"/>
  <c r="C196" i="13"/>
  <c r="A196" i="13"/>
  <c r="AD193" i="13"/>
  <c r="AC192" i="13"/>
  <c r="X192" i="13"/>
  <c r="V192" i="13"/>
  <c r="R192" i="13"/>
  <c r="P192" i="13"/>
  <c r="N192" i="13"/>
  <c r="K192" i="13"/>
  <c r="I192" i="13"/>
  <c r="G192" i="13"/>
  <c r="S192" i="13" s="1"/>
  <c r="E192" i="13"/>
  <c r="T192" i="13" s="1"/>
  <c r="W192" i="13" s="1"/>
  <c r="Y192" i="13" s="1"/>
  <c r="AB192" i="13" s="1"/>
  <c r="C192" i="13"/>
  <c r="AC191" i="13"/>
  <c r="V191" i="13"/>
  <c r="R191" i="13"/>
  <c r="P191" i="13"/>
  <c r="N191" i="13"/>
  <c r="K191" i="13"/>
  <c r="I191" i="13"/>
  <c r="G191" i="13"/>
  <c r="S191" i="13" s="1"/>
  <c r="E191" i="13"/>
  <c r="T191" i="13" s="1"/>
  <c r="C191" i="13"/>
  <c r="AC190" i="13"/>
  <c r="X190" i="13"/>
  <c r="V190" i="13"/>
  <c r="R190" i="13"/>
  <c r="P190" i="13"/>
  <c r="N190" i="13"/>
  <c r="K190" i="13"/>
  <c r="I190" i="13"/>
  <c r="G190" i="13"/>
  <c r="S190" i="13" s="1"/>
  <c r="E190" i="13"/>
  <c r="T190" i="13" s="1"/>
  <c r="W190" i="13" s="1"/>
  <c r="Y190" i="13" s="1"/>
  <c r="AB190" i="13" s="1"/>
  <c r="C190" i="13"/>
  <c r="AC189" i="13"/>
  <c r="V189" i="13"/>
  <c r="R189" i="13"/>
  <c r="P189" i="13"/>
  <c r="N189" i="13"/>
  <c r="K189" i="13"/>
  <c r="I189" i="13"/>
  <c r="G189" i="13"/>
  <c r="S189" i="13" s="1"/>
  <c r="E189" i="13"/>
  <c r="T189" i="13" s="1"/>
  <c r="W189" i="13" s="1"/>
  <c r="C189" i="13"/>
  <c r="AC188" i="13"/>
  <c r="AC193" i="13" s="1"/>
  <c r="V188" i="13"/>
  <c r="R188" i="13"/>
  <c r="P188" i="13"/>
  <c r="N188" i="13"/>
  <c r="L188" i="13"/>
  <c r="K188" i="13"/>
  <c r="I188" i="13"/>
  <c r="G188" i="13"/>
  <c r="E188" i="13"/>
  <c r="T188" i="13" s="1"/>
  <c r="W188" i="13" s="1"/>
  <c r="Y188" i="13" s="1"/>
  <c r="C188" i="13"/>
  <c r="A188" i="13"/>
  <c r="AD185" i="13"/>
  <c r="AC184" i="13"/>
  <c r="V184" i="13"/>
  <c r="R184" i="13"/>
  <c r="P184" i="13"/>
  <c r="N184" i="13"/>
  <c r="K184" i="13"/>
  <c r="I184" i="13"/>
  <c r="G184" i="13"/>
  <c r="E184" i="13"/>
  <c r="C184" i="13"/>
  <c r="AC183" i="13"/>
  <c r="V183" i="13"/>
  <c r="T183" i="13"/>
  <c r="W183" i="13" s="1"/>
  <c r="R183" i="13"/>
  <c r="P183" i="13"/>
  <c r="N183" i="13"/>
  <c r="K183" i="13"/>
  <c r="I183" i="13"/>
  <c r="G183" i="13"/>
  <c r="E183" i="13"/>
  <c r="S183" i="13" s="1"/>
  <c r="C183" i="13"/>
  <c r="AC182" i="13"/>
  <c r="V182" i="13"/>
  <c r="R182" i="13"/>
  <c r="P182" i="13"/>
  <c r="N182" i="13"/>
  <c r="K182" i="13"/>
  <c r="I182" i="13"/>
  <c r="G182" i="13"/>
  <c r="E182" i="13"/>
  <c r="C182" i="13"/>
  <c r="AC181" i="13"/>
  <c r="V181" i="13"/>
  <c r="T181" i="13"/>
  <c r="W181" i="13" s="1"/>
  <c r="R181" i="13"/>
  <c r="P181" i="13"/>
  <c r="N181" i="13"/>
  <c r="K181" i="13"/>
  <c r="I181" i="13"/>
  <c r="G181" i="13"/>
  <c r="E181" i="13"/>
  <c r="S181" i="13" s="1"/>
  <c r="C181" i="13"/>
  <c r="AC180" i="13"/>
  <c r="V180" i="13"/>
  <c r="T180" i="13"/>
  <c r="W180" i="13" s="1"/>
  <c r="X180" i="13" s="1"/>
  <c r="R180" i="13"/>
  <c r="P180" i="13"/>
  <c r="N180" i="13"/>
  <c r="L180" i="13"/>
  <c r="K180" i="13"/>
  <c r="I180" i="13"/>
  <c r="G180" i="13"/>
  <c r="E180" i="13"/>
  <c r="C180" i="13"/>
  <c r="A180" i="13"/>
  <c r="AD177" i="13"/>
  <c r="AC176" i="13"/>
  <c r="X176" i="13"/>
  <c r="V176" i="13"/>
  <c r="R176" i="13"/>
  <c r="P176" i="13"/>
  <c r="N176" i="13"/>
  <c r="K176" i="13"/>
  <c r="I176" i="13"/>
  <c r="G176" i="13"/>
  <c r="S176" i="13" s="1"/>
  <c r="E176" i="13"/>
  <c r="T176" i="13" s="1"/>
  <c r="W176" i="13" s="1"/>
  <c r="Y176" i="13" s="1"/>
  <c r="AB176" i="13" s="1"/>
  <c r="C176" i="13"/>
  <c r="AC175" i="13"/>
  <c r="V175" i="13"/>
  <c r="R175" i="13"/>
  <c r="P175" i="13"/>
  <c r="N175" i="13"/>
  <c r="K175" i="13"/>
  <c r="I175" i="13"/>
  <c r="G175" i="13"/>
  <c r="S175" i="13" s="1"/>
  <c r="E175" i="13"/>
  <c r="T175" i="13" s="1"/>
  <c r="W175" i="13" s="1"/>
  <c r="C175" i="13"/>
  <c r="AC174" i="13"/>
  <c r="X174" i="13"/>
  <c r="V174" i="13"/>
  <c r="R174" i="13"/>
  <c r="P174" i="13"/>
  <c r="N174" i="13"/>
  <c r="K174" i="13"/>
  <c r="I174" i="13"/>
  <c r="G174" i="13"/>
  <c r="S174" i="13" s="1"/>
  <c r="E174" i="13"/>
  <c r="T174" i="13" s="1"/>
  <c r="W174" i="13" s="1"/>
  <c r="Y174" i="13" s="1"/>
  <c r="AB174" i="13" s="1"/>
  <c r="C174" i="13"/>
  <c r="AC173" i="13"/>
  <c r="V173" i="13"/>
  <c r="R173" i="13"/>
  <c r="P173" i="13"/>
  <c r="N173" i="13"/>
  <c r="K173" i="13"/>
  <c r="I173" i="13"/>
  <c r="G173" i="13"/>
  <c r="S173" i="13" s="1"/>
  <c r="E173" i="13"/>
  <c r="T173" i="13" s="1"/>
  <c r="C173" i="13"/>
  <c r="AC172" i="13"/>
  <c r="AC177" i="13" s="1"/>
  <c r="V172" i="13"/>
  <c r="R172" i="13"/>
  <c r="P172" i="13"/>
  <c r="N172" i="13"/>
  <c r="L172" i="13"/>
  <c r="K172" i="13"/>
  <c r="I172" i="13"/>
  <c r="G172" i="13"/>
  <c r="E172" i="13"/>
  <c r="T172" i="13" s="1"/>
  <c r="W172" i="13" s="1"/>
  <c r="Y172" i="13" s="1"/>
  <c r="C172" i="13"/>
  <c r="A172" i="13"/>
  <c r="AD169" i="13"/>
  <c r="AC168" i="13"/>
  <c r="V168" i="13"/>
  <c r="R168" i="13"/>
  <c r="P168" i="13"/>
  <c r="N168" i="13"/>
  <c r="K168" i="13"/>
  <c r="I168" i="13"/>
  <c r="G168" i="13"/>
  <c r="E168" i="13"/>
  <c r="C168" i="13"/>
  <c r="AC167" i="13"/>
  <c r="V167" i="13"/>
  <c r="T167" i="13"/>
  <c r="W167" i="13" s="1"/>
  <c r="R167" i="13"/>
  <c r="P167" i="13"/>
  <c r="N167" i="13"/>
  <c r="K167" i="13"/>
  <c r="I167" i="13"/>
  <c r="G167" i="13"/>
  <c r="E167" i="13"/>
  <c r="S167" i="13" s="1"/>
  <c r="C167" i="13"/>
  <c r="AC166" i="13"/>
  <c r="V166" i="13"/>
  <c r="R166" i="13"/>
  <c r="P166" i="13"/>
  <c r="N166" i="13"/>
  <c r="K166" i="13"/>
  <c r="I166" i="13"/>
  <c r="G166" i="13"/>
  <c r="E166" i="13"/>
  <c r="C166" i="13"/>
  <c r="AC165" i="13"/>
  <c r="X165" i="13"/>
  <c r="V165" i="13"/>
  <c r="R165" i="13"/>
  <c r="P165" i="13"/>
  <c r="N165" i="13"/>
  <c r="K165" i="13"/>
  <c r="I165" i="13"/>
  <c r="G165" i="13"/>
  <c r="S165" i="13" s="1"/>
  <c r="E165" i="13"/>
  <c r="T165" i="13" s="1"/>
  <c r="W165" i="13" s="1"/>
  <c r="Y165" i="13" s="1"/>
  <c r="AB165" i="13" s="1"/>
  <c r="C165" i="13"/>
  <c r="AC164" i="13"/>
  <c r="V164" i="13"/>
  <c r="R164" i="13"/>
  <c r="P164" i="13"/>
  <c r="N164" i="13"/>
  <c r="L164" i="13"/>
  <c r="K164" i="13"/>
  <c r="I164" i="13"/>
  <c r="G164" i="13"/>
  <c r="E164" i="13"/>
  <c r="T164" i="13" s="1"/>
  <c r="C164" i="13"/>
  <c r="A164" i="13"/>
  <c r="AD161" i="13"/>
  <c r="AC160" i="13"/>
  <c r="V160" i="13"/>
  <c r="T160" i="13"/>
  <c r="W160" i="13" s="1"/>
  <c r="R160" i="13"/>
  <c r="P160" i="13"/>
  <c r="N160" i="13"/>
  <c r="K160" i="13"/>
  <c r="I160" i="13"/>
  <c r="G160" i="13"/>
  <c r="E160" i="13"/>
  <c r="S160" i="13" s="1"/>
  <c r="C160" i="13"/>
  <c r="AC159" i="13"/>
  <c r="V159" i="13"/>
  <c r="R159" i="13"/>
  <c r="P159" i="13"/>
  <c r="N159" i="13"/>
  <c r="K159" i="13"/>
  <c r="I159" i="13"/>
  <c r="G159" i="13"/>
  <c r="E159" i="13"/>
  <c r="C159" i="13"/>
  <c r="AC158" i="13"/>
  <c r="AC161" i="13" s="1"/>
  <c r="V158" i="13"/>
  <c r="T158" i="13"/>
  <c r="W158" i="13" s="1"/>
  <c r="R158" i="13"/>
  <c r="P158" i="13"/>
  <c r="N158" i="13"/>
  <c r="K158" i="13"/>
  <c r="I158" i="13"/>
  <c r="G158" i="13"/>
  <c r="E158" i="13"/>
  <c r="S158" i="13" s="1"/>
  <c r="C158" i="13"/>
  <c r="AC157" i="13"/>
  <c r="V157" i="13"/>
  <c r="R157" i="13"/>
  <c r="P157" i="13"/>
  <c r="N157" i="13"/>
  <c r="K157" i="13"/>
  <c r="I157" i="13"/>
  <c r="G157" i="13"/>
  <c r="E157" i="13"/>
  <c r="C157" i="13"/>
  <c r="AC156" i="13"/>
  <c r="V156" i="13"/>
  <c r="T156" i="13"/>
  <c r="W156" i="13" s="1"/>
  <c r="R156" i="13"/>
  <c r="P156" i="13"/>
  <c r="N156" i="13"/>
  <c r="L156" i="13"/>
  <c r="K156" i="13"/>
  <c r="I156" i="13"/>
  <c r="G156" i="13"/>
  <c r="E156" i="13"/>
  <c r="S156" i="13" s="1"/>
  <c r="C156" i="13"/>
  <c r="A156" i="13"/>
  <c r="AD153" i="13"/>
  <c r="AC152" i="13"/>
  <c r="V152" i="13"/>
  <c r="R152" i="13"/>
  <c r="P152" i="13"/>
  <c r="N152" i="13"/>
  <c r="K152" i="13"/>
  <c r="I152" i="13"/>
  <c r="G152" i="13"/>
  <c r="S152" i="13" s="1"/>
  <c r="E152" i="13"/>
  <c r="T152" i="13" s="1"/>
  <c r="W152" i="13" s="1"/>
  <c r="C152" i="13"/>
  <c r="AC151" i="13"/>
  <c r="X151" i="13"/>
  <c r="V151" i="13"/>
  <c r="R151" i="13"/>
  <c r="P151" i="13"/>
  <c r="N151" i="13"/>
  <c r="K151" i="13"/>
  <c r="I151" i="13"/>
  <c r="G151" i="13"/>
  <c r="S151" i="13" s="1"/>
  <c r="E151" i="13"/>
  <c r="T151" i="13" s="1"/>
  <c r="W151" i="13" s="1"/>
  <c r="Y151" i="13" s="1"/>
  <c r="AB151" i="13" s="1"/>
  <c r="C151" i="13"/>
  <c r="AC150" i="13"/>
  <c r="V150" i="13"/>
  <c r="R150" i="13"/>
  <c r="P150" i="13"/>
  <c r="N150" i="13"/>
  <c r="K150" i="13"/>
  <c r="I150" i="13"/>
  <c r="G150" i="13"/>
  <c r="S150" i="13" s="1"/>
  <c r="E150" i="13"/>
  <c r="T150" i="13" s="1"/>
  <c r="C150" i="13"/>
  <c r="AC149" i="13"/>
  <c r="X149" i="13"/>
  <c r="V149" i="13"/>
  <c r="R149" i="13"/>
  <c r="P149" i="13"/>
  <c r="N149" i="13"/>
  <c r="K149" i="13"/>
  <c r="I149" i="13"/>
  <c r="G149" i="13"/>
  <c r="S149" i="13" s="1"/>
  <c r="E149" i="13"/>
  <c r="T149" i="13" s="1"/>
  <c r="W149" i="13" s="1"/>
  <c r="Y149" i="13" s="1"/>
  <c r="AB149" i="13" s="1"/>
  <c r="C149" i="13"/>
  <c r="AC148" i="13"/>
  <c r="AC153" i="13" s="1"/>
  <c r="V148" i="13"/>
  <c r="R148" i="13"/>
  <c r="P148" i="13"/>
  <c r="N148" i="13"/>
  <c r="L148" i="13"/>
  <c r="K148" i="13"/>
  <c r="I148" i="13"/>
  <c r="G148" i="13"/>
  <c r="E148" i="13"/>
  <c r="T148" i="13" s="1"/>
  <c r="C148" i="13"/>
  <c r="A148" i="13"/>
  <c r="AD145" i="13"/>
  <c r="AC144" i="13"/>
  <c r="V144" i="13"/>
  <c r="T144" i="13"/>
  <c r="W144" i="13" s="1"/>
  <c r="R144" i="13"/>
  <c r="P144" i="13"/>
  <c r="N144" i="13"/>
  <c r="K144" i="13"/>
  <c r="I144" i="13"/>
  <c r="G144" i="13"/>
  <c r="E144" i="13"/>
  <c r="S144" i="13" s="1"/>
  <c r="C144" i="13"/>
  <c r="AC143" i="13"/>
  <c r="V143" i="13"/>
  <c r="R143" i="13"/>
  <c r="P143" i="13"/>
  <c r="N143" i="13"/>
  <c r="K143" i="13"/>
  <c r="I143" i="13"/>
  <c r="G143" i="13"/>
  <c r="E143" i="13"/>
  <c r="C143" i="13"/>
  <c r="AC142" i="13"/>
  <c r="AC145" i="13" s="1"/>
  <c r="V142" i="13"/>
  <c r="T142" i="13"/>
  <c r="W142" i="13" s="1"/>
  <c r="R142" i="13"/>
  <c r="P142" i="13"/>
  <c r="N142" i="13"/>
  <c r="K142" i="13"/>
  <c r="I142" i="13"/>
  <c r="G142" i="13"/>
  <c r="E142" i="13"/>
  <c r="S142" i="13" s="1"/>
  <c r="C142" i="13"/>
  <c r="AC141" i="13"/>
  <c r="V141" i="13"/>
  <c r="R141" i="13"/>
  <c r="P141" i="13"/>
  <c r="N141" i="13"/>
  <c r="K141" i="13"/>
  <c r="I141" i="13"/>
  <c r="G141" i="13"/>
  <c r="E141" i="13"/>
  <c r="C141" i="13"/>
  <c r="AC140" i="13"/>
  <c r="V140" i="13"/>
  <c r="T140" i="13"/>
  <c r="W140" i="13" s="1"/>
  <c r="R140" i="13"/>
  <c r="P140" i="13"/>
  <c r="N140" i="13"/>
  <c r="L140" i="13"/>
  <c r="K140" i="13"/>
  <c r="I140" i="13"/>
  <c r="G140" i="13"/>
  <c r="E140" i="13"/>
  <c r="S140" i="13" s="1"/>
  <c r="C140" i="13"/>
  <c r="A140" i="13"/>
  <c r="AD137" i="13"/>
  <c r="AC136" i="13"/>
  <c r="V136" i="13"/>
  <c r="R136" i="13"/>
  <c r="P136" i="13"/>
  <c r="N136" i="13"/>
  <c r="K136" i="13"/>
  <c r="I136" i="13"/>
  <c r="G136" i="13"/>
  <c r="S136" i="13" s="1"/>
  <c r="E136" i="13"/>
  <c r="T136" i="13" s="1"/>
  <c r="W136" i="13" s="1"/>
  <c r="C136" i="13"/>
  <c r="AC135" i="13"/>
  <c r="X135" i="13"/>
  <c r="V135" i="13"/>
  <c r="R135" i="13"/>
  <c r="P135" i="13"/>
  <c r="N135" i="13"/>
  <c r="K135" i="13"/>
  <c r="I135" i="13"/>
  <c r="G135" i="13"/>
  <c r="S135" i="13" s="1"/>
  <c r="E135" i="13"/>
  <c r="T135" i="13" s="1"/>
  <c r="W135" i="13" s="1"/>
  <c r="Y135" i="13" s="1"/>
  <c r="AB135" i="13" s="1"/>
  <c r="C135" i="13"/>
  <c r="AC134" i="13"/>
  <c r="V134" i="13"/>
  <c r="R134" i="13"/>
  <c r="P134" i="13"/>
  <c r="N134" i="13"/>
  <c r="K134" i="13"/>
  <c r="I134" i="13"/>
  <c r="G134" i="13"/>
  <c r="S134" i="13" s="1"/>
  <c r="E134" i="13"/>
  <c r="T134" i="13" s="1"/>
  <c r="C134" i="13"/>
  <c r="AC133" i="13"/>
  <c r="X133" i="13"/>
  <c r="V133" i="13"/>
  <c r="R133" i="13"/>
  <c r="P133" i="13"/>
  <c r="N133" i="13"/>
  <c r="K133" i="13"/>
  <c r="I133" i="13"/>
  <c r="G133" i="13"/>
  <c r="S133" i="13" s="1"/>
  <c r="E133" i="13"/>
  <c r="T133" i="13" s="1"/>
  <c r="W133" i="13" s="1"/>
  <c r="Y133" i="13" s="1"/>
  <c r="AB133" i="13" s="1"/>
  <c r="C133" i="13"/>
  <c r="AC132" i="13"/>
  <c r="AC137" i="13" s="1"/>
  <c r="V132" i="13"/>
  <c r="R132" i="13"/>
  <c r="P132" i="13"/>
  <c r="N132" i="13"/>
  <c r="L132" i="13"/>
  <c r="K132" i="13"/>
  <c r="I132" i="13"/>
  <c r="G132" i="13"/>
  <c r="E132" i="13"/>
  <c r="T132" i="13" s="1"/>
  <c r="C132" i="13"/>
  <c r="A132" i="13"/>
  <c r="AD129" i="13"/>
  <c r="AC128" i="13"/>
  <c r="V128" i="13"/>
  <c r="T128" i="13"/>
  <c r="W128" i="13" s="1"/>
  <c r="R128" i="13"/>
  <c r="P128" i="13"/>
  <c r="N128" i="13"/>
  <c r="K128" i="13"/>
  <c r="I128" i="13"/>
  <c r="G128" i="13"/>
  <c r="E128" i="13"/>
  <c r="S128" i="13" s="1"/>
  <c r="C128" i="13"/>
  <c r="AC127" i="13"/>
  <c r="V127" i="13"/>
  <c r="R127" i="13"/>
  <c r="P127" i="13"/>
  <c r="N127" i="13"/>
  <c r="K127" i="13"/>
  <c r="I127" i="13"/>
  <c r="G127" i="13"/>
  <c r="E127" i="13"/>
  <c r="C127" i="13"/>
  <c r="AC126" i="13"/>
  <c r="AC129" i="13" s="1"/>
  <c r="V126" i="13"/>
  <c r="T126" i="13"/>
  <c r="W126" i="13" s="1"/>
  <c r="R126" i="13"/>
  <c r="P126" i="13"/>
  <c r="N126" i="13"/>
  <c r="K126" i="13"/>
  <c r="I126" i="13"/>
  <c r="G126" i="13"/>
  <c r="E126" i="13"/>
  <c r="S126" i="13" s="1"/>
  <c r="C126" i="13"/>
  <c r="AC125" i="13"/>
  <c r="V125" i="13"/>
  <c r="R125" i="13"/>
  <c r="P125" i="13"/>
  <c r="N125" i="13"/>
  <c r="K125" i="13"/>
  <c r="I125" i="13"/>
  <c r="G125" i="13"/>
  <c r="E125" i="13"/>
  <c r="C125" i="13"/>
  <c r="AC124" i="13"/>
  <c r="V124" i="13"/>
  <c r="T124" i="13"/>
  <c r="W124" i="13" s="1"/>
  <c r="R124" i="13"/>
  <c r="P124" i="13"/>
  <c r="N124" i="13"/>
  <c r="L124" i="13"/>
  <c r="K124" i="13"/>
  <c r="I124" i="13"/>
  <c r="G124" i="13"/>
  <c r="E124" i="13"/>
  <c r="S124" i="13" s="1"/>
  <c r="C124" i="13"/>
  <c r="A124" i="13"/>
  <c r="AD121" i="13"/>
  <c r="AC120" i="13"/>
  <c r="V120" i="13"/>
  <c r="R120" i="13"/>
  <c r="P120" i="13"/>
  <c r="N120" i="13"/>
  <c r="K120" i="13"/>
  <c r="I120" i="13"/>
  <c r="G120" i="13"/>
  <c r="S120" i="13" s="1"/>
  <c r="E120" i="13"/>
  <c r="T120" i="13" s="1"/>
  <c r="W120" i="13" s="1"/>
  <c r="C120" i="13"/>
  <c r="AC119" i="13"/>
  <c r="X119" i="13"/>
  <c r="V119" i="13"/>
  <c r="R119" i="13"/>
  <c r="P119" i="13"/>
  <c r="N119" i="13"/>
  <c r="K119" i="13"/>
  <c r="I119" i="13"/>
  <c r="G119" i="13"/>
  <c r="S119" i="13" s="1"/>
  <c r="E119" i="13"/>
  <c r="T119" i="13" s="1"/>
  <c r="W119" i="13" s="1"/>
  <c r="Y119" i="13" s="1"/>
  <c r="AB119" i="13" s="1"/>
  <c r="C119" i="13"/>
  <c r="AC118" i="13"/>
  <c r="V118" i="13"/>
  <c r="R118" i="13"/>
  <c r="P118" i="13"/>
  <c r="N118" i="13"/>
  <c r="K118" i="13"/>
  <c r="I118" i="13"/>
  <c r="G118" i="13"/>
  <c r="S118" i="13" s="1"/>
  <c r="E118" i="13"/>
  <c r="T118" i="13" s="1"/>
  <c r="C118" i="13"/>
  <c r="AC117" i="13"/>
  <c r="X117" i="13"/>
  <c r="V117" i="13"/>
  <c r="R117" i="13"/>
  <c r="P117" i="13"/>
  <c r="N117" i="13"/>
  <c r="K117" i="13"/>
  <c r="I117" i="13"/>
  <c r="G117" i="13"/>
  <c r="S117" i="13" s="1"/>
  <c r="E117" i="13"/>
  <c r="T117" i="13" s="1"/>
  <c r="W117" i="13" s="1"/>
  <c r="Y117" i="13" s="1"/>
  <c r="AB117" i="13" s="1"/>
  <c r="C117" i="13"/>
  <c r="AC116" i="13"/>
  <c r="AC121" i="13" s="1"/>
  <c r="V116" i="13"/>
  <c r="R116" i="13"/>
  <c r="P116" i="13"/>
  <c r="N116" i="13"/>
  <c r="L116" i="13"/>
  <c r="K116" i="13"/>
  <c r="I116" i="13"/>
  <c r="G116" i="13"/>
  <c r="E116" i="13"/>
  <c r="T116" i="13" s="1"/>
  <c r="C116" i="13"/>
  <c r="A116" i="13"/>
  <c r="AD113" i="13"/>
  <c r="AC112" i="13"/>
  <c r="V112" i="13"/>
  <c r="T112" i="13"/>
  <c r="W112" i="13" s="1"/>
  <c r="R112" i="13"/>
  <c r="P112" i="13"/>
  <c r="N112" i="13"/>
  <c r="K112" i="13"/>
  <c r="I112" i="13"/>
  <c r="G112" i="13"/>
  <c r="E112" i="13"/>
  <c r="S112" i="13" s="1"/>
  <c r="C112" i="13"/>
  <c r="AC111" i="13"/>
  <c r="V111" i="13"/>
  <c r="R111" i="13"/>
  <c r="P111" i="13"/>
  <c r="N111" i="13"/>
  <c r="K111" i="13"/>
  <c r="I111" i="13"/>
  <c r="G111" i="13"/>
  <c r="E111" i="13"/>
  <c r="C111" i="13"/>
  <c r="AC110" i="13"/>
  <c r="AC113" i="13" s="1"/>
  <c r="V110" i="13"/>
  <c r="T110" i="13"/>
  <c r="W110" i="13" s="1"/>
  <c r="R110" i="13"/>
  <c r="P110" i="13"/>
  <c r="N110" i="13"/>
  <c r="K110" i="13"/>
  <c r="I110" i="13"/>
  <c r="G110" i="13"/>
  <c r="E110" i="13"/>
  <c r="S110" i="13" s="1"/>
  <c r="C110" i="13"/>
  <c r="AC109" i="13"/>
  <c r="V109" i="13"/>
  <c r="T109" i="13"/>
  <c r="W109" i="13" s="1"/>
  <c r="R109" i="13"/>
  <c r="P109" i="13"/>
  <c r="N109" i="13"/>
  <c r="K109" i="13"/>
  <c r="I109" i="13"/>
  <c r="G109" i="13"/>
  <c r="E109" i="13"/>
  <c r="S109" i="13" s="1"/>
  <c r="C109" i="13"/>
  <c r="AC108" i="13"/>
  <c r="V108" i="13"/>
  <c r="T108" i="13"/>
  <c r="W108" i="13" s="1"/>
  <c r="R108" i="13"/>
  <c r="P108" i="13"/>
  <c r="N108" i="13"/>
  <c r="L108" i="13"/>
  <c r="K108" i="13"/>
  <c r="I108" i="13"/>
  <c r="G108" i="13"/>
  <c r="E108" i="13"/>
  <c r="C108" i="13"/>
  <c r="A108" i="13"/>
  <c r="AD105" i="13"/>
  <c r="AC104" i="13"/>
  <c r="X104" i="13"/>
  <c r="V104" i="13"/>
  <c r="R104" i="13"/>
  <c r="P104" i="13"/>
  <c r="N104" i="13"/>
  <c r="K104" i="13"/>
  <c r="I104" i="13"/>
  <c r="G104" i="13"/>
  <c r="S104" i="13" s="1"/>
  <c r="E104" i="13"/>
  <c r="T104" i="13" s="1"/>
  <c r="W104" i="13" s="1"/>
  <c r="Y104" i="13" s="1"/>
  <c r="AB104" i="13" s="1"/>
  <c r="C104" i="13"/>
  <c r="AC103" i="13"/>
  <c r="V103" i="13"/>
  <c r="R103" i="13"/>
  <c r="P103" i="13"/>
  <c r="N103" i="13"/>
  <c r="K103" i="13"/>
  <c r="I103" i="13"/>
  <c r="G103" i="13"/>
  <c r="S103" i="13" s="1"/>
  <c r="E103" i="13"/>
  <c r="T103" i="13" s="1"/>
  <c r="W103" i="13" s="1"/>
  <c r="Y103" i="13" s="1"/>
  <c r="AB103" i="13" s="1"/>
  <c r="C103" i="13"/>
  <c r="AC102" i="13"/>
  <c r="X102" i="13"/>
  <c r="V102" i="13"/>
  <c r="R102" i="13"/>
  <c r="P102" i="13"/>
  <c r="N102" i="13"/>
  <c r="K102" i="13"/>
  <c r="I102" i="13"/>
  <c r="G102" i="13"/>
  <c r="S102" i="13" s="1"/>
  <c r="E102" i="13"/>
  <c r="T102" i="13" s="1"/>
  <c r="W102" i="13" s="1"/>
  <c r="Y102" i="13" s="1"/>
  <c r="AB102" i="13" s="1"/>
  <c r="C102" i="13"/>
  <c r="AC101" i="13"/>
  <c r="V101" i="13"/>
  <c r="R101" i="13"/>
  <c r="P101" i="13"/>
  <c r="N101" i="13"/>
  <c r="K101" i="13"/>
  <c r="I101" i="13"/>
  <c r="G101" i="13"/>
  <c r="S101" i="13" s="1"/>
  <c r="E101" i="13"/>
  <c r="T101" i="13" s="1"/>
  <c r="W101" i="13" s="1"/>
  <c r="Y101" i="13" s="1"/>
  <c r="AB101" i="13" s="1"/>
  <c r="C101" i="13"/>
  <c r="AC100" i="13"/>
  <c r="AC105" i="13" s="1"/>
  <c r="V100" i="13"/>
  <c r="R100" i="13"/>
  <c r="P100" i="13"/>
  <c r="N100" i="13"/>
  <c r="L100" i="13"/>
  <c r="S79" i="12" s="1"/>
  <c r="K100" i="13"/>
  <c r="I100" i="13"/>
  <c r="G100" i="13"/>
  <c r="E100" i="13"/>
  <c r="T100" i="13" s="1"/>
  <c r="W100" i="13" s="1"/>
  <c r="Y100" i="13" s="1"/>
  <c r="Y105" i="13" s="1"/>
  <c r="X105" i="13" s="1"/>
  <c r="C100" i="13"/>
  <c r="A100" i="13"/>
  <c r="AD97" i="13"/>
  <c r="AC96" i="13"/>
  <c r="V96" i="13"/>
  <c r="R96" i="13"/>
  <c r="P96" i="13"/>
  <c r="N96" i="13"/>
  <c r="K96" i="13"/>
  <c r="I96" i="13"/>
  <c r="G96" i="13"/>
  <c r="E96" i="13"/>
  <c r="S96" i="13" s="1"/>
  <c r="C96" i="13"/>
  <c r="AC95" i="13"/>
  <c r="V95" i="13"/>
  <c r="T95" i="13"/>
  <c r="W95" i="13" s="1"/>
  <c r="R95" i="13"/>
  <c r="P95" i="13"/>
  <c r="N95" i="13"/>
  <c r="K95" i="13"/>
  <c r="I95" i="13"/>
  <c r="G95" i="13"/>
  <c r="E95" i="13"/>
  <c r="S95" i="13" s="1"/>
  <c r="C95" i="13"/>
  <c r="AC94" i="13"/>
  <c r="V94" i="13"/>
  <c r="R94" i="13"/>
  <c r="P94" i="13"/>
  <c r="N94" i="13"/>
  <c r="K94" i="13"/>
  <c r="I94" i="13"/>
  <c r="G94" i="13"/>
  <c r="E94" i="13"/>
  <c r="S94" i="13" s="1"/>
  <c r="C94" i="13"/>
  <c r="AC93" i="13"/>
  <c r="V93" i="13"/>
  <c r="T93" i="13"/>
  <c r="W93" i="13" s="1"/>
  <c r="R93" i="13"/>
  <c r="P93" i="13"/>
  <c r="N93" i="13"/>
  <c r="K93" i="13"/>
  <c r="I93" i="13"/>
  <c r="G93" i="13"/>
  <c r="E93" i="13"/>
  <c r="S93" i="13" s="1"/>
  <c r="C93" i="13"/>
  <c r="AC92" i="13"/>
  <c r="AC97" i="13" s="1"/>
  <c r="V92" i="13"/>
  <c r="T92" i="13"/>
  <c r="W92" i="13" s="1"/>
  <c r="R92" i="13"/>
  <c r="P92" i="13"/>
  <c r="N92" i="13"/>
  <c r="L92" i="13"/>
  <c r="K92" i="13"/>
  <c r="I92" i="13"/>
  <c r="G92" i="13"/>
  <c r="E92" i="13"/>
  <c r="C92" i="13"/>
  <c r="A92" i="13"/>
  <c r="AD89" i="13"/>
  <c r="AC88" i="13"/>
  <c r="X88" i="13"/>
  <c r="V88" i="13"/>
  <c r="R88" i="13"/>
  <c r="P88" i="13"/>
  <c r="N88" i="13"/>
  <c r="K88" i="13"/>
  <c r="I88" i="13"/>
  <c r="G88" i="13"/>
  <c r="S88" i="13" s="1"/>
  <c r="E88" i="13"/>
  <c r="T88" i="13" s="1"/>
  <c r="W88" i="13" s="1"/>
  <c r="Y88" i="13" s="1"/>
  <c r="AB88" i="13" s="1"/>
  <c r="C88" i="13"/>
  <c r="AC87" i="13"/>
  <c r="V87" i="13"/>
  <c r="R87" i="13"/>
  <c r="P87" i="13"/>
  <c r="N87" i="13"/>
  <c r="K87" i="13"/>
  <c r="I87" i="13"/>
  <c r="G87" i="13"/>
  <c r="S87" i="13" s="1"/>
  <c r="E87" i="13"/>
  <c r="T87" i="13" s="1"/>
  <c r="W87" i="13" s="1"/>
  <c r="Y87" i="13" s="1"/>
  <c r="AB87" i="13" s="1"/>
  <c r="C87" i="13"/>
  <c r="AC86" i="13"/>
  <c r="X86" i="13"/>
  <c r="V86" i="13"/>
  <c r="R86" i="13"/>
  <c r="P86" i="13"/>
  <c r="N86" i="13"/>
  <c r="K86" i="13"/>
  <c r="I86" i="13"/>
  <c r="G86" i="13"/>
  <c r="S86" i="13" s="1"/>
  <c r="E86" i="13"/>
  <c r="T86" i="13" s="1"/>
  <c r="W86" i="13" s="1"/>
  <c r="Y86" i="13" s="1"/>
  <c r="AB86" i="13" s="1"/>
  <c r="C86" i="13"/>
  <c r="AC85" i="13"/>
  <c r="V85" i="13"/>
  <c r="R85" i="13"/>
  <c r="P85" i="13"/>
  <c r="N85" i="13"/>
  <c r="K85" i="13"/>
  <c r="I85" i="13"/>
  <c r="G85" i="13"/>
  <c r="S85" i="13" s="1"/>
  <c r="E85" i="13"/>
  <c r="T85" i="13" s="1"/>
  <c r="W85" i="13" s="1"/>
  <c r="Y85" i="13" s="1"/>
  <c r="AB85" i="13" s="1"/>
  <c r="C85" i="13"/>
  <c r="AC84" i="13"/>
  <c r="AC89" i="13" s="1"/>
  <c r="V84" i="13"/>
  <c r="R84" i="13"/>
  <c r="P84" i="13"/>
  <c r="N84" i="13"/>
  <c r="L84" i="13"/>
  <c r="S69" i="12" s="1"/>
  <c r="K84" i="13"/>
  <c r="I84" i="13"/>
  <c r="G84" i="13"/>
  <c r="E84" i="13"/>
  <c r="T84" i="13" s="1"/>
  <c r="W84" i="13" s="1"/>
  <c r="Y84" i="13" s="1"/>
  <c r="Y89" i="13" s="1"/>
  <c r="X89" i="13" s="1"/>
  <c r="C84" i="13"/>
  <c r="A84" i="13"/>
  <c r="AD81" i="13"/>
  <c r="AC80" i="13"/>
  <c r="V80" i="13"/>
  <c r="R80" i="13"/>
  <c r="P80" i="13"/>
  <c r="N80" i="13"/>
  <c r="K80" i="13"/>
  <c r="I80" i="13"/>
  <c r="G80" i="13"/>
  <c r="E80" i="13"/>
  <c r="S80" i="13" s="1"/>
  <c r="C80" i="13"/>
  <c r="AC79" i="13"/>
  <c r="V79" i="13"/>
  <c r="T79" i="13"/>
  <c r="W79" i="13" s="1"/>
  <c r="R79" i="13"/>
  <c r="P79" i="13"/>
  <c r="N79" i="13"/>
  <c r="K79" i="13"/>
  <c r="I79" i="13"/>
  <c r="G79" i="13"/>
  <c r="E79" i="13"/>
  <c r="S79" i="13" s="1"/>
  <c r="C79" i="13"/>
  <c r="AC78" i="13"/>
  <c r="V78" i="13"/>
  <c r="R78" i="13"/>
  <c r="P78" i="13"/>
  <c r="N78" i="13"/>
  <c r="K78" i="13"/>
  <c r="I78" i="13"/>
  <c r="G78" i="13"/>
  <c r="E78" i="13"/>
  <c r="S78" i="13" s="1"/>
  <c r="C78" i="13"/>
  <c r="AC77" i="13"/>
  <c r="V77" i="13"/>
  <c r="T77" i="13"/>
  <c r="W77" i="13" s="1"/>
  <c r="R77" i="13"/>
  <c r="P77" i="13"/>
  <c r="N77" i="13"/>
  <c r="K77" i="13"/>
  <c r="I77" i="13"/>
  <c r="G77" i="13"/>
  <c r="E77" i="13"/>
  <c r="S77" i="13" s="1"/>
  <c r="C77" i="13"/>
  <c r="AC76" i="13"/>
  <c r="AC81" i="13" s="1"/>
  <c r="V76" i="13"/>
  <c r="T76" i="13"/>
  <c r="W76" i="13" s="1"/>
  <c r="R76" i="13"/>
  <c r="P76" i="13"/>
  <c r="N76" i="13"/>
  <c r="L76" i="13"/>
  <c r="K76" i="13"/>
  <c r="I76" i="13"/>
  <c r="G76" i="13"/>
  <c r="E76" i="13"/>
  <c r="C76" i="13"/>
  <c r="A76" i="13"/>
  <c r="AD73" i="13"/>
  <c r="AC72" i="13"/>
  <c r="X72" i="13"/>
  <c r="V72" i="13"/>
  <c r="R72" i="13"/>
  <c r="P72" i="13"/>
  <c r="N72" i="13"/>
  <c r="K72" i="13"/>
  <c r="I72" i="13"/>
  <c r="G72" i="13"/>
  <c r="S72" i="13" s="1"/>
  <c r="E72" i="13"/>
  <c r="T72" i="13" s="1"/>
  <c r="W72" i="13" s="1"/>
  <c r="Y72" i="13" s="1"/>
  <c r="AB72" i="13" s="1"/>
  <c r="C72" i="13"/>
  <c r="AC71" i="13"/>
  <c r="V71" i="13"/>
  <c r="R71" i="13"/>
  <c r="P71" i="13"/>
  <c r="N71" i="13"/>
  <c r="K71" i="13"/>
  <c r="I71" i="13"/>
  <c r="G71" i="13"/>
  <c r="S71" i="13" s="1"/>
  <c r="E71" i="13"/>
  <c r="T71" i="13" s="1"/>
  <c r="W71" i="13" s="1"/>
  <c r="Y71" i="13" s="1"/>
  <c r="AB71" i="13" s="1"/>
  <c r="C71" i="13"/>
  <c r="AC70" i="13"/>
  <c r="X70" i="13"/>
  <c r="V70" i="13"/>
  <c r="R70" i="13"/>
  <c r="P70" i="13"/>
  <c r="N70" i="13"/>
  <c r="K70" i="13"/>
  <c r="I70" i="13"/>
  <c r="G70" i="13"/>
  <c r="S70" i="13" s="1"/>
  <c r="E70" i="13"/>
  <c r="T70" i="13" s="1"/>
  <c r="W70" i="13" s="1"/>
  <c r="Y70" i="13" s="1"/>
  <c r="AB70" i="13" s="1"/>
  <c r="C70" i="13"/>
  <c r="AC69" i="13"/>
  <c r="V69" i="13"/>
  <c r="R69" i="13"/>
  <c r="P69" i="13"/>
  <c r="N69" i="13"/>
  <c r="K69" i="13"/>
  <c r="I69" i="13"/>
  <c r="G69" i="13"/>
  <c r="S69" i="13" s="1"/>
  <c r="E69" i="13"/>
  <c r="T69" i="13" s="1"/>
  <c r="W69" i="13" s="1"/>
  <c r="Y69" i="13" s="1"/>
  <c r="AB69" i="13" s="1"/>
  <c r="C69" i="13"/>
  <c r="AC68" i="13"/>
  <c r="AC73" i="13" s="1"/>
  <c r="V68" i="13"/>
  <c r="R68" i="13"/>
  <c r="P68" i="13"/>
  <c r="N68" i="13"/>
  <c r="L68" i="13"/>
  <c r="S59" i="12" s="1"/>
  <c r="K68" i="13"/>
  <c r="I68" i="13"/>
  <c r="G68" i="13"/>
  <c r="E68" i="13"/>
  <c r="T68" i="13" s="1"/>
  <c r="W68" i="13" s="1"/>
  <c r="Y68" i="13" s="1"/>
  <c r="Y73" i="13" s="1"/>
  <c r="X73" i="13" s="1"/>
  <c r="C68" i="13"/>
  <c r="A68" i="13"/>
  <c r="AD65" i="13"/>
  <c r="AC64" i="13"/>
  <c r="V64" i="13"/>
  <c r="R64" i="13"/>
  <c r="P64" i="13"/>
  <c r="N64" i="13"/>
  <c r="K64" i="13"/>
  <c r="I64" i="13"/>
  <c r="G64" i="13"/>
  <c r="E64" i="13"/>
  <c r="S64" i="13" s="1"/>
  <c r="C64" i="13"/>
  <c r="AC63" i="13"/>
  <c r="V63" i="13"/>
  <c r="T63" i="13"/>
  <c r="W63" i="13" s="1"/>
  <c r="R63" i="13"/>
  <c r="P63" i="13"/>
  <c r="N63" i="13"/>
  <c r="K63" i="13"/>
  <c r="I63" i="13"/>
  <c r="G63" i="13"/>
  <c r="E63" i="13"/>
  <c r="S63" i="13" s="1"/>
  <c r="C63" i="13"/>
  <c r="AC62" i="13"/>
  <c r="V62" i="13"/>
  <c r="R62" i="13"/>
  <c r="P62" i="13"/>
  <c r="N62" i="13"/>
  <c r="K62" i="13"/>
  <c r="I62" i="13"/>
  <c r="G62" i="13"/>
  <c r="E62" i="13"/>
  <c r="S62" i="13" s="1"/>
  <c r="C62" i="13"/>
  <c r="AC61" i="13"/>
  <c r="V61" i="13"/>
  <c r="T61" i="13"/>
  <c r="W61" i="13" s="1"/>
  <c r="R61" i="13"/>
  <c r="P61" i="13"/>
  <c r="N61" i="13"/>
  <c r="K61" i="13"/>
  <c r="I61" i="13"/>
  <c r="G61" i="13"/>
  <c r="E61" i="13"/>
  <c r="S61" i="13" s="1"/>
  <c r="C61" i="13"/>
  <c r="AC60" i="13"/>
  <c r="AC65" i="13" s="1"/>
  <c r="V60" i="13"/>
  <c r="T60" i="13"/>
  <c r="W60" i="13" s="1"/>
  <c r="R60" i="13"/>
  <c r="P60" i="13"/>
  <c r="N60" i="13"/>
  <c r="L60" i="13"/>
  <c r="K60" i="13"/>
  <c r="I60" i="13"/>
  <c r="G60" i="13"/>
  <c r="E60" i="13"/>
  <c r="C60" i="13"/>
  <c r="A60" i="13"/>
  <c r="AD57" i="13"/>
  <c r="AC56" i="13"/>
  <c r="X56" i="13"/>
  <c r="V56" i="13"/>
  <c r="R56" i="13"/>
  <c r="P56" i="13"/>
  <c r="N56" i="13"/>
  <c r="K56" i="13"/>
  <c r="I56" i="13"/>
  <c r="G56" i="13"/>
  <c r="S56" i="13" s="1"/>
  <c r="E56" i="13"/>
  <c r="T56" i="13" s="1"/>
  <c r="W56" i="13" s="1"/>
  <c r="Y56" i="13" s="1"/>
  <c r="AB56" i="13" s="1"/>
  <c r="C56" i="13"/>
  <c r="AC55" i="13"/>
  <c r="V55" i="13"/>
  <c r="R55" i="13"/>
  <c r="P55" i="13"/>
  <c r="N55" i="13"/>
  <c r="K55" i="13"/>
  <c r="I55" i="13"/>
  <c r="G55" i="13"/>
  <c r="S55" i="13" s="1"/>
  <c r="E55" i="13"/>
  <c r="T55" i="13" s="1"/>
  <c r="W55" i="13" s="1"/>
  <c r="Y55" i="13" s="1"/>
  <c r="AB55" i="13" s="1"/>
  <c r="C55" i="13"/>
  <c r="AC54" i="13"/>
  <c r="X54" i="13"/>
  <c r="V54" i="13"/>
  <c r="R54" i="13"/>
  <c r="P54" i="13"/>
  <c r="N54" i="13"/>
  <c r="K54" i="13"/>
  <c r="I54" i="13"/>
  <c r="G54" i="13"/>
  <c r="S54" i="13" s="1"/>
  <c r="E54" i="13"/>
  <c r="T54" i="13" s="1"/>
  <c r="W54" i="13" s="1"/>
  <c r="Y54" i="13" s="1"/>
  <c r="AB54" i="13" s="1"/>
  <c r="C54" i="13"/>
  <c r="AC53" i="13"/>
  <c r="V53" i="13"/>
  <c r="R53" i="13"/>
  <c r="P53" i="13"/>
  <c r="N53" i="13"/>
  <c r="K53" i="13"/>
  <c r="I53" i="13"/>
  <c r="G53" i="13"/>
  <c r="S53" i="13" s="1"/>
  <c r="E53" i="13"/>
  <c r="T53" i="13" s="1"/>
  <c r="W53" i="13" s="1"/>
  <c r="Y53" i="13" s="1"/>
  <c r="AB53" i="13" s="1"/>
  <c r="C53" i="13"/>
  <c r="AC52" i="13"/>
  <c r="AC57" i="13" s="1"/>
  <c r="X52" i="13"/>
  <c r="V52" i="13"/>
  <c r="R52" i="13"/>
  <c r="P52" i="13"/>
  <c r="N52" i="13"/>
  <c r="L52" i="13"/>
  <c r="S49" i="12" s="1"/>
  <c r="K52" i="13"/>
  <c r="I52" i="13"/>
  <c r="G52" i="13"/>
  <c r="E52" i="13"/>
  <c r="T52" i="13" s="1"/>
  <c r="W52" i="13" s="1"/>
  <c r="Y52" i="13" s="1"/>
  <c r="Y57" i="13" s="1"/>
  <c r="X57" i="13" s="1"/>
  <c r="C52" i="13"/>
  <c r="A52" i="13"/>
  <c r="AD49" i="13"/>
  <c r="AC48" i="13"/>
  <c r="V48" i="13"/>
  <c r="R48" i="13"/>
  <c r="P48" i="13"/>
  <c r="N48" i="13"/>
  <c r="K48" i="13"/>
  <c r="I48" i="13"/>
  <c r="G48" i="13"/>
  <c r="E48" i="13"/>
  <c r="S48" i="13" s="1"/>
  <c r="C48" i="13"/>
  <c r="AC47" i="13"/>
  <c r="V47" i="13"/>
  <c r="T47" i="13"/>
  <c r="W47" i="13" s="1"/>
  <c r="R47" i="13"/>
  <c r="P47" i="13"/>
  <c r="N47" i="13"/>
  <c r="K47" i="13"/>
  <c r="I47" i="13"/>
  <c r="G47" i="13"/>
  <c r="E47" i="13"/>
  <c r="S47" i="13" s="1"/>
  <c r="C47" i="13"/>
  <c r="AC46" i="13"/>
  <c r="V46" i="13"/>
  <c r="R46" i="13"/>
  <c r="P46" i="13"/>
  <c r="N46" i="13"/>
  <c r="K46" i="13"/>
  <c r="I46" i="13"/>
  <c r="G46" i="13"/>
  <c r="E46" i="13"/>
  <c r="S46" i="13" s="1"/>
  <c r="C46" i="13"/>
  <c r="AC45" i="13"/>
  <c r="V45" i="13"/>
  <c r="T45" i="13"/>
  <c r="W45" i="13" s="1"/>
  <c r="R45" i="13"/>
  <c r="P45" i="13"/>
  <c r="N45" i="13"/>
  <c r="K45" i="13"/>
  <c r="I45" i="13"/>
  <c r="G45" i="13"/>
  <c r="E45" i="13"/>
  <c r="S45" i="13" s="1"/>
  <c r="C45" i="13"/>
  <c r="AC44" i="13"/>
  <c r="AC49" i="13" s="1"/>
  <c r="V44" i="13"/>
  <c r="T44" i="13"/>
  <c r="W44" i="13" s="1"/>
  <c r="R44" i="13"/>
  <c r="P44" i="13"/>
  <c r="N44" i="13"/>
  <c r="L44" i="13"/>
  <c r="K44" i="13"/>
  <c r="I44" i="13"/>
  <c r="G44" i="13"/>
  <c r="E44" i="13"/>
  <c r="C44" i="13"/>
  <c r="A44" i="13"/>
  <c r="AC40" i="13"/>
  <c r="X40" i="13"/>
  <c r="V40" i="13"/>
  <c r="R40" i="13"/>
  <c r="P40" i="13"/>
  <c r="N40" i="13"/>
  <c r="K40" i="13"/>
  <c r="I40" i="13"/>
  <c r="G40" i="13"/>
  <c r="S40" i="13" s="1"/>
  <c r="E40" i="13"/>
  <c r="T40" i="13" s="1"/>
  <c r="W40" i="13" s="1"/>
  <c r="Y40" i="13" s="1"/>
  <c r="AB40" i="13" s="1"/>
  <c r="C40" i="13"/>
  <c r="AC39" i="13"/>
  <c r="V39" i="13"/>
  <c r="R39" i="13"/>
  <c r="P39" i="13"/>
  <c r="N39" i="13"/>
  <c r="K39" i="13"/>
  <c r="I39" i="13"/>
  <c r="G39" i="13"/>
  <c r="S39" i="13" s="1"/>
  <c r="E39" i="13"/>
  <c r="T39" i="13" s="1"/>
  <c r="W39" i="13" s="1"/>
  <c r="Y39" i="13" s="1"/>
  <c r="AB39" i="13" s="1"/>
  <c r="C39" i="13"/>
  <c r="AC38" i="13"/>
  <c r="X38" i="13"/>
  <c r="V38" i="13"/>
  <c r="R38" i="13"/>
  <c r="P38" i="13"/>
  <c r="N38" i="13"/>
  <c r="K38" i="13"/>
  <c r="I38" i="13"/>
  <c r="G38" i="13"/>
  <c r="S38" i="13" s="1"/>
  <c r="E38" i="13"/>
  <c r="T38" i="13" s="1"/>
  <c r="W38" i="13" s="1"/>
  <c r="Y38" i="13" s="1"/>
  <c r="AB38" i="13" s="1"/>
  <c r="C38" i="13"/>
  <c r="AC37" i="13"/>
  <c r="V37" i="13"/>
  <c r="R37" i="13"/>
  <c r="P37" i="13"/>
  <c r="N37" i="13"/>
  <c r="K37" i="13"/>
  <c r="I37" i="13"/>
  <c r="G37" i="13"/>
  <c r="S37" i="13" s="1"/>
  <c r="E37" i="13"/>
  <c r="C37" i="13"/>
  <c r="AC36" i="13"/>
  <c r="AC41" i="13" s="1"/>
  <c r="V36" i="13"/>
  <c r="R36" i="13"/>
  <c r="P36" i="13"/>
  <c r="N36" i="13"/>
  <c r="L36" i="13"/>
  <c r="K36" i="13"/>
  <c r="I36" i="13"/>
  <c r="G36" i="13"/>
  <c r="E36" i="13"/>
  <c r="C36" i="13"/>
  <c r="A36" i="13"/>
  <c r="AC32" i="13"/>
  <c r="V32" i="13"/>
  <c r="T32" i="13"/>
  <c r="W32" i="13" s="1"/>
  <c r="R32" i="13"/>
  <c r="P32" i="13"/>
  <c r="N32" i="13"/>
  <c r="K32" i="13"/>
  <c r="I32" i="13"/>
  <c r="G32" i="13"/>
  <c r="E32" i="13"/>
  <c r="S32" i="13" s="1"/>
  <c r="C32" i="13"/>
  <c r="AC31" i="13"/>
  <c r="V31" i="13"/>
  <c r="R31" i="13"/>
  <c r="P31" i="13"/>
  <c r="N31" i="13"/>
  <c r="K31" i="13"/>
  <c r="I31" i="13"/>
  <c r="G31" i="13"/>
  <c r="E31" i="13"/>
  <c r="S31" i="13" s="1"/>
  <c r="C31" i="13"/>
  <c r="AC30" i="13"/>
  <c r="V30" i="13"/>
  <c r="T30" i="13"/>
  <c r="W30" i="13" s="1"/>
  <c r="R30" i="13"/>
  <c r="P30" i="13"/>
  <c r="N30" i="13"/>
  <c r="K30" i="13"/>
  <c r="I30" i="13"/>
  <c r="G30" i="13"/>
  <c r="E30" i="13"/>
  <c r="S30" i="13" s="1"/>
  <c r="C30" i="13"/>
  <c r="AC29" i="13"/>
  <c r="V29" i="13"/>
  <c r="R29" i="13"/>
  <c r="P29" i="13"/>
  <c r="N29" i="13"/>
  <c r="K29" i="13"/>
  <c r="I29" i="13"/>
  <c r="G29" i="13"/>
  <c r="E29" i="13"/>
  <c r="S29" i="13" s="1"/>
  <c r="C29" i="13"/>
  <c r="AC28" i="13"/>
  <c r="AC33" i="13" s="1"/>
  <c r="V28" i="13"/>
  <c r="R28" i="13"/>
  <c r="P28" i="13"/>
  <c r="N28" i="13"/>
  <c r="K28" i="13"/>
  <c r="L28" i="13" s="1"/>
  <c r="I28" i="13"/>
  <c r="G28" i="13"/>
  <c r="E28" i="13"/>
  <c r="C28" i="13"/>
  <c r="A28" i="13"/>
  <c r="AC24" i="13"/>
  <c r="V24" i="13"/>
  <c r="T24" i="13"/>
  <c r="W24" i="13" s="1"/>
  <c r="R24" i="13"/>
  <c r="P24" i="13"/>
  <c r="N24" i="13"/>
  <c r="K24" i="13"/>
  <c r="I24" i="13"/>
  <c r="G24" i="13"/>
  <c r="E24" i="13"/>
  <c r="S24" i="13" s="1"/>
  <c r="C24" i="13"/>
  <c r="AC23" i="13"/>
  <c r="V23" i="13"/>
  <c r="R23" i="13"/>
  <c r="P23" i="13"/>
  <c r="N23" i="13"/>
  <c r="K23" i="13"/>
  <c r="I23" i="13"/>
  <c r="G23" i="13"/>
  <c r="E23" i="13"/>
  <c r="S23" i="13" s="1"/>
  <c r="C23" i="13"/>
  <c r="AC22" i="13"/>
  <c r="V22" i="13"/>
  <c r="T22" i="13"/>
  <c r="W22" i="13" s="1"/>
  <c r="R22" i="13"/>
  <c r="P22" i="13"/>
  <c r="N22" i="13"/>
  <c r="K22" i="13"/>
  <c r="I22" i="13"/>
  <c r="G22" i="13"/>
  <c r="E22" i="13"/>
  <c r="S22" i="13" s="1"/>
  <c r="C22" i="13"/>
  <c r="AC21" i="13"/>
  <c r="V21" i="13"/>
  <c r="R21" i="13"/>
  <c r="P21" i="13"/>
  <c r="N21" i="13"/>
  <c r="K21" i="13"/>
  <c r="I21" i="13"/>
  <c r="G21" i="13"/>
  <c r="E21" i="13"/>
  <c r="S21" i="13" s="1"/>
  <c r="C21" i="13"/>
  <c r="AC20" i="13"/>
  <c r="AC25" i="13" s="1"/>
  <c r="V20" i="13"/>
  <c r="R20" i="13"/>
  <c r="P20" i="13"/>
  <c r="N20" i="13"/>
  <c r="K20" i="13"/>
  <c r="L20" i="13" s="1"/>
  <c r="S29" i="12" s="1"/>
  <c r="I20" i="13"/>
  <c r="G20" i="13"/>
  <c r="E20" i="13"/>
  <c r="C20" i="13"/>
  <c r="A20" i="13"/>
  <c r="AG18" i="13"/>
  <c r="AG17" i="13"/>
  <c r="AG16" i="13"/>
  <c r="AC16" i="13"/>
  <c r="V16" i="13"/>
  <c r="T16" i="13"/>
  <c r="W16" i="13" s="1"/>
  <c r="R16" i="13"/>
  <c r="P16" i="13"/>
  <c r="N16" i="13"/>
  <c r="K16" i="13"/>
  <c r="I16" i="13"/>
  <c r="G16" i="13"/>
  <c r="E16" i="13"/>
  <c r="S16" i="13" s="1"/>
  <c r="C16" i="13"/>
  <c r="AG15" i="13"/>
  <c r="AC15" i="13"/>
  <c r="V15" i="13"/>
  <c r="R15" i="13"/>
  <c r="P15" i="13"/>
  <c r="N15" i="13"/>
  <c r="K15" i="13"/>
  <c r="I15" i="13"/>
  <c r="G15" i="13"/>
  <c r="S15" i="13" s="1"/>
  <c r="E15" i="13"/>
  <c r="C15" i="13"/>
  <c r="AG14" i="13"/>
  <c r="AC14" i="13"/>
  <c r="V14" i="13"/>
  <c r="T14" i="13"/>
  <c r="W14" i="13" s="1"/>
  <c r="R14" i="13"/>
  <c r="P14" i="13"/>
  <c r="N14" i="13"/>
  <c r="K14" i="13"/>
  <c r="I14" i="13"/>
  <c r="G14" i="13"/>
  <c r="E14" i="13"/>
  <c r="S14" i="13" s="1"/>
  <c r="C14" i="13"/>
  <c r="AG13" i="13"/>
  <c r="AC13" i="13"/>
  <c r="V13" i="13"/>
  <c r="R13" i="13"/>
  <c r="P13" i="13"/>
  <c r="N13" i="13"/>
  <c r="K13" i="13"/>
  <c r="I13" i="13"/>
  <c r="G13" i="13"/>
  <c r="S13" i="13" s="1"/>
  <c r="E13" i="13"/>
  <c r="C13" i="13"/>
  <c r="AG12" i="13"/>
  <c r="AC12" i="13"/>
  <c r="AC17" i="13" s="1"/>
  <c r="V12" i="13"/>
  <c r="R12" i="13"/>
  <c r="P12" i="13"/>
  <c r="N12" i="13"/>
  <c r="K12" i="13"/>
  <c r="L12" i="13" s="1"/>
  <c r="I12" i="13"/>
  <c r="G12" i="13"/>
  <c r="E12" i="13"/>
  <c r="C12" i="13"/>
  <c r="A12" i="13"/>
  <c r="AG11" i="13"/>
  <c r="X104" i="12" s="1"/>
  <c r="AG10" i="13"/>
  <c r="AG9" i="13"/>
  <c r="AG8" i="13"/>
  <c r="AC8" i="13"/>
  <c r="X8" i="13"/>
  <c r="V8" i="13"/>
  <c r="R8" i="13"/>
  <c r="P8" i="13"/>
  <c r="N8" i="13"/>
  <c r="K8" i="13"/>
  <c r="I8" i="13"/>
  <c r="G8" i="13"/>
  <c r="S8" i="13" s="1"/>
  <c r="E8" i="13"/>
  <c r="T8" i="13" s="1"/>
  <c r="W8" i="13" s="1"/>
  <c r="Y8" i="13" s="1"/>
  <c r="AB8" i="13" s="1"/>
  <c r="C8" i="13"/>
  <c r="AG7" i="13"/>
  <c r="AC7" i="13"/>
  <c r="AC9" i="13" s="1"/>
  <c r="V7" i="13"/>
  <c r="T7" i="13"/>
  <c r="W7" i="13" s="1"/>
  <c r="R7" i="13"/>
  <c r="P7" i="13"/>
  <c r="N7" i="13"/>
  <c r="K7" i="13"/>
  <c r="I7" i="13"/>
  <c r="G7" i="13"/>
  <c r="E7" i="13"/>
  <c r="S7" i="13" s="1"/>
  <c r="C7" i="13"/>
  <c r="AG6" i="13"/>
  <c r="AC6" i="13"/>
  <c r="V6" i="13"/>
  <c r="R6" i="13"/>
  <c r="P6" i="13"/>
  <c r="N6" i="13"/>
  <c r="K6" i="13"/>
  <c r="I6" i="13"/>
  <c r="G6" i="13"/>
  <c r="S6" i="13" s="1"/>
  <c r="E6" i="13"/>
  <c r="C6" i="13"/>
  <c r="AC5" i="13"/>
  <c r="V5" i="13"/>
  <c r="R5" i="13"/>
  <c r="P5" i="13"/>
  <c r="N5" i="13"/>
  <c r="K5" i="13"/>
  <c r="I5" i="13"/>
  <c r="G5" i="13"/>
  <c r="S5" i="13" s="1"/>
  <c r="E5" i="13"/>
  <c r="C5" i="13"/>
  <c r="AC4" i="13"/>
  <c r="V4" i="13"/>
  <c r="R4" i="13"/>
  <c r="P4" i="13"/>
  <c r="N4" i="13"/>
  <c r="L4" i="13"/>
  <c r="K4" i="13"/>
  <c r="I4" i="13"/>
  <c r="G4" i="13"/>
  <c r="E4" i="13"/>
  <c r="C4" i="13"/>
  <c r="A4" i="13"/>
  <c r="R143" i="12"/>
  <c r="R142" i="12"/>
  <c r="R141" i="12"/>
  <c r="R140" i="12"/>
  <c r="BI139" i="12"/>
  <c r="V139" i="12"/>
  <c r="T139" i="12"/>
  <c r="S139" i="12"/>
  <c r="AA139" i="12" s="1"/>
  <c r="R139" i="12"/>
  <c r="P139" i="12"/>
  <c r="R138" i="12"/>
  <c r="R137" i="12"/>
  <c r="R136" i="12"/>
  <c r="R135" i="12"/>
  <c r="BI134" i="12"/>
  <c r="V134" i="12"/>
  <c r="S134" i="12"/>
  <c r="Z134" i="12" s="1"/>
  <c r="R134" i="12"/>
  <c r="P134" i="12"/>
  <c r="R133" i="12"/>
  <c r="R132" i="12"/>
  <c r="R131" i="12"/>
  <c r="R130" i="12"/>
  <c r="BI129" i="12"/>
  <c r="Z129" i="12"/>
  <c r="V129" i="12"/>
  <c r="T129" i="12"/>
  <c r="S129" i="12"/>
  <c r="AA129" i="12" s="1"/>
  <c r="R129" i="12"/>
  <c r="P129" i="12"/>
  <c r="R128" i="12"/>
  <c r="R127" i="12"/>
  <c r="R126" i="12"/>
  <c r="R125" i="12"/>
  <c r="BI124" i="12"/>
  <c r="V124" i="12"/>
  <c r="S124" i="12"/>
  <c r="Z124" i="12" s="1"/>
  <c r="R124" i="12"/>
  <c r="P124" i="12"/>
  <c r="R123" i="12"/>
  <c r="R122" i="12"/>
  <c r="R121" i="12"/>
  <c r="R120" i="12"/>
  <c r="BI119" i="12"/>
  <c r="Z119" i="12"/>
  <c r="V119" i="12"/>
  <c r="T119" i="12"/>
  <c r="S119" i="12"/>
  <c r="AA119" i="12" s="1"/>
  <c r="R119" i="12"/>
  <c r="P119" i="12"/>
  <c r="R118" i="12"/>
  <c r="R117" i="12"/>
  <c r="R116" i="12"/>
  <c r="R115" i="12"/>
  <c r="BI114" i="12"/>
  <c r="V114" i="12"/>
  <c r="S114" i="12"/>
  <c r="Z114" i="12" s="1"/>
  <c r="R114" i="12"/>
  <c r="P114" i="12"/>
  <c r="R113" i="12"/>
  <c r="R112" i="12"/>
  <c r="R111" i="12"/>
  <c r="R110" i="12"/>
  <c r="BI109" i="12"/>
  <c r="Z109" i="12"/>
  <c r="V109" i="12"/>
  <c r="T109" i="12"/>
  <c r="S109" i="12"/>
  <c r="AA109" i="12" s="1"/>
  <c r="R109" i="12"/>
  <c r="P109" i="12"/>
  <c r="R108" i="12"/>
  <c r="R107" i="12"/>
  <c r="R106" i="12"/>
  <c r="R105" i="12"/>
  <c r="BI104" i="12"/>
  <c r="V104" i="12"/>
  <c r="S104" i="12"/>
  <c r="Z104" i="12" s="1"/>
  <c r="R104" i="12"/>
  <c r="P104" i="12"/>
  <c r="R103" i="12"/>
  <c r="R102" i="12"/>
  <c r="R101" i="12"/>
  <c r="R100" i="12"/>
  <c r="BI99" i="12"/>
  <c r="Z99" i="12"/>
  <c r="V99" i="12"/>
  <c r="T99" i="12"/>
  <c r="S99" i="12"/>
  <c r="AA99" i="12" s="1"/>
  <c r="R99" i="12"/>
  <c r="P99" i="12"/>
  <c r="R98" i="12"/>
  <c r="R97" i="12"/>
  <c r="R96" i="12"/>
  <c r="R95" i="12"/>
  <c r="BI94" i="12"/>
  <c r="V94" i="12"/>
  <c r="S94" i="12"/>
  <c r="Z94" i="12" s="1"/>
  <c r="R94" i="12"/>
  <c r="P94" i="12"/>
  <c r="R93" i="12"/>
  <c r="R92" i="12"/>
  <c r="R91" i="12"/>
  <c r="R90" i="12"/>
  <c r="BI89" i="12"/>
  <c r="Z89" i="12"/>
  <c r="V89" i="12"/>
  <c r="T89" i="12"/>
  <c r="S89" i="12"/>
  <c r="AA89" i="12" s="1"/>
  <c r="R89" i="12"/>
  <c r="P89" i="12"/>
  <c r="R88" i="12"/>
  <c r="R87" i="12"/>
  <c r="R86" i="12"/>
  <c r="R85" i="12"/>
  <c r="BI84" i="12"/>
  <c r="V84" i="12"/>
  <c r="S84" i="12"/>
  <c r="Z84" i="12" s="1"/>
  <c r="R84" i="12"/>
  <c r="P84" i="12"/>
  <c r="R83" i="12"/>
  <c r="R82" i="12"/>
  <c r="R81" i="12"/>
  <c r="R80" i="12"/>
  <c r="BI79" i="12"/>
  <c r="V79" i="12"/>
  <c r="R79" i="12"/>
  <c r="P79" i="12"/>
  <c r="R78" i="12"/>
  <c r="R77" i="12"/>
  <c r="R76" i="12"/>
  <c r="R75" i="12"/>
  <c r="BI74" i="12"/>
  <c r="V74" i="12"/>
  <c r="S74" i="12"/>
  <c r="Z74" i="12" s="1"/>
  <c r="R74" i="12"/>
  <c r="P74" i="12"/>
  <c r="R73" i="12"/>
  <c r="R72" i="12"/>
  <c r="R71" i="12"/>
  <c r="R70" i="12"/>
  <c r="BI69" i="12"/>
  <c r="V69" i="12"/>
  <c r="R69" i="12"/>
  <c r="P69" i="12"/>
  <c r="R68" i="12"/>
  <c r="R67" i="12"/>
  <c r="R66" i="12"/>
  <c r="R65" i="12"/>
  <c r="BI64" i="12"/>
  <c r="V64" i="12"/>
  <c r="S64" i="12"/>
  <c r="Z64" i="12" s="1"/>
  <c r="R64" i="12"/>
  <c r="P64" i="12"/>
  <c r="R63" i="12"/>
  <c r="R62" i="12"/>
  <c r="R61" i="12"/>
  <c r="R60" i="12"/>
  <c r="BI59" i="12"/>
  <c r="V59" i="12"/>
  <c r="R59" i="12"/>
  <c r="P59" i="12"/>
  <c r="R58" i="12"/>
  <c r="R57" i="12"/>
  <c r="R56" i="12"/>
  <c r="R55" i="12"/>
  <c r="BI54" i="12"/>
  <c r="V54" i="12"/>
  <c r="S54" i="12"/>
  <c r="Z54" i="12" s="1"/>
  <c r="R54" i="12"/>
  <c r="P54" i="12"/>
  <c r="R53" i="12"/>
  <c r="R52" i="12"/>
  <c r="R51" i="12"/>
  <c r="R50" i="12"/>
  <c r="BI49" i="12"/>
  <c r="V49" i="12"/>
  <c r="R49" i="12"/>
  <c r="P49" i="12"/>
  <c r="R48" i="12"/>
  <c r="R47" i="12"/>
  <c r="R46" i="12"/>
  <c r="R45" i="12"/>
  <c r="BI44" i="12"/>
  <c r="V44" i="12"/>
  <c r="S44" i="12"/>
  <c r="Z44" i="12" s="1"/>
  <c r="R44" i="12"/>
  <c r="P44" i="12"/>
  <c r="R43" i="12"/>
  <c r="R42" i="12"/>
  <c r="R41" i="12"/>
  <c r="BI39" i="12"/>
  <c r="S39" i="12"/>
  <c r="P39" i="12"/>
  <c r="R38" i="12"/>
  <c r="R37" i="12"/>
  <c r="R36" i="12"/>
  <c r="R35" i="12"/>
  <c r="BI34" i="12"/>
  <c r="S34" i="12"/>
  <c r="R34" i="12"/>
  <c r="P34" i="12"/>
  <c r="R33" i="12"/>
  <c r="R32" i="12"/>
  <c r="R31" i="12"/>
  <c r="R30" i="12"/>
  <c r="BI29" i="12"/>
  <c r="R29" i="12"/>
  <c r="P29" i="12"/>
  <c r="R28" i="12"/>
  <c r="R27" i="12"/>
  <c r="R26" i="12"/>
  <c r="R25" i="12"/>
  <c r="BI24" i="12"/>
  <c r="S24" i="12"/>
  <c r="R24" i="12"/>
  <c r="P24" i="12"/>
  <c r="R22" i="12"/>
  <c r="R21" i="12"/>
  <c r="R20" i="12"/>
  <c r="BI19" i="12"/>
  <c r="S19" i="12"/>
  <c r="R19" i="12"/>
  <c r="P19" i="12"/>
  <c r="Q12" i="12"/>
  <c r="Q11" i="12"/>
  <c r="Q13" i="12" s="1"/>
  <c r="C3" i="12"/>
  <c r="D37" i="5"/>
  <c r="D36" i="5"/>
  <c r="D35" i="5"/>
  <c r="D34" i="5"/>
  <c r="D30" i="5"/>
  <c r="D29" i="5"/>
  <c r="D28" i="5"/>
  <c r="D27" i="5"/>
  <c r="D23" i="5"/>
  <c r="D22" i="5"/>
  <c r="D21" i="5"/>
  <c r="D20" i="5"/>
  <c r="D137" i="3"/>
  <c r="D136" i="3"/>
  <c r="D135" i="3"/>
  <c r="D134" i="3"/>
  <c r="D133" i="3"/>
  <c r="D132" i="3"/>
  <c r="D131" i="3"/>
  <c r="D130" i="3"/>
  <c r="D129" i="3"/>
  <c r="D128" i="3"/>
  <c r="D127" i="3"/>
  <c r="D126" i="3"/>
  <c r="D125" i="3"/>
  <c r="D124" i="3"/>
  <c r="D123" i="3"/>
  <c r="D122" i="3"/>
  <c r="D121" i="3"/>
  <c r="D120" i="3"/>
  <c r="E119" i="3"/>
  <c r="D119" i="3"/>
  <c r="C138" i="3" s="1"/>
  <c r="D115" i="3"/>
  <c r="D114" i="3"/>
  <c r="D113" i="3"/>
  <c r="D112" i="3"/>
  <c r="D111" i="3"/>
  <c r="D110" i="3"/>
  <c r="D109" i="3"/>
  <c r="D108" i="3"/>
  <c r="D107" i="3"/>
  <c r="D106" i="3"/>
  <c r="D105" i="3"/>
  <c r="D104" i="3"/>
  <c r="D103" i="3"/>
  <c r="D102" i="3"/>
  <c r="D101" i="3"/>
  <c r="D100" i="3"/>
  <c r="D99" i="3"/>
  <c r="D98" i="3"/>
  <c r="E97" i="3"/>
  <c r="D97" i="3"/>
  <c r="C116" i="3" s="1"/>
  <c r="D93" i="3"/>
  <c r="D92" i="3"/>
  <c r="D91" i="3"/>
  <c r="D90" i="3"/>
  <c r="D89" i="3"/>
  <c r="D88" i="3"/>
  <c r="D87" i="3"/>
  <c r="D86" i="3"/>
  <c r="D85" i="3"/>
  <c r="D84" i="3"/>
  <c r="D83" i="3"/>
  <c r="D82" i="3"/>
  <c r="D81" i="3"/>
  <c r="D80" i="3"/>
  <c r="D79" i="3"/>
  <c r="D78" i="3"/>
  <c r="D77" i="3"/>
  <c r="D76" i="3"/>
  <c r="E75" i="3"/>
  <c r="D75" i="3"/>
  <c r="C94" i="3" s="1"/>
  <c r="D71" i="3"/>
  <c r="D70" i="3"/>
  <c r="D69" i="3"/>
  <c r="D68" i="3"/>
  <c r="D67" i="3"/>
  <c r="D66" i="3"/>
  <c r="D65" i="3"/>
  <c r="D64" i="3"/>
  <c r="D63" i="3"/>
  <c r="D62" i="3"/>
  <c r="D61" i="3"/>
  <c r="D60" i="3"/>
  <c r="D59" i="3"/>
  <c r="D58" i="3"/>
  <c r="D57" i="3"/>
  <c r="D56" i="3"/>
  <c r="D55" i="3"/>
  <c r="D54" i="3"/>
  <c r="E53" i="3"/>
  <c r="D53" i="3"/>
  <c r="C72" i="3" s="1"/>
  <c r="D49" i="3"/>
  <c r="D48" i="3"/>
  <c r="D47" i="3"/>
  <c r="D46" i="3"/>
  <c r="D45" i="3"/>
  <c r="D44" i="3"/>
  <c r="D43" i="3"/>
  <c r="D42" i="3"/>
  <c r="D41" i="3"/>
  <c r="D40" i="3"/>
  <c r="D39" i="3"/>
  <c r="D38" i="3"/>
  <c r="D37" i="3"/>
  <c r="D36" i="3"/>
  <c r="D35" i="3"/>
  <c r="D34" i="3"/>
  <c r="D33" i="3"/>
  <c r="D32" i="3"/>
  <c r="E31" i="3"/>
  <c r="D31" i="3"/>
  <c r="D24" i="3"/>
  <c r="D23" i="3"/>
  <c r="D22" i="3"/>
  <c r="D21" i="3"/>
  <c r="D20" i="3"/>
  <c r="D19" i="3"/>
  <c r="D18" i="3"/>
  <c r="D17" i="3"/>
  <c r="D16" i="3"/>
  <c r="D15" i="3"/>
  <c r="D14" i="3"/>
  <c r="D13" i="3"/>
  <c r="D12" i="3"/>
  <c r="D11" i="3"/>
  <c r="D10" i="3"/>
  <c r="D9" i="3"/>
  <c r="D8" i="3"/>
  <c r="D7" i="3"/>
  <c r="D6" i="3"/>
  <c r="C25" i="3" s="1"/>
  <c r="E6" i="3" s="1"/>
  <c r="X16" i="13" l="1"/>
  <c r="Y16" i="13"/>
  <c r="AB16" i="13" s="1"/>
  <c r="X24" i="13"/>
  <c r="Y24" i="13"/>
  <c r="AB24" i="13" s="1"/>
  <c r="X30" i="13"/>
  <c r="Y30" i="13"/>
  <c r="AB30" i="13" s="1"/>
  <c r="X44" i="13"/>
  <c r="Y44" i="13"/>
  <c r="X47" i="13"/>
  <c r="Y47" i="13"/>
  <c r="AB47" i="13" s="1"/>
  <c r="AA49" i="12"/>
  <c r="Z49" i="12"/>
  <c r="T49" i="12"/>
  <c r="X60" i="13"/>
  <c r="Y60" i="13"/>
  <c r="X63" i="13"/>
  <c r="Y63" i="13"/>
  <c r="AB63" i="13" s="1"/>
  <c r="AA59" i="12"/>
  <c r="Z59" i="12"/>
  <c r="AB59" i="12" s="1"/>
  <c r="T59" i="12"/>
  <c r="X77" i="13"/>
  <c r="Y77" i="13"/>
  <c r="AB77" i="13" s="1"/>
  <c r="X92" i="13"/>
  <c r="Y92" i="13"/>
  <c r="X95" i="13"/>
  <c r="Y95" i="13"/>
  <c r="AB95" i="13" s="1"/>
  <c r="AA79" i="12"/>
  <c r="Z79" i="12"/>
  <c r="T79" i="12"/>
  <c r="X109" i="13"/>
  <c r="Y109" i="13"/>
  <c r="AB109" i="13" s="1"/>
  <c r="X112" i="13"/>
  <c r="Y112" i="13"/>
  <c r="AB112" i="13" s="1"/>
  <c r="X126" i="13"/>
  <c r="Y126" i="13"/>
  <c r="AB126" i="13" s="1"/>
  <c r="X140" i="13"/>
  <c r="Y140" i="13"/>
  <c r="X144" i="13"/>
  <c r="Y144" i="13"/>
  <c r="AB144" i="13" s="1"/>
  <c r="X158" i="13"/>
  <c r="Y158" i="13"/>
  <c r="AB158" i="13" s="1"/>
  <c r="AB64" i="12"/>
  <c r="AB89" i="12"/>
  <c r="AB99" i="12"/>
  <c r="AB109" i="12"/>
  <c r="AB119" i="12"/>
  <c r="AB129" i="12"/>
  <c r="X7" i="13"/>
  <c r="Y7" i="13"/>
  <c r="AB7" i="13" s="1"/>
  <c r="X14" i="13"/>
  <c r="Y14" i="13"/>
  <c r="AB14" i="13" s="1"/>
  <c r="T29" i="12"/>
  <c r="X22" i="13"/>
  <c r="Y22" i="13"/>
  <c r="AB22" i="13" s="1"/>
  <c r="X32" i="13"/>
  <c r="Y32" i="13"/>
  <c r="AB32" i="13" s="1"/>
  <c r="X45" i="13"/>
  <c r="Y45" i="13"/>
  <c r="AB45" i="13" s="1"/>
  <c r="X61" i="13"/>
  <c r="Y61" i="13"/>
  <c r="AB61" i="13" s="1"/>
  <c r="X76" i="13"/>
  <c r="Y76" i="13"/>
  <c r="X79" i="13"/>
  <c r="Y79" i="13"/>
  <c r="AB79" i="13" s="1"/>
  <c r="AA69" i="12"/>
  <c r="Z69" i="12"/>
  <c r="AB69" i="12" s="1"/>
  <c r="T69" i="12"/>
  <c r="X93" i="13"/>
  <c r="Y93" i="13"/>
  <c r="AB93" i="13" s="1"/>
  <c r="X108" i="13"/>
  <c r="Y108" i="13"/>
  <c r="X110" i="13"/>
  <c r="Y110" i="13"/>
  <c r="AB110" i="13" s="1"/>
  <c r="X124" i="13"/>
  <c r="Y124" i="13"/>
  <c r="X128" i="13"/>
  <c r="Y128" i="13"/>
  <c r="AB128" i="13" s="1"/>
  <c r="X142" i="13"/>
  <c r="Y142" i="13"/>
  <c r="AB142" i="13" s="1"/>
  <c r="X156" i="13"/>
  <c r="Y156" i="13"/>
  <c r="X160" i="13"/>
  <c r="Y160" i="13"/>
  <c r="AB160" i="13" s="1"/>
  <c r="X183" i="13"/>
  <c r="Y183" i="13"/>
  <c r="AB183" i="13" s="1"/>
  <c r="Y189" i="13"/>
  <c r="AB189" i="13" s="1"/>
  <c r="X189" i="13"/>
  <c r="X199" i="13"/>
  <c r="Y199" i="13"/>
  <c r="AB199" i="13" s="1"/>
  <c r="AA44" i="12"/>
  <c r="AB44" i="12" s="1"/>
  <c r="AA54" i="12"/>
  <c r="AB54" i="12" s="1"/>
  <c r="AA64" i="12"/>
  <c r="AA74" i="12"/>
  <c r="AB74" i="12" s="1"/>
  <c r="AA84" i="12"/>
  <c r="AB84" i="12" s="1"/>
  <c r="AA94" i="12"/>
  <c r="AB94" i="12" s="1"/>
  <c r="AA104" i="12"/>
  <c r="AB104" i="12" s="1"/>
  <c r="AA114" i="12"/>
  <c r="AB114" i="12" s="1"/>
  <c r="AA124" i="12"/>
  <c r="AB124" i="12" s="1"/>
  <c r="AA134" i="12"/>
  <c r="AB134" i="12" s="1"/>
  <c r="S4" i="13"/>
  <c r="T4" i="13" s="1"/>
  <c r="W4" i="13" s="1"/>
  <c r="T5" i="13"/>
  <c r="W5" i="13" s="1"/>
  <c r="S36" i="13"/>
  <c r="T36" i="13" s="1"/>
  <c r="W36" i="13" s="1"/>
  <c r="T37" i="13"/>
  <c r="W37" i="13" s="1"/>
  <c r="S52" i="13"/>
  <c r="AE57" i="13"/>
  <c r="W49" i="12" s="1"/>
  <c r="S68" i="13"/>
  <c r="X68" i="13"/>
  <c r="S84" i="13"/>
  <c r="X84" i="13"/>
  <c r="AE89" i="13"/>
  <c r="W69" i="12" s="1"/>
  <c r="S100" i="13"/>
  <c r="X100" i="13"/>
  <c r="S111" i="13"/>
  <c r="T111" i="13"/>
  <c r="W111" i="13" s="1"/>
  <c r="Y120" i="13"/>
  <c r="AB120" i="13" s="1"/>
  <c r="X120" i="13"/>
  <c r="S127" i="13"/>
  <c r="T127" i="13"/>
  <c r="W127" i="13" s="1"/>
  <c r="Y136" i="13"/>
  <c r="AB136" i="13" s="1"/>
  <c r="X136" i="13"/>
  <c r="S143" i="13"/>
  <c r="T143" i="13"/>
  <c r="W143" i="13" s="1"/>
  <c r="Y152" i="13"/>
  <c r="AB152" i="13" s="1"/>
  <c r="X152" i="13"/>
  <c r="S159" i="13"/>
  <c r="T159" i="13"/>
  <c r="W159" i="13" s="1"/>
  <c r="X167" i="13"/>
  <c r="Y167" i="13"/>
  <c r="AB167" i="13" s="1"/>
  <c r="S168" i="13"/>
  <c r="T168" i="13"/>
  <c r="W168" i="13" s="1"/>
  <c r="AB172" i="13"/>
  <c r="S172" i="13"/>
  <c r="X172" i="13"/>
  <c r="Y175" i="13"/>
  <c r="AB175" i="13" s="1"/>
  <c r="X175" i="13"/>
  <c r="X181" i="13"/>
  <c r="Y181" i="13"/>
  <c r="AB181" i="13" s="1"/>
  <c r="S182" i="13"/>
  <c r="T182" i="13"/>
  <c r="W182" i="13" s="1"/>
  <c r="T19" i="12"/>
  <c r="T24" i="12"/>
  <c r="T34" i="12"/>
  <c r="T39" i="12"/>
  <c r="T44" i="12"/>
  <c r="U49" i="12"/>
  <c r="T54" i="12"/>
  <c r="U59" i="12"/>
  <c r="T64" i="12"/>
  <c r="U69" i="12"/>
  <c r="T74" i="12"/>
  <c r="U79" i="12"/>
  <c r="T84" i="12"/>
  <c r="T94" i="12"/>
  <c r="T104" i="12"/>
  <c r="T114" i="12"/>
  <c r="T124" i="12"/>
  <c r="T134" i="12"/>
  <c r="Z139" i="12"/>
  <c r="AB139" i="12" s="1"/>
  <c r="T6" i="13"/>
  <c r="W6" i="13" s="1"/>
  <c r="S12" i="13"/>
  <c r="T12" i="13" s="1"/>
  <c r="W12" i="13" s="1"/>
  <c r="T13" i="13"/>
  <c r="W13" i="13" s="1"/>
  <c r="T15" i="13"/>
  <c r="W15" i="13" s="1"/>
  <c r="S20" i="13"/>
  <c r="T20" i="13" s="1"/>
  <c r="W20" i="13" s="1"/>
  <c r="T21" i="13"/>
  <c r="W21" i="13" s="1"/>
  <c r="T23" i="13"/>
  <c r="W23" i="13" s="1"/>
  <c r="S28" i="13"/>
  <c r="T28" i="13" s="1"/>
  <c r="W28" i="13" s="1"/>
  <c r="T29" i="13"/>
  <c r="W29" i="13" s="1"/>
  <c r="T31" i="13"/>
  <c r="W31" i="13" s="1"/>
  <c r="X39" i="13"/>
  <c r="S44" i="13"/>
  <c r="T46" i="13"/>
  <c r="W46" i="13" s="1"/>
  <c r="T48" i="13"/>
  <c r="W48" i="13" s="1"/>
  <c r="AB52" i="13"/>
  <c r="AB57" i="13" s="1"/>
  <c r="X53" i="13"/>
  <c r="X55" i="13"/>
  <c r="S60" i="13"/>
  <c r="T62" i="13"/>
  <c r="W62" i="13" s="1"/>
  <c r="T64" i="13"/>
  <c r="W64" i="13" s="1"/>
  <c r="AB68" i="13"/>
  <c r="AB73" i="13" s="1"/>
  <c r="AE73" i="13" s="1"/>
  <c r="X69" i="13"/>
  <c r="X71" i="13"/>
  <c r="S76" i="13"/>
  <c r="T78" i="13"/>
  <c r="W78" i="13" s="1"/>
  <c r="T80" i="13"/>
  <c r="W80" i="13" s="1"/>
  <c r="AB84" i="13"/>
  <c r="AB89" i="13" s="1"/>
  <c r="X85" i="13"/>
  <c r="X87" i="13"/>
  <c r="S92" i="13"/>
  <c r="T94" i="13"/>
  <c r="W94" i="13" s="1"/>
  <c r="T96" i="13"/>
  <c r="W96" i="13" s="1"/>
  <c r="AB100" i="13"/>
  <c r="AB105" i="13" s="1"/>
  <c r="AE105" i="13" s="1"/>
  <c r="X101" i="13"/>
  <c r="X103" i="13"/>
  <c r="S108" i="13"/>
  <c r="W118" i="13"/>
  <c r="S125" i="13"/>
  <c r="T125" i="13"/>
  <c r="W125" i="13" s="1"/>
  <c r="W134" i="13"/>
  <c r="S141" i="13"/>
  <c r="T141" i="13"/>
  <c r="W141" i="13" s="1"/>
  <c r="W150" i="13"/>
  <c r="S157" i="13"/>
  <c r="T157" i="13"/>
  <c r="W157" i="13" s="1"/>
  <c r="AC185" i="13"/>
  <c r="X197" i="13"/>
  <c r="Y197" i="13"/>
  <c r="AB197" i="13" s="1"/>
  <c r="Y196" i="13"/>
  <c r="S200" i="13"/>
  <c r="T200" i="13"/>
  <c r="W200" i="13" s="1"/>
  <c r="W116" i="13"/>
  <c r="S116" i="13"/>
  <c r="W132" i="13"/>
  <c r="S132" i="13"/>
  <c r="W148" i="13"/>
  <c r="S148" i="13"/>
  <c r="W164" i="13"/>
  <c r="S164" i="13"/>
  <c r="AC169" i="13"/>
  <c r="S166" i="13"/>
  <c r="T166" i="13"/>
  <c r="W166" i="13" s="1"/>
  <c r="W173" i="13"/>
  <c r="Y180" i="13"/>
  <c r="S184" i="13"/>
  <c r="T184" i="13"/>
  <c r="W184" i="13" s="1"/>
  <c r="AB188" i="13"/>
  <c r="S188" i="13"/>
  <c r="X188" i="13"/>
  <c r="W191" i="13"/>
  <c r="AC201" i="13"/>
  <c r="S198" i="13"/>
  <c r="T198" i="13"/>
  <c r="W198" i="13" s="1"/>
  <c r="S180" i="13"/>
  <c r="S196" i="13"/>
  <c r="Y36" i="13" l="1"/>
  <c r="X36" i="13"/>
  <c r="Y4" i="13"/>
  <c r="X4" i="13"/>
  <c r="W79" i="12"/>
  <c r="AF105" i="13"/>
  <c r="W59" i="12"/>
  <c r="AF73" i="13"/>
  <c r="X198" i="13"/>
  <c r="Y198" i="13"/>
  <c r="AB198" i="13" s="1"/>
  <c r="X184" i="13"/>
  <c r="Y184" i="13"/>
  <c r="AB184" i="13" s="1"/>
  <c r="AB180" i="13"/>
  <c r="Y185" i="13"/>
  <c r="Y148" i="13"/>
  <c r="X148" i="13"/>
  <c r="Y116" i="13"/>
  <c r="X116" i="13"/>
  <c r="X141" i="13"/>
  <c r="Y141" i="13"/>
  <c r="AB141" i="13" s="1"/>
  <c r="Y134" i="13"/>
  <c r="AB134" i="13" s="1"/>
  <c r="X134" i="13"/>
  <c r="X96" i="13"/>
  <c r="Y96" i="13"/>
  <c r="AB96" i="13" s="1"/>
  <c r="X80" i="13"/>
  <c r="Y80" i="13"/>
  <c r="AB80" i="13" s="1"/>
  <c r="X64" i="13"/>
  <c r="Y64" i="13"/>
  <c r="AB64" i="13" s="1"/>
  <c r="X48" i="13"/>
  <c r="Y48" i="13"/>
  <c r="AB48" i="13" s="1"/>
  <c r="X31" i="13"/>
  <c r="Y31" i="13"/>
  <c r="AB31" i="13" s="1"/>
  <c r="X28" i="13"/>
  <c r="Y28" i="13"/>
  <c r="X21" i="13"/>
  <c r="Y21" i="13"/>
  <c r="AB21" i="13" s="1"/>
  <c r="Y15" i="13"/>
  <c r="AB15" i="13" s="1"/>
  <c r="X15" i="13"/>
  <c r="X12" i="13"/>
  <c r="Y12" i="13"/>
  <c r="Y37" i="13"/>
  <c r="AB37" i="13" s="1"/>
  <c r="X37" i="13"/>
  <c r="AB124" i="13"/>
  <c r="AF89" i="13"/>
  <c r="AB76" i="13"/>
  <c r="Y81" i="13"/>
  <c r="AB60" i="13"/>
  <c r="Y65" i="13"/>
  <c r="Y191" i="13"/>
  <c r="X191" i="13"/>
  <c r="Y173" i="13"/>
  <c r="X173" i="13"/>
  <c r="X166" i="13"/>
  <c r="Y166" i="13"/>
  <c r="AB166" i="13" s="1"/>
  <c r="Y164" i="13"/>
  <c r="X164" i="13"/>
  <c r="Y132" i="13"/>
  <c r="X132" i="13"/>
  <c r="X200" i="13"/>
  <c r="Y200" i="13"/>
  <c r="AB200" i="13" s="1"/>
  <c r="AB196" i="13"/>
  <c r="AB201" i="13" s="1"/>
  <c r="AE201" i="13" s="1"/>
  <c r="W139" i="12" s="1"/>
  <c r="X157" i="13"/>
  <c r="Y157" i="13"/>
  <c r="AB157" i="13" s="1"/>
  <c r="Y150" i="13"/>
  <c r="AB150" i="13" s="1"/>
  <c r="X150" i="13"/>
  <c r="X125" i="13"/>
  <c r="Y125" i="13"/>
  <c r="AB125" i="13" s="1"/>
  <c r="Y118" i="13"/>
  <c r="AB118" i="13" s="1"/>
  <c r="X118" i="13"/>
  <c r="X94" i="13"/>
  <c r="Y94" i="13"/>
  <c r="AB94" i="13" s="1"/>
  <c r="X78" i="13"/>
  <c r="Y78" i="13"/>
  <c r="AB78" i="13" s="1"/>
  <c r="X62" i="13"/>
  <c r="Y62" i="13"/>
  <c r="AB62" i="13" s="1"/>
  <c r="X46" i="13"/>
  <c r="Y46" i="13"/>
  <c r="AB46" i="13" s="1"/>
  <c r="X29" i="13"/>
  <c r="Y29" i="13"/>
  <c r="AB29" i="13" s="1"/>
  <c r="X23" i="13"/>
  <c r="Y23" i="13"/>
  <c r="AB23" i="13" s="1"/>
  <c r="X20" i="13"/>
  <c r="Y20" i="13"/>
  <c r="Y13" i="13"/>
  <c r="AB13" i="13" s="1"/>
  <c r="X13" i="13"/>
  <c r="Y6" i="13"/>
  <c r="AB6" i="13" s="1"/>
  <c r="X6" i="13"/>
  <c r="X182" i="13"/>
  <c r="Y182" i="13"/>
  <c r="AB182" i="13" s="1"/>
  <c r="X168" i="13"/>
  <c r="Y168" i="13"/>
  <c r="AB168" i="13" s="1"/>
  <c r="X159" i="13"/>
  <c r="Y159" i="13"/>
  <c r="AB159" i="13" s="1"/>
  <c r="X143" i="13"/>
  <c r="Y143" i="13"/>
  <c r="AB143" i="13" s="1"/>
  <c r="X127" i="13"/>
  <c r="Y127" i="13"/>
  <c r="AB127" i="13" s="1"/>
  <c r="X111" i="13"/>
  <c r="Y111" i="13"/>
  <c r="AB111" i="13" s="1"/>
  <c r="Y5" i="13"/>
  <c r="AB5" i="13" s="1"/>
  <c r="X5" i="13"/>
  <c r="AB156" i="13"/>
  <c r="Y161" i="13"/>
  <c r="AB108" i="13"/>
  <c r="AB113" i="13" s="1"/>
  <c r="AE113" i="13" s="1"/>
  <c r="W84" i="12" s="1"/>
  <c r="AB140" i="13"/>
  <c r="Y145" i="13"/>
  <c r="AB79" i="12"/>
  <c r="AB92" i="13"/>
  <c r="AB97" i="13" s="1"/>
  <c r="AE97" i="13" s="1"/>
  <c r="W74" i="12" s="1"/>
  <c r="Y97" i="13"/>
  <c r="AB49" i="12"/>
  <c r="AF57" i="13"/>
  <c r="AB44" i="13"/>
  <c r="AB49" i="13" s="1"/>
  <c r="AE49" i="13" s="1"/>
  <c r="W44" i="12" s="1"/>
  <c r="Y49" i="13"/>
  <c r="X145" i="13" l="1"/>
  <c r="U104" i="12"/>
  <c r="X161" i="13"/>
  <c r="U114" i="12"/>
  <c r="Y137" i="13"/>
  <c r="AB132" i="13"/>
  <c r="AB137" i="13" s="1"/>
  <c r="AE137" i="13" s="1"/>
  <c r="W99" i="12" s="1"/>
  <c r="Y169" i="13"/>
  <c r="AB164" i="13"/>
  <c r="AB169" i="13" s="1"/>
  <c r="AE169" i="13" s="1"/>
  <c r="W119" i="12" s="1"/>
  <c r="X65" i="13"/>
  <c r="U54" i="12"/>
  <c r="X81" i="13"/>
  <c r="U64" i="12"/>
  <c r="Y69" i="12"/>
  <c r="X69" i="12"/>
  <c r="AB129" i="13"/>
  <c r="AE129" i="13" s="1"/>
  <c r="W94" i="12" s="1"/>
  <c r="X185" i="13"/>
  <c r="U129" i="12"/>
  <c r="Y59" i="12"/>
  <c r="X59" i="12"/>
  <c r="Y79" i="12"/>
  <c r="X79" i="12"/>
  <c r="X49" i="13"/>
  <c r="AF49" i="13" s="1"/>
  <c r="U44" i="12"/>
  <c r="Y49" i="12"/>
  <c r="X49" i="12"/>
  <c r="X97" i="13"/>
  <c r="AF97" i="13" s="1"/>
  <c r="U74" i="12"/>
  <c r="AB145" i="13"/>
  <c r="AE145" i="13" s="1"/>
  <c r="W104" i="12" s="1"/>
  <c r="Y113" i="13"/>
  <c r="AB161" i="13"/>
  <c r="AE161" i="13" s="1"/>
  <c r="W114" i="12" s="1"/>
  <c r="AD25" i="13"/>
  <c r="V29" i="12" s="1"/>
  <c r="AB20" i="13"/>
  <c r="AB25" i="13" s="1"/>
  <c r="AE25" i="13" s="1"/>
  <c r="W29" i="12" s="1"/>
  <c r="Y25" i="13"/>
  <c r="Y201" i="13"/>
  <c r="AB173" i="13"/>
  <c r="AB177" i="13" s="1"/>
  <c r="AE177" i="13" s="1"/>
  <c r="W124" i="12" s="1"/>
  <c r="Y177" i="13"/>
  <c r="AB191" i="13"/>
  <c r="AB193" i="13" s="1"/>
  <c r="AE193" i="13" s="1"/>
  <c r="W134" i="12" s="1"/>
  <c r="Y193" i="13"/>
  <c r="AB65" i="13"/>
  <c r="AE65" i="13" s="1"/>
  <c r="W54" i="12" s="1"/>
  <c r="AB81" i="13"/>
  <c r="AE81" i="13" s="1"/>
  <c r="W64" i="12" s="1"/>
  <c r="Y129" i="13"/>
  <c r="Y17" i="13"/>
  <c r="AB12" i="13"/>
  <c r="AB17" i="13" s="1"/>
  <c r="AE17" i="13" s="1"/>
  <c r="W24" i="12" s="1"/>
  <c r="AD17" i="13"/>
  <c r="V24" i="12" s="1"/>
  <c r="AD33" i="13"/>
  <c r="V34" i="12" s="1"/>
  <c r="AB28" i="13"/>
  <c r="AB33" i="13" s="1"/>
  <c r="AE33" i="13" s="1"/>
  <c r="W34" i="12" s="1"/>
  <c r="Y33" i="13"/>
  <c r="Y121" i="13"/>
  <c r="AB116" i="13"/>
  <c r="AB121" i="13" s="1"/>
  <c r="AE121" i="13" s="1"/>
  <c r="W89" i="12" s="1"/>
  <c r="Y153" i="13"/>
  <c r="AB148" i="13"/>
  <c r="AB153" i="13" s="1"/>
  <c r="AE153" i="13" s="1"/>
  <c r="W109" i="12" s="1"/>
  <c r="AB185" i="13"/>
  <c r="AE185" i="13" s="1"/>
  <c r="W129" i="12" s="1"/>
  <c r="AD9" i="13"/>
  <c r="V19" i="12" s="1"/>
  <c r="AB4" i="13"/>
  <c r="AB9" i="13" s="1"/>
  <c r="AE9" i="13" s="1"/>
  <c r="W19" i="12" s="1"/>
  <c r="Y9" i="13"/>
  <c r="Y41" i="13"/>
  <c r="AD41" i="13"/>
  <c r="V39" i="12" s="1"/>
  <c r="AB36" i="13"/>
  <c r="AB41" i="13" s="1"/>
  <c r="AE41" i="13" s="1"/>
  <c r="W39" i="12" s="1"/>
  <c r="X177" i="13" l="1"/>
  <c r="AF177" i="13" s="1"/>
  <c r="U124" i="12"/>
  <c r="X41" i="13"/>
  <c r="AF41" i="13" s="1"/>
  <c r="U39" i="12"/>
  <c r="U109" i="12"/>
  <c r="X153" i="13"/>
  <c r="AF153" i="13" s="1"/>
  <c r="U89" i="12"/>
  <c r="X121" i="13"/>
  <c r="AF121" i="13" s="1"/>
  <c r="X17" i="13"/>
  <c r="AF17" i="13" s="1"/>
  <c r="U24" i="12"/>
  <c r="X193" i="13"/>
  <c r="AF193" i="13" s="1"/>
  <c r="U134" i="12"/>
  <c r="X201" i="13"/>
  <c r="AF201" i="13" s="1"/>
  <c r="U139" i="12"/>
  <c r="X74" i="12"/>
  <c r="Y104" i="12"/>
  <c r="Y74" i="12"/>
  <c r="X44" i="12"/>
  <c r="Y44" i="12"/>
  <c r="AF185" i="13"/>
  <c r="X9" i="13"/>
  <c r="AF9" i="13" s="1"/>
  <c r="U19" i="12"/>
  <c r="X33" i="13"/>
  <c r="AF33" i="13" s="1"/>
  <c r="U34" i="12"/>
  <c r="X129" i="13"/>
  <c r="AF129" i="13" s="1"/>
  <c r="U94" i="12"/>
  <c r="X25" i="13"/>
  <c r="AF25" i="13" s="1"/>
  <c r="U29" i="12"/>
  <c r="X113" i="13"/>
  <c r="AF113" i="13" s="1"/>
  <c r="U84" i="12"/>
  <c r="AF81" i="13"/>
  <c r="AF65" i="13"/>
  <c r="X169" i="13"/>
  <c r="AF169" i="13" s="1"/>
  <c r="U119" i="12"/>
  <c r="U99" i="12"/>
  <c r="X137" i="13"/>
  <c r="AF137" i="13" s="1"/>
  <c r="AF161" i="13"/>
  <c r="AF145" i="13"/>
  <c r="Y99" i="12" l="1"/>
  <c r="X99" i="12"/>
  <c r="X54" i="12"/>
  <c r="Y54" i="12"/>
  <c r="Y129" i="12"/>
  <c r="X129" i="12"/>
  <c r="Y89" i="12"/>
  <c r="X89" i="12"/>
  <c r="Y109" i="12"/>
  <c r="X109" i="12"/>
  <c r="X114" i="12"/>
  <c r="Y114" i="12"/>
  <c r="Y119" i="12"/>
  <c r="X119" i="12"/>
  <c r="X64" i="12"/>
  <c r="Y64" i="12"/>
  <c r="X84" i="12"/>
  <c r="Y84" i="12"/>
  <c r="Y29" i="12"/>
  <c r="AA29" i="12" s="1"/>
  <c r="AE26" i="13"/>
  <c r="X29" i="12"/>
  <c r="Z29" i="12" s="1"/>
  <c r="AB29" i="12" s="1"/>
  <c r="X94" i="12"/>
  <c r="Y94" i="12"/>
  <c r="X34" i="12"/>
  <c r="Z34" i="12" s="1"/>
  <c r="AB34" i="12" s="1"/>
  <c r="Y34" i="12"/>
  <c r="AA34" i="12" s="1"/>
  <c r="AD10" i="13"/>
  <c r="X19" i="12"/>
  <c r="Z19" i="12" s="1"/>
  <c r="AE10" i="13"/>
  <c r="Y19" i="12"/>
  <c r="AA19" i="12" s="1"/>
  <c r="Y139" i="12"/>
  <c r="X139" i="12"/>
  <c r="X134" i="12"/>
  <c r="Y134" i="12"/>
  <c r="AE18" i="13"/>
  <c r="AD18" i="13"/>
  <c r="X24" i="12"/>
  <c r="Z24" i="12" s="1"/>
  <c r="AB24" i="12" s="1"/>
  <c r="Y24" i="12"/>
  <c r="AA24" i="12" s="1"/>
  <c r="X39" i="12"/>
  <c r="Z39" i="12" s="1"/>
  <c r="AB39" i="12" s="1"/>
  <c r="Y39" i="12"/>
  <c r="AA39" i="12" s="1"/>
  <c r="X124" i="12"/>
  <c r="Y124" i="12"/>
  <c r="AB19" i="12" l="1"/>
</calcChain>
</file>

<file path=xl/comments1.xml><?xml version="1.0" encoding="utf-8"?>
<comments xmlns="http://schemas.openxmlformats.org/spreadsheetml/2006/main">
  <authors>
    <author/>
  </authors>
  <commentList>
    <comment ref="A12" authorId="0" shapeId="0">
      <text>
        <r>
          <rPr>
            <sz val="11"/>
            <color rgb="FF000000"/>
            <rFont val="Calibri"/>
          </rPr>
          <t>======
ID#AAAAD0zcr2I
Luz Eneth Moreano    (2019-10-03 14:29:01)
Definición de los parámetros internos y externos del porceso que se han de tomar en consideración para la administración del riesgo, teniendo en cuenta el contexto institucional. A partir de los factores que se definan es posible establecer las causas de los riesgos a identificar.</t>
        </r>
      </text>
    </comment>
    <comment ref="A13" authorId="0" shapeId="0">
      <text>
        <r>
          <rPr>
            <sz val="11"/>
            <color rgb="FF000000"/>
            <rFont val="Calibri"/>
          </rPr>
          <t>======
ID#AAAAD0zcru8
     (2019-10-03 14:29:01)
Se determinan las características o aspectos esenciales del entorno en el cual opera la entidad.</t>
        </r>
      </text>
    </comment>
    <comment ref="A34" authorId="0" shapeId="0">
      <text>
        <r>
          <rPr>
            <sz val="11"/>
            <color rgb="FF000000"/>
            <rFont val="Calibri"/>
          </rPr>
          <t>======
ID#AAAAD0zcrwA
     (2019-10-03 14:29:01)
Se determinan las características o aspectos esenciales del ambiente en el
cual la organización busca alcanzar sus objetivos.</t>
        </r>
      </text>
    </comment>
    <comment ref="A57" authorId="0" shapeId="0">
      <text>
        <r>
          <rPr>
            <sz val="11"/>
            <color rgb="FF000000"/>
            <rFont val="Calibri"/>
          </rPr>
          <t>======
ID#AAAAD0zcr4Q
     (2019-10-03 14:29:01)
Se determinan las características o aspectos esenciales del proceso y sus interrelaciones.</t>
        </r>
      </text>
    </comment>
  </commentList>
</comments>
</file>

<file path=xl/comments2.xml><?xml version="1.0" encoding="utf-8"?>
<comments xmlns="http://schemas.openxmlformats.org/spreadsheetml/2006/main">
  <authors>
    <author/>
  </authors>
  <commentList>
    <comment ref="B16" authorId="0" shapeId="0">
      <text>
        <r>
          <rPr>
            <sz val="11"/>
            <color rgb="FF000000"/>
            <rFont val="Calibri"/>
          </rPr>
          <t>======
ID#AAAAD0zcrxw
fvillamil    (2019-10-03 14:29:01)
Marco de Referencia: Por favor seleccione el Sistema de Gestión a trabajar.  
Ejemplo: Riesgos de Corrupción y  Gestión MIPG Sistema de Gestión de la Calidad 
Riesgos de seguridad de la Información – Sistema de Gestión de Seguridad de la Información</t>
        </r>
      </text>
    </comment>
    <comment ref="C16" authorId="0" shapeId="0">
      <text>
        <r>
          <rPr>
            <sz val="11"/>
            <color rgb="FF000000"/>
            <rFont val="Calibri"/>
          </rPr>
          <t>======
ID#AAAAD0zcsBM
TERESA.CANCELADO    (2019-10-03 14:29:01)
Nombre del Activo de información – Primario: Escriba el nombre del activo primario identificado en el procedimiento de gestión de activos en el formato MAGT04.03.18.P09.F01</t>
        </r>
      </text>
    </comment>
    <comment ref="D16" authorId="0" shapeId="0">
      <text>
        <r>
          <rPr>
            <sz val="11"/>
            <color rgb="FF000000"/>
            <rFont val="Calibri"/>
          </rPr>
          <t>======
ID#AAAAD0zcrvE
TERESA.CANCELADO    (2019-10-03 14:29:01)
Nombre del Activo de información - Segundario: Utilice la Tabla No. 2A Clasificación de los Activos de Información, dicha información se encuentra como clasificación de los Activos de Información en el menú de inicio de este documento para su identificación.</t>
        </r>
      </text>
    </comment>
    <comment ref="E16" authorId="0" shapeId="0">
      <text>
        <r>
          <rPr>
            <sz val="11"/>
            <color rgb="FF000000"/>
            <rFont val="Calibri"/>
          </rPr>
          <t>======
ID#AAAAD0zcsAE
TERESA.CANCELADO    (2019-10-03 14:29:01)
Nombre del Activo de información – segundario: Escriba aquí el nombre del activo de soporte identificado en el procedimiento de gestión de activos en el formato MEDE04.05.02.18.P01.F16  ejemplo: 
• Servidor XXX
• Computador XXX
• Oficina gestión documental piso XXX
• Videoteca- Cultura</t>
        </r>
      </text>
    </comment>
    <comment ref="F16" authorId="0" shapeId="0">
      <text>
        <r>
          <rPr>
            <sz val="11"/>
            <color rgb="FF000000"/>
            <rFont val="Calibri"/>
          </rPr>
          <t>======
ID#AAAAD0zcr3M
TERESA.CANCELADO    (2019-10-03 14:29:01)
Vulnerabilidad o debilidad: Utilice la Tabla No. 2B Para identificar la vulnerabilidad o debilidad, dicha información se encuentra como Identificación de Vulnerabilidad y Amenaza en el menú de inicio de este documento.</t>
        </r>
      </text>
    </comment>
    <comment ref="G16" authorId="0" shapeId="0">
      <text>
        <r>
          <rPr>
            <sz val="11"/>
            <color rgb="FF000000"/>
            <rFont val="Calibri"/>
          </rPr>
          <t>======
ID#AAAAD0zcr00
TERESA.CANCELADO    (2019-10-03 14:29:01)
Amenaza:  Utilice la Tabla No. 2B  Para identificar la amenaza, dicha información se encuentra como Identificación de Vulnerabilidad y Amenaza en el menú de inicio de este documento.</t>
        </r>
      </text>
    </comment>
    <comment ref="H16" authorId="0" shapeId="0">
      <text>
        <r>
          <rPr>
            <sz val="11"/>
            <color rgb="FF000000"/>
            <rFont val="Calibri"/>
          </rPr>
          <t>======
ID#AAAAD0zcrvg
fvillamil    (2019-10-03 14:29:01)
Fuente: Por favor seleccione la fuente de donde identificó el riesgo  (Eventos negativos que no permitan el cumpliemiento del objetivo del proceso y/o activo de información)</t>
        </r>
      </text>
    </comment>
    <comment ref="I16" authorId="0" shapeId="0">
      <text>
        <r>
          <rPr>
            <sz val="11"/>
            <color rgb="FF000000"/>
            <rFont val="Calibri"/>
          </rPr>
          <t>======
ID#AAAAD0zcr9A
fvillamil    (2019-10-03 14:29:01)
Causas Raizales: Identifique y escriba todos aquellos factores principales internos y externos que solos o en combinación con otros, pueden producir la materialización de un riesgo. (Riesgo:Eventos negativos que no permitan el cumpliemiento del objetivo del proceso y/o activo de información)</t>
        </r>
      </text>
    </comment>
    <comment ref="J16" authorId="0" shapeId="0">
      <text>
        <r>
          <rPr>
            <sz val="11"/>
            <color rgb="FF000000"/>
            <rFont val="Calibri"/>
          </rPr>
          <t>======
ID#AAAAD0zcr7o
Escobar, Garcia Juan David    (2019-10-03 14:29:01)
Numero de Indetificacòn del riesgo</t>
        </r>
      </text>
    </comment>
    <comment ref="K16" authorId="0" shapeId="0">
      <text>
        <r>
          <rPr>
            <sz val="11"/>
            <color rgb="FF000000"/>
            <rFont val="Calibri"/>
          </rPr>
          <t>======
ID#AAAAD0zcr5A
fvillamil    (2019-10-03 14:29:01)
Riesgo: Escriba la Descripción del riesgo identificado evitando iniciar con palabras negativas como: “No…”, “Que no…”, o con palabras que denoten un factor de riesgo (causa) tales como: “ausencia de”, “falta de”, “poco(a)”, “escaso(a)”, “insuficiente”, “deficiente”, “debilidades en…”</t>
        </r>
      </text>
    </comment>
    <comment ref="L16" authorId="0" shapeId="0">
      <text>
        <r>
          <rPr>
            <sz val="11"/>
            <color rgb="FF000000"/>
            <rFont val="Calibri"/>
          </rPr>
          <t>======
ID#AAAAD0zcsBY
fvillamil    (2019-10-03 14:29:01)
Consecuencia: Identifique y escriba los efectos o situaciones resultantes de la materialización del riesgo que impactan en el proceso, la entidad, sus grupos de valor y demás partes interesadas.</t>
        </r>
      </text>
    </comment>
    <comment ref="M16" authorId="0" shapeId="0">
      <text>
        <r>
          <rPr>
            <sz val="11"/>
            <color rgb="FF000000"/>
            <rFont val="Calibri"/>
          </rPr>
          <t>======
ID#AAAAD0zcrxA
fvillamil    (2019-10-03 14:29:01)
Tipo de Riesgo: Por favor seleccione el tipo de riesgo teniendo el botón con la tabla clasificación de riesgos del menú de inicio.</t>
        </r>
      </text>
    </comment>
    <comment ref="N16" authorId="0" shapeId="0">
      <text>
        <r>
          <rPr>
            <sz val="11"/>
            <color rgb="FF000000"/>
            <rFont val="Calibri"/>
          </rPr>
          <t>======
ID#AAAAD0zcr3A
fvillamil    (2019-10-03 14:29:01)
Riesgo Inherente: es aquel al que se enfrenta una entidad en ausencia de acciones de la dirección para modificar su probabilidad o impacto.</t>
        </r>
      </text>
    </comment>
    <comment ref="Z16" authorId="0" shapeId="0">
      <text>
        <r>
          <rPr>
            <sz val="11"/>
            <color rgb="FF000000"/>
            <rFont val="Calibri"/>
          </rPr>
          <t>======
ID#AAAAD0zcr1Q
Escobar, Garcia Juan David    (2019-10-03 14:29:01)
Nivel de riesgo que permanece luego de tomar sus correspondientes medidas de tratamiento.</t>
        </r>
      </text>
    </comment>
    <comment ref="AG16" authorId="0" shapeId="0">
      <text>
        <r>
          <rPr>
            <sz val="11"/>
            <color rgb="FF000000"/>
            <rFont val="Calibri"/>
          </rPr>
          <t>======
ID#AAAAD0zcsAQ
Escobar, Garcia Juan David    (2019-10-03 14:29:01)
Diligencie en resumen las actividades mensuales realizadas en el monitoreo en cada uno de los meses del año como evidencia.</t>
        </r>
      </text>
    </comment>
    <comment ref="AS16" authorId="0" shapeId="0">
      <text>
        <r>
          <rPr>
            <sz val="11"/>
            <color rgb="FF000000"/>
            <rFont val="Calibri"/>
          </rPr>
          <t>======
ID#AAAAD0zcr7Q
Escobar, Garcia Juan David    (2019-10-03 14:29:01)
Diligencia trimestralmente en resumen el análisis de seguimiento a los riesgos del proceso, generando el respectivo registro.</t>
        </r>
      </text>
    </comment>
    <comment ref="AW16" authorId="0" shapeId="0">
      <text>
        <r>
          <rPr>
            <sz val="11"/>
            <color rgb="FF000000"/>
            <rFont val="Calibri"/>
          </rPr>
          <t>======
ID#AAAAD0zcsBk
Escobar, Garcia Juan David    (2019-10-03 14:29:01)
Diligencia el número de veces en que se materializó el riesgo</t>
        </r>
      </text>
    </comment>
    <comment ref="N17" authorId="0" shapeId="0">
      <text>
        <r>
          <rPr>
            <sz val="11"/>
            <color rgb="FF000000"/>
            <rFont val="Calibri"/>
          </rPr>
          <t>======
ID#AAAAD0zcsAs
fvillamil    (2019-10-03 14:29:01)
Probabilidad: Califique la posibilidad de ocurrencia del riesgo teniendo en cuenta el botón probabilidad del menú de inicio de este documento.</t>
        </r>
      </text>
    </comment>
    <comment ref="Q17" authorId="0" shapeId="0">
      <text>
        <r>
          <rPr>
            <sz val="11"/>
            <color rgb="FF000000"/>
            <rFont val="Calibri"/>
          </rPr>
          <t>======
ID#AAAAD0zcr5k
Escobar, Garcia Juan David    (2019-10-03 14:29:01)
Describa la actividad con la cual se controla el riesgo (procesos, políticas, dispositivos, prácticas u otras acciones).</t>
        </r>
      </text>
    </comment>
    <comment ref="R17" authorId="0" shapeId="0">
      <text>
        <r>
          <rPr>
            <sz val="11"/>
            <color rgb="FF000000"/>
            <rFont val="Calibri"/>
          </rPr>
          <t>======
ID#AAAAD0zcr-g
Escobar, Garcia Juan David    (2019-10-03 14:29:01)
Los controles tienen un propósito de acuerdo a las actividades que desarrollan realmente buscan prevenir, detectar o corregir las causas que pueden dar origen al riesgo, Ej.: verificar, validar, cotejar, compa¬rar, revisar, etc.</t>
        </r>
      </text>
    </comment>
    <comment ref="S17" authorId="0" shapeId="0">
      <text>
        <r>
          <rPr>
            <sz val="11"/>
            <color rgb="FF000000"/>
            <rFont val="Calibri"/>
          </rPr>
          <t>======
ID#AAAAD0zcrz0
Escobar, Garcia Juan David    (2019-10-03 14:29:01)
Propósito conjunto de todos los controles identificados.</t>
        </r>
      </text>
    </comment>
    <comment ref="U17" authorId="0" shapeId="0">
      <text>
        <r>
          <rPr>
            <sz val="11"/>
            <color rgb="FF000000"/>
            <rFont val="Calibri"/>
          </rPr>
          <t>======
ID#AAAAD0zcr3g
Escobar, Garcia Juan David    (2019-10-03 14:29:01)
Valoración conjunta de los controles para la adecuada mitigación del riesgo
Tenga en cuenta que un riesgo puede tener varias causas, a su vez varios controles, por lo cual tendrá una sola calificación, es así que se evalúa el conjunto de controles asociados al riesgo.
La solidez del conjunto de controles se obtiene calculando el promedio aritmético simple de los controles.</t>
        </r>
      </text>
    </comment>
    <comment ref="AC17" authorId="0" shapeId="0">
      <text>
        <r>
          <rPr>
            <sz val="11"/>
            <color rgb="FF000000"/>
            <rFont val="Calibri"/>
          </rPr>
          <t>======
ID#AAAAD0zcr4w
Escobar, Garcia Juan David    (2019-10-03 14:29:01)
: Describa la acción o acciones asociadas a la mitigación del riesgo</t>
        </r>
      </text>
    </comment>
    <comment ref="AD17" authorId="0" shapeId="0">
      <text>
        <r>
          <rPr>
            <sz val="11"/>
            <color rgb="FF000000"/>
            <rFont val="Calibri"/>
          </rPr>
          <t>======
ID#AAAAD0zcr7U
Escobar, Garcia Juan David    (2019-10-03 14:29:01)
Describa el soporte documental a la acción propuesta</t>
        </r>
      </text>
    </comment>
    <comment ref="AE17" authorId="0" shapeId="0">
      <text>
        <r>
          <rPr>
            <sz val="11"/>
            <color rgb="FF000000"/>
            <rFont val="Calibri"/>
          </rPr>
          <t>======
ID#AAAAD0zcr5s
Escobar, Garcia Juan David    (2019-10-03 14:29:01)
Indique la fecha en que se va a ejecutar la acción propuesta</t>
        </r>
      </text>
    </comment>
    <comment ref="AF17" authorId="0" shapeId="0">
      <text>
        <r>
          <rPr>
            <sz val="11"/>
            <color rgb="FF000000"/>
            <rFont val="Calibri"/>
          </rPr>
          <t>======
ID#AAAAD0zcr5o
Escobar, Garcia Juan David    (2019-10-03 14:29:01)
Indique el nombre del responsable de la acción</t>
        </r>
      </text>
    </comment>
  </commentList>
</comments>
</file>

<file path=xl/comments3.xml><?xml version="1.0" encoding="utf-8"?>
<comments xmlns="http://schemas.openxmlformats.org/spreadsheetml/2006/main">
  <authors>
    <author/>
  </authors>
  <commentList>
    <comment ref="D3" authorId="0" shapeId="0">
      <text>
        <r>
          <rPr>
            <sz val="11"/>
            <color rgb="FF000000"/>
            <rFont val="Calibri"/>
          </rPr>
          <t>======
ID#AAAAD0zcrvc
Escobar, Garcia Juan David    (2019-10-03 14:29:01)
¿Existe un responsable asignado a la ejecución
del control?</t>
        </r>
      </text>
    </comment>
    <comment ref="F3" authorId="0" shapeId="0">
      <text>
        <r>
          <rPr>
            <sz val="11"/>
            <color rgb="FF000000"/>
            <rFont val="Calibri"/>
          </rPr>
          <t>======
ID#AAAAD0zcrvA
Escobar, Garcia Juan David    (2019-10-03 14:29:01)
El responsable tiene la autoridad y adecuada
segregación de funciones en la ejecución
del control?</t>
        </r>
      </text>
    </comment>
    <comment ref="H3" authorId="0" shapeId="0">
      <text>
        <r>
          <rPr>
            <sz val="11"/>
            <color rgb="FF000000"/>
            <rFont val="Calibri"/>
          </rPr>
          <t>======
ID#AAAAD0zcr2w
Escobar, Garcia Juan David    (2019-10-03 14:29:01)
¿La oportunidad en que se ejecuta el control
ayuda a prevenir la mitigación del riesgo o a
detectar la materialización del riesgo de manera
oportuna?</t>
        </r>
      </text>
    </comment>
    <comment ref="J3" authorId="0" shapeId="0">
      <text>
        <r>
          <rPr>
            <sz val="11"/>
            <color rgb="FF000000"/>
            <rFont val="Calibri"/>
          </rPr>
          <t>======
ID#AAAAD0zcr14
Escobar, Garcia Juan David    (2019-10-03 14:29:01)
¿Las actividades que se desarrollan en el
control realmente buscan por si sola Prevenir- Detectar o Controlar  las causas que pueden dar origen
al riesgo, Ej.: verificar, validar, cotejar, comparar,
revisar, etc.?</t>
        </r>
      </text>
    </comment>
    <comment ref="M3" authorId="0" shapeId="0">
      <text>
        <r>
          <rPr>
            <sz val="11"/>
            <color rgb="FF000000"/>
            <rFont val="Calibri"/>
          </rPr>
          <t>======
ID#AAAAD0zcr04
Escobar, Garcia Juan David    (2019-10-03 14:29:01)
¿La actividades que se desarrollan para la ejecucion control es información confiable
que permita mitigar el riesgo?</t>
        </r>
      </text>
    </comment>
    <comment ref="O3" authorId="0" shapeId="0">
      <text>
        <r>
          <rPr>
            <sz val="11"/>
            <color rgb="FF000000"/>
            <rFont val="Calibri"/>
          </rPr>
          <t>======
ID#AAAAD0zcr7A
Escobar, Garcia Juan David    (2019-10-03 14:29:01)
¿Las observaciones, desviaciones o diferencias
identificadas como resultados de la
ejecución del control son investigadas y resueltas
de manera oportuna?</t>
        </r>
      </text>
    </comment>
    <comment ref="Q3" authorId="0" shapeId="0">
      <text>
        <r>
          <rPr>
            <sz val="11"/>
            <color rgb="FF000000"/>
            <rFont val="Calibri"/>
          </rPr>
          <t>======
ID#AAAAD0zcrzs
Escobar, Garcia Juan David    (2019-10-03 14:29:01)
¿Se deja evidencia o rastro de la ejecución del
control que permita a cualquier tercero con la
evidencia llegar a la misma conclusión?</t>
        </r>
      </text>
    </comment>
    <comment ref="S3" authorId="0" shapeId="0">
      <text>
        <r>
          <rPr>
            <sz val="11"/>
            <color rgb="FF000000"/>
            <rFont val="Calibri"/>
          </rPr>
          <t>======
ID#AAAAD0zcr6Q
Escobar, Garcia Juan David    (2019-10-03 14:29:01)
RESULTADO - PESO EN LA
EVALUACIÓN  DEL  DISEÑO DEL
CONTROL</t>
        </r>
      </text>
    </comment>
    <comment ref="T3" authorId="0" shapeId="0">
      <text>
        <r>
          <rPr>
            <sz val="11"/>
            <color rgb="FF000000"/>
            <rFont val="Calibri"/>
          </rPr>
          <t>======
ID#AAAAD0zcr3E
Escobar, Garcia Juan David    (2019-10-03 14:29:01)
RANGO DE
CALIFICACIÓN
DEL DISEÑO</t>
        </r>
      </text>
    </comment>
    <comment ref="U3" authorId="0" shapeId="0">
      <text>
        <r>
          <rPr>
            <sz val="11"/>
            <color rgb="FF000000"/>
            <rFont val="Calibri"/>
          </rPr>
          <t>======
ID#AAAAD0zcr84
Escobar, Garcia Juan David    (2019-10-03 14:29:01)
RESULTADO
 DE LA EJECUCIÓN DEL CONTROL</t>
        </r>
      </text>
    </comment>
    <comment ref="V3" authorId="0" shapeId="0">
      <text>
        <r>
          <rPr>
            <sz val="11"/>
            <color rgb="FF000000"/>
            <rFont val="Calibri"/>
          </rPr>
          <t>======
ID#AAAAD0zcr2Y
Escobar, Garcia Juan David    (2019-10-03 14:29:01)
RANGO DE
CALIFICACIÓN DE
LA EJECUCIÓN</t>
        </r>
      </text>
    </comment>
    <comment ref="D11" authorId="0" shapeId="0">
      <text>
        <r>
          <rPr>
            <sz val="11"/>
            <color rgb="FF000000"/>
            <rFont val="Calibri"/>
          </rPr>
          <t>======
ID#AAAAD0zcr68
Escobar, Garcia Juan David    (2019-10-03 14:29:01)
¿Existe un responsable asignado a la ejecución
del control?</t>
        </r>
      </text>
    </comment>
    <comment ref="F11" authorId="0" shapeId="0">
      <text>
        <r>
          <rPr>
            <sz val="11"/>
            <color rgb="FF000000"/>
            <rFont val="Calibri"/>
          </rPr>
          <t>======
ID#AAAAD0zcrvQ
Escobar, Garcia Juan David    (2019-10-03 14:29:01)
El responsable tiene la autoridad y adecuada
segregación de funciones en la ejecución
del control?</t>
        </r>
      </text>
    </comment>
    <comment ref="H11" authorId="0" shapeId="0">
      <text>
        <r>
          <rPr>
            <sz val="11"/>
            <color rgb="FF000000"/>
            <rFont val="Calibri"/>
          </rPr>
          <t>======
ID#AAAAD0zcr3Y
Escobar, Garcia Juan David    (2019-10-03 14:29:01)
¿La oportunidad en que se ejecuta el control
ayuda a prevenir la mitigación del riesgo o a
detectar la materialización del riesgo de manera
oportuna?</t>
        </r>
      </text>
    </comment>
    <comment ref="J11" authorId="0" shapeId="0">
      <text>
        <r>
          <rPr>
            <sz val="11"/>
            <color rgb="FF000000"/>
            <rFont val="Calibri"/>
          </rPr>
          <t>======
ID#AAAAD0zcrwo
Escobar, Garcia Juan David    (2019-10-03 14:29:01)
¿Las actividades que se desarrollan en el
control realmente buscan por si sola Prevenir- Detectar o Controlar  las causas que pueden dar origen
al riesgo, Ej.: verificar, validar, cotejar, comparar,
revisar, etc.?</t>
        </r>
      </text>
    </comment>
    <comment ref="M11" authorId="0" shapeId="0">
      <text>
        <r>
          <rPr>
            <sz val="11"/>
            <color rgb="FF000000"/>
            <rFont val="Calibri"/>
          </rPr>
          <t>======
ID#AAAAD0zcr8o
Escobar, Garcia Juan David    (2019-10-03 14:29:01)
¿La actividades que se desarrollan para la ejecucion control es información confiable
que permita mitigar el riesgo?</t>
        </r>
      </text>
    </comment>
    <comment ref="O11" authorId="0" shapeId="0">
      <text>
        <r>
          <rPr>
            <sz val="11"/>
            <color rgb="FF000000"/>
            <rFont val="Calibri"/>
          </rPr>
          <t>======
ID#AAAAD0zcr0c
Escobar, Garcia Juan David    (2019-10-03 14:29:01)
¿Las observaciones, desviaciones o diferencias
identificadas como resultados de la
ejecución del control son investigadas y resueltas
de manera oportuna?</t>
        </r>
      </text>
    </comment>
    <comment ref="Q11" authorId="0" shapeId="0">
      <text>
        <r>
          <rPr>
            <sz val="11"/>
            <color rgb="FF000000"/>
            <rFont val="Calibri"/>
          </rPr>
          <t>======
ID#AAAAD0zcr0g
Escobar, Garcia Juan David    (2019-10-03 14:29:01)
¿Se deja evidencia o rastro de la ejecución del
control que permita a cualquier tercero con la
evidencia llegar a la misma conclusión?</t>
        </r>
      </text>
    </comment>
    <comment ref="S11" authorId="0" shapeId="0">
      <text>
        <r>
          <rPr>
            <sz val="11"/>
            <color rgb="FF000000"/>
            <rFont val="Calibri"/>
          </rPr>
          <t>======
ID#AAAAD0zcr-s
Escobar, Garcia Juan David    (2019-10-03 14:29:01)
RESULTADO - PESO EN LA
EVALUACIÓN  DEL  DISEÑO DEL
CONTROL</t>
        </r>
      </text>
    </comment>
    <comment ref="T11" authorId="0" shapeId="0">
      <text>
        <r>
          <rPr>
            <sz val="11"/>
            <color rgb="FF000000"/>
            <rFont val="Calibri"/>
          </rPr>
          <t>======
ID#AAAAD0zcr_M
Escobar, Garcia Juan David    (2019-10-03 14:29:01)
RANGO DE
CALIFICACIÓN
DEL DISEÑO</t>
        </r>
      </text>
    </comment>
    <comment ref="U11" authorId="0" shapeId="0">
      <text>
        <r>
          <rPr>
            <sz val="11"/>
            <color rgb="FF000000"/>
            <rFont val="Calibri"/>
          </rPr>
          <t>======
ID#AAAAD0zcr_I
Escobar, Garcia Juan David    (2019-10-03 14:29:01)
RESULTADO
 DE LA EJECUCIÓN DEL CONTROL</t>
        </r>
      </text>
    </comment>
    <comment ref="V11" authorId="0" shapeId="0">
      <text>
        <r>
          <rPr>
            <sz val="11"/>
            <color rgb="FF000000"/>
            <rFont val="Calibri"/>
          </rPr>
          <t>======
ID#AAAAD0zcryg
Escobar, Garcia Juan David    (2019-10-03 14:29:01)
RANGO DE
CALIFICACIÓN DE
LA EJECUCIÓN</t>
        </r>
      </text>
    </comment>
    <comment ref="D19" authorId="0" shapeId="0">
      <text>
        <r>
          <rPr>
            <sz val="11"/>
            <color rgb="FF000000"/>
            <rFont val="Calibri"/>
          </rPr>
          <t>======
ID#AAAAD0zcr74
Escobar, Garcia Juan David    (2019-10-03 14:29:01)
¿Existe un responsable asignado a la ejecución
del control?</t>
        </r>
      </text>
    </comment>
    <comment ref="F19" authorId="0" shapeId="0">
      <text>
        <r>
          <rPr>
            <sz val="11"/>
            <color rgb="FF000000"/>
            <rFont val="Calibri"/>
          </rPr>
          <t>======
ID#AAAAD0zcr4o
Escobar, Garcia Juan David    (2019-10-03 14:29:01)
El responsable tiene la autoridad y adecuada
segregación de funciones en la ejecución
del control?</t>
        </r>
      </text>
    </comment>
    <comment ref="H19" authorId="0" shapeId="0">
      <text>
        <r>
          <rPr>
            <sz val="11"/>
            <color rgb="FF000000"/>
            <rFont val="Calibri"/>
          </rPr>
          <t>======
ID#AAAAD0zcry4
Escobar, Garcia Juan David    (2019-10-03 14:29:01)
¿La oportunidad en que se ejecuta el control
ayuda a prevenir la mitigación del riesgo o a
detectar la materialización del riesgo de manera
oportuna?</t>
        </r>
      </text>
    </comment>
    <comment ref="J19" authorId="0" shapeId="0">
      <text>
        <r>
          <rPr>
            <sz val="11"/>
            <color rgb="FF000000"/>
            <rFont val="Calibri"/>
          </rPr>
          <t>======
ID#AAAAD0zcr78
Escobar, Garcia Juan David    (2019-10-03 14:29:01)
¿Las actividades que se desarrollan en el
control realmente buscan por si sola Prevenir- Detectar o Controlar  las causas que pueden dar origen
al riesgo, Ej.: verificar, validar, cotejar, comparar,
revisar, etc.?</t>
        </r>
      </text>
    </comment>
    <comment ref="M19" authorId="0" shapeId="0">
      <text>
        <r>
          <rPr>
            <sz val="11"/>
            <color rgb="FF000000"/>
            <rFont val="Calibri"/>
          </rPr>
          <t>======
ID#AAAAD0zcsAA
Escobar, Garcia Juan David    (2019-10-03 14:29:01)
¿La actividades que se desarrollan para la ejecucion control es información confiable
que permita mitigar el riesgo?</t>
        </r>
      </text>
    </comment>
    <comment ref="O19" authorId="0" shapeId="0">
      <text>
        <r>
          <rPr>
            <sz val="11"/>
            <color rgb="FF000000"/>
            <rFont val="Calibri"/>
          </rPr>
          <t>======
ID#AAAAD0zcr2Q
Escobar, Garcia Juan David    (2019-10-03 14:29:01)
¿Las observaciones, desviaciones o diferencias
identificadas como resultados de la
ejecución del control son investigadas y resueltas
de manera oportuna?</t>
        </r>
      </text>
    </comment>
    <comment ref="Q19" authorId="0" shapeId="0">
      <text>
        <r>
          <rPr>
            <sz val="11"/>
            <color rgb="FF000000"/>
            <rFont val="Calibri"/>
          </rPr>
          <t>======
ID#AAAAD0zcrzM
Escobar, Garcia Juan David    (2019-10-03 14:29:01)
¿Se deja evidencia o rastro de la ejecución del
control que permita a cualquier tercero con la
evidencia llegar a la misma conclusión?</t>
        </r>
      </text>
    </comment>
    <comment ref="S19" authorId="0" shapeId="0">
      <text>
        <r>
          <rPr>
            <sz val="11"/>
            <color rgb="FF000000"/>
            <rFont val="Calibri"/>
          </rPr>
          <t>======
ID#AAAAD0zcr9Y
Escobar, Garcia Juan David    (2019-10-03 14:29:01)
RESULTADO - PESO EN LA
EVALUACIÓN  DEL  DISEÑO DEL
CONTROL</t>
        </r>
      </text>
    </comment>
    <comment ref="T19" authorId="0" shapeId="0">
      <text>
        <r>
          <rPr>
            <sz val="11"/>
            <color rgb="FF000000"/>
            <rFont val="Calibri"/>
          </rPr>
          <t>======
ID#AAAAD0zcr_8
Escobar, Garcia Juan David    (2019-10-03 14:29:01)
RANGO DE
CALIFICACIÓN
DEL DISEÑO</t>
        </r>
      </text>
    </comment>
    <comment ref="U19" authorId="0" shapeId="0">
      <text>
        <r>
          <rPr>
            <sz val="11"/>
            <color rgb="FF000000"/>
            <rFont val="Calibri"/>
          </rPr>
          <t>======
ID#AAAAD0zcr8I
Escobar, Garcia Juan David    (2019-10-03 14:29:01)
RESULTADO
 DE LA EJECUCIÓN DEL CONTROL</t>
        </r>
      </text>
    </comment>
    <comment ref="V19" authorId="0" shapeId="0">
      <text>
        <r>
          <rPr>
            <sz val="11"/>
            <color rgb="FF000000"/>
            <rFont val="Calibri"/>
          </rPr>
          <t>======
ID#AAAAD0zcsBA
Escobar, Garcia Juan David    (2019-10-03 14:29:01)
RANGO DE
CALIFICACIÓN DE
LA EJECUCIÓN</t>
        </r>
      </text>
    </comment>
    <comment ref="D27" authorId="0" shapeId="0">
      <text>
        <r>
          <rPr>
            <sz val="11"/>
            <color rgb="FF000000"/>
            <rFont val="Calibri"/>
          </rPr>
          <t>======
ID#AAAAD0zcr8U
Escobar, Garcia Juan David    (2019-10-03 14:29:01)
¿Existe un responsable asignado a la ejecución
del control?</t>
        </r>
      </text>
    </comment>
    <comment ref="F27" authorId="0" shapeId="0">
      <text>
        <r>
          <rPr>
            <sz val="11"/>
            <color rgb="FF000000"/>
            <rFont val="Calibri"/>
          </rPr>
          <t>======
ID#AAAAD0zcrw0
Escobar, Garcia Juan David    (2019-10-03 14:29:01)
El responsable tiene la autoridad y adecuada
segregación de funciones en la ejecución
del control?</t>
        </r>
      </text>
    </comment>
    <comment ref="H27" authorId="0" shapeId="0">
      <text>
        <r>
          <rPr>
            <sz val="11"/>
            <color rgb="FF000000"/>
            <rFont val="Calibri"/>
          </rPr>
          <t>======
ID#AAAAD0zcrw8
Escobar, Garcia Juan David    (2019-10-03 14:29:01)
¿La oportunidad en que se ejecuta el control
ayuda a prevenir la mitigación del riesgo o a
detectar la materialización del riesgo de manera
oportuna?</t>
        </r>
      </text>
    </comment>
    <comment ref="J27" authorId="0" shapeId="0">
      <text>
        <r>
          <rPr>
            <sz val="11"/>
            <color rgb="FF000000"/>
            <rFont val="Calibri"/>
          </rPr>
          <t>======
ID#AAAAD0zcr4A
Escobar, Garcia Juan David    (2019-10-03 14:29:01)
¿Las actividades que se desarrollan en el
control realmente buscan por si sola Prevenir- Detectar o Controlar  las causas que pueden dar origen
al riesgo, Ej.: verificar, validar, cotejar, comparar,
revisar, etc.?</t>
        </r>
      </text>
    </comment>
    <comment ref="M27" authorId="0" shapeId="0">
      <text>
        <r>
          <rPr>
            <sz val="11"/>
            <color rgb="FF000000"/>
            <rFont val="Calibri"/>
          </rPr>
          <t>======
ID#AAAAD0zcr8E
Escobar, Garcia Juan David    (2019-10-03 14:29:01)
¿La actividades que se desarrollan para la ejecucion control es información confiable
que permita mitigar el riesgo?</t>
        </r>
      </text>
    </comment>
    <comment ref="O27" authorId="0" shapeId="0">
      <text>
        <r>
          <rPr>
            <sz val="11"/>
            <color rgb="FF000000"/>
            <rFont val="Calibri"/>
          </rPr>
          <t>======
ID#AAAAD0zcrv0
Escobar, Garcia Juan David    (2019-10-03 14:29:01)
¿Las observaciones, desviaciones o diferencias
identificadas como resultados de la
ejecución del control son investigadas y resueltas
de manera oportuna?</t>
        </r>
      </text>
    </comment>
    <comment ref="Q27" authorId="0" shapeId="0">
      <text>
        <r>
          <rPr>
            <sz val="11"/>
            <color rgb="FF000000"/>
            <rFont val="Calibri"/>
          </rPr>
          <t>======
ID#AAAAD0zcrwg
Escobar, Garcia Juan David    (2019-10-03 14:29:01)
¿Se deja evidencia o rastro de la ejecución del
control que permita a cualquier tercero con la
evidencia llegar a la misma conclusión?</t>
        </r>
      </text>
    </comment>
    <comment ref="S27" authorId="0" shapeId="0">
      <text>
        <r>
          <rPr>
            <sz val="11"/>
            <color rgb="FF000000"/>
            <rFont val="Calibri"/>
          </rPr>
          <t>======
ID#AAAAD0zcsBQ
Escobar, Garcia Juan David    (2019-10-03 14:29:01)
RESULTADO - PESO EN LA
EVALUACIÓN  DEL  DISEÑO DEL
CONTROL</t>
        </r>
      </text>
    </comment>
    <comment ref="T27" authorId="0" shapeId="0">
      <text>
        <r>
          <rPr>
            <sz val="11"/>
            <color rgb="FF000000"/>
            <rFont val="Calibri"/>
          </rPr>
          <t>======
ID#AAAAD0zcr7I
Escobar, Garcia Juan David    (2019-10-03 14:29:01)
RANGO DE
CALIFICACIÓN
DEL DISEÑO</t>
        </r>
      </text>
    </comment>
    <comment ref="U27" authorId="0" shapeId="0">
      <text>
        <r>
          <rPr>
            <sz val="11"/>
            <color rgb="FF000000"/>
            <rFont val="Calibri"/>
          </rPr>
          <t>======
ID#AAAAD0zcr_w
Escobar, Garcia Juan David    (2019-10-03 14:29:01)
RESULTADO
 DE LA EJECUCIÓN DEL CONTROL</t>
        </r>
      </text>
    </comment>
    <comment ref="V27" authorId="0" shapeId="0">
      <text>
        <r>
          <rPr>
            <sz val="11"/>
            <color rgb="FF000000"/>
            <rFont val="Calibri"/>
          </rPr>
          <t>======
ID#AAAAD0zcr9M
Escobar, Garcia Juan David    (2019-10-03 14:29:01)
RANGO DE
CALIFICACIÓN DE
LA EJECUCIÓN</t>
        </r>
      </text>
    </comment>
    <comment ref="D35" authorId="0" shapeId="0">
      <text>
        <r>
          <rPr>
            <sz val="11"/>
            <color rgb="FF000000"/>
            <rFont val="Calibri"/>
          </rPr>
          <t>======
ID#AAAAD0zcr-E
Escobar, Garcia Juan David    (2019-10-03 14:29:01)
¿Existe un responsable asignado a la ejecución
del control?</t>
        </r>
      </text>
    </comment>
    <comment ref="F35" authorId="0" shapeId="0">
      <text>
        <r>
          <rPr>
            <sz val="11"/>
            <color rgb="FF000000"/>
            <rFont val="Calibri"/>
          </rPr>
          <t>======
ID#AAAAD0zcrzg
Escobar, Garcia Juan David    (2019-10-03 14:29:01)
El responsable tiene la autoridad y adecuada
segregación de funciones en la ejecución
del control?</t>
        </r>
      </text>
    </comment>
    <comment ref="H35" authorId="0" shapeId="0">
      <text>
        <r>
          <rPr>
            <sz val="11"/>
            <color rgb="FF000000"/>
            <rFont val="Calibri"/>
          </rPr>
          <t>======
ID#AAAAD0zcr0k
Escobar, Garcia Juan David    (2019-10-03 14:29:01)
¿La oportunidad en que se ejecuta el control
ayuda a prevenir la mitigación del riesgo o a
detectar la materialización del riesgo de manera
oportuna?</t>
        </r>
      </text>
    </comment>
    <comment ref="J35" authorId="0" shapeId="0">
      <text>
        <r>
          <rPr>
            <sz val="11"/>
            <color rgb="FF000000"/>
            <rFont val="Calibri"/>
          </rPr>
          <t>======
ID#AAAAD0zcr3c
Escobar, Garcia Juan David    (2019-10-03 14:29:01)
¿Las actividades que se desarrollan en el
control realmente buscan por si sola Prevenir- Detectar o Controlar  las causas que pueden dar origen
al riesgo, Ej.: verificar, validar, cotejar, comparar,
revisar, etc.?</t>
        </r>
      </text>
    </comment>
    <comment ref="M35" authorId="0" shapeId="0">
      <text>
        <r>
          <rPr>
            <sz val="11"/>
            <color rgb="FF000000"/>
            <rFont val="Calibri"/>
          </rPr>
          <t>======
ID#AAAAD0zcrvI
Escobar, Garcia Juan David    (2019-10-03 14:29:01)
¿La actividades que se desarrollan para la ejecucion control es información confiable
que permita mitigar el riesgo?</t>
        </r>
      </text>
    </comment>
    <comment ref="O35" authorId="0" shapeId="0">
      <text>
        <r>
          <rPr>
            <sz val="11"/>
            <color rgb="FF000000"/>
            <rFont val="Calibri"/>
          </rPr>
          <t>======
ID#AAAAD0zcry8
Escobar, Garcia Juan David    (2019-10-03 14:29:01)
¿Las observaciones, desviaciones o diferencias
identificadas como resultados de la
ejecución del control son investigadas y resueltas
de manera oportuna?</t>
        </r>
      </text>
    </comment>
    <comment ref="Q35" authorId="0" shapeId="0">
      <text>
        <r>
          <rPr>
            <sz val="11"/>
            <color rgb="FF000000"/>
            <rFont val="Calibri"/>
          </rPr>
          <t>======
ID#AAAAD0zcr38
Escobar, Garcia Juan David    (2019-10-03 14:29:01)
¿Se deja evidencia o rastro de la ejecución del
control que permita a cualquier tercero con la
evidencia llegar a la misma conclusión?</t>
        </r>
      </text>
    </comment>
    <comment ref="S35" authorId="0" shapeId="0">
      <text>
        <r>
          <rPr>
            <sz val="11"/>
            <color rgb="FF000000"/>
            <rFont val="Calibri"/>
          </rPr>
          <t>======
ID#AAAAD0zcr8c
Escobar, Garcia Juan David    (2019-10-03 14:29:01)
RESULTADO - PESO EN LA
EVALUACIÓN  DEL  DISEÑO DEL
CONTROL</t>
        </r>
      </text>
    </comment>
    <comment ref="T35" authorId="0" shapeId="0">
      <text>
        <r>
          <rPr>
            <sz val="11"/>
            <color rgb="FF000000"/>
            <rFont val="Calibri"/>
          </rPr>
          <t>======
ID#AAAAD0zcrxk
Escobar, Garcia Juan David    (2019-10-03 14:29:01)
RANGO DE
CALIFICACIÓN
DEL DISEÑO</t>
        </r>
      </text>
    </comment>
    <comment ref="U35" authorId="0" shapeId="0">
      <text>
        <r>
          <rPr>
            <sz val="11"/>
            <color rgb="FF000000"/>
            <rFont val="Calibri"/>
          </rPr>
          <t>======
ID#AAAAD0zcr_4
Escobar, Garcia Juan David    (2019-10-03 14:29:01)
RESULTADO
 DE LA EJECUCIÓN DEL CONTROL</t>
        </r>
      </text>
    </comment>
    <comment ref="V35" authorId="0" shapeId="0">
      <text>
        <r>
          <rPr>
            <sz val="11"/>
            <color rgb="FF000000"/>
            <rFont val="Calibri"/>
          </rPr>
          <t>======
ID#AAAAD0zcr5M
Escobar, Garcia Juan David    (2019-10-03 14:29:01)
RANGO DE
CALIFICACIÓN DE
LA EJECUCIÓN</t>
        </r>
      </text>
    </comment>
    <comment ref="D43" authorId="0" shapeId="0">
      <text>
        <r>
          <rPr>
            <sz val="11"/>
            <color rgb="FF000000"/>
            <rFont val="Calibri"/>
          </rPr>
          <t>======
ID#AAAAD0zcr7k
Escobar, Garcia Juan David    (2019-10-03 14:29:01)
¿Existe un responsable asignado a la ejecución
del control?</t>
        </r>
      </text>
    </comment>
    <comment ref="F43" authorId="0" shapeId="0">
      <text>
        <r>
          <rPr>
            <sz val="11"/>
            <color rgb="FF000000"/>
            <rFont val="Calibri"/>
          </rPr>
          <t>======
ID#AAAAD0zcr2E
Escobar, Garcia Juan David    (2019-10-03 14:29:01)
El responsable tiene la autoridad y adecuada
segregación de funciones en la ejecución
del control?</t>
        </r>
      </text>
    </comment>
    <comment ref="H43" authorId="0" shapeId="0">
      <text>
        <r>
          <rPr>
            <sz val="11"/>
            <color rgb="FF000000"/>
            <rFont val="Calibri"/>
          </rPr>
          <t>======
ID#AAAAD0zcsAc
Escobar, Garcia Juan David    (2019-10-03 14:29:01)
¿La oportunidad en que se ejecuta el control
ayuda a prevenir la mitigación del riesgo o a
detectar la materialización del riesgo de manera
oportuna?</t>
        </r>
      </text>
    </comment>
    <comment ref="J43" authorId="0" shapeId="0">
      <text>
        <r>
          <rPr>
            <sz val="11"/>
            <color rgb="FF000000"/>
            <rFont val="Calibri"/>
          </rPr>
          <t>======
ID#AAAAD0zcr_g
Escobar, Garcia Juan David    (2019-10-03 14:29:01)
¿Las actividades que se desarrollan en el
control realmente buscan por si sola Prevenir- Detectar o Controlar  las causas que pueden dar origen
al riesgo, Ej.: verificar, validar, cotejar, comparar,
revisar, etc.?</t>
        </r>
      </text>
    </comment>
    <comment ref="M43" authorId="0" shapeId="0">
      <text>
        <r>
          <rPr>
            <sz val="11"/>
            <color rgb="FF000000"/>
            <rFont val="Calibri"/>
          </rPr>
          <t>======
ID#AAAAD0zcr5U
Escobar, Garcia Juan David    (2019-10-03 14:29:01)
¿La actividades que se desarrollan para la ejecucion control es información confiable
que permita mitigar el riesgo?</t>
        </r>
      </text>
    </comment>
    <comment ref="O43" authorId="0" shapeId="0">
      <text>
        <r>
          <rPr>
            <sz val="11"/>
            <color rgb="FF000000"/>
            <rFont val="Calibri"/>
          </rPr>
          <t>======
ID#AAAAD0zcr0A
Escobar, Garcia Juan David    (2019-10-03 14:29:01)
¿Las observaciones, desviaciones o diferencias
identificadas como resultados de la
ejecución del control son investigadas y resueltas
de manera oportuna?</t>
        </r>
      </text>
    </comment>
    <comment ref="Q43" authorId="0" shapeId="0">
      <text>
        <r>
          <rPr>
            <sz val="11"/>
            <color rgb="FF000000"/>
            <rFont val="Calibri"/>
          </rPr>
          <t>======
ID#AAAAD0zcr6g
Escobar, Garcia Juan David    (2019-10-03 14:29:01)
¿Se deja evidencia o rastro de la ejecución del
control que permita a cualquier tercero con la
evidencia llegar a la misma conclusión?</t>
        </r>
      </text>
    </comment>
    <comment ref="S43" authorId="0" shapeId="0">
      <text>
        <r>
          <rPr>
            <sz val="11"/>
            <color rgb="FF000000"/>
            <rFont val="Calibri"/>
          </rPr>
          <t>======
ID#AAAAD0zcr9c
Escobar, Garcia Juan David    (2019-10-03 14:29:01)
RESULTADO - PESO EN LA
EVALUACIÓN  DEL  DISEÑO DEL
CONTROL</t>
        </r>
      </text>
    </comment>
    <comment ref="T43" authorId="0" shapeId="0">
      <text>
        <r>
          <rPr>
            <sz val="11"/>
            <color rgb="FF000000"/>
            <rFont val="Calibri"/>
          </rPr>
          <t>======
ID#AAAAD0zcr1E
Escobar, Garcia Juan David    (2019-10-03 14:29:01)
RANGO DE
CALIFICACIÓN
DEL DISEÑO</t>
        </r>
      </text>
    </comment>
    <comment ref="U43" authorId="0" shapeId="0">
      <text>
        <r>
          <rPr>
            <sz val="11"/>
            <color rgb="FF000000"/>
            <rFont val="Calibri"/>
          </rPr>
          <t>======
ID#AAAAD0zcr4U
Escobar, Garcia Juan David    (2019-10-03 14:29:01)
RESULTADO
 DE LA EJECUCIÓN DEL CONTROL</t>
        </r>
      </text>
    </comment>
    <comment ref="V43" authorId="0" shapeId="0">
      <text>
        <r>
          <rPr>
            <sz val="11"/>
            <color rgb="FF000000"/>
            <rFont val="Calibri"/>
          </rPr>
          <t>======
ID#AAAAD0zcr58
Escobar, Garcia Juan David    (2019-10-03 14:29:01)
RANGO DE
CALIFICACIÓN DE
LA EJECUCIÓN</t>
        </r>
      </text>
    </comment>
    <comment ref="D51" authorId="0" shapeId="0">
      <text>
        <r>
          <rPr>
            <sz val="11"/>
            <color rgb="FF000000"/>
            <rFont val="Calibri"/>
          </rPr>
          <t>======
ID#AAAAD0zcr6Y
Escobar, Garcia Juan David    (2019-10-03 14:29:01)
¿Existe un responsable asignado a la ejecución
del control?</t>
        </r>
      </text>
    </comment>
    <comment ref="F51" authorId="0" shapeId="0">
      <text>
        <r>
          <rPr>
            <sz val="11"/>
            <color rgb="FF000000"/>
            <rFont val="Calibri"/>
          </rPr>
          <t>======
ID#AAAAD0zcrzY
Escobar, Garcia Juan David    (2019-10-03 14:29:01)
El responsable tiene la autoridad y adecuada
segregación de funciones en la ejecución
del control?</t>
        </r>
      </text>
    </comment>
    <comment ref="H51" authorId="0" shapeId="0">
      <text>
        <r>
          <rPr>
            <sz val="11"/>
            <color rgb="FF000000"/>
            <rFont val="Calibri"/>
          </rPr>
          <t>======
ID#AAAAD0zcr9k
Escobar, Garcia Juan David    (2019-10-03 14:29:01)
¿La oportunidad en que se ejecuta el control
ayuda a prevenir la mitigación del riesgo o a
detectar la materialización del riesgo de manera
oportuna?</t>
        </r>
      </text>
    </comment>
    <comment ref="J51" authorId="0" shapeId="0">
      <text>
        <r>
          <rPr>
            <sz val="11"/>
            <color rgb="FF000000"/>
            <rFont val="Calibri"/>
          </rPr>
          <t>======
ID#AAAAD0zcrus
Escobar, Garcia Juan David    (2019-10-03 14:29:01)
¿Las actividades que se desarrollan en el
control realmente buscan por si sola Prevenir- Detectar o Controlar  las causas que pueden dar origen
al riesgo, Ej.: verificar, validar, cotejar, comparar,
revisar, etc.?</t>
        </r>
      </text>
    </comment>
    <comment ref="M51" authorId="0" shapeId="0">
      <text>
        <r>
          <rPr>
            <sz val="11"/>
            <color rgb="FF000000"/>
            <rFont val="Calibri"/>
          </rPr>
          <t>======
ID#AAAAD0zcr20
Escobar, Garcia Juan David    (2019-10-03 14:29:01)
¿La actividades que se desarrollan para la ejecucion control es información confiable
que permita mitigar el riesgo?</t>
        </r>
      </text>
    </comment>
    <comment ref="O51" authorId="0" shapeId="0">
      <text>
        <r>
          <rPr>
            <sz val="11"/>
            <color rgb="FF000000"/>
            <rFont val="Calibri"/>
          </rPr>
          <t>======
ID#AAAAD0zcr-8
Escobar, Garcia Juan David    (2019-10-03 14:29:01)
¿Las observaciones, desviaciones o diferencias
identificadas como resultados de la
ejecución del control son investigadas y resueltas
de manera oportuna?</t>
        </r>
      </text>
    </comment>
    <comment ref="Q51" authorId="0" shapeId="0">
      <text>
        <r>
          <rPr>
            <sz val="11"/>
            <color rgb="FF000000"/>
            <rFont val="Calibri"/>
          </rPr>
          <t>======
ID#AAAAD0zcrys
Escobar, Garcia Juan David    (2019-10-03 14:29:01)
¿Se deja evidencia o rastro de la ejecución del
control que permita a cualquier tercero con la
evidencia llegar a la misma conclusión?</t>
        </r>
      </text>
    </comment>
    <comment ref="S51" authorId="0" shapeId="0">
      <text>
        <r>
          <rPr>
            <sz val="11"/>
            <color rgb="FF000000"/>
            <rFont val="Calibri"/>
          </rPr>
          <t>======
ID#AAAAD0zcrww
Escobar, Garcia Juan David    (2019-10-03 14:29:01)
RESULTADO - PESO EN LA
EVALUACIÓN  DEL  DISEÑO DEL
CONTROL</t>
        </r>
      </text>
    </comment>
    <comment ref="T51" authorId="0" shapeId="0">
      <text>
        <r>
          <rPr>
            <sz val="11"/>
            <color rgb="FF000000"/>
            <rFont val="Calibri"/>
          </rPr>
          <t>======
ID#AAAAD0zcrzo
Escobar, Garcia Juan David    (2019-10-03 14:29:01)
RANGO DE
CALIFICACIÓN
DEL DISEÑO</t>
        </r>
      </text>
    </comment>
    <comment ref="U51" authorId="0" shapeId="0">
      <text>
        <r>
          <rPr>
            <sz val="11"/>
            <color rgb="FF000000"/>
            <rFont val="Calibri"/>
          </rPr>
          <t>======
ID#AAAAD0zcr4Y
Escobar, Garcia Juan David    (2019-10-03 14:29:01)
RESULTADO
 DE LA EJECUCIÓN DEL CONTROL</t>
        </r>
      </text>
    </comment>
    <comment ref="V51" authorId="0" shapeId="0">
      <text>
        <r>
          <rPr>
            <sz val="11"/>
            <color rgb="FF000000"/>
            <rFont val="Calibri"/>
          </rPr>
          <t>======
ID#AAAAD0zcrxQ
Escobar, Garcia Juan David    (2019-10-03 14:29:01)
RANGO DE
CALIFICACIÓN DE
LA EJECUCIÓN</t>
        </r>
      </text>
    </comment>
    <comment ref="D59" authorId="0" shapeId="0">
      <text>
        <r>
          <rPr>
            <sz val="11"/>
            <color rgb="FF000000"/>
            <rFont val="Calibri"/>
          </rPr>
          <t>======
ID#AAAAD0zcryk
Escobar, Garcia Juan David    (2019-10-03 14:29:01)
¿Existe un responsable asignado a la ejecución
del control?</t>
        </r>
      </text>
    </comment>
    <comment ref="F59" authorId="0" shapeId="0">
      <text>
        <r>
          <rPr>
            <sz val="11"/>
            <color rgb="FF000000"/>
            <rFont val="Calibri"/>
          </rPr>
          <t>======
ID#AAAAD0zcruo
Escobar, Garcia Juan David    (2019-10-03 14:29:01)
El responsable tiene la autoridad y adecuada
segregación de funciones en la ejecución
del control?</t>
        </r>
      </text>
    </comment>
    <comment ref="H59" authorId="0" shapeId="0">
      <text>
        <r>
          <rPr>
            <sz val="11"/>
            <color rgb="FF000000"/>
            <rFont val="Calibri"/>
          </rPr>
          <t>======
ID#AAAAD0zcr34
Escobar, Garcia Juan David    (2019-10-03 14:29:01)
¿La oportunidad en que se ejecuta el control
ayuda a prevenir la mitigación del riesgo o a
detectar la materialización del riesgo de manera
oportuna?</t>
        </r>
      </text>
    </comment>
    <comment ref="J59" authorId="0" shapeId="0">
      <text>
        <r>
          <rPr>
            <sz val="11"/>
            <color rgb="FF000000"/>
            <rFont val="Calibri"/>
          </rPr>
          <t>======
ID#AAAAD0zcrxo
Escobar, Garcia Juan David    (2019-10-03 14:29:01)
¿Las actividades que se desarrollan en el
control realmente buscan por si sola Prevenir- Detectar o Controlar  las causas que pueden dar origen
al riesgo, Ej.: verificar, validar, cotejar, comparar,
revisar, etc.?</t>
        </r>
      </text>
    </comment>
    <comment ref="M59" authorId="0" shapeId="0">
      <text>
        <r>
          <rPr>
            <sz val="11"/>
            <color rgb="FF000000"/>
            <rFont val="Calibri"/>
          </rPr>
          <t>======
ID#AAAAD0zcrwk
Escobar, Garcia Juan David    (2019-10-03 14:29:01)
¿La actividades que se desarrollan para la ejecucion control es información confiable
que permita mitigar el riesgo?</t>
        </r>
      </text>
    </comment>
    <comment ref="O59" authorId="0" shapeId="0">
      <text>
        <r>
          <rPr>
            <sz val="11"/>
            <color rgb="FF000000"/>
            <rFont val="Calibri"/>
          </rPr>
          <t>======
ID#AAAAD0zcr2g
Escobar, Garcia Juan David    (2019-10-03 14:29:01)
¿Las observaciones, desviaciones o diferencias
identificadas como resultados de la
ejecución del control son investigadas y resueltas
de manera oportuna?</t>
        </r>
      </text>
    </comment>
    <comment ref="Q59" authorId="0" shapeId="0">
      <text>
        <r>
          <rPr>
            <sz val="11"/>
            <color rgb="FF000000"/>
            <rFont val="Calibri"/>
          </rPr>
          <t>======
ID#AAAAD0zcr98
Escobar, Garcia Juan David    (2019-10-03 14:29:01)
¿Se deja evidencia o rastro de la ejecución del
control que permita a cualquier tercero con la
evidencia llegar a la misma conclusión?</t>
        </r>
      </text>
    </comment>
    <comment ref="S59" authorId="0" shapeId="0">
      <text>
        <r>
          <rPr>
            <sz val="11"/>
            <color rgb="FF000000"/>
            <rFont val="Calibri"/>
          </rPr>
          <t>======
ID#AAAAD0zcr40
Escobar, Garcia Juan David    (2019-10-03 14:29:01)
RESULTADO - PESO EN LA
EVALUACIÓN  DEL  DISEÑO DEL
CONTROL</t>
        </r>
      </text>
    </comment>
    <comment ref="T59" authorId="0" shapeId="0">
      <text>
        <r>
          <rPr>
            <sz val="11"/>
            <color rgb="FF000000"/>
            <rFont val="Calibri"/>
          </rPr>
          <t>======
ID#AAAAD0zcsBI
Escobar, Garcia Juan David    (2019-10-03 14:29:01)
RANGO DE
CALIFICACIÓN
DEL DISEÑO</t>
        </r>
      </text>
    </comment>
    <comment ref="U59" authorId="0" shapeId="0">
      <text>
        <r>
          <rPr>
            <sz val="11"/>
            <color rgb="FF000000"/>
            <rFont val="Calibri"/>
          </rPr>
          <t>======
ID#AAAAD0zcryI
Escobar, Garcia Juan David    (2019-10-03 14:29:01)
RESULTADO
 DE LA EJECUCIÓN DEL CONTROL</t>
        </r>
      </text>
    </comment>
    <comment ref="V59" authorId="0" shapeId="0">
      <text>
        <r>
          <rPr>
            <sz val="11"/>
            <color rgb="FF000000"/>
            <rFont val="Calibri"/>
          </rPr>
          <t>======
ID#AAAAD0zcrzI
Escobar, Garcia Juan David    (2019-10-03 14:29:01)
RANGO DE
CALIFICACIÓN DE
LA EJECUCIÓN</t>
        </r>
      </text>
    </comment>
    <comment ref="D67" authorId="0" shapeId="0">
      <text>
        <r>
          <rPr>
            <sz val="11"/>
            <color rgb="FF000000"/>
            <rFont val="Calibri"/>
          </rPr>
          <t>======
ID#AAAAD0zcr1M
Escobar, Garcia Juan David    (2019-10-03 14:29:01)
¿Existe un responsable asignado a la ejecución
del control?</t>
        </r>
      </text>
    </comment>
    <comment ref="F67" authorId="0" shapeId="0">
      <text>
        <r>
          <rPr>
            <sz val="11"/>
            <color rgb="FF000000"/>
            <rFont val="Calibri"/>
          </rPr>
          <t>======
ID#AAAAD0zcrz8
Escobar, Garcia Juan David    (2019-10-03 14:29:01)
El responsable tiene la autoridad y adecuada
segregación de funciones en la ejecución
del control?</t>
        </r>
      </text>
    </comment>
    <comment ref="H67" authorId="0" shapeId="0">
      <text>
        <r>
          <rPr>
            <sz val="11"/>
            <color rgb="FF000000"/>
            <rFont val="Calibri"/>
          </rPr>
          <t>======
ID#AAAAD0zcsA4
Escobar, Garcia Juan David    (2019-10-03 14:29:01)
¿La oportunidad en que se ejecuta el control
ayuda a prevenir la mitigación del riesgo o a
detectar la materialización del riesgo de manera
oportuna?</t>
        </r>
      </text>
    </comment>
    <comment ref="J67" authorId="0" shapeId="0">
      <text>
        <r>
          <rPr>
            <sz val="11"/>
            <color rgb="FF000000"/>
            <rFont val="Calibri"/>
          </rPr>
          <t>======
ID#AAAAD0zcrxI
Escobar, Garcia Juan David    (2019-10-03 14:29:01)
¿Las actividades que se desarrollan en el
control realmente buscan por si sola Prevenir- Detectar o Controlar  las causas que pueden dar origen
al riesgo, Ej.: verificar, validar, cotejar, comparar,
revisar, etc.?</t>
        </r>
      </text>
    </comment>
    <comment ref="M67" authorId="0" shapeId="0">
      <text>
        <r>
          <rPr>
            <sz val="11"/>
            <color rgb="FF000000"/>
            <rFont val="Calibri"/>
          </rPr>
          <t>======
ID#AAAAD0zcsBU
Escobar, Garcia Juan David    (2019-10-03 14:29:01)
¿La actividades que se desarrollan para la ejecucion control es información confiable
que permita mitigar el riesgo?</t>
        </r>
      </text>
    </comment>
    <comment ref="O67" authorId="0" shapeId="0">
      <text>
        <r>
          <rPr>
            <sz val="11"/>
            <color rgb="FF000000"/>
            <rFont val="Calibri"/>
          </rPr>
          <t>======
ID#AAAAD0zcr8Q
Escobar, Garcia Juan David    (2019-10-03 14:29:01)
¿Las observaciones, desviaciones o diferencias
identificadas como resultados de la
ejecución del control son investigadas y resueltas
de manera oportuna?</t>
        </r>
      </text>
    </comment>
    <comment ref="Q67" authorId="0" shapeId="0">
      <text>
        <r>
          <rPr>
            <sz val="11"/>
            <color rgb="FF000000"/>
            <rFont val="Calibri"/>
          </rPr>
          <t>======
ID#AAAAD0zcr3I
Escobar, Garcia Juan David    (2019-10-03 14:29:01)
¿Se deja evidencia o rastro de la ejecución del
control que permita a cualquier tercero con la
evidencia llegar a la misma conclusión?</t>
        </r>
      </text>
    </comment>
    <comment ref="S67" authorId="0" shapeId="0">
      <text>
        <r>
          <rPr>
            <sz val="11"/>
            <color rgb="FF000000"/>
            <rFont val="Calibri"/>
          </rPr>
          <t>======
ID#AAAAD0zcrzU
Escobar, Garcia Juan David    (2019-10-03 14:29:01)
RESULTADO - PESO EN LA
EVALUACIÓN  DEL  DISEÑO DEL
CONTROL</t>
        </r>
      </text>
    </comment>
    <comment ref="T67" authorId="0" shapeId="0">
      <text>
        <r>
          <rPr>
            <sz val="11"/>
            <color rgb="FF000000"/>
            <rFont val="Calibri"/>
          </rPr>
          <t>======
ID#AAAAD0zcr24
Escobar, Garcia Juan David    (2019-10-03 14:29:01)
RANGO DE
CALIFICACIÓN
DEL DISEÑO</t>
        </r>
      </text>
    </comment>
    <comment ref="U67" authorId="0" shapeId="0">
      <text>
        <r>
          <rPr>
            <sz val="11"/>
            <color rgb="FF000000"/>
            <rFont val="Calibri"/>
          </rPr>
          <t>======
ID#AAAAD0zcruw
Escobar, Garcia Juan David    (2019-10-03 14:29:01)
RESULTADO
 DE LA EJECUCIÓN DEL CONTROL</t>
        </r>
      </text>
    </comment>
    <comment ref="V67" authorId="0" shapeId="0">
      <text>
        <r>
          <rPr>
            <sz val="11"/>
            <color rgb="FF000000"/>
            <rFont val="Calibri"/>
          </rPr>
          <t>======
ID#AAAAD0zcr8g
Escobar, Garcia Juan David    (2019-10-03 14:29:01)
RANGO DE
CALIFICACIÓN DE
LA EJECUCIÓN</t>
        </r>
      </text>
    </comment>
    <comment ref="D75" authorId="0" shapeId="0">
      <text>
        <r>
          <rPr>
            <sz val="11"/>
            <color rgb="FF000000"/>
            <rFont val="Calibri"/>
          </rPr>
          <t>======
ID#AAAAD0zcryQ
Escobar, Garcia Juan David    (2019-10-03 14:29:01)
¿Existe un responsable asignado a la ejecución
del control?</t>
        </r>
      </text>
    </comment>
    <comment ref="F75" authorId="0" shapeId="0">
      <text>
        <r>
          <rPr>
            <sz val="11"/>
            <color rgb="FF000000"/>
            <rFont val="Calibri"/>
          </rPr>
          <t>======
ID#AAAAD0zcr1g
Escobar, Garcia Juan David    (2019-10-03 14:29:01)
El responsable tiene la autoridad y adecuada
segregación de funciones en la ejecución
del control?</t>
        </r>
      </text>
    </comment>
    <comment ref="H75" authorId="0" shapeId="0">
      <text>
        <r>
          <rPr>
            <sz val="11"/>
            <color rgb="FF000000"/>
            <rFont val="Calibri"/>
          </rPr>
          <t>======
ID#AAAAD0zcr4I
Escobar, Garcia Juan David    (2019-10-03 14:29:01)
¿La oportunidad en que se ejecuta el control
ayuda a prevenir la mitigación del riesgo o a
detectar la materialización del riesgo de manera
oportuna?</t>
        </r>
      </text>
    </comment>
    <comment ref="J75" authorId="0" shapeId="0">
      <text>
        <r>
          <rPr>
            <sz val="11"/>
            <color rgb="FF000000"/>
            <rFont val="Calibri"/>
          </rPr>
          <t>======
ID#AAAAD0zcr88
Escobar, Garcia Juan David    (2019-10-03 14:29:01)
¿Las actividades que se desarrollan en el
control realmente buscan por si sola Prevenir- Detectar o Controlar  las causas que pueden dar origen
al riesgo, Ej.: verificar, validar, cotejar, comparar,
revisar, etc.?</t>
        </r>
      </text>
    </comment>
    <comment ref="M75" authorId="0" shapeId="0">
      <text>
        <r>
          <rPr>
            <sz val="11"/>
            <color rgb="FF000000"/>
            <rFont val="Calibri"/>
          </rPr>
          <t>======
ID#AAAAD0zcrws
Escobar, Garcia Juan David    (2019-10-03 14:29:01)
¿La actividades que se desarrollan para la ejecucion control es información confiable
que permita mitigar el riesgo?</t>
        </r>
      </text>
    </comment>
    <comment ref="O75" authorId="0" shapeId="0">
      <text>
        <r>
          <rPr>
            <sz val="11"/>
            <color rgb="FF000000"/>
            <rFont val="Calibri"/>
          </rPr>
          <t>======
ID#AAAAD0zcr44
Escobar, Garcia Juan David    (2019-10-03 14:29:01)
¿Las observaciones, desviaciones o diferencias
identificadas como resultados de la
ejecución del control son investigadas y resueltas
de manera oportuna?</t>
        </r>
      </text>
    </comment>
    <comment ref="Q75" authorId="0" shapeId="0">
      <text>
        <r>
          <rPr>
            <sz val="11"/>
            <color rgb="FF000000"/>
            <rFont val="Calibri"/>
          </rPr>
          <t>======
ID#AAAAD0zcr1k
Escobar, Garcia Juan David    (2019-10-03 14:29:01)
¿Se deja evidencia o rastro de la ejecución del
control que permita a cualquier tercero con la
evidencia llegar a la misma conclusión?</t>
        </r>
      </text>
    </comment>
    <comment ref="S75" authorId="0" shapeId="0">
      <text>
        <r>
          <rPr>
            <sz val="11"/>
            <color rgb="FF000000"/>
            <rFont val="Calibri"/>
          </rPr>
          <t>======
ID#AAAAD0zcryM
Escobar, Garcia Juan David    (2019-10-03 14:29:01)
RESULTADO - PESO EN LA
EVALUACIÓN  DEL  DISEÑO DEL
CONTROL</t>
        </r>
      </text>
    </comment>
    <comment ref="T75" authorId="0" shapeId="0">
      <text>
        <r>
          <rPr>
            <sz val="11"/>
            <color rgb="FF000000"/>
            <rFont val="Calibri"/>
          </rPr>
          <t>======
ID#AAAAD0zcr8k
Escobar, Garcia Juan David    (2019-10-03 14:29:01)
RANGO DE
CALIFICACIÓN
DEL DISEÑO</t>
        </r>
      </text>
    </comment>
    <comment ref="U75" authorId="0" shapeId="0">
      <text>
        <r>
          <rPr>
            <sz val="11"/>
            <color rgb="FF000000"/>
            <rFont val="Calibri"/>
          </rPr>
          <t>======
ID#AAAAD0zcruk
Escobar, Garcia Juan David    (2019-10-03 14:29:01)
RESULTADO
 DE LA EJECUCIÓN DEL CONTROL</t>
        </r>
      </text>
    </comment>
    <comment ref="V75" authorId="0" shapeId="0">
      <text>
        <r>
          <rPr>
            <sz val="11"/>
            <color rgb="FF000000"/>
            <rFont val="Calibri"/>
          </rPr>
          <t>======
ID#AAAAD0zcrz4
Escobar, Garcia Juan David    (2019-10-03 14:29:01)
RANGO DE
CALIFICACIÓN DE
LA EJECUCIÓN</t>
        </r>
      </text>
    </comment>
    <comment ref="D83" authorId="0" shapeId="0">
      <text>
        <r>
          <rPr>
            <sz val="11"/>
            <color rgb="FF000000"/>
            <rFont val="Calibri"/>
          </rPr>
          <t>======
ID#AAAAD0zcr5g
Escobar, Garcia Juan David    (2019-10-03 14:29:01)
¿Existe un responsable asignado a la ejecución
del control?</t>
        </r>
      </text>
    </comment>
    <comment ref="F83" authorId="0" shapeId="0">
      <text>
        <r>
          <rPr>
            <sz val="11"/>
            <color rgb="FF000000"/>
            <rFont val="Calibri"/>
          </rPr>
          <t>======
ID#AAAAD0zcrx0
Escobar, Garcia Juan David    (2019-10-03 14:29:01)
El responsable tiene la autoridad y adecuada
segregación de funciones en la ejecución
del control?</t>
        </r>
      </text>
    </comment>
    <comment ref="H83" authorId="0" shapeId="0">
      <text>
        <r>
          <rPr>
            <sz val="11"/>
            <color rgb="FF000000"/>
            <rFont val="Calibri"/>
          </rPr>
          <t>======
ID#AAAAD0zcr3s
Escobar, Garcia Juan David    (2019-10-03 14:29:01)
¿La oportunidad en que se ejecuta el control
ayuda a prevenir la mitigación del riesgo o a
detectar la materialización del riesgo de manera
oportuna?</t>
        </r>
      </text>
    </comment>
    <comment ref="J83" authorId="0" shapeId="0">
      <text>
        <r>
          <rPr>
            <sz val="11"/>
            <color rgb="FF000000"/>
            <rFont val="Calibri"/>
          </rPr>
          <t>======
ID#AAAAD0zcr70
Escobar, Garcia Juan David    (2019-10-03 14:29:01)
¿Las actividades que se desarrollan en el
control realmente buscan por si sola Prevenir- Detectar o Controlar  las causas que pueden dar origen
al riesgo, Ej.: verificar, validar, cotejar, comparar,
revisar, etc.?</t>
        </r>
      </text>
    </comment>
    <comment ref="M83" authorId="0" shapeId="0">
      <text>
        <r>
          <rPr>
            <sz val="11"/>
            <color rgb="FF000000"/>
            <rFont val="Calibri"/>
          </rPr>
          <t>======
ID#AAAAD0zcr_0
Escobar, Garcia Juan David    (2019-10-03 14:29:01)
¿La actividades que se desarrollan para la ejecucion control es información confiable
que permita mitigar el riesgo?</t>
        </r>
      </text>
    </comment>
    <comment ref="O83" authorId="0" shapeId="0">
      <text>
        <r>
          <rPr>
            <sz val="11"/>
            <color rgb="FF000000"/>
            <rFont val="Calibri"/>
          </rPr>
          <t>======
ID#AAAAD0zcr_E
Escobar, Garcia Juan David    (2019-10-03 14:29:01)
¿Las observaciones, desviaciones o diferencias
identificadas como resultados de la
ejecución del control son investigadas y resueltas
de manera oportuna?</t>
        </r>
      </text>
    </comment>
    <comment ref="Q83" authorId="0" shapeId="0">
      <text>
        <r>
          <rPr>
            <sz val="11"/>
            <color rgb="FF000000"/>
            <rFont val="Calibri"/>
          </rPr>
          <t>======
ID#AAAAD0zcr1o
Escobar, Garcia Juan David    (2019-10-03 14:29:01)
¿Se deja evidencia o rastro de la ejecución del
control que permita a cualquier tercero con la
evidencia llegar a la misma conclusión?</t>
        </r>
      </text>
    </comment>
    <comment ref="S83" authorId="0" shapeId="0">
      <text>
        <r>
          <rPr>
            <sz val="11"/>
            <color rgb="FF000000"/>
            <rFont val="Calibri"/>
          </rPr>
          <t>======
ID#AAAAD0zcrv4
Escobar, Garcia Juan David    (2019-10-03 14:29:01)
RESULTADO - PESO EN LA
EVALUACIÓN  DEL  DISEÑO DEL
CONTROL</t>
        </r>
      </text>
    </comment>
    <comment ref="T83" authorId="0" shapeId="0">
      <text>
        <r>
          <rPr>
            <sz val="11"/>
            <color rgb="FF000000"/>
            <rFont val="Calibri"/>
          </rPr>
          <t>======
ID#AAAAD0zcr9I
Escobar, Garcia Juan David    (2019-10-03 14:29:01)
RANGO DE
CALIFICACIÓN
DEL DISEÑO</t>
        </r>
      </text>
    </comment>
    <comment ref="U83" authorId="0" shapeId="0">
      <text>
        <r>
          <rPr>
            <sz val="11"/>
            <color rgb="FF000000"/>
            <rFont val="Calibri"/>
          </rPr>
          <t>======
ID#AAAAD0zcr-M
Escobar, Garcia Juan David    (2019-10-03 14:29:01)
RESULTADO
 DE LA EJECUCIÓN DEL CONTROL</t>
        </r>
      </text>
    </comment>
    <comment ref="V83" authorId="0" shapeId="0">
      <text>
        <r>
          <rPr>
            <sz val="11"/>
            <color rgb="FF000000"/>
            <rFont val="Calibri"/>
          </rPr>
          <t>======
ID#AAAAD0zcr0Y
Escobar, Garcia Juan David    (2019-10-03 14:29:01)
RANGO DE
CALIFICACIÓN DE
LA EJECUCIÓN</t>
        </r>
      </text>
    </comment>
    <comment ref="D91" authorId="0" shapeId="0">
      <text>
        <r>
          <rPr>
            <sz val="11"/>
            <color rgb="FF000000"/>
            <rFont val="Calibri"/>
          </rPr>
          <t>======
ID#AAAAD0zcr2A
Escobar, Garcia Juan David    (2019-10-03 14:29:01)
¿Existe un responsable asignado a la ejecución
del control?</t>
        </r>
      </text>
    </comment>
    <comment ref="F91" authorId="0" shapeId="0">
      <text>
        <r>
          <rPr>
            <sz val="11"/>
            <color rgb="FF000000"/>
            <rFont val="Calibri"/>
          </rPr>
          <t>======
ID#AAAAD0zcr54
Escobar, Garcia Juan David    (2019-10-03 14:29:01)
El responsable tiene la autoridad y adecuada
segregación de funciones en la ejecución
del control?</t>
        </r>
      </text>
    </comment>
    <comment ref="H91" authorId="0" shapeId="0">
      <text>
        <r>
          <rPr>
            <sz val="11"/>
            <color rgb="FF000000"/>
            <rFont val="Calibri"/>
          </rPr>
          <t>======
ID#AAAAD0zcr18
Escobar, Garcia Juan David    (2019-10-03 14:29:01)
¿La oportunidad en que se ejecuta el control
ayuda a prevenir la mitigación del riesgo o a
detectar la materialización del riesgo de manera
oportuna?</t>
        </r>
      </text>
    </comment>
    <comment ref="J91" authorId="0" shapeId="0">
      <text>
        <r>
          <rPr>
            <sz val="11"/>
            <color rgb="FF000000"/>
            <rFont val="Calibri"/>
          </rPr>
          <t>======
ID#AAAAD0zcr6I
Escobar, Garcia Juan David    (2019-10-03 14:29:01)
¿Las actividades que se desarrollan en el
control realmente buscan por si sola Prevenir- Detectar o Controlar  las causas que pueden dar origen
al riesgo, Ej.: verificar, validar, cotejar, comparar,
revisar, etc.?</t>
        </r>
      </text>
    </comment>
    <comment ref="M91" authorId="0" shapeId="0">
      <text>
        <r>
          <rPr>
            <sz val="11"/>
            <color rgb="FF000000"/>
            <rFont val="Calibri"/>
          </rPr>
          <t>======
ID#AAAAD0zcr4E
Escobar, Garcia Juan David    (2019-10-03 14:29:01)
¿La actividades que se desarrollan para la ejecucion control es información confiable
que permita mitigar el riesgo?</t>
        </r>
      </text>
    </comment>
    <comment ref="O91" authorId="0" shapeId="0">
      <text>
        <r>
          <rPr>
            <sz val="11"/>
            <color rgb="FF000000"/>
            <rFont val="Calibri"/>
          </rPr>
          <t>======
ID#AAAAD0zcr7Y
Escobar, Garcia Juan David    (2019-10-03 14:29:01)
¿Las observaciones, desviaciones o diferencias
identificadas como resultados de la
ejecución del control son investigadas y resueltas
de manera oportuna?</t>
        </r>
      </text>
    </comment>
    <comment ref="Q91" authorId="0" shapeId="0">
      <text>
        <r>
          <rPr>
            <sz val="11"/>
            <color rgb="FF000000"/>
            <rFont val="Calibri"/>
          </rPr>
          <t>======
ID#AAAAD0zcr9Q
Escobar, Garcia Juan David    (2019-10-03 14:29:01)
¿Se deja evidencia o rastro de la ejecución del
control que permita a cualquier tercero con la
evidencia llegar a la misma conclusión?</t>
        </r>
      </text>
    </comment>
    <comment ref="S91" authorId="0" shapeId="0">
      <text>
        <r>
          <rPr>
            <sz val="11"/>
            <color rgb="FF000000"/>
            <rFont val="Calibri"/>
          </rPr>
          <t>======
ID#AAAAD0zcr9U
Escobar, Garcia Juan David    (2019-10-03 14:29:01)
RESULTADO - PESO EN LA
EVALUACIÓN  DEL  DISEÑO DEL
CONTROL</t>
        </r>
      </text>
    </comment>
    <comment ref="T91" authorId="0" shapeId="0">
      <text>
        <r>
          <rPr>
            <sz val="11"/>
            <color rgb="FF000000"/>
            <rFont val="Calibri"/>
          </rPr>
          <t>======
ID#AAAAD0zcr8s
Escobar, Garcia Juan David    (2019-10-03 14:29:01)
RANGO DE
CALIFICACIÓN
DEL DISEÑO</t>
        </r>
      </text>
    </comment>
    <comment ref="U91" authorId="0" shapeId="0">
      <text>
        <r>
          <rPr>
            <sz val="11"/>
            <color rgb="FF000000"/>
            <rFont val="Calibri"/>
          </rPr>
          <t>======
ID#AAAAD0zcsA0
Escobar, Garcia Juan David    (2019-10-03 14:29:01)
RESULTADO
 DE LA EJECUCIÓN DEL CONTROL</t>
        </r>
      </text>
    </comment>
    <comment ref="V91" authorId="0" shapeId="0">
      <text>
        <r>
          <rPr>
            <sz val="11"/>
            <color rgb="FF000000"/>
            <rFont val="Calibri"/>
          </rPr>
          <t>======
ID#AAAAD0zcrx4
Escobar, Garcia Juan David    (2019-10-03 14:29:01)
RANGO DE
CALIFICACIÓN DE
LA EJECUCIÓN</t>
        </r>
      </text>
    </comment>
    <comment ref="D99" authorId="0" shapeId="0">
      <text>
        <r>
          <rPr>
            <sz val="11"/>
            <color rgb="FF000000"/>
            <rFont val="Calibri"/>
          </rPr>
          <t>======
ID#AAAAD0zcrvM
Escobar, Garcia Juan David    (2019-10-03 14:29:01)
¿Existe un responsable asignado a la ejecución
del control?</t>
        </r>
      </text>
    </comment>
    <comment ref="F99" authorId="0" shapeId="0">
      <text>
        <r>
          <rPr>
            <sz val="11"/>
            <color rgb="FF000000"/>
            <rFont val="Calibri"/>
          </rPr>
          <t>======
ID#AAAAD0zcr6k
Escobar, Garcia Juan David    (2019-10-03 14:29:01)
El responsable tiene la autoridad y adecuada
segregación de funciones en la ejecución
del control?</t>
        </r>
      </text>
    </comment>
    <comment ref="H99" authorId="0" shapeId="0">
      <text>
        <r>
          <rPr>
            <sz val="11"/>
            <color rgb="FF000000"/>
            <rFont val="Calibri"/>
          </rPr>
          <t>======
ID#AAAAD0zcr48
Escobar, Garcia Juan David    (2019-10-03 14:29:01)
¿La oportunidad en que se ejecuta el control
ayuda a prevenir la mitigación del riesgo o a
detectar la materialización del riesgo de manera
oportuna?</t>
        </r>
      </text>
    </comment>
    <comment ref="J99" authorId="0" shapeId="0">
      <text>
        <r>
          <rPr>
            <sz val="11"/>
            <color rgb="FF000000"/>
            <rFont val="Calibri"/>
          </rPr>
          <t>======
ID#AAAAD0zcrvk
Escobar, Garcia Juan David    (2019-10-03 14:29:01)
¿Las actividades que se desarrollan en el
control realmente buscan por si sola Prevenir- Detectar o Controlar  las causas que pueden dar origen
al riesgo, Ej.: verificar, validar, cotejar, comparar,
revisar, etc.?</t>
        </r>
      </text>
    </comment>
    <comment ref="M99" authorId="0" shapeId="0">
      <text>
        <r>
          <rPr>
            <sz val="11"/>
            <color rgb="FF000000"/>
            <rFont val="Calibri"/>
          </rPr>
          <t>======
ID#AAAAD0zcrvs
Escobar, Garcia Juan David    (2019-10-03 14:29:01)
¿La actividades que se desarrollan para la ejecucion control es información confiable
que permita mitigar el riesgo?</t>
        </r>
      </text>
    </comment>
    <comment ref="O99" authorId="0" shapeId="0">
      <text>
        <r>
          <rPr>
            <sz val="11"/>
            <color rgb="FF000000"/>
            <rFont val="Calibri"/>
          </rPr>
          <t>======
ID#AAAAD0zcrwQ
Escobar, Garcia Juan David    (2019-10-03 14:29:01)
¿Las observaciones, desviaciones o diferencias
identificadas como resultados de la
ejecución del control son investigadas y resueltas
de manera oportuna?</t>
        </r>
      </text>
    </comment>
    <comment ref="Q99" authorId="0" shapeId="0">
      <text>
        <r>
          <rPr>
            <sz val="11"/>
            <color rgb="FF000000"/>
            <rFont val="Calibri"/>
          </rPr>
          <t>======
ID#AAAAD0zcr-U
Escobar, Garcia Juan David    (2019-10-03 14:29:01)
¿Se deja evidencia o rastro de la ejecución del
control que permita a cualquier tercero con la
evidencia llegar a la misma conclusión?</t>
        </r>
      </text>
    </comment>
    <comment ref="S99" authorId="0" shapeId="0">
      <text>
        <r>
          <rPr>
            <sz val="11"/>
            <color rgb="FF000000"/>
            <rFont val="Calibri"/>
          </rPr>
          <t>======
ID#AAAAD0zcr8A
Escobar, Garcia Juan David    (2019-10-03 14:29:01)
RESULTADO - PESO EN LA
EVALUACIÓN  DEL  DISEÑO DEL
CONTROL</t>
        </r>
      </text>
    </comment>
    <comment ref="T99" authorId="0" shapeId="0">
      <text>
        <r>
          <rPr>
            <sz val="11"/>
            <color rgb="FF000000"/>
            <rFont val="Calibri"/>
          </rPr>
          <t>======
ID#AAAAD0zcr-k
Escobar, Garcia Juan David    (2019-10-03 14:29:01)
RANGO DE
CALIFICACIÓN
DEL DISEÑO</t>
        </r>
      </text>
    </comment>
    <comment ref="U99" authorId="0" shapeId="0">
      <text>
        <r>
          <rPr>
            <sz val="11"/>
            <color rgb="FF000000"/>
            <rFont val="Calibri"/>
          </rPr>
          <t>======
ID#AAAAD0zcr1c
Escobar, Garcia Juan David    (2019-10-03 14:29:01)
RESULTADO
 DE LA EJECUCIÓN DEL CONTROL</t>
        </r>
      </text>
    </comment>
    <comment ref="V99" authorId="0" shapeId="0">
      <text>
        <r>
          <rPr>
            <sz val="11"/>
            <color rgb="FF000000"/>
            <rFont val="Calibri"/>
          </rPr>
          <t>======
ID#AAAAD0zcryc
Escobar, Garcia Juan David    (2019-10-03 14:29:01)
RANGO DE
CALIFICACIÓN DE
LA EJECUCIÓN</t>
        </r>
      </text>
    </comment>
    <comment ref="D107" authorId="0" shapeId="0">
      <text>
        <r>
          <rPr>
            <sz val="11"/>
            <color rgb="FF000000"/>
            <rFont val="Calibri"/>
          </rPr>
          <t>======
ID#AAAAD0zcr5I
Escobar, Garcia Juan David    (2019-10-03 14:29:01)
¿Existe un responsable asignado a la ejecución
del control?</t>
        </r>
      </text>
    </comment>
    <comment ref="F107" authorId="0" shapeId="0">
      <text>
        <r>
          <rPr>
            <sz val="11"/>
            <color rgb="FF000000"/>
            <rFont val="Calibri"/>
          </rPr>
          <t>======
ID#AAAAD0zcr30
Escobar, Garcia Juan David    (2019-10-03 14:29:01)
El responsable tiene la autoridad y adecuada
segregación de funciones en la ejecución
del control?</t>
        </r>
      </text>
    </comment>
    <comment ref="H107" authorId="0" shapeId="0">
      <text>
        <r>
          <rPr>
            <sz val="11"/>
            <color rgb="FF000000"/>
            <rFont val="Calibri"/>
          </rPr>
          <t>======
ID#AAAAD0zcr7g
Escobar, Garcia Juan David    (2019-10-03 14:29:01)
¿La oportunidad en que se ejecuta el control
ayuda a prevenir la mitigación del riesgo o a
detectar la materialización del riesgo de manera
oportuna?</t>
        </r>
      </text>
    </comment>
    <comment ref="J107" authorId="0" shapeId="0">
      <text>
        <r>
          <rPr>
            <sz val="11"/>
            <color rgb="FF000000"/>
            <rFont val="Calibri"/>
          </rPr>
          <t>======
ID#AAAAD0zcrwU
Escobar, Garcia Juan David    (2019-10-03 14:29:01)
¿Las actividades que se desarrollan en el
control realmente buscan por si sola Prevenir- Detectar o Controlar  las causas que pueden dar origen
al riesgo, Ej.: verificar, validar, cotejar, comparar,
revisar, etc.?</t>
        </r>
      </text>
    </comment>
    <comment ref="M107" authorId="0" shapeId="0">
      <text>
        <r>
          <rPr>
            <sz val="11"/>
            <color rgb="FF000000"/>
            <rFont val="Calibri"/>
          </rPr>
          <t>======
ID#AAAAD0zcryY
Escobar, Garcia Juan David    (2019-10-03 14:29:01)
¿La actividades que se desarrollan para la ejecucion control es información confiable
que permita mitigar el riesgo?</t>
        </r>
      </text>
    </comment>
    <comment ref="O107" authorId="0" shapeId="0">
      <text>
        <r>
          <rPr>
            <sz val="11"/>
            <color rgb="FF000000"/>
            <rFont val="Calibri"/>
          </rPr>
          <t>======
ID#AAAAD0zcsAo
Escobar, Garcia Juan David    (2019-10-03 14:29:01)
¿Las observaciones, desviaciones o diferencias
identificadas como resultados de la
ejecución del control son investigadas y resueltas
de manera oportuna?</t>
        </r>
      </text>
    </comment>
    <comment ref="Q107" authorId="0" shapeId="0">
      <text>
        <r>
          <rPr>
            <sz val="11"/>
            <color rgb="FF000000"/>
            <rFont val="Calibri"/>
          </rPr>
          <t>======
ID#AAAAD0zcr4k
Escobar, Garcia Juan David    (2019-10-03 14:29:01)
¿Se deja evidencia o rastro de la ejecución del
control que permita a cualquier tercero con la
evidencia llegar a la misma conclusión?</t>
        </r>
      </text>
    </comment>
    <comment ref="S107" authorId="0" shapeId="0">
      <text>
        <r>
          <rPr>
            <sz val="11"/>
            <color rgb="FF000000"/>
            <rFont val="Calibri"/>
          </rPr>
          <t>======
ID#AAAAD0zcr8w
Escobar, Garcia Juan David    (2019-10-03 14:29:01)
RESULTADO - PESO EN LA
EVALUACIÓN  DEL  DISEÑO DEL
CONTROL</t>
        </r>
      </text>
    </comment>
    <comment ref="T107" authorId="0" shapeId="0">
      <text>
        <r>
          <rPr>
            <sz val="11"/>
            <color rgb="FF000000"/>
            <rFont val="Calibri"/>
          </rPr>
          <t>======
ID#AAAAD0zcr2c
Escobar, Garcia Juan David    (2019-10-03 14:29:01)
RANGO DE
CALIFICACIÓN
DEL DISEÑO</t>
        </r>
      </text>
    </comment>
    <comment ref="U107" authorId="0" shapeId="0">
      <text>
        <r>
          <rPr>
            <sz val="11"/>
            <color rgb="FF000000"/>
            <rFont val="Calibri"/>
          </rPr>
          <t>======
ID#AAAAD0zcr1I
Escobar, Garcia Juan David    (2019-10-03 14:29:01)
RESULTADO
 DE LA EJECUCIÓN DEL CONTROL</t>
        </r>
      </text>
    </comment>
    <comment ref="V107" authorId="0" shapeId="0">
      <text>
        <r>
          <rPr>
            <sz val="11"/>
            <color rgb="FF000000"/>
            <rFont val="Calibri"/>
          </rPr>
          <t>======
ID#AAAAD0zcrxM
Escobar, Garcia Juan David    (2019-10-03 14:29:01)
RANGO DE
CALIFICACIÓN DE
LA EJECUCIÓN</t>
        </r>
      </text>
    </comment>
    <comment ref="D115" authorId="0" shapeId="0">
      <text>
        <r>
          <rPr>
            <sz val="11"/>
            <color rgb="FF000000"/>
            <rFont val="Calibri"/>
          </rPr>
          <t>======
ID#AAAAD0zcsAU
Escobar, Garcia Juan David    (2019-10-03 14:29:01)
¿Existe un responsable asignado a la ejecución
del control?</t>
        </r>
      </text>
    </comment>
    <comment ref="F115" authorId="0" shapeId="0">
      <text>
        <r>
          <rPr>
            <sz val="11"/>
            <color rgb="FF000000"/>
            <rFont val="Calibri"/>
          </rPr>
          <t>======
ID#AAAAD0zcr6o
Escobar, Garcia Juan David    (2019-10-03 14:29:01)
El responsable tiene la autoridad y adecuada
segregación de funciones en la ejecución
del control?</t>
        </r>
      </text>
    </comment>
    <comment ref="H115" authorId="0" shapeId="0">
      <text>
        <r>
          <rPr>
            <sz val="11"/>
            <color rgb="FF000000"/>
            <rFont val="Calibri"/>
          </rPr>
          <t>======
ID#AAAAD0zcr60
Escobar, Garcia Juan David    (2019-10-03 14:29:01)
¿La oportunidad en que se ejecuta el control
ayuda a prevenir la mitigación del riesgo o a
detectar la materialización del riesgo de manera
oportuna?</t>
        </r>
      </text>
    </comment>
    <comment ref="J115" authorId="0" shapeId="0">
      <text>
        <r>
          <rPr>
            <sz val="11"/>
            <color rgb="FF000000"/>
            <rFont val="Calibri"/>
          </rPr>
          <t>======
ID#AAAAD0zcr_Q
Escobar, Garcia Juan David    (2019-10-03 14:29:01)
¿Las actividades que se desarrollan en el
control realmente buscan por si sola Prevenir- Detectar o Controlar  las causas que pueden dar origen
al riesgo, Ej.: verificar, validar, cotejar, comparar,
revisar, etc.?</t>
        </r>
      </text>
    </comment>
    <comment ref="M115" authorId="0" shapeId="0">
      <text>
        <r>
          <rPr>
            <sz val="11"/>
            <color rgb="FF000000"/>
            <rFont val="Calibri"/>
          </rPr>
          <t>======
ID#AAAAD0zcr6M
Escobar, Garcia Juan David    (2019-10-03 14:29:01)
¿La actividades que se desarrollan para la ejecucion control es información confiable
que permita mitigar el riesgo?</t>
        </r>
      </text>
    </comment>
    <comment ref="O115" authorId="0" shapeId="0">
      <text>
        <r>
          <rPr>
            <sz val="11"/>
            <color rgb="FF000000"/>
            <rFont val="Calibri"/>
          </rPr>
          <t>======
ID#AAAAD0zcr0w
Escobar, Garcia Juan David    (2019-10-03 14:29:01)
¿Las observaciones, desviaciones o diferencias
identificadas como resultados de la
ejecución del control son investigadas y resueltas
de manera oportuna?</t>
        </r>
      </text>
    </comment>
    <comment ref="Q115" authorId="0" shapeId="0">
      <text>
        <r>
          <rPr>
            <sz val="11"/>
            <color rgb="FF000000"/>
            <rFont val="Calibri"/>
          </rPr>
          <t>======
ID#AAAAD0zcrwc
Escobar, Garcia Juan David    (2019-10-03 14:29:01)
¿Se deja evidencia o rastro de la ejecución del
control que permita a cualquier tercero con la
evidencia llegar a la misma conclusión?</t>
        </r>
      </text>
    </comment>
    <comment ref="S115" authorId="0" shapeId="0">
      <text>
        <r>
          <rPr>
            <sz val="11"/>
            <color rgb="FF000000"/>
            <rFont val="Calibri"/>
          </rPr>
          <t>======
ID#AAAAD0zcr10
Escobar, Garcia Juan David    (2019-10-03 14:29:01)
RESULTADO - PESO EN LA
EVALUACIÓN  DEL  DISEÑO DEL
CONTROL</t>
        </r>
      </text>
    </comment>
    <comment ref="T115" authorId="0" shapeId="0">
      <text>
        <r>
          <rPr>
            <sz val="11"/>
            <color rgb="FF000000"/>
            <rFont val="Calibri"/>
          </rPr>
          <t>======
ID#AAAAD0zcru4
Escobar, Garcia Juan David    (2019-10-03 14:29:01)
RANGO DE
CALIFICACIÓN
DEL DISEÑO</t>
        </r>
      </text>
    </comment>
    <comment ref="U115" authorId="0" shapeId="0">
      <text>
        <r>
          <rPr>
            <sz val="11"/>
            <color rgb="FF000000"/>
            <rFont val="Calibri"/>
          </rPr>
          <t>======
ID#AAAAD0zcrzE
Escobar, Garcia Juan David    (2019-10-03 14:29:01)
RESULTADO
 DE LA EJECUCIÓN DEL CONTROL</t>
        </r>
      </text>
    </comment>
    <comment ref="V115" authorId="0" shapeId="0">
      <text>
        <r>
          <rPr>
            <sz val="11"/>
            <color rgb="FF000000"/>
            <rFont val="Calibri"/>
          </rPr>
          <t>======
ID#AAAAD0zcr8Y
Escobar, Garcia Juan David    (2019-10-03 14:29:01)
RANGO DE
CALIFICACIÓN DE
LA EJECUCIÓN</t>
        </r>
      </text>
    </comment>
    <comment ref="D123" authorId="0" shapeId="0">
      <text>
        <r>
          <rPr>
            <sz val="11"/>
            <color rgb="FF000000"/>
            <rFont val="Calibri"/>
          </rPr>
          <t>======
ID#AAAAD0zcr7s
Escobar, Garcia Juan David    (2019-10-03 14:29:01)
¿Existe un responsable asignado a la ejecución
del control?</t>
        </r>
      </text>
    </comment>
    <comment ref="F123" authorId="0" shapeId="0">
      <text>
        <r>
          <rPr>
            <sz val="11"/>
            <color rgb="FF000000"/>
            <rFont val="Calibri"/>
          </rPr>
          <t>======
ID#AAAAD0zcrvo
Escobar, Garcia Juan David    (2019-10-03 14:29:01)
El responsable tiene la autoridad y adecuada
segregación de funciones en la ejecución
del control?</t>
        </r>
      </text>
    </comment>
    <comment ref="H123" authorId="0" shapeId="0">
      <text>
        <r>
          <rPr>
            <sz val="11"/>
            <color rgb="FF000000"/>
            <rFont val="Calibri"/>
          </rPr>
          <t>======
ID#AAAAD0zcr-Q
Escobar, Garcia Juan David    (2019-10-03 14:29:01)
¿La oportunidad en que se ejecuta el control
ayuda a prevenir la mitigación del riesgo o a
detectar la materialización del riesgo de manera
oportuna?</t>
        </r>
      </text>
    </comment>
    <comment ref="J123" authorId="0" shapeId="0">
      <text>
        <r>
          <rPr>
            <sz val="11"/>
            <color rgb="FF000000"/>
            <rFont val="Calibri"/>
          </rPr>
          <t>======
ID#AAAAD0zcr5Q
Escobar, Garcia Juan David    (2019-10-03 14:29:01)
¿Las actividades que se desarrollan en el
control realmente buscan por si sola Prevenir- Detectar o Controlar  las causas que pueden dar origen
al riesgo, Ej.: verificar, validar, cotejar, comparar,
revisar, etc.?</t>
        </r>
      </text>
    </comment>
    <comment ref="M123" authorId="0" shapeId="0">
      <text>
        <r>
          <rPr>
            <sz val="11"/>
            <color rgb="FF000000"/>
            <rFont val="Calibri"/>
          </rPr>
          <t>======
ID#AAAAD0zcr1A
Escobar, Garcia Juan David    (2019-10-03 14:29:01)
¿La actividades que se desarrollan para la ejecucion control es información confiable
que permita mitigar el riesgo?</t>
        </r>
      </text>
    </comment>
    <comment ref="O123" authorId="0" shapeId="0">
      <text>
        <r>
          <rPr>
            <sz val="11"/>
            <color rgb="FF000000"/>
            <rFont val="Calibri"/>
          </rPr>
          <t>======
ID#AAAAD0zcr3k
Escobar, Garcia Juan David    (2019-10-03 14:29:01)
¿Las observaciones, desviaciones o diferencias
identificadas como resultados de la
ejecución del control son investigadas y resueltas
de manera oportuna?</t>
        </r>
      </text>
    </comment>
    <comment ref="Q123" authorId="0" shapeId="0">
      <text>
        <r>
          <rPr>
            <sz val="11"/>
            <color rgb="FF000000"/>
            <rFont val="Calibri"/>
          </rPr>
          <t>======
ID#AAAAD0zcr80
Escobar, Garcia Juan David    (2019-10-03 14:29:01)
¿Se deja evidencia o rastro de la ejecución del
control que permita a cualquier tercero con la
evidencia llegar a la misma conclusión?</t>
        </r>
      </text>
    </comment>
    <comment ref="S123" authorId="0" shapeId="0">
      <text>
        <r>
          <rPr>
            <sz val="11"/>
            <color rgb="FF000000"/>
            <rFont val="Calibri"/>
          </rPr>
          <t>======
ID#AAAAD0zcr6w
Escobar, Garcia Juan David    (2019-10-03 14:29:01)
RESULTADO - PESO EN LA
EVALUACIÓN  DEL  DISEÑO DEL
CONTROL</t>
        </r>
      </text>
    </comment>
    <comment ref="T123" authorId="0" shapeId="0">
      <text>
        <r>
          <rPr>
            <sz val="11"/>
            <color rgb="FF000000"/>
            <rFont val="Calibri"/>
          </rPr>
          <t>======
ID#AAAAD0zcr_k
Escobar, Garcia Juan David    (2019-10-03 14:29:01)
RANGO DE
CALIFICACIÓN
DEL DISEÑO</t>
        </r>
      </text>
    </comment>
    <comment ref="U123" authorId="0" shapeId="0">
      <text>
        <r>
          <rPr>
            <sz val="11"/>
            <color rgb="FF000000"/>
            <rFont val="Calibri"/>
          </rPr>
          <t>======
ID#AAAAD0zcr_U
Escobar, Garcia Juan David    (2019-10-03 14:29:01)
RESULTADO
 DE LA EJECUCIÓN DEL CONTROL</t>
        </r>
      </text>
    </comment>
    <comment ref="V123" authorId="0" shapeId="0">
      <text>
        <r>
          <rPr>
            <sz val="11"/>
            <color rgb="FF000000"/>
            <rFont val="Calibri"/>
          </rPr>
          <t>======
ID#AAAAD0zcsAM
Escobar, Garcia Juan David    (2019-10-03 14:29:01)
RANGO DE
CALIFICACIÓN DE
LA EJECUCIÓN</t>
        </r>
      </text>
    </comment>
    <comment ref="D131" authorId="0" shapeId="0">
      <text>
        <r>
          <rPr>
            <sz val="11"/>
            <color rgb="FF000000"/>
            <rFont val="Calibri"/>
          </rPr>
          <t>======
ID#AAAAD0zcr4M
Escobar, Garcia Juan David    (2019-10-03 14:29:01)
¿Existe un responsable asignado a la ejecución
del control?</t>
        </r>
      </text>
    </comment>
    <comment ref="F131" authorId="0" shapeId="0">
      <text>
        <r>
          <rPr>
            <sz val="11"/>
            <color rgb="FF000000"/>
            <rFont val="Calibri"/>
          </rPr>
          <t>======
ID#AAAAD0zcru0
Escobar, Garcia Juan David    (2019-10-03 14:29:01)
El responsable tiene la autoridad y adecuada
segregación de funciones en la ejecución
del control?</t>
        </r>
      </text>
    </comment>
    <comment ref="H131" authorId="0" shapeId="0">
      <text>
        <r>
          <rPr>
            <sz val="11"/>
            <color rgb="FF000000"/>
            <rFont val="Calibri"/>
          </rPr>
          <t>======
ID#AAAAD0zcr-0
Escobar, Garcia Juan David    (2019-10-03 14:29:01)
¿La oportunidad en que se ejecuta el control
ayuda a prevenir la mitigación del riesgo o a
detectar la materialización del riesgo de manera
oportuna?</t>
        </r>
      </text>
    </comment>
    <comment ref="J131" authorId="0" shapeId="0">
      <text>
        <r>
          <rPr>
            <sz val="11"/>
            <color rgb="FF000000"/>
            <rFont val="Calibri"/>
          </rPr>
          <t>======
ID#AAAAD0zcr9E
Escobar, Garcia Juan David    (2019-10-03 14:29:01)
¿Las actividades que se desarrollan en el
control realmente buscan por si sola Prevenir- Detectar o Controlar  las causas que pueden dar origen
al riesgo, Ej.: verificar, validar, cotejar, comparar,
revisar, etc.?</t>
        </r>
      </text>
    </comment>
    <comment ref="M131" authorId="0" shapeId="0">
      <text>
        <r>
          <rPr>
            <sz val="11"/>
            <color rgb="FF000000"/>
            <rFont val="Calibri"/>
          </rPr>
          <t>======
ID#AAAAD0zcsBE
Escobar, Garcia Juan David    (2019-10-03 14:29:01)
¿La actividades que se desarrollan para la ejecucion control es información confiable
que permita mitigar el riesgo?</t>
        </r>
      </text>
    </comment>
    <comment ref="O131" authorId="0" shapeId="0">
      <text>
        <r>
          <rPr>
            <sz val="11"/>
            <color rgb="FF000000"/>
            <rFont val="Calibri"/>
          </rPr>
          <t>======
ID#AAAAD0zcr0o
Escobar, Garcia Juan David    (2019-10-03 14:29:01)
¿Las observaciones, desviaciones o diferencias
identificadas como resultados de la
ejecución del control son investigadas y resueltas
de manera oportuna?</t>
        </r>
      </text>
    </comment>
    <comment ref="Q131" authorId="0" shapeId="0">
      <text>
        <r>
          <rPr>
            <sz val="11"/>
            <color rgb="FF000000"/>
            <rFont val="Calibri"/>
          </rPr>
          <t>======
ID#AAAAD0zcrvY
Escobar, Garcia Juan David    (2019-10-03 14:29:01)
¿Se deja evidencia o rastro de la ejecución del
control que permita a cualquier tercero con la
evidencia llegar a la misma conclusión?</t>
        </r>
      </text>
    </comment>
    <comment ref="S131" authorId="0" shapeId="0">
      <text>
        <r>
          <rPr>
            <sz val="11"/>
            <color rgb="FF000000"/>
            <rFont val="Calibri"/>
          </rPr>
          <t>======
ID#AAAAD0zcr90
Escobar, Garcia Juan David    (2019-10-03 14:29:01)
RESULTADO - PESO EN LA
EVALUACIÓN  DEL  DISEÑO DEL
CONTROL</t>
        </r>
      </text>
    </comment>
    <comment ref="T131" authorId="0" shapeId="0">
      <text>
        <r>
          <rPr>
            <sz val="11"/>
            <color rgb="FF000000"/>
            <rFont val="Calibri"/>
          </rPr>
          <t>======
ID#AAAAD0zcr0U
Escobar, Garcia Juan David    (2019-10-03 14:29:01)
RANGO DE
CALIFICACIÓN
DEL DISEÑO</t>
        </r>
      </text>
    </comment>
    <comment ref="U131" authorId="0" shapeId="0">
      <text>
        <r>
          <rPr>
            <sz val="11"/>
            <color rgb="FF000000"/>
            <rFont val="Calibri"/>
          </rPr>
          <t>======
ID#AAAAD0zcr4g
Escobar, Garcia Juan David    (2019-10-03 14:29:01)
RESULTADO
 DE LA EJECUCIÓN DEL CONTROL</t>
        </r>
      </text>
    </comment>
    <comment ref="V131" authorId="0" shapeId="0">
      <text>
        <r>
          <rPr>
            <sz val="11"/>
            <color rgb="FF000000"/>
            <rFont val="Calibri"/>
          </rPr>
          <t>======
ID#AAAAD0zcrwM
Escobar, Garcia Juan David    (2019-10-03 14:29:01)
RANGO DE
CALIFICACIÓN DE
LA EJECUCIÓN</t>
        </r>
      </text>
    </comment>
    <comment ref="D139" authorId="0" shapeId="0">
      <text>
        <r>
          <rPr>
            <sz val="11"/>
            <color rgb="FF000000"/>
            <rFont val="Calibri"/>
          </rPr>
          <t>======
ID#AAAAD0zcrv8
Escobar, Garcia Juan David    (2019-10-03 14:29:01)
¿Existe un responsable asignado a la ejecución
del control?</t>
        </r>
      </text>
    </comment>
    <comment ref="F139" authorId="0" shapeId="0">
      <text>
        <r>
          <rPr>
            <sz val="11"/>
            <color rgb="FF000000"/>
            <rFont val="Calibri"/>
          </rPr>
          <t>======
ID#AAAAD0zcr2o
Escobar, Garcia Juan David    (2019-10-03 14:29:01)
El responsable tiene la autoridad y adecuada
segregación de funciones en la ejecución
del control?</t>
        </r>
      </text>
    </comment>
    <comment ref="H139" authorId="0" shapeId="0">
      <text>
        <r>
          <rPr>
            <sz val="11"/>
            <color rgb="FF000000"/>
            <rFont val="Calibri"/>
          </rPr>
          <t>======
ID#AAAAD0zcr9o
Escobar, Garcia Juan David    (2019-10-03 14:29:01)
¿La oportunidad en que se ejecuta el control
ayuda a prevenir la mitigación del riesgo o a
detectar la materialización del riesgo de manera
oportuna?</t>
        </r>
      </text>
    </comment>
    <comment ref="J139" authorId="0" shapeId="0">
      <text>
        <r>
          <rPr>
            <sz val="11"/>
            <color rgb="FF000000"/>
            <rFont val="Calibri"/>
          </rPr>
          <t>======
ID#AAAAD0zcr_Y
Escobar, Garcia Juan David    (2019-10-03 14:29:01)
¿Las actividades que se desarrollan en el
control realmente buscan por si sola Prevenir- Detectar o Controlar  las causas que pueden dar origen
al riesgo, Ej.: verificar, validar, cotejar, comparar,
revisar, etc.?</t>
        </r>
      </text>
    </comment>
    <comment ref="M139" authorId="0" shapeId="0">
      <text>
        <r>
          <rPr>
            <sz val="11"/>
            <color rgb="FF000000"/>
            <rFont val="Calibri"/>
          </rPr>
          <t>======
ID#AAAAD0zcrzA
Escobar, Garcia Juan David    (2019-10-03 14:29:01)
¿La actividades que se desarrollan para la ejecucion control es información confiable
que permita mitigar el riesgo?</t>
        </r>
      </text>
    </comment>
    <comment ref="O139" authorId="0" shapeId="0">
      <text>
        <r>
          <rPr>
            <sz val="11"/>
            <color rgb="FF000000"/>
            <rFont val="Calibri"/>
          </rPr>
          <t>======
ID#AAAAD0zcr7M
Escobar, Garcia Juan David    (2019-10-03 14:29:01)
¿Las observaciones, desviaciones o diferencias
identificadas como resultados de la
ejecución del control son investigadas y resueltas
de manera oportuna?</t>
        </r>
      </text>
    </comment>
    <comment ref="Q139" authorId="0" shapeId="0">
      <text>
        <r>
          <rPr>
            <sz val="11"/>
            <color rgb="FF000000"/>
            <rFont val="Calibri"/>
          </rPr>
          <t>======
ID#AAAAD0zcr-4
Escobar, Garcia Juan David    (2019-10-03 14:29:01)
¿Se deja evidencia o rastro de la ejecución del
control que permita a cualquier tercero con la
evidencia llegar a la misma conclusión?</t>
        </r>
      </text>
    </comment>
    <comment ref="S139" authorId="0" shapeId="0">
      <text>
        <r>
          <rPr>
            <sz val="11"/>
            <color rgb="FF000000"/>
            <rFont val="Calibri"/>
          </rPr>
          <t>======
ID#AAAAD0zcry0
Escobar, Garcia Juan David    (2019-10-03 14:29:01)
RESULTADO - PESO EN LA
EVALUACIÓN  DEL  DISEÑO DEL
CONTROL</t>
        </r>
      </text>
    </comment>
    <comment ref="T139" authorId="0" shapeId="0">
      <text>
        <r>
          <rPr>
            <sz val="11"/>
            <color rgb="FF000000"/>
            <rFont val="Calibri"/>
          </rPr>
          <t>======
ID#AAAAD0zcrxE
Escobar, Garcia Juan David    (2019-10-03 14:29:01)
RANGO DE
CALIFICACIÓN
DEL DISEÑO</t>
        </r>
      </text>
    </comment>
    <comment ref="U139" authorId="0" shapeId="0">
      <text>
        <r>
          <rPr>
            <sz val="11"/>
            <color rgb="FF000000"/>
            <rFont val="Calibri"/>
          </rPr>
          <t>======
ID#AAAAD0zcr7w
Escobar, Garcia Juan David    (2019-10-03 14:29:01)
RESULTADO
 DE LA EJECUCIÓN DEL CONTROL</t>
        </r>
      </text>
    </comment>
    <comment ref="V139" authorId="0" shapeId="0">
      <text>
        <r>
          <rPr>
            <sz val="11"/>
            <color rgb="FF000000"/>
            <rFont val="Calibri"/>
          </rPr>
          <t>======
ID#AAAAD0zcr64
Escobar, Garcia Juan David    (2019-10-03 14:29:01)
RANGO DE
CALIFICACIÓN DE
LA EJECUCIÓN</t>
        </r>
      </text>
    </comment>
    <comment ref="D147" authorId="0" shapeId="0">
      <text>
        <r>
          <rPr>
            <sz val="11"/>
            <color rgb="FF000000"/>
            <rFont val="Calibri"/>
          </rPr>
          <t>======
ID#AAAAD0zcsBg
Escobar, Garcia Juan David    (2019-10-03 14:29:01)
¿Existe un responsable asignado a la ejecución
del control?</t>
        </r>
      </text>
    </comment>
    <comment ref="F147" authorId="0" shapeId="0">
      <text>
        <r>
          <rPr>
            <sz val="11"/>
            <color rgb="FF000000"/>
            <rFont val="Calibri"/>
          </rPr>
          <t>======
ID#AAAAD0zcr50
Escobar, Garcia Juan David    (2019-10-03 14:29:01)
El responsable tiene la autoridad y adecuada
segregación de funciones en la ejecución
del control?</t>
        </r>
      </text>
    </comment>
    <comment ref="H147" authorId="0" shapeId="0">
      <text>
        <r>
          <rPr>
            <sz val="11"/>
            <color rgb="FF000000"/>
            <rFont val="Calibri"/>
          </rPr>
          <t>======
ID#AAAAD0zcr08
Escobar, Garcia Juan David    (2019-10-03 14:29:01)
¿La oportunidad en que se ejecuta el control
ayuda a prevenir la mitigación del riesgo o a
detectar la materialización del riesgo de manera
oportuna?</t>
        </r>
      </text>
    </comment>
    <comment ref="J147" authorId="0" shapeId="0">
      <text>
        <r>
          <rPr>
            <sz val="11"/>
            <color rgb="FF000000"/>
            <rFont val="Calibri"/>
          </rPr>
          <t>======
ID#AAAAD0zcr1U
Escobar, Garcia Juan David    (2019-10-03 14:29:01)
¿Las actividades que se desarrollan en el
control realmente buscan por si sola Prevenir- Detectar o Controlar  las causas que pueden dar origen
al riesgo, Ej.: verificar, validar, cotejar, comparar,
revisar, etc.?</t>
        </r>
      </text>
    </comment>
    <comment ref="M147" authorId="0" shapeId="0">
      <text>
        <r>
          <rPr>
            <sz val="11"/>
            <color rgb="FF000000"/>
            <rFont val="Calibri"/>
          </rPr>
          <t>======
ID#AAAAD0zcrw4
Escobar, Garcia Juan David    (2019-10-03 14:29:01)
¿La actividades que se desarrollan para la ejecucion control es información confiable
que permita mitigar el riesgo?</t>
        </r>
      </text>
    </comment>
    <comment ref="O147" authorId="0" shapeId="0">
      <text>
        <r>
          <rPr>
            <sz val="11"/>
            <color rgb="FF000000"/>
            <rFont val="Calibri"/>
          </rPr>
          <t>======
ID#AAAAD0zcr3w
Escobar, Garcia Juan David    (2019-10-03 14:29:01)
¿Las observaciones, desviaciones o diferencias
identificadas como resultados de la
ejecución del control son investigadas y resueltas
de manera oportuna?</t>
        </r>
      </text>
    </comment>
    <comment ref="Q147" authorId="0" shapeId="0">
      <text>
        <r>
          <rPr>
            <sz val="11"/>
            <color rgb="FF000000"/>
            <rFont val="Calibri"/>
          </rPr>
          <t>======
ID#AAAAD0zcr6U
Escobar, Garcia Juan David    (2019-10-03 14:29:01)
¿Se deja evidencia o rastro de la ejecución del
control que permita a cualquier tercero con la
evidencia llegar a la misma conclusión?</t>
        </r>
      </text>
    </comment>
    <comment ref="S147" authorId="0" shapeId="0">
      <text>
        <r>
          <rPr>
            <sz val="11"/>
            <color rgb="FF000000"/>
            <rFont val="Calibri"/>
          </rPr>
          <t>======
ID#AAAAD0zcr-c
Escobar, Garcia Juan David    (2019-10-03 14:29:01)
RESULTADO - PESO EN LA
EVALUACIÓN  DEL  DISEÑO DEL
CONTROL</t>
        </r>
      </text>
    </comment>
    <comment ref="T147" authorId="0" shapeId="0">
      <text>
        <r>
          <rPr>
            <sz val="11"/>
            <color rgb="FF000000"/>
            <rFont val="Calibri"/>
          </rPr>
          <t>======
ID#AAAAD0zcr2U
Escobar, Garcia Juan David    (2019-10-03 14:29:01)
RANGO DE
CALIFICACIÓN
DEL DISEÑO</t>
        </r>
      </text>
    </comment>
    <comment ref="U147" authorId="0" shapeId="0">
      <text>
        <r>
          <rPr>
            <sz val="11"/>
            <color rgb="FF000000"/>
            <rFont val="Calibri"/>
          </rPr>
          <t>======
ID#AAAAD0zcsA8
Escobar, Garcia Juan David    (2019-10-03 14:29:01)
RESULTADO
 DE LA EJECUCIÓN DEL CONTROL</t>
        </r>
      </text>
    </comment>
    <comment ref="V147" authorId="0" shapeId="0">
      <text>
        <r>
          <rPr>
            <sz val="11"/>
            <color rgb="FF000000"/>
            <rFont val="Calibri"/>
          </rPr>
          <t>======
ID#AAAAD0zcr6c
Escobar, Garcia Juan David    (2019-10-03 14:29:01)
RANGO DE
CALIFICACIÓN DE
LA EJECUCIÓN</t>
        </r>
      </text>
    </comment>
    <comment ref="D155" authorId="0" shapeId="0">
      <text>
        <r>
          <rPr>
            <sz val="11"/>
            <color rgb="FF000000"/>
            <rFont val="Calibri"/>
          </rPr>
          <t>======
ID#AAAAD0zcrxs
Escobar, Garcia Juan David    (2019-10-03 14:29:01)
¿Existe un responsable asignado a la ejecución
del control?</t>
        </r>
      </text>
    </comment>
    <comment ref="F155" authorId="0" shapeId="0">
      <text>
        <r>
          <rPr>
            <sz val="11"/>
            <color rgb="FF000000"/>
            <rFont val="Calibri"/>
          </rPr>
          <t>======
ID#AAAAD0zcr-w
Escobar, Garcia Juan David    (2019-10-03 14:29:01)
El responsable tiene la autoridad y adecuada
segregación de funciones en la ejecución
del control?</t>
        </r>
      </text>
    </comment>
    <comment ref="H155" authorId="0" shapeId="0">
      <text>
        <r>
          <rPr>
            <sz val="11"/>
            <color rgb="FF000000"/>
            <rFont val="Calibri"/>
          </rPr>
          <t>======
ID#AAAAD0zcr_c
Escobar, Garcia Juan David    (2019-10-03 14:29:01)
¿La oportunidad en que se ejecuta el control
ayuda a prevenir la mitigación del riesgo o a
detectar la materialización del riesgo de manera
oportuna?</t>
        </r>
      </text>
    </comment>
    <comment ref="J155" authorId="0" shapeId="0">
      <text>
        <r>
          <rPr>
            <sz val="11"/>
            <color rgb="FF000000"/>
            <rFont val="Calibri"/>
          </rPr>
          <t>======
ID#AAAAD0zcsAg
Escobar, Garcia Juan David    (2019-10-03 14:29:01)
¿Las actividades que se desarrollan en el
control realmente buscan por si sola Prevenir- Detectar o Controlar  las causas que pueden dar origen
al riesgo, Ej.: verificar, validar, cotejar, comparar,
revisar, etc.?</t>
        </r>
      </text>
    </comment>
    <comment ref="M155" authorId="0" shapeId="0">
      <text>
        <r>
          <rPr>
            <sz val="11"/>
            <color rgb="FF000000"/>
            <rFont val="Calibri"/>
          </rPr>
          <t>======
ID#AAAAD0zcrzw
Escobar, Garcia Juan David    (2019-10-03 14:29:01)
¿La actividades que se desarrollan para la ejecucion control es información confiable
que permita mitigar el riesgo?</t>
        </r>
      </text>
    </comment>
    <comment ref="O155" authorId="0" shapeId="0">
      <text>
        <r>
          <rPr>
            <sz val="11"/>
            <color rgb="FF000000"/>
            <rFont val="Calibri"/>
          </rPr>
          <t>======
ID#AAAAD0zcr28
Escobar, Garcia Juan David    (2019-10-03 14:29:01)
¿Las observaciones, desviaciones o diferencias
identificadas como resultados de la
ejecución del control son investigadas y resueltas
de manera oportuna?</t>
        </r>
      </text>
    </comment>
    <comment ref="Q155" authorId="0" shapeId="0">
      <text>
        <r>
          <rPr>
            <sz val="11"/>
            <color rgb="FF000000"/>
            <rFont val="Calibri"/>
          </rPr>
          <t>======
ID#AAAAD0zcr8M
Escobar, Garcia Juan David    (2019-10-03 14:29:01)
¿Se deja evidencia o rastro de la ejecución del
control que permita a cualquier tercero con la
evidencia llegar a la misma conclusión?</t>
        </r>
      </text>
    </comment>
    <comment ref="S155" authorId="0" shapeId="0">
      <text>
        <r>
          <rPr>
            <sz val="11"/>
            <color rgb="FF000000"/>
            <rFont val="Calibri"/>
          </rPr>
          <t>======
ID#AAAAD0zcsAw
Escobar, Garcia Juan David    (2019-10-03 14:29:01)
RESULTADO - PESO EN LA
EVALUACIÓN  DEL  DISEÑO DEL
CONTROL</t>
        </r>
      </text>
    </comment>
    <comment ref="T155" authorId="0" shapeId="0">
      <text>
        <r>
          <rPr>
            <sz val="11"/>
            <color rgb="FF000000"/>
            <rFont val="Calibri"/>
          </rPr>
          <t>======
ID#AAAAD0zcr5Y
Escobar, Garcia Juan David    (2019-10-03 14:29:01)
RANGO DE
CALIFICACIÓN
DEL DISEÑO</t>
        </r>
      </text>
    </comment>
    <comment ref="U155" authorId="0" shapeId="0">
      <text>
        <r>
          <rPr>
            <sz val="11"/>
            <color rgb="FF000000"/>
            <rFont val="Calibri"/>
          </rPr>
          <t>======
ID#AAAAD0zcryA
Escobar, Garcia Juan David    (2019-10-03 14:29:01)
RESULTADO
 DE LA EJECUCIÓN DEL CONTROL</t>
        </r>
      </text>
    </comment>
    <comment ref="V155" authorId="0" shapeId="0">
      <text>
        <r>
          <rPr>
            <sz val="11"/>
            <color rgb="FF000000"/>
            <rFont val="Calibri"/>
          </rPr>
          <t>======
ID#AAAAD0zcrxY
Escobar, Garcia Juan David    (2019-10-03 14:29:01)
RANGO DE
CALIFICACIÓN DE
LA EJECUCIÓN</t>
        </r>
      </text>
    </comment>
    <comment ref="D163" authorId="0" shapeId="0">
      <text>
        <r>
          <rPr>
            <sz val="11"/>
            <color rgb="FF000000"/>
            <rFont val="Calibri"/>
          </rPr>
          <t>======
ID#AAAAD0zcr94
Escobar, Garcia Juan David    (2019-10-03 14:29:01)
¿Existe un responsable asignado a la ejecución
del control?</t>
        </r>
      </text>
    </comment>
    <comment ref="F163" authorId="0" shapeId="0">
      <text>
        <r>
          <rPr>
            <sz val="11"/>
            <color rgb="FF000000"/>
            <rFont val="Calibri"/>
          </rPr>
          <t>======
ID#AAAAD0zcr5w
Escobar, Garcia Juan David    (2019-10-03 14:29:01)
El responsable tiene la autoridad y adecuada
segregación de funciones en la ejecución
del control?</t>
        </r>
      </text>
    </comment>
    <comment ref="H163" authorId="0" shapeId="0">
      <text>
        <r>
          <rPr>
            <sz val="11"/>
            <color rgb="FF000000"/>
            <rFont val="Calibri"/>
          </rPr>
          <t>======
ID#AAAAD0zcr2k
Escobar, Garcia Juan David    (2019-10-03 14:29:01)
¿La oportunidad en que se ejecuta el control
ayuda a prevenir la mitigación del riesgo o a
detectar la materialización del riesgo de manera
oportuna?</t>
        </r>
      </text>
    </comment>
    <comment ref="J163" authorId="0" shapeId="0">
      <text>
        <r>
          <rPr>
            <sz val="11"/>
            <color rgb="FF000000"/>
            <rFont val="Calibri"/>
          </rPr>
          <t>======
ID#AAAAD0zcrvw
Escobar, Garcia Juan David    (2019-10-03 14:29:01)
¿Las actividades que se desarrollan en el
control realmente buscan por si sola Prevenir- Detectar o Controlar  las causas que pueden dar origen
al riesgo, Ej.: verificar, validar, cotejar, comparar,
revisar, etc.?</t>
        </r>
      </text>
    </comment>
    <comment ref="M163" authorId="0" shapeId="0">
      <text>
        <r>
          <rPr>
            <sz val="11"/>
            <color rgb="FF000000"/>
            <rFont val="Calibri"/>
          </rPr>
          <t>======
ID#AAAAD0zcr-A
Escobar, Garcia Juan David    (2019-10-03 14:29:01)
¿La actividades que se desarrollan para la ejecucion control es información confiable
que permita mitigar el riesgo?</t>
        </r>
      </text>
    </comment>
    <comment ref="O163" authorId="0" shapeId="0">
      <text>
        <r>
          <rPr>
            <sz val="11"/>
            <color rgb="FF000000"/>
            <rFont val="Calibri"/>
          </rPr>
          <t>======
ID#AAAAD0zcr_o
Escobar, Garcia Juan David    (2019-10-03 14:29:01)
¿Las observaciones, desviaciones o diferencias
identificadas como resultados de la
ejecución del control son investigadas y resueltas
de manera oportuna?</t>
        </r>
      </text>
    </comment>
    <comment ref="Q163" authorId="0" shapeId="0">
      <text>
        <r>
          <rPr>
            <sz val="11"/>
            <color rgb="FF000000"/>
            <rFont val="Calibri"/>
          </rPr>
          <t>======
ID#AAAAD0zcr3o
Escobar, Garcia Juan David    (2019-10-03 14:29:01)
¿Se deja evidencia o rastro de la ejecución del
control que permita a cualquier tercero con la
evidencia llegar a la misma conclusión?</t>
        </r>
      </text>
    </comment>
    <comment ref="S163" authorId="0" shapeId="0">
      <text>
        <r>
          <rPr>
            <sz val="11"/>
            <color rgb="FF000000"/>
            <rFont val="Calibri"/>
          </rPr>
          <t>======
ID#AAAAD0zcr6E
Escobar, Garcia Juan David    (2019-10-03 14:29:01)
RESULTADO - PESO EN LA
EVALUACIÓN  DEL  DISEÑO DEL
CONTROL</t>
        </r>
      </text>
    </comment>
    <comment ref="T163" authorId="0" shapeId="0">
      <text>
        <r>
          <rPr>
            <sz val="11"/>
            <color rgb="FF000000"/>
            <rFont val="Calibri"/>
          </rPr>
          <t>======
ID#AAAAD0zcsAY
Escobar, Garcia Juan David    (2019-10-03 14:29:01)
RANGO DE
CALIFICACIÓN
DEL DISEÑO</t>
        </r>
      </text>
    </comment>
    <comment ref="U163" authorId="0" shapeId="0">
      <text>
        <r>
          <rPr>
            <sz val="11"/>
            <color rgb="FF000000"/>
            <rFont val="Calibri"/>
          </rPr>
          <t>======
ID#AAAAD0zcrzk
Escobar, Garcia Juan David    (2019-10-03 14:29:01)
RESULTADO
 DE LA EJECUCIÓN DEL CONTROL</t>
        </r>
      </text>
    </comment>
    <comment ref="V163" authorId="0" shapeId="0">
      <text>
        <r>
          <rPr>
            <sz val="11"/>
            <color rgb="FF000000"/>
            <rFont val="Calibri"/>
          </rPr>
          <t>======
ID#AAAAD0zcr0s
Escobar, Garcia Juan David    (2019-10-03 14:29:01)
RANGO DE
CALIFICACIÓN DE
LA EJECUCIÓN</t>
        </r>
      </text>
    </comment>
    <comment ref="D171" authorId="0" shapeId="0">
      <text>
        <r>
          <rPr>
            <sz val="11"/>
            <color rgb="FF000000"/>
            <rFont val="Calibri"/>
          </rPr>
          <t>======
ID#AAAAD0zcr1Y
Escobar, Garcia Juan David    (2019-10-03 14:29:01)
¿Existe un responsable asignado a la ejecución
del control?</t>
        </r>
      </text>
    </comment>
    <comment ref="F171" authorId="0" shapeId="0">
      <text>
        <r>
          <rPr>
            <sz val="11"/>
            <color rgb="FF000000"/>
            <rFont val="Calibri"/>
          </rPr>
          <t>======
ID#AAAAD0zcr0E
Escobar, Garcia Juan David    (2019-10-03 14:29:01)
El responsable tiene la autoridad y adecuada
segregación de funciones en la ejecución
del control?</t>
        </r>
      </text>
    </comment>
    <comment ref="H171" authorId="0" shapeId="0">
      <text>
        <r>
          <rPr>
            <sz val="11"/>
            <color rgb="FF000000"/>
            <rFont val="Calibri"/>
          </rPr>
          <t>======
ID#AAAAD0zcr3Q
Escobar, Garcia Juan David    (2019-10-03 14:29:01)
¿La oportunidad en que se ejecuta el control
ayuda a prevenir la mitigación del riesgo o a
detectar la materialización del riesgo de manera
oportuna?</t>
        </r>
      </text>
    </comment>
    <comment ref="J171" authorId="0" shapeId="0">
      <text>
        <r>
          <rPr>
            <sz val="11"/>
            <color rgb="FF000000"/>
            <rFont val="Calibri"/>
          </rPr>
          <t>======
ID#AAAAD0zcr9w
Escobar, Garcia Juan David    (2019-10-03 14:29:01)
¿Las actividades que se desarrollan en el
control realmente buscan por si sola Prevenir- Detectar o Controlar  las causas que pueden dar origen
al riesgo, Ej.: verificar, validar, cotejar, comparar,
revisar, etc.?</t>
        </r>
      </text>
    </comment>
    <comment ref="M171" authorId="0" shapeId="0">
      <text>
        <r>
          <rPr>
            <sz val="11"/>
            <color rgb="FF000000"/>
            <rFont val="Calibri"/>
          </rPr>
          <t>======
ID#AAAAD0zcrwY
Escobar, Garcia Juan David    (2019-10-03 14:29:01)
¿La actividades que se desarrollan para la ejecucion control es información confiable
que permita mitigar el riesgo?</t>
        </r>
      </text>
    </comment>
    <comment ref="O171" authorId="0" shapeId="0">
      <text>
        <r>
          <rPr>
            <sz val="11"/>
            <color rgb="FF000000"/>
            <rFont val="Calibri"/>
          </rPr>
          <t>======
ID#AAAAD0zcrvU
Escobar, Garcia Juan David    (2019-10-03 14:29:01)
¿Las observaciones, desviaciones o diferencias
identificadas como resultados de la
ejecución del control son investigadas y resueltas
de manera oportuna?</t>
        </r>
      </text>
    </comment>
    <comment ref="Q171" authorId="0" shapeId="0">
      <text>
        <r>
          <rPr>
            <sz val="11"/>
            <color rgb="FF000000"/>
            <rFont val="Calibri"/>
          </rPr>
          <t>======
ID#AAAAD0zcr5c
Escobar, Garcia Juan David    (2019-10-03 14:29:01)
¿Se deja evidencia o rastro de la ejecución del
control que permita a cualquier tercero con la
evidencia llegar a la misma conclusión?</t>
        </r>
      </text>
    </comment>
    <comment ref="S171" authorId="0" shapeId="0">
      <text>
        <r>
          <rPr>
            <sz val="11"/>
            <color rgb="FF000000"/>
            <rFont val="Calibri"/>
          </rPr>
          <t>======
ID#AAAAD0zcryo
Escobar, Garcia Juan David    (2019-10-03 14:29:01)
RESULTADO - PESO EN LA
EVALUACIÓN  DEL  DISEÑO DEL
CONTROL</t>
        </r>
      </text>
    </comment>
    <comment ref="T171" authorId="0" shapeId="0">
      <text>
        <r>
          <rPr>
            <sz val="11"/>
            <color rgb="FF000000"/>
            <rFont val="Calibri"/>
          </rPr>
          <t>======
ID#AAAAD0zcrxU
Escobar, Garcia Juan David    (2019-10-03 14:29:01)
RANGO DE
CALIFICACIÓN
DEL DISEÑO</t>
        </r>
      </text>
    </comment>
    <comment ref="U171" authorId="0" shapeId="0">
      <text>
        <r>
          <rPr>
            <sz val="11"/>
            <color rgb="FF000000"/>
            <rFont val="Calibri"/>
          </rPr>
          <t>======
ID#AAAAD0zcr7c
Escobar, Garcia Juan David    (2019-10-03 14:29:01)
RESULTADO
 DE LA EJECUCIÓN DEL CONTROL</t>
        </r>
      </text>
    </comment>
    <comment ref="V171" authorId="0" shapeId="0">
      <text>
        <r>
          <rPr>
            <sz val="11"/>
            <color rgb="FF000000"/>
            <rFont val="Calibri"/>
          </rPr>
          <t>======
ID#AAAAD0zcryw
Escobar, Garcia Juan David    (2019-10-03 14:29:01)
RANGO DE
CALIFICACIÓN DE
LA EJECUCIÓN</t>
        </r>
      </text>
    </comment>
    <comment ref="D179" authorId="0" shapeId="0">
      <text>
        <r>
          <rPr>
            <sz val="11"/>
            <color rgb="FF000000"/>
            <rFont val="Calibri"/>
          </rPr>
          <t>======
ID#AAAAD0zcr-Y
Escobar, Garcia Juan David    (2019-10-03 14:29:01)
¿Existe un responsable asignado a la ejecución
del control?</t>
        </r>
      </text>
    </comment>
    <comment ref="F179" authorId="0" shapeId="0">
      <text>
        <r>
          <rPr>
            <sz val="11"/>
            <color rgb="FF000000"/>
            <rFont val="Calibri"/>
          </rPr>
          <t>======
ID#AAAAD0zcrwE
Escobar, Garcia Juan David    (2019-10-03 14:29:01)
El responsable tiene la autoridad y adecuada
segregación de funciones en la ejecución
del control?</t>
        </r>
      </text>
    </comment>
    <comment ref="H179" authorId="0" shapeId="0">
      <text>
        <r>
          <rPr>
            <sz val="11"/>
            <color rgb="FF000000"/>
            <rFont val="Calibri"/>
          </rPr>
          <t>======
ID#AAAAD0zcr6s
Escobar, Garcia Juan David    (2019-10-03 14:29:01)
¿La oportunidad en que se ejecuta el control
ayuda a prevenir la mitigación del riesgo o a
detectar la materialización del riesgo de manera
oportuna?</t>
        </r>
      </text>
    </comment>
    <comment ref="J179" authorId="0" shapeId="0">
      <text>
        <r>
          <rPr>
            <sz val="11"/>
            <color rgb="FF000000"/>
            <rFont val="Calibri"/>
          </rPr>
          <t>======
ID#AAAAD0zcr4c
Escobar, Garcia Juan David    (2019-10-03 14:29:01)
¿Las actividades que se desarrollan en el
control realmente buscan por si sola Prevenir- Detectar o Controlar  las causas que pueden dar origen
al riesgo, Ej.: verificar, validar, cotejar, comparar,
revisar, etc.?</t>
        </r>
      </text>
    </comment>
    <comment ref="M179" authorId="0" shapeId="0">
      <text>
        <r>
          <rPr>
            <sz val="11"/>
            <color rgb="FF000000"/>
            <rFont val="Calibri"/>
          </rPr>
          <t>======
ID#AAAAD0zcr4s
Escobar, Garcia Juan David    (2019-10-03 14:29:01)
¿La actividades que se desarrollan para la ejecucion control es información confiable
que permita mitigar el riesgo?</t>
        </r>
      </text>
    </comment>
    <comment ref="O179" authorId="0" shapeId="0">
      <text>
        <r>
          <rPr>
            <sz val="11"/>
            <color rgb="FF000000"/>
            <rFont val="Calibri"/>
          </rPr>
          <t>======
ID#AAAAD0zcr0Q
Escobar, Garcia Juan David    (2019-10-03 14:29:01)
¿Las observaciones, desviaciones o diferencias
identificadas como resultados de la
ejecución del control son investigadas y resueltas
de manera oportuna?</t>
        </r>
      </text>
    </comment>
    <comment ref="Q179" authorId="0" shapeId="0">
      <text>
        <r>
          <rPr>
            <sz val="11"/>
            <color rgb="FF000000"/>
            <rFont val="Calibri"/>
          </rPr>
          <t>======
ID#AAAAD0zcrx8
Escobar, Garcia Juan David    (2019-10-03 14:29:01)
¿Se deja evidencia o rastro de la ejecución del
control que permita a cualquier tercero con la
evidencia llegar a la misma conclusión?</t>
        </r>
      </text>
    </comment>
    <comment ref="S179" authorId="0" shapeId="0">
      <text>
        <r>
          <rPr>
            <sz val="11"/>
            <color rgb="FF000000"/>
            <rFont val="Calibri"/>
          </rPr>
          <t>======
ID#AAAAD0zcr_s
Escobar, Garcia Juan David    (2019-10-03 14:29:01)
RESULTADO - PESO EN LA
EVALUACIÓN  DEL  DISEÑO DEL
CONTROL</t>
        </r>
      </text>
    </comment>
    <comment ref="T179" authorId="0" shapeId="0">
      <text>
        <r>
          <rPr>
            <sz val="11"/>
            <color rgb="FF000000"/>
            <rFont val="Calibri"/>
          </rPr>
          <t>======
ID#AAAAD0zcr7E
Escobar, Garcia Juan David    (2019-10-03 14:29:01)
RANGO DE
CALIFICACIÓN
DEL DISEÑO</t>
        </r>
      </text>
    </comment>
    <comment ref="U179" authorId="0" shapeId="0">
      <text>
        <r>
          <rPr>
            <sz val="11"/>
            <color rgb="FF000000"/>
            <rFont val="Calibri"/>
          </rPr>
          <t>======
ID#AAAAD0zcr9g
Escobar, Garcia Juan David    (2019-10-03 14:29:01)
RESULTADO
 DE LA EJECUCIÓN DEL CONTROL</t>
        </r>
      </text>
    </comment>
    <comment ref="V179" authorId="0" shapeId="0">
      <text>
        <r>
          <rPr>
            <sz val="11"/>
            <color rgb="FF000000"/>
            <rFont val="Calibri"/>
          </rPr>
          <t>======
ID#AAAAD0zcr9s
Escobar, Garcia Juan David    (2019-10-03 14:29:01)
RANGO DE
CALIFICACIÓN DE
LA EJECUCIÓN</t>
        </r>
      </text>
    </comment>
    <comment ref="D187" authorId="0" shapeId="0">
      <text>
        <r>
          <rPr>
            <sz val="11"/>
            <color rgb="FF000000"/>
            <rFont val="Calibri"/>
          </rPr>
          <t>======
ID#AAAAD0zcr1s
Escobar, Garcia Juan David    (2019-10-03 14:29:01)
¿Existe un responsable asignado a la ejecución
del control?</t>
        </r>
      </text>
    </comment>
    <comment ref="F187" authorId="0" shapeId="0">
      <text>
        <r>
          <rPr>
            <sz val="11"/>
            <color rgb="FF000000"/>
            <rFont val="Calibri"/>
          </rPr>
          <t>======
ID#AAAAD0zcrwI
Escobar, Garcia Juan David    (2019-10-03 14:29:01)
El responsable tiene la autoridad y adecuada
segregación de funciones en la ejecución
del control?</t>
        </r>
      </text>
    </comment>
    <comment ref="H187" authorId="0" shapeId="0">
      <text>
        <r>
          <rPr>
            <sz val="11"/>
            <color rgb="FF000000"/>
            <rFont val="Calibri"/>
          </rPr>
          <t>======
ID#AAAAD0zcr0I
Escobar, Garcia Juan David    (2019-10-03 14:29:01)
¿La oportunidad en que se ejecuta el control
ayuda a prevenir la mitigación del riesgo o a
detectar la materialización del riesgo de manera
oportuna?</t>
        </r>
      </text>
    </comment>
    <comment ref="J187" authorId="0" shapeId="0">
      <text>
        <r>
          <rPr>
            <sz val="11"/>
            <color rgb="FF000000"/>
            <rFont val="Calibri"/>
          </rPr>
          <t>======
ID#AAAAD0zcsAk
Escobar, Garcia Juan David    (2019-10-03 14:29:01)
¿Las actividades que se desarrollan en el
control realmente buscan por si sola Prevenir- Detectar o Controlar  las causas que pueden dar origen
al riesgo, Ej.: verificar, validar, cotejar, comparar,
revisar, etc.?</t>
        </r>
      </text>
    </comment>
    <comment ref="M187" authorId="0" shapeId="0">
      <text>
        <r>
          <rPr>
            <sz val="11"/>
            <color rgb="FF000000"/>
            <rFont val="Calibri"/>
          </rPr>
          <t>======
ID#AAAAD0zcr-o
Escobar, Garcia Juan David    (2019-10-03 14:29:01)
¿La actividades que se desarrollan para la ejecucion control es información confiable
que permita mitigar el riesgo?</t>
        </r>
      </text>
    </comment>
    <comment ref="O187" authorId="0" shapeId="0">
      <text>
        <r>
          <rPr>
            <sz val="11"/>
            <color rgb="FF000000"/>
            <rFont val="Calibri"/>
          </rPr>
          <t>======
ID#AAAAD0zcryU
Escobar, Garcia Juan David    (2019-10-03 14:29:01)
¿Las observaciones, desviaciones o diferencias
identificadas como resultados de la
ejecución del control son investigadas y resueltas
de manera oportuna?</t>
        </r>
      </text>
    </comment>
    <comment ref="Q187" authorId="0" shapeId="0">
      <text>
        <r>
          <rPr>
            <sz val="11"/>
            <color rgb="FF000000"/>
            <rFont val="Calibri"/>
          </rPr>
          <t>======
ID#AAAAD0zcr5E
Escobar, Garcia Juan David    (2019-10-03 14:29:01)
¿Se deja evidencia o rastro de la ejecución del
control que permita a cualquier tercero con la
evidencia llegar a la misma conclusión?</t>
        </r>
      </text>
    </comment>
    <comment ref="S187" authorId="0" shapeId="0">
      <text>
        <r>
          <rPr>
            <sz val="11"/>
            <color rgb="FF000000"/>
            <rFont val="Calibri"/>
          </rPr>
          <t>======
ID#AAAAD0zcr1w
Escobar, Garcia Juan David    (2019-10-03 14:29:01)
RESULTADO - PESO EN LA
EVALUACIÓN  DEL  DISEÑO DEL
CONTROL</t>
        </r>
      </text>
    </comment>
    <comment ref="T187" authorId="0" shapeId="0">
      <text>
        <r>
          <rPr>
            <sz val="11"/>
            <color rgb="FF000000"/>
            <rFont val="Calibri"/>
          </rPr>
          <t>======
ID#AAAAD0zcr3U
Escobar, Garcia Juan David    (2019-10-03 14:29:01)
RANGO DE
CALIFICACIÓN
DEL DISEÑO</t>
        </r>
      </text>
    </comment>
    <comment ref="U187" authorId="0" shapeId="0">
      <text>
        <r>
          <rPr>
            <sz val="11"/>
            <color rgb="FF000000"/>
            <rFont val="Calibri"/>
          </rPr>
          <t>======
ID#AAAAD0zcryE
Escobar, Garcia Juan David    (2019-10-03 14:29:01)
RESULTADO
 DE LA EJECUCIÓN DEL CONTROL</t>
        </r>
      </text>
    </comment>
    <comment ref="V187" authorId="0" shapeId="0">
      <text>
        <r>
          <rPr>
            <sz val="11"/>
            <color rgb="FF000000"/>
            <rFont val="Calibri"/>
          </rPr>
          <t>======
ID#AAAAD0zcrzQ
Escobar, Garcia Juan David    (2019-10-03 14:29:01)
RANGO DE
CALIFICACIÓN DE
LA EJECUCIÓN</t>
        </r>
      </text>
    </comment>
    <comment ref="D195" authorId="0" shapeId="0">
      <text>
        <r>
          <rPr>
            <sz val="11"/>
            <color rgb="FF000000"/>
            <rFont val="Calibri"/>
          </rPr>
          <t>======
ID#AAAAD0zcr_A
Escobar, Garcia Juan David    (2019-10-03 14:29:01)
¿Existe un responsable asignado a la ejecución
del control?</t>
        </r>
      </text>
    </comment>
    <comment ref="F195" authorId="0" shapeId="0">
      <text>
        <r>
          <rPr>
            <sz val="11"/>
            <color rgb="FF000000"/>
            <rFont val="Calibri"/>
          </rPr>
          <t>======
ID#AAAAD0zcrzc
Escobar, Garcia Juan David    (2019-10-03 14:29:01)
El responsable tiene la autoridad y adecuada
segregación de funciones en la ejecución
del control?</t>
        </r>
      </text>
    </comment>
    <comment ref="H195" authorId="0" shapeId="0">
      <text>
        <r>
          <rPr>
            <sz val="11"/>
            <color rgb="FF000000"/>
            <rFont val="Calibri"/>
          </rPr>
          <t>======
ID#AAAAD0zcr2s
Escobar, Garcia Juan David    (2019-10-03 14:29:01)
¿La oportunidad en que se ejecuta el control
ayuda a prevenir la mitigación del riesgo o a
detectar la materialización del riesgo de manera
oportuna?</t>
        </r>
      </text>
    </comment>
    <comment ref="J195" authorId="0" shapeId="0">
      <text>
        <r>
          <rPr>
            <sz val="11"/>
            <color rgb="FF000000"/>
            <rFont val="Calibri"/>
          </rPr>
          <t>======
ID#AAAAD0zcsBc
Escobar, Garcia Juan David    (2019-10-03 14:29:01)
¿Las actividades que se desarrollan en el
control realmente buscan por si sola Prevenir- Detectar o Controlar  las causas que pueden dar origen
al riesgo, Ej.: verificar, validar, cotejar, comparar,
revisar, etc.?</t>
        </r>
      </text>
    </comment>
    <comment ref="M195" authorId="0" shapeId="0">
      <text>
        <r>
          <rPr>
            <sz val="11"/>
            <color rgb="FF000000"/>
            <rFont val="Calibri"/>
          </rPr>
          <t>======
ID#AAAAD0zcr-I
Escobar, Garcia Juan David    (2019-10-03 14:29:01)
¿La actividades que se desarrollan para la ejecucion control es información confiable
que permita mitigar el riesgo?</t>
        </r>
      </text>
    </comment>
    <comment ref="O195" authorId="0" shapeId="0">
      <text>
        <r>
          <rPr>
            <sz val="11"/>
            <color rgb="FF000000"/>
            <rFont val="Calibri"/>
          </rPr>
          <t>======
ID#AAAAD0zcrxg
Escobar, Garcia Juan David    (2019-10-03 14:29:01)
¿Las observaciones, desviaciones o diferencias
identificadas como resultados de la
ejecución del control son investigadas y resueltas
de manera oportuna?</t>
        </r>
      </text>
    </comment>
    <comment ref="Q195" authorId="0" shapeId="0">
      <text>
        <r>
          <rPr>
            <sz val="11"/>
            <color rgb="FF000000"/>
            <rFont val="Calibri"/>
          </rPr>
          <t>======
ID#AAAAD0zcrxc
Escobar, Garcia Juan David    (2019-10-03 14:29:01)
¿Se deja evidencia o rastro de la ejecución del
control que permita a cualquier tercero con la
evidencia llegar a la misma conclusión?</t>
        </r>
      </text>
    </comment>
    <comment ref="S195" authorId="0" shapeId="0">
      <text>
        <r>
          <rPr>
            <sz val="11"/>
            <color rgb="FF000000"/>
            <rFont val="Calibri"/>
          </rPr>
          <t>======
ID#AAAAD0zcr2M
Escobar, Garcia Juan David    (2019-10-03 14:29:01)
RESULTADO - PESO EN LA
EVALUACIÓN  DEL  DISEÑO DEL
CONTROL</t>
        </r>
      </text>
    </comment>
    <comment ref="T195" authorId="0" shapeId="0">
      <text>
        <r>
          <rPr>
            <sz val="11"/>
            <color rgb="FF000000"/>
            <rFont val="Calibri"/>
          </rPr>
          <t>======
ID#AAAAD0zcr0M
Escobar, Garcia Juan David    (2019-10-03 14:29:01)
RANGO DE
CALIFICACIÓN
DEL DISEÑO</t>
        </r>
      </text>
    </comment>
    <comment ref="U195" authorId="0" shapeId="0">
      <text>
        <r>
          <rPr>
            <sz val="11"/>
            <color rgb="FF000000"/>
            <rFont val="Calibri"/>
          </rPr>
          <t>======
ID#AAAAD0zcsAI
Escobar, Garcia Juan David    (2019-10-03 14:29:01)
RESULTADO
 DE LA EJECUCIÓN DEL CONTROL</t>
        </r>
      </text>
    </comment>
    <comment ref="V195" authorId="0" shapeId="0">
      <text>
        <r>
          <rPr>
            <sz val="11"/>
            <color rgb="FF000000"/>
            <rFont val="Calibri"/>
          </rPr>
          <t>======
ID#AAAAD0zcr6A
Escobar, Garcia Juan David    (2019-10-03 14:29:01)
RANGO DE
CALIFICACIÓN DE
LA EJECUCIÓN</t>
        </r>
      </text>
    </comment>
  </commentList>
</comments>
</file>

<file path=xl/sharedStrings.xml><?xml version="1.0" encoding="utf-8"?>
<sst xmlns="http://schemas.openxmlformats.org/spreadsheetml/2006/main" count="3159" uniqueCount="1473">
  <si>
    <t>Marco de Referencia</t>
  </si>
  <si>
    <t>Fuente</t>
  </si>
  <si>
    <t>Tipo de Riesgo</t>
  </si>
  <si>
    <t>Nivel</t>
  </si>
  <si>
    <t>TABLA IMPACTO PARA RIESGOS DE CORRUPCION</t>
  </si>
  <si>
    <t>Naturaleza del Control</t>
  </si>
  <si>
    <t>CONTROL</t>
  </si>
  <si>
    <t>ALCALDÍA DE SANTIAGO DE CALI</t>
  </si>
  <si>
    <t xml:space="preserve">TIPO DE ACTIVO </t>
  </si>
  <si>
    <t>MACROPROCESO</t>
  </si>
  <si>
    <r>
      <t xml:space="preserve">Para evaluar el impacto  de los riesgo de corrupciòn se debe diligencial el nombre y responder la 16 preguntas por cada riesgo identificado en los sigueintes formularios, tenga en cuenta que:
 Si responden afirmativamente de UNA a CINCO pregunta(s) genera un impacto </t>
    </r>
    <r>
      <rPr>
        <b/>
        <sz val="11"/>
        <color rgb="FF000000"/>
        <rFont val="Calibri"/>
      </rPr>
      <t>moderado.</t>
    </r>
    <r>
      <rPr>
        <sz val="11"/>
        <color rgb="FF000000"/>
        <rFont val="Calibri"/>
      </rPr>
      <t xml:space="preserve">
SI responden afirmativamente de SEIS a ONCE preguntas genera un impacto </t>
    </r>
    <r>
      <rPr>
        <b/>
        <sz val="11"/>
        <color rgb="FF000000"/>
        <rFont val="Calibri"/>
      </rPr>
      <t>mayor.</t>
    </r>
    <r>
      <rPr>
        <sz val="11"/>
        <color rgb="FF000000"/>
        <rFont val="Calibri"/>
      </rPr>
      <t xml:space="preserve">
Si responden afirmativamente de DOCE a DIECINUEVE preguntas genera un impacto </t>
    </r>
    <r>
      <rPr>
        <b/>
        <sz val="11"/>
        <color rgb="FF000000"/>
        <rFont val="Calibri"/>
      </rPr>
      <t xml:space="preserve">catastrófico.
Si la respuesta a la pregunta 16 es afirmativa, el riesgo se considera catastrófico.
Por cada riesgo de corrupción identificado, se debediligenciar una tabla de estas.
</t>
    </r>
  </si>
  <si>
    <t>Departamento Administrativo de Desarrollo e Innovación Institucional</t>
  </si>
  <si>
    <t>COD_MP</t>
  </si>
  <si>
    <t>PROCESO</t>
  </si>
  <si>
    <t>COD_PRO</t>
  </si>
  <si>
    <t>Sistema de Gestión de Seguridad de la Información</t>
  </si>
  <si>
    <t>Análisis de Contexto</t>
  </si>
  <si>
    <t>Riesgos Estratégicos</t>
  </si>
  <si>
    <t>Subdirección de Gestión Organizacional</t>
  </si>
  <si>
    <t>SI EL RIESGO DE CORRUPCIÓN SE MATERIALIZA PODRÍA? . . .</t>
  </si>
  <si>
    <t>Preventivo</t>
  </si>
  <si>
    <t xml:space="preserve">ASIGNADO </t>
  </si>
  <si>
    <t xml:space="preserve">HARDWARE </t>
  </si>
  <si>
    <t>ESTRATÉGICO</t>
  </si>
  <si>
    <t xml:space="preserve">DIRECCIONAMIENTO ESTRATÉGICO </t>
  </si>
  <si>
    <t xml:space="preserve">MEDE01 </t>
  </si>
  <si>
    <t xml:space="preserve">PLANEACIÓN ECONÓMICA Y SOCIAL </t>
  </si>
  <si>
    <t xml:space="preserve">Metodología de Administración de Riesgos </t>
  </si>
  <si>
    <t>Nombre del Riesgo de Corrupción</t>
  </si>
  <si>
    <t>MEDE01.03</t>
  </si>
  <si>
    <t>PREGUNTAS</t>
  </si>
  <si>
    <t xml:space="preserve">MIPG - Sistema de Gestión de la Calidad </t>
  </si>
  <si>
    <t>Auditoría Interna</t>
  </si>
  <si>
    <t>Riesgos Gerenciales</t>
  </si>
  <si>
    <t>TABLAS DE APOYO</t>
  </si>
  <si>
    <t>Correctivo</t>
  </si>
  <si>
    <t>NO ASIGNADO</t>
  </si>
  <si>
    <t>RESPUESTA SÍ NO</t>
  </si>
  <si>
    <t xml:space="preserve">SOFTWARE </t>
  </si>
  <si>
    <t xml:space="preserve">CALIFICACIÓN </t>
  </si>
  <si>
    <t>MISIONAL</t>
  </si>
  <si>
    <t>IMPACTO</t>
  </si>
  <si>
    <t xml:space="preserve">DESARROLLO SOCIAL </t>
  </si>
  <si>
    <t xml:space="preserve">Prevaricato al emitir concepto favorable para acceso a auxilio funerario, albergue de larga estancia,  ayudas técnicas  para discapacitados, beneficios de ayuda y atención humanitaria para victimas del conflicto armado, sin que el usuario cumpla con  requisitos legales y administrativos vigentes. </t>
  </si>
  <si>
    <t xml:space="preserve">MDS01 </t>
  </si>
  <si>
    <t xml:space="preserve"> PLANEACIÓN FÍSICA Y DEL ORDENAMIENTO TERRITORIAL </t>
  </si>
  <si>
    <t>MEDE01.04</t>
  </si>
  <si>
    <t>Autoevaluación</t>
  </si>
  <si>
    <t>Riesgos de Imagen</t>
  </si>
  <si>
    <t xml:space="preserve">16 ¿Ocasionar lesiones físicas o pérdida de vidas humanas? </t>
  </si>
  <si>
    <t>ADECUADO</t>
  </si>
  <si>
    <t xml:space="preserve">RED </t>
  </si>
  <si>
    <t>APOYO</t>
  </si>
  <si>
    <t>NO</t>
  </si>
  <si>
    <t xml:space="preserve">DESARROLLO INTEGRAL DEL TERRITORIO </t>
  </si>
  <si>
    <t xml:space="preserve">MDI02 </t>
  </si>
  <si>
    <t xml:space="preserve"> PLANEACIÓN INSTITUCIONAL </t>
  </si>
  <si>
    <t>MEDE01.05</t>
  </si>
  <si>
    <t>Auditoría Ente de Control</t>
  </si>
  <si>
    <t>Riesgos Operativos</t>
  </si>
  <si>
    <t>INADECUADO</t>
  </si>
  <si>
    <t xml:space="preserve">PERSONAL </t>
  </si>
  <si>
    <t>SEGUIMIENTO Y EVALUACIÓN</t>
  </si>
  <si>
    <t xml:space="preserve">CONVIVENCIA Y SEGURIDAD </t>
  </si>
  <si>
    <t xml:space="preserve">MCS03 </t>
  </si>
  <si>
    <t xml:space="preserve"> COMUNICACIÓN PUBLICA </t>
  </si>
  <si>
    <t>MEDE01.06</t>
  </si>
  <si>
    <t>PQRS</t>
  </si>
  <si>
    <t>Riesgos Financieros</t>
  </si>
  <si>
    <t xml:space="preserve">OPORTUNA </t>
  </si>
  <si>
    <t xml:space="preserve">LUGAR </t>
  </si>
  <si>
    <t xml:space="preserve">PARTICIPACIÓN SOCIAL </t>
  </si>
  <si>
    <t xml:space="preserve">MPS04 </t>
  </si>
  <si>
    <t xml:space="preserve"> INFORMACIÓN ESTRATÉGICA </t>
  </si>
  <si>
    <t>MEDE01.07</t>
  </si>
  <si>
    <t>Denuncia</t>
  </si>
  <si>
    <t>Riesgos de Cumplimiento</t>
  </si>
  <si>
    <t xml:space="preserve">INOPORTUNA </t>
  </si>
  <si>
    <t xml:space="preserve">ORGANIZACIÓN </t>
  </si>
  <si>
    <t xml:space="preserve">GESTIÓN JURÍDICO ADMINISTRATIVA </t>
  </si>
  <si>
    <t xml:space="preserve">MAJA01 </t>
  </si>
  <si>
    <t xml:space="preserve">1 ¿Afectar al grupo de funcionarios del proceso? </t>
  </si>
  <si>
    <t xml:space="preserve"> PRESTACIÓN DEL SERVICIO EDUCATIVO </t>
  </si>
  <si>
    <t>MDS01.01</t>
  </si>
  <si>
    <t>SI</t>
  </si>
  <si>
    <t>Trámites y Servicios</t>
  </si>
  <si>
    <t>Riesgos de Tecnología</t>
  </si>
  <si>
    <t xml:space="preserve">PREVENIR </t>
  </si>
  <si>
    <t xml:space="preserve">GESTIÓN DEL TALENTO HUMANO </t>
  </si>
  <si>
    <t xml:space="preserve">MATH02 </t>
  </si>
  <si>
    <t xml:space="preserve"> SERVICIO DE VIVIENDA SOCIAL </t>
  </si>
  <si>
    <t>MDS01.02</t>
  </si>
  <si>
    <t>Autocontrol</t>
  </si>
  <si>
    <t>Riesgos de Corrupción</t>
  </si>
  <si>
    <t>CONTROLAR</t>
  </si>
  <si>
    <t xml:space="preserve">GESTIÓN DE HACIENDA PÚBLICA </t>
  </si>
  <si>
    <t xml:space="preserve">MAHP03 </t>
  </si>
  <si>
    <t xml:space="preserve"> SERVICIO DE SALUD PUBLICA </t>
  </si>
  <si>
    <t xml:space="preserve">2 ¿Afectar el cumplimiento de metas y objetivos de la dependencia? </t>
  </si>
  <si>
    <t>MDS01.03</t>
  </si>
  <si>
    <t xml:space="preserve">Activos de Información </t>
  </si>
  <si>
    <t>Riesgos de Seguridad de la Información</t>
  </si>
  <si>
    <t>NO ES UN CONTROL</t>
  </si>
  <si>
    <t xml:space="preserve">GESTIÓN TECNOLÓGICA Y DE LA INFORMACIÓN </t>
  </si>
  <si>
    <t xml:space="preserve">MAGT04 </t>
  </si>
  <si>
    <t xml:space="preserve"> SERVICIO DEPORTE Y RECREACIÓN </t>
  </si>
  <si>
    <t>MDS01.04</t>
  </si>
  <si>
    <t xml:space="preserve">CONFIABLE </t>
  </si>
  <si>
    <t xml:space="preserve">3 ¿Afectar el cumplimiento de misión de la entidad? </t>
  </si>
  <si>
    <t xml:space="preserve">CONTROL </t>
  </si>
  <si>
    <t xml:space="preserve">MCCO01 </t>
  </si>
  <si>
    <t xml:space="preserve"> ATENCIÓN A LA COMUNIDAD Y GRUPOS POBLACIONALES </t>
  </si>
  <si>
    <t>MDS01.07</t>
  </si>
  <si>
    <t>NO CONFIABLE</t>
  </si>
  <si>
    <t xml:space="preserve"> SERVICIOS PÚBLICOS </t>
  </si>
  <si>
    <t xml:space="preserve">4 ¿Afectar el cumplimiento de la misión del sector al que pertenece la entidad? </t>
  </si>
  <si>
    <t>MDS01.08</t>
  </si>
  <si>
    <t>SE INVESTIGAN Y RESUELVEN OPORTUNAMENTE</t>
  </si>
  <si>
    <t xml:space="preserve"> GESTIÓN CULTURAL  </t>
  </si>
  <si>
    <t>MDS01.10</t>
  </si>
  <si>
    <t>NO SE INVESTIGAN Y RESUELVEN OPORTUNAMENTE</t>
  </si>
  <si>
    <t xml:space="preserve"> GESTIÓN DEL TURISMO </t>
  </si>
  <si>
    <t>MDS01.11</t>
  </si>
  <si>
    <t xml:space="preserve">5 ¿Generar pérdida de confianza de la entidad, afectando su reputación? </t>
  </si>
  <si>
    <t>COMPLETA</t>
  </si>
  <si>
    <t xml:space="preserve"> GESTIÓN CATASTRAL </t>
  </si>
  <si>
    <t>MDI02.01</t>
  </si>
  <si>
    <t xml:space="preserve">6 ¿Generar pérdida de recursos económicos? </t>
  </si>
  <si>
    <t>INCOMPLETA</t>
  </si>
  <si>
    <t xml:space="preserve"> DESARROLLO FÍSICO </t>
  </si>
  <si>
    <t>MDI02.02</t>
  </si>
  <si>
    <t>NO EXISTE</t>
  </si>
  <si>
    <t xml:space="preserve"> DESARROLLO ECONÓMICO Y COMPETITIVIDAD </t>
  </si>
  <si>
    <t>MDI02.03</t>
  </si>
  <si>
    <t>FUERTE</t>
  </si>
  <si>
    <t>96-100</t>
  </si>
  <si>
    <t xml:space="preserve">7 ¿Afectar la generación de los productos o la prestación de servicios? </t>
  </si>
  <si>
    <t xml:space="preserve"> SUSTENTABILIDAD AMBIENTAL </t>
  </si>
  <si>
    <t>MDI02.04</t>
  </si>
  <si>
    <t>MODERADO</t>
  </si>
  <si>
    <t>8.¿Dar lugar al detrimento de calidad de vida de la comunidad por la pérdida del bien,servicios o recursos públicos?</t>
  </si>
  <si>
    <t>86-95</t>
  </si>
  <si>
    <t xml:space="preserve"> CONVIVENCIA Y FORTALECIMIENTO SOCIAL </t>
  </si>
  <si>
    <t>MCS03.01</t>
  </si>
  <si>
    <t>DEBIL</t>
  </si>
  <si>
    <t xml:space="preserve">9 ¿Generar pérdida de información de la entidad? </t>
  </si>
  <si>
    <t>0-85</t>
  </si>
  <si>
    <t xml:space="preserve"> CONTROL Y MANTENIMIENTO DEL ORDEN PÚBLICO </t>
  </si>
  <si>
    <t>MCS03.02</t>
  </si>
  <si>
    <t>El control se ejecuta de manera consistente por parte del responsable.</t>
  </si>
  <si>
    <t xml:space="preserve">10 ¿Generar intervención de los órganos de control, de la Fiscalía u otro ente? </t>
  </si>
  <si>
    <t xml:space="preserve"> GESTIÓN DEL TRÁNSITO Y TRANSPORTE </t>
  </si>
  <si>
    <t>MCS03.03</t>
  </si>
  <si>
    <t>El control se ejecuta algunas veces por parte del responsable.</t>
  </si>
  <si>
    <t xml:space="preserve"> GESTIÓN DEL RIESGO DE DESASTRES </t>
  </si>
  <si>
    <t>MCS03.05</t>
  </si>
  <si>
    <t>El control no se ejecuta por parte del responsable.</t>
  </si>
  <si>
    <t xml:space="preserve"> GESTIÓN DE PAZ Y CULTURA CIUDADANA </t>
  </si>
  <si>
    <t>MCS03.06</t>
  </si>
  <si>
    <t xml:space="preserve"> PARTICIPACIÓN CIUDADANA Y GESTIÓN COMUNITARIA </t>
  </si>
  <si>
    <t>MPS04.01</t>
  </si>
  <si>
    <t xml:space="preserve"> GESTIÓN JURÍDICA </t>
  </si>
  <si>
    <t xml:space="preserve">11 ¿Dar lugar a procesos sancionatorios? </t>
  </si>
  <si>
    <t>MAJA01.01</t>
  </si>
  <si>
    <t xml:space="preserve"> ADQUISICIÓN DE BIENES, OBRAS Y SERVICIOS </t>
  </si>
  <si>
    <t>MAJA01.02</t>
  </si>
  <si>
    <t xml:space="preserve"> ADMINISTRACIÓN DE BIENES INMUEBLES, MUEBLES Y AUTOMOTORES </t>
  </si>
  <si>
    <t>MAJA01.03</t>
  </si>
  <si>
    <t xml:space="preserve">12 ¿Dar lugar a procesos disciplinarios? </t>
  </si>
  <si>
    <t xml:space="preserve"> GESTIÓN Y DESARROLLO HUMANO </t>
  </si>
  <si>
    <t>MATH02.06</t>
  </si>
  <si>
    <t xml:space="preserve"> GESTIÓN DE SEGURIDAD SOCIAL INTEGRAL </t>
  </si>
  <si>
    <t>MATH02.07</t>
  </si>
  <si>
    <t xml:space="preserve"> LIQUIDACIONES LABORALES </t>
  </si>
  <si>
    <t>MATH02.08</t>
  </si>
  <si>
    <t xml:space="preserve"> GESTIÓN TRIBUTARIA </t>
  </si>
  <si>
    <t>MAHP03.01</t>
  </si>
  <si>
    <t xml:space="preserve">13 ¿Dar lugar a procesos fiscales? </t>
  </si>
  <si>
    <t xml:space="preserve"> ADMINISTRACIÓN DE TESORERÍA </t>
  </si>
  <si>
    <t>MAHP03.02</t>
  </si>
  <si>
    <t xml:space="preserve"> CONTABILIDAD GENERAL </t>
  </si>
  <si>
    <t>MAHP03.03</t>
  </si>
  <si>
    <t xml:space="preserve"> GESTIÓN DE FINANZAS PÚBLICAS </t>
  </si>
  <si>
    <t>MAHP03.06</t>
  </si>
  <si>
    <t xml:space="preserve"> GESTIÓN DOCUMENTAL </t>
  </si>
  <si>
    <t>MAGT04.03</t>
  </si>
  <si>
    <t xml:space="preserve">14 ¿Dar lugar a procesos penales? </t>
  </si>
  <si>
    <t xml:space="preserve"> ADMINISTRACIÓN DE TECNOLOGÍAS DE INFORMACIÓN Y LAS COMUNICACIONES </t>
  </si>
  <si>
    <t>MAGT04.04</t>
  </si>
  <si>
    <t xml:space="preserve"> ATENCIÓN AL USUARIO (PQRS) </t>
  </si>
  <si>
    <t>MAGT04.05</t>
  </si>
  <si>
    <t xml:space="preserve"> CONTROL INTERNO A LA GESTIÓN  </t>
  </si>
  <si>
    <t>MCCO01.02</t>
  </si>
  <si>
    <t xml:space="preserve">15 ¿Generar pérdida de credibilidad del sector? </t>
  </si>
  <si>
    <t xml:space="preserve"> CONTROL DISCIPLINARIO </t>
  </si>
  <si>
    <t>Elaborado por DADII-SGO - Versión Mayo 17 2019</t>
  </si>
  <si>
    <t>MCCO01.03</t>
  </si>
  <si>
    <t xml:space="preserve">17 ¿Afectar la imagen regional? </t>
  </si>
  <si>
    <t xml:space="preserve">18 ¿Afectar la imagen nacional? </t>
  </si>
  <si>
    <t xml:space="preserve">19 ¿Generar daño ambiental? </t>
  </si>
  <si>
    <t>RESULTADO</t>
  </si>
  <si>
    <t xml:space="preserve"> </t>
  </si>
  <si>
    <t>MACROPROCESO:  DESARROLLO SOCIAL</t>
  </si>
  <si>
    <t>CÓDIGO: MDS01</t>
  </si>
  <si>
    <t xml:space="preserve">PROCESO:  ATENCIÓN A LA COMUNIDAD Y GRUPOS POBLACIONALES </t>
  </si>
  <si>
    <t>CÓDIGO: MDS01.07</t>
  </si>
  <si>
    <r>
      <t>OBJETIVO DEL PROCESO:  Implementar políticas, programas y servicios sociales para la promoción, protección, restitución y garantía de derechos sociales y culturales con enfoque diferencial en el marco de la Constitución, la Ley y la corresponsabilidad entre familia, sociedad y Estado de los habitantes de Cali con énfasis en atención a las poblaciones en situación de vulnerabilidad, exclusión social y con necesidades especiales para la integración social.</t>
    </r>
    <r>
      <rPr>
        <sz val="10"/>
        <color rgb="FF000000"/>
        <rFont val="Arial"/>
      </rPr>
      <t xml:space="preserve">
</t>
    </r>
  </si>
  <si>
    <t>TIPO DE PROCESO: MISIONAL</t>
  </si>
  <si>
    <t xml:space="preserve">IDENTIFICACION CONTEXTO </t>
  </si>
  <si>
    <t xml:space="preserve">CONTEXTO EXTERNO </t>
  </si>
  <si>
    <t>DESCRIPCIÓN DE LA OPORTUNIDAD</t>
  </si>
  <si>
    <t>DESCRIPCIÓN DE LA AMENAZA</t>
  </si>
  <si>
    <t>FACTOR</t>
  </si>
  <si>
    <t>ECONÓMICOS: Disponibilidad de capital, liquidez, mercados financieros, desempleo, competencia.</t>
  </si>
  <si>
    <t>Posibilidades de alianzas estratégicas con entidades del orden  internacional, nacional, regional  y local para la financiación de proyectos.</t>
  </si>
  <si>
    <t xml:space="preserve">Incremento del impuesto del IVA al 19% que afecta los recursos para la ejecución de los proyectos planeados en la vigencia. </t>
  </si>
  <si>
    <t>Desarrollo económico en la región y mayores oportunidades de empleo para la población.</t>
  </si>
  <si>
    <t>Aumento de población en condiciones de vulnerabilidad o pobreza.</t>
  </si>
  <si>
    <t xml:space="preserve">Disminución de los ingresos del municipio, por recesión económica. </t>
  </si>
  <si>
    <t>POLÍTICOS: Cambios de gobierno, legislación, políticas públicas, regulación.</t>
  </si>
  <si>
    <t>Establecimiento de  normas y mecanismos que generen estabilidad y desarrollo en la implementación del proceso y los objetivos misionales.</t>
  </si>
  <si>
    <t>Inestabilidad política o cambios de gobierno, que pueden afectar la continuidad e implementación de planes y proyectos y la estabilidad de personal estratégico.</t>
  </si>
  <si>
    <t>Políticas públicas que favorezcan recursos financieros y técnicos para la gestión y ejecución de programas sociales.</t>
  </si>
  <si>
    <t xml:space="preserve">Influencia de la clase política en las decisiones administrativas de la entidad y/o en la asignación de beneficios o recursos del Estado. </t>
  </si>
  <si>
    <t>TECNOLÓGICOS: Avances en tecnología, acceso a sistemas de información externos, gobierno en línea.</t>
  </si>
  <si>
    <t>Disponibilidad de automatización de procesos técnicos, financieros y administrativos.  Gobierno en línea para la consulta de los servicios y la información que genera la Entidad.</t>
  </si>
  <si>
    <t>Piratería informática y hackers.</t>
  </si>
  <si>
    <t>Dificultades en el acceso, soporte e integración de  los software y bases de datos  existentes</t>
  </si>
  <si>
    <t>SOCIAL: Demografía, responsabilidad social, orden público.</t>
  </si>
  <si>
    <t>Diversidad étnica y cultura de la región</t>
  </si>
  <si>
    <t>Problemas de orden público, desplazamiento forzado y/o económico de la población.</t>
  </si>
  <si>
    <t>Personas que buscan clasificarse y certificarse en condición de vulnerabilidad (desplazamiento, mujer víctima de violencia, etc.) para acceder a beneficios y/o subsidios que brinda el Estado.</t>
  </si>
  <si>
    <t>Imaginarios sobre el desprestigio del Estado para el cumplimiento de compromisos con otros.</t>
  </si>
  <si>
    <t>LEGAL:</t>
  </si>
  <si>
    <t>CONTEXTO INTERNO</t>
  </si>
  <si>
    <t>DESCRIPCIÓN DE LA FORTALEZA</t>
  </si>
  <si>
    <t>DESCRIPCIÓN DE LA DEBILIDAD</t>
  </si>
  <si>
    <t>ESTRATÉGICOS: Direccionamiento estratégico, planeación institucional, liderazgo, trabajo en equipo.</t>
  </si>
  <si>
    <t>El Plan de Desarrollo y otros planes institucionales, como instrumentos de planeación estratégica. La estructura actual cuenta con organismos que lideran los procesos estratégicos y los sistemas de gestión en la entidad.</t>
  </si>
  <si>
    <t>Falta mayor trabajo en equipo y articulación entre los diferentes procesos. Se sigue viendo la entidad por dependencias y no como un solo ente.</t>
  </si>
  <si>
    <t>PROCESOS: Capacidad, diseño, ejecución, proveedores, entradas, salidas, gestión del conocimiento.</t>
  </si>
  <si>
    <t>La Entidad cuenta con el Mapa Operativo de Procesos, donde cada proceso está documentado (alcance, objetivo, responsables, interacciones)  y se gestiona adecuadamente, según la normatividad vigente.</t>
  </si>
  <si>
    <t>Falta de una cultura en la entidad de gestión por procesos y no por dependencias, afectando la articulación y comunicación entre algunos procesos proveedores y clientes.</t>
  </si>
  <si>
    <t>TECNOLOGÍA: Integridad de datos, disponibilidad de datos y sistemas, desarrollo, producción, mantenimiento de sistemas de información.</t>
  </si>
  <si>
    <t xml:space="preserve">Existencia de un organismo enfocado al desarrollo y soporte de las TICS en la Entidad. </t>
  </si>
  <si>
    <t xml:space="preserve">Debilidad en la Administración de los riesgos y contingencias informáticas. Falta de recursos tecnológicos y  acompañamiento del organismo encargado para el uso y administración de las herramientas disponibles. </t>
  </si>
  <si>
    <t>PERSONAL: Competencia del personal, disponibilidad del personal, seguridad y salud ocupacional.</t>
  </si>
  <si>
    <t>La mayoría del personal de la entidad es competente.  Existen programas de desarrollo y compensaciones laborales favorables para el personal de planta.</t>
  </si>
  <si>
    <t>Aproximadamente un 90% del personal de la entidad es contratista (prestador de servicios), lo cual genera inestabilidad y  afecta  la efectividad de los procesos y la sostenibilidad operativa de la organización.</t>
  </si>
  <si>
    <t>Dificultades en seguridad y salud ocupacional por las limitaciones en la infraestructura.</t>
  </si>
  <si>
    <t>COMUNICACIÓN INTERNA: Canales utilizados y su efectividad, flujo de la información necesaria para el desarrollo de las operaciones.</t>
  </si>
  <si>
    <t>Existencia del Sistema de gestión documental Orfeo, correos institucionales y la intranet</t>
  </si>
  <si>
    <t xml:space="preserve">Desinformación al interior de la entidad.  El tamaño de la entidad, a veces dificulta una comunicación rápida y directa con todos los funcionarios.  </t>
  </si>
  <si>
    <t>Desconocimiento de los procedimientos que se deben aplicar para la verificación de los requisitos.</t>
  </si>
  <si>
    <t>FINANCIEROS: Presupuesto de funcionamiento, recursos de inversión, infraestructura, capacidad instalada.</t>
  </si>
  <si>
    <t xml:space="preserve">Controles al presupuesto financiero y flujos de caja para el pago oportuno  de las obligaciones financieras, laborales y comerciales. </t>
  </si>
  <si>
    <t>Recursos limitados para la atención y desarrollo de proyectos sociales para la población vulnerable,   demora o nula asignación presupuestal  para proyectos</t>
  </si>
  <si>
    <t>Limitaciones financieras para ampliar el presupuesto de funcionamiento en lo relativo a  la planta de personal.</t>
  </si>
  <si>
    <t>La infraestructura de algunas dependencias es deficiente en espacio, mobiliario y equipos afectando la productividad y el clima laboral</t>
  </si>
  <si>
    <t>CONTEXTO DEL PROCESO</t>
  </si>
  <si>
    <t xml:space="preserve">CONTEXTO </t>
  </si>
  <si>
    <t>DISEÑO DEL PROCESO: Claridad en la descripción del alcance y objetivo del proceso.</t>
  </si>
  <si>
    <t>El proceso está actualizado y validado, donde se identifica claramente su objetivo, alcance, actividades, responsables e interacción con otros procesos.
Se cuenta con la certificación ISO 9001:2015 de tres lineas de servicio del proceso.</t>
  </si>
  <si>
    <t xml:space="preserve">Falta de una mayor divulgación e interiorización del objetivo y alcance del proceso a todos los funcionarios de la Secretaría de Bienestar Social
</t>
  </si>
  <si>
    <t>INTERACCIONES CON OTROS PROCESOS: Relación precisa con otros procesos en cuanto a insumos, proveedores, productos, usuarios o clientes.</t>
  </si>
  <si>
    <t xml:space="preserve">En la caracterización del proceso, se identifica con precisión la interacción con sus clientes internos y externos.  </t>
  </si>
  <si>
    <t>Falta fortalecer la Interacción, articulación y cooperación con algunos procesos misionales  que se relacionan directamente con el trabajodel proceso en lo realcionado con comites y mesasde trabajo con las poblaciones ( proceso Participación Ciudadana) y con la implementación de políticas públicas (proceso Planeación económica y social).</t>
  </si>
  <si>
    <t>COMUNICACIÓN ENTRE LOS PROCESOS: Efectividad en los flujos de información determinados en la interacción de los procesos.</t>
  </si>
  <si>
    <t xml:space="preserve">Debilidad en una comunicación fluida y permanente al interior del proceso y  con otros procesos de la Entidad, para la articulación e implementación de las políticas públicas sociales para población vulnerable.  </t>
  </si>
  <si>
    <t>TRANSVERSALIDAD: Procesos que determinan lineamientos necesarios para el desarrollo de todos los procesos de la entidad.</t>
  </si>
  <si>
    <t>Existen lineamientos precisos de los procesos transversales para la gestión del proceso.</t>
  </si>
  <si>
    <t xml:space="preserve"> 
Falta mayor acompañamiento para la implementación de los lineamientos de algunos  procesos transversales.
</t>
  </si>
  <si>
    <t>PROCEDIMIENTOS ASOCIADOS: Pertinencia en los procedimientos que desarrollan los procesos.</t>
  </si>
  <si>
    <t>Los procedimientos fueron actualizados y validados con los  líderes de los programas y su equipo de trabajo, conforme a la actualización del proceso para el proceso de certificación de 2018.</t>
  </si>
  <si>
    <t xml:space="preserve">Falta de una mayor divulgación, capacitación  e interiorización de los procedimientos actualizados y su normatividad, a los funcionarios de la Secretaría de Bienestar Social.
Existen servicios no modelados </t>
  </si>
  <si>
    <t>RESPONSABLES DEL PROCESO: Grado de autoridad y responsabilidad de los funcionarios frente al proceso.</t>
  </si>
  <si>
    <t>Los grados de autoridad y responsabilidad están claramente definidos en los procedimientos y en la estructura de la Secretaria de Bienestar Social. 
Desconocimiento de los criterios para la toma de decisiones de los  responsables de la entrega del auxilio, ayuda técnica o servicio.
Desconocimiento de los procedimientos que se deben aplicar para la verificación de los requisitos.
Desconocimiento de los procedimientos que se deben aplicar para la verificación de los requisitos.</t>
  </si>
  <si>
    <t xml:space="preserve">Falta de una mayor divulgación, capacitación  e interiorización de los procedimientos actualizados y su normatividad, a los funcionarios de la Secretaría de Bienestar Social.
Existe una alta concentración de responsabilidad en la subsecretaria de poblaciones y etnías que responder por la implementación de 10 de los 13 procedimientos modelados mientras en las otras 3 subsecretarías éstan a cargo de un procedimiento cada una.
Falta de un mayor acompañamiento  y seguimiento en campo a los operadores ó personal  que lleva a cabo la atención a la población vulnerable.
Interés indebido de beneficiar a determinadas personas por razones particulares.
</t>
  </si>
  <si>
    <r>
      <rPr>
        <b/>
        <sz val="10"/>
        <rFont val="Arial"/>
      </rPr>
      <t xml:space="preserve">Elaborado Por: </t>
    </r>
    <r>
      <rPr>
        <sz val="10"/>
        <rFont val="Arial"/>
      </rPr>
      <t>Teresa Cancelado - Contratista, Beatriz Eugenia Montoya - Contratista, Julio A. Cancelado - Contratista, Hugo Fernando Millán- Contratista</t>
    </r>
  </si>
  <si>
    <r>
      <rPr>
        <b/>
        <sz val="10"/>
        <rFont val="Arial"/>
      </rPr>
      <t xml:space="preserve">Revisado Por: </t>
    </r>
    <r>
      <rPr>
        <sz val="10"/>
        <rFont val="Arial"/>
      </rPr>
      <t>Jenny Gutiérrez - Contratista, Luisa Fernanda Trujillo - Profesional Universitario, Lorena Escandón - Profesional Universitario.</t>
    </r>
  </si>
  <si>
    <r>
      <t xml:space="preserve">Aprobado Por: </t>
    </r>
    <r>
      <rPr>
        <sz val="10"/>
        <rFont val="Arial"/>
      </rPr>
      <t>Daniel Jair Chacón - Subdirector de Gestión Organizacional.</t>
    </r>
  </si>
  <si>
    <t>SOCIALES: Demografía, responsabilidad social, orden público.</t>
  </si>
  <si>
    <t>MEDIOAMBIENTALES: Emisiones y residuos, energía, catástrofes naturales, desarrollo sostenible.</t>
  </si>
  <si>
    <t>COMUNICACIÓN EXTERNA: Mecanismos utilizados para entrar en contacto con los usuarios o ciudadanos, canales establecidos para que el mismo se comunique con la entidad.</t>
  </si>
  <si>
    <t>TIPO DE PROCESO: ESTRATÉGICO</t>
  </si>
  <si>
    <t>TIPO DE PROCESO: DE APOYO</t>
  </si>
  <si>
    <t>TIPO DE PROCESO: DE CONTROL</t>
  </si>
  <si>
    <t>Fuente: Secretaría de Transparencia de la Presidencia de la República.</t>
  </si>
  <si>
    <t>MUNICIPIO DE SANTIAGO DE CALI</t>
  </si>
  <si>
    <t>Metodología de Administración de Riesgos de Gestión</t>
  </si>
  <si>
    <t xml:space="preserve">                                                      Tabla PROBABILIDAD</t>
  </si>
  <si>
    <r>
      <t xml:space="preserve">Utilice la siguientes tablas de probabilidad para calificar la posibilidad de ocurrencia ya sea para los </t>
    </r>
    <r>
      <rPr>
        <b/>
        <sz val="14"/>
        <color rgb="FF000000"/>
        <rFont val="Calibri"/>
      </rPr>
      <t>riesgos de gestión, corrupación y seguridad de la información:</t>
    </r>
  </si>
  <si>
    <t>NIVEL</t>
  </si>
  <si>
    <t>DESCRIPTOR</t>
  </si>
  <si>
    <t xml:space="preserve">PROBABILIDAD DE GESTIÓN </t>
  </si>
  <si>
    <t>PROBABILIDAD DE CORRUPCIÓN</t>
  </si>
  <si>
    <t>PROBABILIDAD SISTEMA DE GESTION DE SEGURIDAD DE LA INFORMACIÓN</t>
  </si>
  <si>
    <t>Probabilidad 1</t>
  </si>
  <si>
    <t>Probabilidad 2</t>
  </si>
  <si>
    <t>Probabilidad 3</t>
  </si>
  <si>
    <t>Probabilidad 4</t>
  </si>
  <si>
    <t xml:space="preserve">P4 </t>
  </si>
  <si>
    <t>P5</t>
  </si>
  <si>
    <t>Probabiliad 6</t>
  </si>
  <si>
    <t xml:space="preserve">Muy alta </t>
  </si>
  <si>
    <t>El evento ocurra con mucha frecuencia</t>
  </si>
  <si>
    <t>El evento se presenta mas del 30% de las veces.</t>
  </si>
  <si>
    <t>El evento se podría presentar mas de una vez en el  mes</t>
  </si>
  <si>
    <t>El evento se presenta más de 1 vez cada 6 meses</t>
  </si>
  <si>
    <t>Se ha presentado más de 4 veces en el último año</t>
  </si>
  <si>
    <t>El riesgo se presenta una vez cada 6 meses</t>
  </si>
  <si>
    <t>Metodología de Administración de Riesgos vigencia 2017</t>
  </si>
  <si>
    <t>El evento en la mayoría de las circunstancias se podría presentar más de una vez en el mes.</t>
  </si>
  <si>
    <t>Alta</t>
  </si>
  <si>
    <t>El evento ocurra con frecuencia</t>
  </si>
  <si>
    <t>El evento se presenta  entre   &gt; 21% - 30% de las veces.</t>
  </si>
  <si>
    <t>El evento se podría presentar una vez en el  mes</t>
  </si>
  <si>
    <t>El evento se presenta 1 vez al año</t>
  </si>
  <si>
    <t>Se ha presentado entre 2 o 3 veces en el último año</t>
  </si>
  <si>
    <t>El riesgo se presenta una vez al año</t>
  </si>
  <si>
    <t>NOMBRE DE LA TÉCNICA</t>
  </si>
  <si>
    <t xml:space="preserve">El evento en la mayoría de las circunstancias se podría presentarse 1 vez en el mes </t>
  </si>
  <si>
    <t>Medio</t>
  </si>
  <si>
    <t>El evento ocurra posiblemente</t>
  </si>
  <si>
    <t>DESCRIPCIÓN</t>
  </si>
  <si>
    <t>El evento se presenta entre &gt;12% - 21% de las veces.</t>
  </si>
  <si>
    <t>El evento se podría presentar una vez en el  trimestre</t>
  </si>
  <si>
    <t>FORTALEZAS Y LIMITACIONES DE LA TÉCNICA</t>
  </si>
  <si>
    <t xml:space="preserve">El evento se presenta al menos 1 vez en los 2 ultimos años </t>
  </si>
  <si>
    <t>Se ha presentado al menos 1 vez en el último año</t>
  </si>
  <si>
    <t>El riesgo se presenta una vez los ultimos 2 años</t>
  </si>
  <si>
    <t>El evento podría presentarse 1 vez en el trimestre.</t>
  </si>
  <si>
    <t xml:space="preserve">Baja </t>
  </si>
  <si>
    <t>El evento ocurra con poca frecuencia</t>
  </si>
  <si>
    <t>El evento se presenta entre &gt; 5% - 12% de las veces.</t>
  </si>
  <si>
    <t>El evento se podria presentar una vez en el  semestre</t>
  </si>
  <si>
    <t>El evento se presenta una vez los ultimos 3 años</t>
  </si>
  <si>
    <t xml:space="preserve">El evento podria ocurrir en algun momento </t>
  </si>
  <si>
    <t xml:space="preserve">El riesgo </t>
  </si>
  <si>
    <t>El evento podría ocurir 1 vez en el semestre</t>
  </si>
  <si>
    <t>ORIENTACIONES GENERALES Y/O EJEMPLO</t>
  </si>
  <si>
    <t>Muy baja</t>
  </si>
  <si>
    <t>El evento ocurra con muy poca frecuencia</t>
  </si>
  <si>
    <t>El evento se presenta el 5% de las veces o menos</t>
  </si>
  <si>
    <t xml:space="preserve">FORTALEZAS  </t>
  </si>
  <si>
    <t>El evento se podria presentar una vez en el año</t>
  </si>
  <si>
    <t>LIMITACIONES</t>
  </si>
  <si>
    <t>No se ha presenta una vez los ultimos 5 años</t>
  </si>
  <si>
    <t>El evento puede ocurrir solo en circustancias excepcionales (poco comunes)</t>
  </si>
  <si>
    <t>Lluvia de Ideas
(ó Tormenta de Ideas)</t>
  </si>
  <si>
    <t>El riesgo se presenta una vez los ultimos 5 años</t>
  </si>
  <si>
    <t>Implica estimular y fomentar  el flujo libre de la conversación entre un grupo de personas con conocimiento  ara identificar los modos de potenciales  de falla y los peligros asociados, los riesgos, los criterios para las decisiones y/o las opciones de tratamiento. Sin embargo la verdadera lluvia de ideas  implica Técnicas particulares para tratar de garantizar la estimulación  de la imaginación  de las personas median los pensamientos  y las declaraciones  de los otros grupos.</t>
  </si>
  <si>
    <t>El evento podría ocurrir solo en ocaciones excepcionales, una vez al año.</t>
  </si>
  <si>
    <t xml:space="preserve">Fomenta la imaginación, lo cual ayuda a identificar riesgos nuevos y soluciones novedosas.
Es relativamente fácil y rápida de establecer.
</t>
  </si>
  <si>
    <t xml:space="preserve">Los participantes pueden carecer de la habilidad y el conocimiento, lo cual no les permite  ser contribuyentes eficaces.
Dado que relativamente no es estructurado, es fácil demostrar que el proceso no ha sido exhaustivo, por ejemplo demostrar que todos los riesgos  potenciales se han identificado.
Puede existir una dinámica de grupo particular en la que algunas personas  con ideas útiles permanecen en silencio  mientras que otras dominan la discusión, lo que se podría solucionar mediante la lluvia de ideas por computador, esta técnica puede realizarse de forma anónima evitanto así la influencia de aspectos políticos o personales que pueden impedir el flujo libre de las ideas. 
</t>
  </si>
  <si>
    <t>Fuente: Elaboraciòn a partir  DE "Guía para la administración del riesgo y el diseño de controles en entidades públicas" Versión 4 de 2018- Dirección y Desempeño Intitucional- Función Pública</t>
  </si>
  <si>
    <t>Una sesión de lluvia de ideas estructurada debería cubrir los siguientes pasos:</t>
  </si>
  <si>
    <t>USO:</t>
  </si>
  <si>
    <t>Considerando materizalización de riesgos de maximo de 30%</t>
  </si>
  <si>
    <t xml:space="preserve">Se puede utilizar  para discusiones  de alto nivel en las identifican los problemas, para la revisión más detallada, o en un nivel detallado para problemas particulares. </t>
  </si>
  <si>
    <t>PROCESO:</t>
  </si>
  <si>
    <t>Muy Alta</t>
  </si>
  <si>
    <t>&gt; 30%</t>
  </si>
  <si>
    <t>La lluvia de ideas puede ser formal o informal.</t>
  </si>
  <si>
    <t>En un Proceso Formal:</t>
  </si>
  <si>
    <t>Media</t>
  </si>
  <si>
    <t>Baja</t>
  </si>
  <si>
    <t>El facilitador  prepara antes de la sesión las orientaciones y guías de pensamiento adecuadas  para El contexto.</t>
  </si>
  <si>
    <t>Muy Baja</t>
  </si>
  <si>
    <t>Se define los objetivos  de la sesión y Se explican las reglas.</t>
  </si>
  <si>
    <t>Considerando materizalización de riesgos maximo del 20%</t>
  </si>
  <si>
    <t xml:space="preserve">El facilitador empieza una secuencia de pensamientos  y todos  exploran las ideas  identificando tantos aspectos como sea posible. Todos los elementos  de entrada se aceptan  y ninguno se critica, y el grupo se mueve rápidamente para permitir  que las ideas promueven el pensamiento lateral. </t>
  </si>
  <si>
    <t>El facilitador puede orientar  a las personas en una nueva ruta  cuando Se ha agotado una dirección  de pensamiento o cuando la discusión Se desvía demasiado.</t>
  </si>
  <si>
    <t>&gt; 20%</t>
  </si>
  <si>
    <t>Fuente: Fundibeq 
(Consultado en: http://www.fundibeq.org/opencms/export/sites/default/PWF/downloads/gallery/methodology/tools/tormenta_de_ideas.pdf)</t>
  </si>
  <si>
    <t>En un Proceso Informal:</t>
  </si>
  <si>
    <t>Es menos estructurada y conffrecuencia es más específica para un fin determinado.</t>
  </si>
  <si>
    <r>
      <rPr>
        <b/>
        <sz val="10"/>
        <color rgb="FF000000"/>
        <rFont val="Lucida Sans"/>
      </rPr>
      <t xml:space="preserve">Ejemplo: </t>
    </r>
    <r>
      <rPr>
        <sz val="10"/>
        <color rgb="FF000000"/>
        <rFont val="Lucida Sans"/>
      </rPr>
      <t xml:space="preserve">En un taller de trabajo un facilitador lidera la discusión sobre los eventos que pueden afectar los objetivos del reporte financiero externo. Al taller asisten miembros del equipo contable y el facilitador es el líder del proceso financiero, con amplio conocimiento en la metodología de riesgos. En este caso al combinar los conocimientos y la experiencia de los miembros del equipo, se identifican eventos importantes que de otro modo podrían obviarse o no tenerse en cuenta.
Los resultados de la discusión deberán irse depurando a través de las orientaciones del facilitador e irse formalizando para su inclusión en el análisis de riesgo del procesos financiero. </t>
    </r>
  </si>
  <si>
    <t xml:space="preserve">Entrevistas Estructuradas o Semiestructuradas  </t>
  </si>
  <si>
    <t>En una entrevista estructurada, a los entrevistados individuales se les hace una serie de preguntas preparadas tomadas de una hoja guía que anima al entrevistado a visualizar una  situación desdés una perspectiva diferente e identificar así los riesgos  a partir de tal perspectiva. 
La entrevista  semiestructurada es similar, pero permite mayor libertad  de conversación para explorar los aspectos que se van originando.</t>
  </si>
  <si>
    <t>Considerando materizalización de riesgos maximo del 10%</t>
  </si>
  <si>
    <t xml:space="preserve">Las entrevistas estructuras permiten a las personas tener tiempo para un pensamiento considerado sobre el tema. 
La comunicación personalizada puede permitir mayor profundidad en la consideración de los temas.
Las entrevistas estructuradas permiten la participación de un número mayor de partes involucradas que la lluvia de ideas la cual utiliza un grupo  relativamente pequeño.
</t>
  </si>
  <si>
    <t xml:space="preserve">Se necesita de mucho tiempo para que el facilitador obtenga opiniones  variadas de esta manera.
Se tolera el sesgo y no se elimina mediante  la discusión del grupo.
Es posible que no se logre la motivación  de la imaginación que es una característica de lluvia de ideas.
</t>
  </si>
  <si>
    <t>&gt; 10%</t>
  </si>
  <si>
    <r>
      <rPr>
        <b/>
        <sz val="10"/>
        <color rgb="FF000000"/>
        <rFont val="Lucida Sans"/>
      </rPr>
      <t xml:space="preserve">EJEMPLO ENTREVISTA ESTRUCTURADA
Agenda de la Entrevista
</t>
    </r>
    <r>
      <rPr>
        <sz val="10"/>
        <color rgb="FF000000"/>
        <rFont val="Lucida Sans"/>
      </rPr>
      <t xml:space="preserve">1. Introducción
2. Proporcionar antecedentes sobre el proyecto y el proceso de la entrevista.
3. Confirmar la información sobre cargo, formación y responsabilidades actuales del entrevistado en el proceso sobre el cual se va a indagar.
4. Confirmar que ha recibido y leído el material de apoyo proporcionado con anterioridad (esta información es vital para que la entrevista aporte información relevante frente al análisis de riesgos del proceso objeto de la entrevista).
</t>
    </r>
    <r>
      <rPr>
        <b/>
        <sz val="10"/>
        <color rgb="FF000000"/>
        <rFont val="Lucida Sans"/>
      </rPr>
      <t>Estrategias y Objetivos</t>
    </r>
    <r>
      <rPr>
        <sz val="10"/>
        <color rgb="FF000000"/>
        <rFont val="Lucida Sans"/>
      </rPr>
      <t xml:space="preserve">
1. Identificar los objetivos principales dentro del proceso donde participa el entrevistado.
2. Determinar cómo dichos objetivos se alinean con la estrategia y objetivos de la entidad.
3. Identificar los indicadores del proceso y las metas asociadas.
4. Determinar cuiál es la tolerancia al riesgo del proceso (relacionado con la política de riesgos institucional).
5. Comentar los factores relacionados con posibles eventos vinculados al objetivo.
6. Identificar los posibles eventos que constituyen riesgos para los objetivos y los que representan oportunidades.
7. Considerar el modo en que el entrevistado da prioridad a estos eventos y su probabilidad e impacto.
8. Identificar los eventos de los últimos 12 meses que han provocado un impacto en la entidad y no fueron identificados por la dirección ni por el personal.
9. Considerar si se han de mejorar los mecanismos de identificación del riesgo.
</t>
    </r>
    <r>
      <rPr>
        <b/>
        <sz val="9"/>
        <color rgb="FF000000"/>
        <rFont val="Lucida Sans"/>
      </rPr>
      <t>Fuente: Pricewaterhouse Coopers. Administración de Riesgos Corporativos. Técnicas de Aplicación. Colombia. 2005. Pág. 29</t>
    </r>
  </si>
  <si>
    <t>Son útiles  cuando es difícil hacer que las personas se reúnan para una sesión de lluvia de ideas  o cuando el flujo  libre de una discusión en un grupo no es el adecuado  para las situaciones o las personas implicadas. Estas se pueden aplicar en cualquier etapa de un proyecto o proceso. Constituyen un medio para suministrar a las partes involucradas  los elementos de entrada.</t>
  </si>
  <si>
    <t xml:space="preserve">Se crea un conjunto de preguntas pertinentes para guiar al entrevistador, siempre que sea posible las preguntas deberían ser abiertas, sencillas, tener un lenguaje adecuado para los entrevistados y abarcar solamente un aspecto. También se elaboran posibles preguntas de seguimiento para buscar aclaraciones.
Después de las preguntas se le presenta a la persona que está siendo entrevistada. Cuando se busca mayor  elaboración, las respuestas deberían ser abiertas. Se recomienda precaución  para no “guiar” al entrevistado.
Las respuestas se deberían tomar en consideración con algún grado de flexibilidad con el fin de brindar la oportunidad  de explorar las áreas hacia las cuales el entrevistado puede querer dirigirse.
</t>
  </si>
  <si>
    <t xml:space="preserve">Técnica Delphi  </t>
  </si>
  <si>
    <t xml:space="preserve">Es un procedimiento para obtener un consenso confiable de la opinión de un grupo de expertos, aunque se asocia a la lluvia de ideas, una característica de esta técnica es que los expertos expresan sus opiniones individualmente y de manera anónima al tiempo que tiene acceso a los puntos de vista de otros expertos a medida que el proceso avanza. </t>
  </si>
  <si>
    <t xml:space="preserve">Dado las opiniones son anónimas, aquellas que no son populares se expresan con mayor probabilidad.
Todas la opiniones tienen igual peso, lo cual evita el problema  de personalidades dominantes.
Se logra la propiedad de los resultados.
No es necesario que las personas se reúnan  en un lugar y en un momento determinado.
</t>
  </si>
  <si>
    <t xml:space="preserve">Es una actividad intensa y que consume mucho tiempo.
Es necesario que los participantes puedan  expresarse con claridad por escrito.
</t>
  </si>
  <si>
    <t>Se puede aplicar en cualquier etapa del proceso de gestión  de riesgos o en cualquier fase de un ciclo de duración  de un sistema, siempre que se necesite el consenso de los puntos  de vista de los expertos.</t>
  </si>
  <si>
    <t>Se integra a un grupo de expertos  utilizando un cuestionario semiestructurado. Los expertos no se reúnen  de modo que sus opiniones son independientes.
El procedimiento es el siguiente:
-Formación de un equipo que asuma y controle el proceso Delphi.
-Selección de un grupo de expertos (puede haber uno o más paneles de expertos)
-Desarrollo de la primera ronda de cuestionario.
-Someter el cuestionario a prueba.
-Enviar el cuestionario  a los panelistas individualmente.
-Se analiza la información proveniente de la primera ronda de respuestas, se combina y se vuelve a distribuir a los panelistas.
- El panelista responden y el proceso se repite hasta que se logre el consenso.</t>
  </si>
  <si>
    <r>
      <t xml:space="preserve">Figura 14 - El proceso del Metodo Delphi (Astigarraga, E., 2001)
</t>
    </r>
    <r>
      <rPr>
        <sz val="9"/>
        <color rgb="FF000000"/>
        <rFont val="Lucida Sans"/>
      </rPr>
      <t xml:space="preserve">
</t>
    </r>
    <r>
      <rPr>
        <b/>
        <sz val="9"/>
        <color rgb="FF000000"/>
        <rFont val="Lucida Sans"/>
      </rPr>
      <t>Fuente: Consultado en://www.monografias.com/trabajos75/expatriciacion-desarrollo-competencias-region-iberica/expatriciacion-desarrollo-competencias-region-iberica3.shtml#ixzz3GyiTZQ4k</t>
    </r>
    <r>
      <rPr>
        <b/>
        <sz val="10"/>
        <color rgb="FF000000"/>
        <rFont val="Lucida Sans"/>
      </rPr>
      <t xml:space="preserve">
</t>
    </r>
  </si>
  <si>
    <t>Listas de Verificación</t>
  </si>
  <si>
    <t>Son listados de peligros, riesgos o fallas en el control que se han desarrollado usualmente a partir de la experiencia, bien sea como resultado de una evaluación previa del riesgo o como resultado de fallas en el pasado.</t>
  </si>
  <si>
    <t xml:space="preserve">Pueden ser utilizadas por personas no expertas.
Cuando están bien diseñadas, combinan la experiencias.
Pueden ayudar a garantizar que no se olviden los problemas comunes.
</t>
  </si>
  <si>
    <t xml:space="preserve">Tienden a inhibir la imaginación  en la identificación de los riesgos.
Ellos abordan “lo que sabemos que sabemos” en el lugar de “lo que sabemos que no sabemos” o “lo que no sabemos que no sabemos”.
Estas listas fomentan el comportamiento  del tipo “marque la casilla”.
Tienden a basarse en la observación, de tal manera que omiten problemas que no se observan con facilidad.
</t>
  </si>
  <si>
    <r>
      <rPr>
        <b/>
        <sz val="10"/>
        <color rgb="FF000000"/>
        <rFont val="Lucida Sans"/>
      </rPr>
      <t>EJEMPLO:</t>
    </r>
    <r>
      <rPr>
        <sz val="10"/>
        <color rgb="FF000000"/>
        <rFont val="Lucida Sans"/>
      </rPr>
      <t xml:space="preserve">
La Dirección de una entidad antes de emprender un proyecto de incorporación de nueva tecnología determina un listado de eventos comunes a este tipo de proyectos, acudiendo a la experiencia de otras entidades que ya lo han implementado y del sector de tecnología en general.
La entidad revisa este inventario de riesgos genéricos inherentes a los proyectos de este tipo.
Dicho inventario constituye una manera útil de aprovechar el conocimiento acumulado por otras personas sobre el riesgo experimentado en esta área. Teniendo en cuenta que este inventario incluye riesgos propios y de otras entidades con diferentes caracaterísticas, la dirección considera el efecto de estos riesgos en sus propias circunstancias específicas.
En este caso al ser listados genéricos externos, el listado se revisa y se somete a mejoras por parte  del líder el proyecto y su equipo de trabajo, adaptando su contenido a la circunstancias de la entidad, para presentar una mejor relación con los riesgos de la organización y ser consecuentes con el lenguaje común de administración de riesgos de la entidad.
Cada lista que se determine deberá atender a las características del proceso a analizar.
</t>
    </r>
    <r>
      <rPr>
        <b/>
        <sz val="9"/>
        <color rgb="FF000000"/>
        <rFont val="Lucida Sans"/>
      </rPr>
      <t>Fuente: Pricewaterhouse Coopers. Administración de Riesgos Corporativos. Técnicas de Aplicación. Colombia. 2005. Pág. 27</t>
    </r>
  </si>
  <si>
    <t>Se puede utilizar para identificar los peligros y los riesgos o para valorar  la eficacia de los controles. Se puede utilizar en cualquier etapa del ciclo de duración de un producto, proceso o un sistema. También se puede utilizar como parte de otras técnicas para la valoración del riesgo, pero son más útiles cuando se aplica para verificar que todos se haya cubierto después de haber aplicado técnica más imaginativa que identifique los problemas nuevos.</t>
  </si>
  <si>
    <t xml:space="preserve">1. Se define el alcance de la actividad
2. Se selecciona una lista de Verificación que cubra adecuadamente el alcance. Es necesario seleccionar listas de verificación cuidadosamente para el propósito. Por ejemplo, una lista  de verificación de controles normales no se puede utilizar para identificar peligros o riesgos nuevos.
3. La persona o el grupo que utiliza  la lista de verificación recorre cada elemento del proceso o del sistema y revista si los elementos de la lista de verificación están presente.
</t>
  </si>
  <si>
    <t>Estructura ¿Qué pasaría si?</t>
  </si>
  <si>
    <t>La técnica  es un estudio sistemático, basado en el trabajo de equipo, que utiliza un conjunto de palabras o frases de "indicación”  que el facilitador utiliza frente a un taller para estimular a los participantes a que identifiquen  los riegos. El facilitador  y el equipo utilizan frases normales del tipo “que pasaría si” en combinación con las indicaciones para investigar  como un sistema, un elemento de la planta, la organización o el procedimiento se verán afectados por las desviaciones  con respecto al comportamiento de las operaciones normales.</t>
  </si>
  <si>
    <t xml:space="preserve">Tiene aplicación amplia para todas las formas de las plantas o sistemas físicos, situaciones o circunstancias, organizaciones o actividades. 
Necesita mínima preparación del equipo.
Es relativamente rápida y los peligros y riesgos mayores se hacen aparentes rápidamente en la sesión del taller.
El estudio está “orientado a los sistemas” y permite a las participantes revisar la respuesta del sistema a las desviaciones en lugar de solo examinar las consecuencias de la falla del componente.
Se puede utilizar para identificar las oportunidades de mejora de los procesos y los procesos y los sistemas y generalmente, se puede usar para identificas las acciones que originan o mejoran las probabilidades de éxito.
Crean un registro de riesgo y un plan  de tratamiento de riesgo con pocos esfuerzos de más.
Aunque con frecuencia se utiliza una forma de clasificación del riesgo cualitativa y semicuantitativa para la valoración del riesgo y para priorizar la atención en las sesiones resultantes, la técnica EQPS se puede utilizar para identificar riesgos y peligros que se puedan considerar en un estudio cuantitativo más adelante.
</t>
  </si>
  <si>
    <t xml:space="preserve">Para ser eficientes, se necesita un facilitador experimentado  y capaz.
Se necesita de preparación cuidadosa de tal manera que no se desperdicie  el tiempo del equipo durante el taller.
Si el equipo de taller no tiene una base  amplia y suficiente  de experiencia  o si el sistema de indicaciones  no es exhaustivo, es posible que no se identifique  algunos riesgos o peligros.
La aplicación de alto nivel de la técnica puede no revelar causa complejas, detalladas o correlacionadas.
</t>
  </si>
  <si>
    <t>Aunque esta técnica se diseñó originalmente para el estudio  de peligros en plantas químicas y petroquímicas, en la actualidad se aplica ampliamente a sistemas, elementos de la planta, procedimientos y organizaciones en general. En particular, se utiliza para examinar las consecuencias de los cambios y los riesgos así alterados o creados.</t>
  </si>
  <si>
    <t>A) Antes de empezar el estudio, el facilitador elabora un listado de indicaciones convenientes con palabras o frases que se pueden basar en un conjunto normal o se pueden crear para permitir una versión  exhaustiva de los peligros o los riesgos.
B) En el taller se discuten  y se alcanzan acuerdos sobre el contexto interno y externo  del  elemento, el sistema, el cambio o la situación, y también el alcance del estudio.
C) El facilitador pide a los participantes que planteen y discutan:
- Los riesgos y los peligros conocidos 
- La experiencia y los índices previos 
- Los controles y las salvaguardas conocidas y existentes 
- Los requisitos reglamentarios y las restricciones
D) La creación de una pregunta utilizando una  frase “que pasaría si” y una palabra o un tema de indicación. Las frases “que pasaría si” que se pueden usar son “¿que si…”?,  “¿qué sucedería si”…? “¿podría alguien o algo”…? “¿alguna vez algo o alguien”?, la intensión es estimular ala equipo de estudios para que  explore escenarios potenciales, sus causas, consecuencias o impactos.
E) Los riesgos se resumen y el equipo toma en consideración los controles existentes.
F) La descripción del riesgo, sus causas, consecuencias y los controles esperados se confirman con el equipo y sus registros.
G) El equipo considera si los controles son adecuados y eficaces y llega a un acuerdo sobre una declaración  de la eficiencia del control del riesgo. Si ésta es menos que satisfactoria, el equipo considera adicionalmente las tareas para el tratamiento del riesgo y define los controles  potenciales.
H) Durante la discusión se plantea preguntas “que pasara sí...”? adicionales para identificar  los riesgos.
I)  El facilitador utiliza listas de indicaciones para monitorear  la discusión y sugerir aspectos y escenarios adicionales para que el equipo los discuta.
J) Es normal utilizar un método de valoración del riesgo cualitativo o semicuantitativo para calificar las acciones  creadas en términos de prioridad. Normalmente, esta valoración del riesgo se realiza tomando  en consideración los controles existentes y su eficacia.</t>
  </si>
  <si>
    <t>Fuente: Consultado en: http://www.arlsura.com/pag_serlinea/distribuidores/doc/documentacion/analisis_de_seguridad.pdf</t>
  </si>
  <si>
    <t>LISTA CONTROLES ISO 27000
OBJETIVOS DE CONTROL Y CONTROLES DE SEGURIDAD DE LA INFORMACIÓN</t>
  </si>
  <si>
    <t>Análisis de Escenario</t>
  </si>
  <si>
    <t>Es un nombre que se le da  al desarrollo de modelos descriptivos de la  forma en el que el futuro se podría presentar. Se puede  utilizar conjuntos de escenarios que reflejan  (ejemplo) “el mejor caso”, “el peor caso” y “el caso esperado” para analizar las consecuencias potenciales y su probabilidad para cada escenario,  como una forma de análisis  de sensibilidad cuando se analiza el riesgo.
El análisis del escenario  no puede predecir las probabilidades  de tales cambios pero si puede considerar  las consecuencias y ayudar a las organizaciones a desarrollar las fortalezas y la flexibilidad necesarias para adaptarse a los cambios previsibles.</t>
  </si>
  <si>
    <t>El análisis del escenario toma en consideración  un rango de futuros posibles, lo cual puede ser preferible al enfoque tradicional de confiar en previsiones altas, medias, bajas que asumen, a través del uso de datos históricos, que los eventos futuros probablemente seguirán las tendencias del pasado. Esto es importante para situaciones en las que existe poco conocimiento vigente sobre el cual basar las predicciones o cuando se consideran riesgos en el futuro a largo plazo.</t>
  </si>
  <si>
    <t>Las principales dificultades al utilizar el análisis del escenario están asociadas con la disponibilidad de datos y la capacidad de los animales y de quienes toman decisiones para desarrollar escenarios susceptibles a la prueba de los resultados posibles.
Los peligros de utilizar el análisis del escenario como herramienta para la toma de decisiones  son que los escenarios utilizados pueden no tener una fundamentación  adecuada; que los datos sean especulativos y que los resultados no realistas no se puedan reconocer como tales.</t>
  </si>
  <si>
    <t xml:space="preserve">Núm. </t>
  </si>
  <si>
    <r>
      <t>EJEMPLO ANÁLISIS ESCENARIOS PARA EL SECTOR TIC</t>
    </r>
    <r>
      <rPr>
        <sz val="10"/>
        <color rgb="FF000000"/>
        <rFont val="Lucida Sans"/>
      </rPr>
      <t xml:space="preserve">
1. Se construye la matriz de sectores y factores con la documentación de respaldo que sea posible integrar y una explicación del significado de los sectores.
2. Se elige una configuración consistente que representa la situación actual -la configuración base, a la cual se le asigna un nombre relevante y se coloca en la parte inferior de la matriz.
3. A continuación se identifican dos o tres configuraciones distintas pero consistentes que son creibles como condiciones para el estado final de acuerdo al horizonte de tiempo en el que se está trabajando, se deben escribir descripciones cortas.
4. Encontrar unas cuantas configuraciones consistentes y creíbles como estados intermedios y registrarlas como en el punto anterior.
5. Dependiendo del análisis es posible conectar los dos o cuatro escenarios en líneas de tiempo consistentes y orientar la toma de decisiones dependiendo de los escenarios establecidos. Ver figura:</t>
    </r>
  </si>
  <si>
    <t xml:space="preserve">Nombre </t>
  </si>
  <si>
    <t xml:space="preserve">Descripción / Justificación </t>
  </si>
  <si>
    <t xml:space="preserve">A.5 </t>
  </si>
  <si>
    <t>Este análisis se puede utilizar para facilitar la toma de decisiones sobre políticas y planificar estrategias futuras, así como para considerar las actividades existentes. Puede tener un rol en los componentes de la valoración del riesgo. Para la identificación y el análisis se pueden utilizar grupos de escenarios que reflejen por ejemplo "el mejor caso", "el peor caso" y "el caso esperado" para identificar lo que podría suceder en circunstancias particulares y analizar las consecuencias potenciales y las probabilidades para cada escenario.</t>
  </si>
  <si>
    <t xml:space="preserve">Políticas de seguridad de la información </t>
  </si>
  <si>
    <t xml:space="preserve">A.5.1 </t>
  </si>
  <si>
    <t xml:space="preserve">Directrices establecidas por la dirección para la seguridad de la información </t>
  </si>
  <si>
    <t xml:space="preserve">Habiendo establecido un equipo y los canales de comunicaciones pertinentes, y después  de definir el contexto problema y los aspectos que se van a considerar, el siguiente paso es identificar la naturaleza de los cambios que podrían ocurrir. Para ello será necesario investigar  las tendencias principales y la sincronización probable de los cambios en las tendencias, así como un pensamiento imaginativo  acerca del futuro. Los cambios que se van a considerar pueden incluir:
- Cambios externos (por ejemplo los cambios tecnológicos)
- Decisiones que es necesario tomar en el futuro cercano pero que se pueden tener variedad de resultados.
- Las necesidades de las partes involucradas y la manera en que ellas podrían cambiar.
- Cambios en el ambiente del macro  (reglamentos, demografía, etc...). Algunos serán inevitables y algunos serán inciertos.
- Se propone una serie de escenarios enfocados cada uno en cambio plausible en los parámetros.
- Los escenarios se pueden usar entonces para probar y evaluar el interrogante original. En la prueba se toman en consideración de todos los factores significativo pero predecibles (por ejemplo los patrones de uso), y luego exploran que tan “exitosa” seria la política (actividad) en este nuevo escenario , y los resultados “ previos a las pruebas “utilizando preguntas  “¿Qué pasaría si ...?” basadas en presunciones modelo.
- Cuando se ha evaluado una pregunta o una propuesta con respecto a cada escenario, puede ser obvio que se necesitan modificación para hacer la más robusta  o menos riesgosa. El monitoreo y las respuestas ante los indicadores guía que puede brindar  la oportunidad para el cambio  en las estrategias planificadas.
- Dado que lo escenarios son únicamente “tajadas“ definidas de futuros posibles, es importante asegurarse  de tener en cuenta la probabilidad  de que ocurra un resultado (escenario) particular, es decir, adoptar un marco de referencia de riesgo. Por ejemplo, cuando se utilizan escenarios para el mejor caso, el peor caso y el caso esperado se debería intentar cualificar o expresar la probabilidad de que ocurra cada escenario.
</t>
  </si>
  <si>
    <t xml:space="preserve">Objetivo: Brindar orientación y apoyo por parte de la dirección, para la seguridad de la información de acuerdo con los requisitos del negocio y con las leyes y reglamentos pertinentes. </t>
  </si>
  <si>
    <t>Fuente: Consultado en: http://www.pnt.org.mx/boletin/Junio_2011/Pdfs/Innovacion_en_mercadotecnia.pdf</t>
  </si>
  <si>
    <t>Análisis de Impacto en el negocio</t>
  </si>
  <si>
    <t>También conocido como valoración del impacto en el negocio, analiza la manera en que los riesgos  clave  de alteración podrían afectar las operaciones de una organización e identifica y cuantifica las capacidades que serían necesarias para su gestión. Específicamente este análisis brinda una comprensión sobre:
-La identificación y criticidad de los procesos clave del negocio, las funciones y los recursos  asociados,  y las independencias importantes que existen para la organización.
-La manera en que los eventos perturbadores afectaran la capacidad y la habilidad para lograr los objetivos críticos para el negocio.
-La capacidad y habilidad necesarias  para la gestión del impacto de una alteración  y la recuperación  de la organización hasta niveles de operación pactados.</t>
  </si>
  <si>
    <t xml:space="preserve">A.5.1.1 </t>
  </si>
  <si>
    <t xml:space="preserve">La compresión de los procesos críticos, la cual brinda a la organización la habilidad para continuar logrando sus objetivos establecidos.
La compresión de los recursos que se requieren.
La oportunidad de definir los procesos operacionales  de una organización para facilitar la versatilidad de la organización.
</t>
  </si>
  <si>
    <t xml:space="preserve">La falta de conocimiento por parte de los participantes involucrados en diligenciar los cuestionarios, revisar las entrevistas o los talleres.
La dinámica de grupo puede afectar al análisis complejo  de un proceso crítico.
Las expectativas simples o demasiado optimistas de los requisitos de recuperación.
Dificultad para lograr un nivel adecuado  de comprensión de las operaciones  y las actividades  de la organización.
</t>
  </si>
  <si>
    <t xml:space="preserve">Políticas para la seguridad de la información </t>
  </si>
  <si>
    <t xml:space="preserve">Control: Se debería definir un conjunto de políticas para la seguridad de la información, aprobada por la dirección, publicada y comunicada a los empleados y partes externas pertinentes. </t>
  </si>
  <si>
    <r>
      <rPr>
        <b/>
        <sz val="10"/>
        <color rgb="FF000000"/>
        <rFont val="Lucida Sans"/>
      </rPr>
      <t>PASOS ESENCIALES:</t>
    </r>
    <r>
      <rPr>
        <sz val="10"/>
        <color rgb="FF000000"/>
        <rFont val="Lucida Sans"/>
      </rPr>
      <t xml:space="preserve">
1. Identificar el tipo de proceso y el líder del mismo.
2. Listar cada una de las actividades que realiza el proceso para entender cual es el propósito del mismo, aquí se debe analizar cada actividad que se ejecute en tres aspectos: riesgo financiero de no ejecutar tal actividad, riesgo regulatorio o legal de no ejecutar tal actividad, y el riesgo reputacional o con el cliente de no ejecutar tal actividad.
3. Una vez que el líder y su equipo de trabajo tienen una lista de todas las actividades y sabe que pasa si no se realizan, la siguiente respuesta a obtener es qué tan pronto veremos el impacto? Será tan pronto se deje de hacer una actividad?
4. Cuando el equipo tiene la lista de actividades, una idea de qué ocurre cuando dejan de ejecutarse, y en qué tiempo empezaran a ver el impacto, es hora de cuantificar el impacto. Se pueden utilizar medidas cuantitativas como costo por minuto, hora o día de inactividad, o medidas cualitativas que permitan predecir resultados basados en el conocimiento o experiencia de los miembros del equipo. Una vez se completa esta actividad ya tenemos una vista general de todo lo que realiza la entidad, qué impacto tiene para la organización que no se ejecute un proceso o una actividad, que tan rápido se sentirá ese impacto y que tan fuerte impactara a la organización.
5. Esta información será el punto de partida para desarrollar estrategias de recuperación para cualquier organización.</t>
    </r>
  </si>
  <si>
    <t xml:space="preserve">A.5.1.2 </t>
  </si>
  <si>
    <t xml:space="preserve">Revisión de las políticas para seguridad de la información </t>
  </si>
  <si>
    <t xml:space="preserve">Control: Las políticas para seguridad de la información se deberían revisar a intervalos planificados o si ocurren cambios significativos, para asegurar su conveniencia, adecuación y eficacia continuas. </t>
  </si>
  <si>
    <t>Este análisis se utiliza para determinar la criticidad y los marcos temporales de recuperación de procesos y los recursos asociados (personas, equipos, tecnología de la información) para garantizar el logro de los objetivos. Además facilita  la determinación de las interdependencias y las interrelaciones entre procesos, partes internas y externas, y los enlaces de la cadena de suministro.</t>
  </si>
  <si>
    <t xml:space="preserve">A.6 </t>
  </si>
  <si>
    <t xml:space="preserve">Organización de la seguridad de la información </t>
  </si>
  <si>
    <r>
      <t xml:space="preserve">Ya con esta información recopilada, se hace necesario determinar en una escala los tiempos de recuperación óptimos. A manera de ejemplo, se puede determinar que estas son las categorías a emplear:
</t>
    </r>
    <r>
      <rPr>
        <b/>
        <sz val="10"/>
        <color rgb="FF000000"/>
        <rFont val="Lucida Sans"/>
      </rPr>
      <t>Categoría 1: Procesos Misionales y/o Críticos (0 a 12 horas)</t>
    </r>
    <r>
      <rPr>
        <sz val="10"/>
        <color rgb="FF000000"/>
        <rFont val="Lucida Sans"/>
      </rPr>
      <t xml:space="preserve">
    Funciones que pueden realizarse sólo si las capacidades se reemplazan por otras idénticas.
    No pueden reemplazarse por métodos manuales.
    Muy baja tolerancia a interrupciones.
</t>
    </r>
    <r>
      <rPr>
        <b/>
        <sz val="10"/>
        <color rgb="FF000000"/>
        <rFont val="Lucida Sans"/>
      </rPr>
      <t>Categoría 2: Vitales (13 a 24 horas)</t>
    </r>
    <r>
      <rPr>
        <sz val="10"/>
        <color rgb="FF000000"/>
        <rFont val="Lucida Sans"/>
      </rPr>
      <t xml:space="preserve">
    Pueden realizarse manualmente por un periodo breve.
    Costo de interrupción un poco más bajos, sólo si son restaurados dentro de un tiempo determinado (5 ó menos días, por ejemplo).
</t>
    </r>
    <r>
      <rPr>
        <b/>
        <sz val="10"/>
        <color rgb="FF000000"/>
        <rFont val="Lucida Sans"/>
      </rPr>
      <t xml:space="preserve">
Categoría 3: Importantes (1 a 3 días)</t>
    </r>
    <r>
      <rPr>
        <sz val="10"/>
        <color rgb="FF000000"/>
        <rFont val="Lucida Sans"/>
      </rPr>
      <t xml:space="preserve">
    Funciones que pueden realizarse manualmente por un periodo prolongado a un costo tolerable.
    El proceso manual puede ser complicado y requeriría de personal adicional.
</t>
    </r>
    <r>
      <rPr>
        <b/>
        <sz val="10"/>
        <color rgb="FF000000"/>
        <rFont val="Lucida Sans"/>
      </rPr>
      <t>Categoría 4: Menores (Mas de 3 días)</t>
    </r>
    <r>
      <rPr>
        <sz val="10"/>
        <color rgb="FF000000"/>
        <rFont val="Lucida Sans"/>
      </rPr>
      <t xml:space="preserve">
Funciones que pueden interrumpirse por tiempos prolongados a un costo pequeño o nulo.</t>
    </r>
  </si>
  <si>
    <t xml:space="preserve">A.6.1 </t>
  </si>
  <si>
    <t xml:space="preserve">Organización interna </t>
  </si>
  <si>
    <t xml:space="preserve">Objetivo: Establecer un marco de referencia de gestión para iniciar y controlar la implementación y la operación de la seguridad de la información dentro de la organización. </t>
  </si>
  <si>
    <t>Este análisis se puede emprender utilizando cuestionarios, entrevistas, talleres estructuras o una combinación de estos tres, con el fin de comprender los procesos críticos, los efectos de la perdida de tales procesos y los marcos temporales  que se requieren así como los recurso de soporte.
Los pasos claves incluyen 
-Determinación de las consecuencias  de una alteración  en los procesos críticos  identificados  en términos financieros y/ operacionales durante periodos definidos.
- Identificación  de las independencias con las partes involucradas clave tanto internas como externas. Esto podía incluir la asociación de la naturaleza de las interdependencias en toda la cadena de suministro.
-Determinación de los recursos vigentes  disponibles y el nivel esencial de los recurso necesarios  para continuar operando  en un nivel mínimo aceptable  después de la alteración.
-Determinación del tiempo máximo  aceptable fuera de  aceptable fuera de servicio para cada proceso con base en las consecuencias identificadas y los factores críticos del éxito para tal función. Este tiempo máximo representa el periodo máximo de tiempo durante el cual la organización puede tolerar la pérdida  de capacidad.
-Determinación del objetivo o los objetivos del tiempo de recuperación para cualquier  equipo especializado o para la tecnología  de la información 
-Confirmación del nivel actual de preparación de los procesos críticos para gestionar una alteración. Se puede incluir la evaluación  del nivel de redundancia  dentro del proceso (por ejemplo el equipo de repuesto) o la existencia  de otros proveedores.</t>
  </si>
  <si>
    <t xml:space="preserve">A.6.1.1 </t>
  </si>
  <si>
    <t xml:space="preserve">Roles y responsabilidades para la seguridad de información </t>
  </si>
  <si>
    <t xml:space="preserve">Control: Se deberían definir y asignar todas las responsabilidades de la seguridad de la información. </t>
  </si>
  <si>
    <t xml:space="preserve">A.6.1.2 </t>
  </si>
  <si>
    <t>Análisis de la causa principal (ACP)</t>
  </si>
  <si>
    <t xml:space="preserve">Separación de deberes </t>
  </si>
  <si>
    <t xml:space="preserve">Control: Los deberes y áreas de responsabilidad en conflicto se deberían separar para reducir las posibilidades de modificación no autorizada o no intencional, o el uso indebido de los activos de la organización. </t>
  </si>
  <si>
    <t>Se enfoca en valorar las pérdidas debidas a diversos tipos de fallas mientras que el análisis de las pérdidas se relaciona principalmente con las pérdidas financieras o económicas debidas a factores externos o a catástrofes. En este análisis de intenta identificar la causas originales o principales en un lugar de tratar únicamente los síntomas inmediatos obvios. Se reconoce que la acción correctiva no siempre puede ser totalmente eficaz y que puede ser necesaria la mejora continua.  Este análisis se aplica con más frecuencia a la evaluación de la perdida mayor, pero también se puede utilizar  para analizar perdidas en una base más global para determinar en donde realizar mejoras.</t>
  </si>
  <si>
    <t>Participación de los expertos correspondientes que trabajan en un ambiente de equipo.
Análisis estructurado.
Consideración de todas las hipótesis probables.
Documentación de los resultados.
Necesidad de producir recomendaciones finales.</t>
  </si>
  <si>
    <t xml:space="preserve">A.6.1.3 </t>
  </si>
  <si>
    <t xml:space="preserve">Contacto con las autoridades </t>
  </si>
  <si>
    <t xml:space="preserve">Control: Se deberían mantener los contactos apropiados con las autoridades pertinentes. </t>
  </si>
  <si>
    <t xml:space="preserve">Los expertos que se requieran no pueden estar disponibles.
La evidencia  crítica puede ser destruida en la falla o eliminada  durante la limpieza.
Puede que al el equipo no se le permita el tiempo ni los recursos  suficientes para evaluar completamente la situación.
Puede que no sea posible implementar adecuadamente las recomendaciones.
</t>
  </si>
  <si>
    <t>EJEMPLO UTILIZANDO LA ESPINA DE PESCADO</t>
  </si>
  <si>
    <t xml:space="preserve">A.6.1.4 </t>
  </si>
  <si>
    <t xml:space="preserve">Contacto con grupos de interés especial </t>
  </si>
  <si>
    <t xml:space="preserve">Control: Es conveniente mantener contactos apropiados con grupos de interés especial u otros foros y asociaciones profesionales especializadas en seguridad. </t>
  </si>
  <si>
    <t xml:space="preserve">A.6.1.5 </t>
  </si>
  <si>
    <t xml:space="preserve">Seguridad de la información en la gestión de proyectos </t>
  </si>
  <si>
    <t xml:space="preserve">Control: La seguridad de la información se debería tratar en la gestión de proyectos, independientemente del tipo de proyecto. </t>
  </si>
  <si>
    <t xml:space="preserve">A.6.2 </t>
  </si>
  <si>
    <t xml:space="preserve">Dispositivos móviles y teletrabajo </t>
  </si>
  <si>
    <t xml:space="preserve">Objetivo: Garantizar la seguridad del teletrabajo y el uso de dispositivos móviles. </t>
  </si>
  <si>
    <t>Este análisis se aplica  a diversos contextos con las siguientes áreas amplias de utilización:
a) El ACP con base  en la seguridad  se utiliza para investigaciones de accidentes y en salud y seguridad ocupacional.
b) El análisis de falla se utiliza en sistemas tecnológicos  relacionados con la confiabilidad y el mantenimiento.
c) El ACP con base en la producción  se aplica en el campo del control de calidad para fabricación industrial.
d) El ACP  con base en el proceso se focaliza en los procesos del negocio.
e) El análisis ACP con base  en el sistema  se ha desarrollado como una combinación de las áreas anteriores  para tratar los sistemas  complejos con la aplicación en la gestión del cambio, la gestión  de riesgo y el análisis de los sistemas.</t>
  </si>
  <si>
    <t xml:space="preserve">A.6.2.1 </t>
  </si>
  <si>
    <t xml:space="preserve">Política para dispositivos móviles </t>
  </si>
  <si>
    <t xml:space="preserve">Control: Se deberían adoptar una política y unas medidas de seguridad de soporte, para gestionar los riesgos introducidos por el uso de dispositivos móviles. </t>
  </si>
  <si>
    <t xml:space="preserve">A.6.2.2 </t>
  </si>
  <si>
    <t xml:space="preserve">Teletrabajo </t>
  </si>
  <si>
    <t xml:space="preserve">Control: Se deberían implementar una política y unas medidas de seguridad de soporte, para proteger la información a la que se tiene acceso, que es procesada o almacenada en los lugares en los que se realiza teletrabajo. </t>
  </si>
  <si>
    <t xml:space="preserve">A.7 </t>
  </si>
  <si>
    <t xml:space="preserve">Seguridad de los recursos humanos </t>
  </si>
  <si>
    <t xml:space="preserve">A.7.1 </t>
  </si>
  <si>
    <t xml:space="preserve">Antes de asumir el empleo </t>
  </si>
  <si>
    <t xml:space="preserve">Objetivo: Asegurar que los empleados y contratistas comprenden sus responsabilidades y son idóneos en los roles para los que se consideran. </t>
  </si>
  <si>
    <t>Se asigna un grupo de expertos para que lleven a cabo el análisis  y formulen recomendaciones. El tipo de expertos dependerá  principalmente de la experticia específica necesaria para analizar la falla.
Los pasos básicos incluyen:
- Formación del equipo.
- Establecer el alcance y los objetivos del ACP.
- Recolección  de los datos y la evidencia provenientes de la falla o la perdida.
- Realizar un análisis estructurado  para determinar la causa principal.
- Desarrollar soluciones y planear recomendaciones  implementadas.
- Verificar el éxito de las recomendaciones implementadas.
Las técnicas  de análisis estructuradas pueden ser las siguientes: 
- Técnicas de los “cinco porque”, es decir, preguntar repetidamente “¿Por qué?” para descartar capas de causas y sub causas.
- Análisis de modo y efecto de falla.
- Diagramas de Ishikawa o en espina de pescado.
- Análisis de Pareto.
- Mapeo de la causa Principal.
La evaluación de las causas a menudo avanza desde las causas físicas evidentes inicialmente hasta las causas relacionadas con el humano y finalmente las causas fundamentales subyacentes o de gestión. Los factores causales deben poder ser controlados o eliminados por las partes involucradas para que la acción correctiva sea eficaz y tenga mérito.</t>
  </si>
  <si>
    <t>Fuente: USTA-ICONTEC. Maestría en Calidad y Gestión Integral.Taller Gestión de la Calidad. 2013.</t>
  </si>
  <si>
    <t xml:space="preserve">A.7.1.1 </t>
  </si>
  <si>
    <t xml:space="preserve">Selección </t>
  </si>
  <si>
    <t xml:space="preserve">Control: Las verificaciones de los antecedentes de todos los candidatos a un empleo se deberían llevar a cabo de acuerdo con las leyes, reglamentos y ética pertinentes, y deberían ser proporcionales a los requisitos de negocio, a la clasificación de la información a que se va a tener acceso, y a los riesgos percibidos. </t>
  </si>
  <si>
    <t xml:space="preserve">A.7.1.2 </t>
  </si>
  <si>
    <t xml:space="preserve">Términos y condiciones del empleo </t>
  </si>
  <si>
    <t>Análisis de modos y efectos de fallas (AMEF) y Análisis de modos y efectos de falla y criticidad (AMEFC)</t>
  </si>
  <si>
    <t xml:space="preserve">Control: Los acuerdos contractuales con empleados y contratistas, deberían establecer sus responsabilidades y las de la organización en cuanto a la seguridad de la información. </t>
  </si>
  <si>
    <t>El AMEF es una herramienta de análisis para la identificación, evaluación y prevención de los posibles fallos y efectos que pueden aparecer en un producto y/o servicio 
Esta herramienta se caracteriza por ser Preventiva lo que permite anticiparse a la ocurrencia de las fallas.
Se debe realizar con un enfoque estructurado, en equipos de trabajo en los que deben participar las áreas afectadas.
Existen dos tipos de AMEF:
- AMEF de producto: Sirve como herramienta para optimizar el diseño del producto y/o servicio.
- AMEF de proceso: Sirve como herramienta de optimización en la gestión de los procesos que permiten la obtención del producto o la prestación del servicio.
El análisis AMEFC es una extensión del análisis AMEF, por lo que el modo de falla identificado se califica de acuerdo a su importancia o criticidad.  Este análisis usualmente es cualitativo o semicuantitativo pero se puede cuantificar utilizando índices reales de falla.</t>
  </si>
  <si>
    <t>Se aplican ampliamente a modos de falla humana, del equipo, del sistema y al hardware, el software y los procedimientos. 
Identifica los modos de falla del componente sus causas y sus efectos en el sistema y los presentan en un formato de fácil comprensión.
Evita la necesidad de modificaciones costosas al equipo en servicio al identificar los problemas tempranamente en el proceso de diseño.
Identifica modos de falla de punto único y los requisitos para los sistemas de redundancia o seguridad.
Brindan elementos de entrada para los programas de monitoreo del desarrollo al enfatizar los aspectos claves que se deben monitorear.</t>
  </si>
  <si>
    <t xml:space="preserve">Se pueden utilizar únicamente para identificar modos únicos de falla, no para combinaciones de modos de falla.
A menos que no se controlen y enfoquen adecuadamente, los estudios pueden consumir mucho tiempo y ser costosos.
Estos análisis se tornan difíciles en sistemas complejos. </t>
  </si>
  <si>
    <t xml:space="preserve">A.7.2 </t>
  </si>
  <si>
    <t xml:space="preserve">Durante la ejecución del empleo </t>
  </si>
  <si>
    <t xml:space="preserve">Objetivo: Asegurarse de que los empleados y contratistas tomen conciencia de sus responsabilidades de seguridad de la información y las cumplan. </t>
  </si>
  <si>
    <t xml:space="preserve">A.7.2.1 </t>
  </si>
  <si>
    <t xml:space="preserve">Responsabilidades de la dirección </t>
  </si>
  <si>
    <t xml:space="preserve">Control: La dirección debería exigir a todos los empleados y contratistas la aplicación de la seguridad de la información de acuerdo con las políticas y procedimientos establecidos por la organización. </t>
  </si>
  <si>
    <t xml:space="preserve">A.7.2.2 </t>
  </si>
  <si>
    <t xml:space="preserve">Toma de conciencia, educación y formación en la seguridad de la información </t>
  </si>
  <si>
    <t xml:space="preserve">Control: Todos los empleados de la organización, y en donde sea pertinente, los contratistas, deberían recibir la educación y la formación en toma de conciencia apropiada, y actualizaciones regulares sobre las políticas y procedimientos pertinentes para su cargo. </t>
  </si>
  <si>
    <t>Estos análisis se pueden utilizar para:
1. Facilitar la selección de alternativas de diseño con fiabilidad.
2. Garantizar que se han tenido en cuenta todos los modos de falla de los sistemas y los procesos así como sus efectos en al ámbito operacional.
3. Identificar los modos y efectos del error humano.
4. Proporcionar una base para planificar los ensayos y el mantenimiento de los sistemas físicos.
5. Mejorar el diseño de procesos y procedimientos.
6. Brindar información cuantitativa y cualitativa para técnicas de análisis tales como el análisis de árbol de fallas.</t>
  </si>
  <si>
    <t xml:space="preserve">A.7.2.3 </t>
  </si>
  <si>
    <t xml:space="preserve">Proceso disciplinario </t>
  </si>
  <si>
    <t xml:space="preserve">Control: Se debería contar con un proceso disciplinario formal el cual debería ser comunicado, para emprender acciones contra empleados que hayan cometido una violación a la seguridad de la información. </t>
  </si>
  <si>
    <t xml:space="preserve">A.7.3 </t>
  </si>
  <si>
    <t xml:space="preserve">Terminación o cambio de empleo </t>
  </si>
  <si>
    <t xml:space="preserve">Objetivo: Proteger los intereses de la organización como parte del proceso de cambio o terminación del contrato. </t>
  </si>
  <si>
    <t xml:space="preserve">A.7.3.1 </t>
  </si>
  <si>
    <t xml:space="preserve">Terminación o cambio de responsabilidades de empleo </t>
  </si>
  <si>
    <t xml:space="preserve">Control: Las responsabilidades y los deberes de seguridad de la información que permanecen validos después de la terminación o cambio de contrato se deberían definir, comunicar al empleado o contratista y se deberían hacer cumplir. </t>
  </si>
  <si>
    <t>El proceso para el desarrollo de esta herramienta es el siguiente:
1. Seleccionar el equipo de trabajo
2. Establecer el tipo de AMEF y definir su objetivo y límite 
3. Aclarar las funciones del producto o proceso 
4. Determinar los modos potenciales de fallo
5. Determinar los efectos potenciales de fallo 
6. Determinar las causas potenciales de fallo 
7. Identificar los sistemas de control actuales
8. Determinar los índices de evaluación para cada modo de fallo.
- Índice de gravedad: Gravedad del efecto o consecuencia del fallo en una escala de 1 a 10 
- Índice de ocurrencia: Probabilidad de ocurrencia del fallo  en una escala de 1 a 10.
- Índice de detección: Evalúa la capacidad de los controles para detectar las causas y el modo de fallo resultante en una escala de 1 a 10 
9. Calcular para cada modo de fallo potencial los números de prioridad de riesgo (NPR): Para cada causa potencial de los modos de fallo se calcula el (NPR) multiplicando los índices de gravedad (G), de Ocurrencia (O) y de Detección (D) correspondientes. 
NPR = G*O*D (El valor resultante oscilará entre 1  y 1000 siendo 1000 el mayor potencial de riesgo. Se deben establecer las tablas de índices de gravedad, ocurrencia y detección.
10. Proponer acciones de mejora 
11. Revisar periódicamente el AMEF</t>
  </si>
  <si>
    <t xml:space="preserve">A.8 </t>
  </si>
  <si>
    <t xml:space="preserve">Gestión de activos </t>
  </si>
  <si>
    <t xml:space="preserve">A.8.1 </t>
  </si>
  <si>
    <t xml:space="preserve">Responsabilidad por los activos </t>
  </si>
  <si>
    <t xml:space="preserve">Objetivo: Identificar los activos organizacionales y definir las responsabilidades de protección apropiadas. </t>
  </si>
  <si>
    <t>Análisis de árbol de fallas (AAF)</t>
  </si>
  <si>
    <t xml:space="preserve">A.8.1.1 </t>
  </si>
  <si>
    <t xml:space="preserve">Inventario de activos </t>
  </si>
  <si>
    <t xml:space="preserve">Control: Se deberían identificar los activos asociados con la información y las instalaciones de procesamiento de información, y se debería elaborar y mantener un inventario de estos activos. </t>
  </si>
  <si>
    <t>Es una técnica para identificar y analizar los factores que contribuyen a un evento no deseado específico denominado el “evento máximo”.
Los factores causales se identifican de manera deductiva, se organizan de modo lógico y se representan en un diagrama a de árbol.
El árbol de fallas es un método inductivo que describe la evolución de un suceso iniciador.
Partiendo del suceso iniciador y considerando los factores condicionantes involucrados, el árbol describe las secuencias accidentales que conducen a distintos eventos.</t>
  </si>
  <si>
    <t xml:space="preserve">Permite un enfoque disciplinado que es altamente sistemático, pero al mismo tiempo suficientemente flexible para permitir el análisis de una variedad de factores que incluyen las interacciones humanas y los fenómenos físicos.
La aplicación del enfoque máximo – mínimo, implícito en esta técnica, enfoca la atención en aquellos efectos de la falla que se relacionan directamente con el evento máximo.
El análisis AAF es útil especialmente para analizar sistemas de muchas interfaces e interacciones. 
</t>
  </si>
  <si>
    <t xml:space="preserve">A.8.1.2 </t>
  </si>
  <si>
    <t xml:space="preserve">Propiedad de los activos </t>
  </si>
  <si>
    <t xml:space="preserve">En algunas situaciones los eventos causales no se reúnen y puede ser difícil determinar si se han incluido todas las trayectorias importantes para el evento máximo.
Los árboles de fallas sólo pueden tratar con los estados binarios (fallido/no fallido).
El árbol de fallas no permite incluir con facilidad los efectos dominó o las fallas condicionales. 
</t>
  </si>
  <si>
    <t xml:space="preserve">Control: Los activos mantenidos en el inventario deberían tener un propietario. </t>
  </si>
  <si>
    <t xml:space="preserve">A.8.1.3 </t>
  </si>
  <si>
    <t xml:space="preserve">Uso aceptable de los activos </t>
  </si>
  <si>
    <t xml:space="preserve">Control: Se deberían identificar, documentar e implementar reglas para el uso aceptable de información y de activos asociados con información e instalaciones de procesamiento de información. </t>
  </si>
  <si>
    <t xml:space="preserve">A.8.1.4 </t>
  </si>
  <si>
    <t xml:space="preserve">Devolución de activos </t>
  </si>
  <si>
    <t xml:space="preserve">Control: Todos los empleados y usuarios de partes externas deberían devolver todos los activos de la organización que se encuentren a su cargo, al terminar su empleo, contrato o acuerdo. </t>
  </si>
  <si>
    <t>El árbol de fallas se puede utilizar cualitativamente para verificar las causas potenciales y las trayectorias para una falla (el evento máximo) o cuantitativamente para calcular la probabilidad del evento máximo, dado el conocimiento de las probabilidades causales. 
Se puede utilizar en la etapa de diseño de un sistema para identificar las causas potenciales de falla y por tanto seleccionar entre diversas opciones de diseño.
Para el análisis cuantitativo se requiere los datos de los índices de falla o la probabilidad de encontrarse  en estado de falla para todos los eventos básicos en el árbol de fallas.</t>
  </si>
  <si>
    <t xml:space="preserve">A.8.2 </t>
  </si>
  <si>
    <t xml:space="preserve">Clasificación de la información </t>
  </si>
  <si>
    <t xml:space="preserve">Objetivo: Asegurar que la información recibe un nivel apropiado de protección, de acuerdo con su importancia para la organización. </t>
  </si>
  <si>
    <t xml:space="preserve">A.8.2.1 </t>
  </si>
  <si>
    <t xml:space="preserve">Control: La información se debería clasificar en función de los requisitos legales, valor, criticidad y susceptibilidad a divulgación o a modificación no autorizada. </t>
  </si>
  <si>
    <t xml:space="preserve">A.8.2.2 </t>
  </si>
  <si>
    <t xml:space="preserve">Etiquetado de la información </t>
  </si>
  <si>
    <t xml:space="preserve">Control: Se debería desarrollar e implementar un conjunto adecuado de procedimientos para el etiquetado de la información, de acuerdo con el esquema de clasificación de información adoptado por la organización. </t>
  </si>
  <si>
    <t xml:space="preserve">El proceso para el desarrollo de esta herramienta es el siguiente: 
1. Se define el elemento máximo que se va a analizar. Este puede ser una falla o un resultado de la falla. Cuando se analiza el resultado el árbol puede contener una sección relacionada con la mitigación de la falla real.
2. Al empezar con el evento máximo se identifican las posibles causas inmediatas o los modos de falla que ocasionan el evento máximo.
3. Se analiza cada uno de estos modos de causa/falla para identificar como se podría producir su falla.
4. Se continúa con la identificación paso a paso de la operación no deseable del sistema hasta niveles sucesivamente inferiores del sistema hasta que el análisis adicional no sea productivo. Los eventos y los factores causales en el nivel más bajo del sistema que han sido analizados se conocen como eventos base.
5. Cuando se pueden asignar probabilidades a los eventos base, se puede calcular la probabilidad del evento máximo. Para que la cuantificación sea válida debe tener la capacidad de demostrar que, para cada compuerta todos los elementos de entrad son tanto necesarios como suficientes para producir el evento de salida. </t>
  </si>
  <si>
    <t xml:space="preserve">A.8.2.3 </t>
  </si>
  <si>
    <t xml:space="preserve">Manejo de activos </t>
  </si>
  <si>
    <t>Fuente: INSTITUTO COLOMBIANO DE NORMAS TÉCNICAS Y CERTIFICACIÓN -ICONTEC. Norma Técnica Colombiana NTC-ISO31010. 2013. p. 55</t>
  </si>
  <si>
    <t xml:space="preserve">Control: Se deberían desarrollar e implementar procedimientos para el manejo de activos, de acuerdo con el esquema de clasificación de información adoptado por la organización. </t>
  </si>
  <si>
    <t xml:space="preserve">A.8.3.1 </t>
  </si>
  <si>
    <t xml:space="preserve">Gestión de medios removibles </t>
  </si>
  <si>
    <t xml:space="preserve">Control: Se deberían implementar procedimientos para la gestión de medios removibles, de acuerdo con el esquema de clasificación adoptado por la organización. </t>
  </si>
  <si>
    <t>Análisis de árbol de eventos (AAE)</t>
  </si>
  <si>
    <t>Este análisis es una técnica gráfica para representar las secuencias mutuamente excluyentes de los eventos que siguen a un evento detonante de acuerdo con el funcionamiento o la falta de funcionamiento de los diversos sistemas diseñados para mitigar sus consecuencias</t>
  </si>
  <si>
    <t xml:space="preserve">A.8.3.2 </t>
  </si>
  <si>
    <t xml:space="preserve">Disposición de los medios </t>
  </si>
  <si>
    <t xml:space="preserve">Control: Se debería disponer en forma segura de los medios cuando ya no se requieran, utilizando procedimientos formales. </t>
  </si>
  <si>
    <t>El análisis representa de un modo diagramático claro los escenarios potenciales posteriores a un evento desencadenante, su análisis y la influencia del éxito o la falla de los sistemas o las funciones de mitigación.
Representa gráficamente las secuencias de eventos que no son posibles de representar cuando se usan árboles de fallas.</t>
  </si>
  <si>
    <t>El valor obtenido está sujeto a incertidumbre por la dificultad que existe normalmente en evaluar las probabilidades de los factores asociados.
Siempre existe el potencial de omitir algunos eventos desencadenantes importantes.
Si el árbol es grande su tratamiento puede hacerse laborioso.</t>
  </si>
  <si>
    <t xml:space="preserve">A.8.3.3 </t>
  </si>
  <si>
    <t xml:space="preserve">Transferencia de medios físicos </t>
  </si>
  <si>
    <t xml:space="preserve">Control: Los medios que contienen información se deberían proteger contra acceso no autorizado, uso indebido o corrupción durante el transporte </t>
  </si>
  <si>
    <t xml:space="preserve">A.9 </t>
  </si>
  <si>
    <t xml:space="preserve">Control de acceso </t>
  </si>
  <si>
    <t xml:space="preserve">A.9.1 </t>
  </si>
  <si>
    <t xml:space="preserve">Requisitos del negocio para control de acceso </t>
  </si>
  <si>
    <t xml:space="preserve">Objetivo: Limitar el acceso a información y a instalaciones de procesamiento de información. </t>
  </si>
  <si>
    <t>El análisis AAE se puede utilizar para modelar, calcular y clasificar (desde el punto de vista del riesgo) diversos escenarios de accidente posteriores al evento desencadenante.
Este análisis se puede utilizar en cualquier etapa del ciclo de duración de un producto o servicio
Se debe tener en cuenta la lista de los eventos desencadenantes, la información sobre el tratamiento, barreras y controles y sus probabilidades de falla y la comprensión de los procesos en los cuales escala la falla inicial.</t>
  </si>
  <si>
    <t xml:space="preserve">A.9.1.1 </t>
  </si>
  <si>
    <t xml:space="preserve">Política de control de acceso </t>
  </si>
  <si>
    <t xml:space="preserve">Control: Se debería establecer, documentar y revisar una política de control de acceso con base en los requisitos del negocio y de seguridad de la información. </t>
  </si>
  <si>
    <t xml:space="preserve">A.9.1.2 </t>
  </si>
  <si>
    <t xml:space="preserve">Política sobre el uso de los servicios de red </t>
  </si>
  <si>
    <t xml:space="preserve">Control: Solo se debería permitir acceso de los usuarios a la red y a los servicios de red para los que hayan sido autorizados específicamente. </t>
  </si>
  <si>
    <t xml:space="preserve">A.9.2 </t>
  </si>
  <si>
    <t xml:space="preserve">Gestión de acceso de usuarios </t>
  </si>
  <si>
    <t xml:space="preserve">Objetivo: Asegurar el acceso de los usuarios autorizados y evitar el acceso no autorizado a sistemas y servicios. </t>
  </si>
  <si>
    <t xml:space="preserve">La construcción del árbol comienza por la identificación de los N factores condicionantes de la evolución del suceso iniciador. A continuación se colocan estos como cabezales de la estructura gráfica. Partiendo del iniciador se plantea sistemáticamente dos bifurcaciones: en la parte superior se refleja el éxito o la ocurrencia del suceso condicionante y en la parte inferior se representa el fallo o no ocurrencia del mismo
Se obtienen así 2n combinaciones o secuencias teóricas. Sin embargo, las dependencias entre los sucesos hacen que la ocurrencia o éxito de uno de ellos pueda eliminar la posibilidad de otros, reduciéndose así el número total de secuencias.
La disposición horizontal de los cabezales se suele hacer por orden cronológico de evolución del accidente si bien este criterio es difícil de aplicar en algunos casos.
El análisis del árbol se desarrolla a través del establecimiento de las frecuencias del evento desencadenante y las frecuencias de los eventos condicionantes. </t>
  </si>
  <si>
    <t xml:space="preserve">A.9.2.1 </t>
  </si>
  <si>
    <t xml:space="preserve">Registro y cancelación del registro de usuarios </t>
  </si>
  <si>
    <t xml:space="preserve">Control: Se debería implementar un proceso formal de registro y de cancelación de registro de usuarios, para posibilitar la asignación de los derechos de acceso. </t>
  </si>
  <si>
    <t xml:space="preserve">A.9.2.2 </t>
  </si>
  <si>
    <t xml:space="preserve">Suministro de acceso de usuarios </t>
  </si>
  <si>
    <t xml:space="preserve">Control: Se debería implementar un proceso de suministro de acceso formal de usuarios para asignar o revocar los derechos de acceso a todo tipo de usuarios para todos los sistemas y servicios. </t>
  </si>
  <si>
    <t>Análisis de causas y consecuencias</t>
  </si>
  <si>
    <t>Es la combinación de los análisis de árbol de falla y árbol de eventos. Comienza a partir de un evento crítico y analiza las consecuencias por medio de una combinación de salidas lógicas SI/NO que representan condiciones que pueden ocurrir o fallas de los sistemas diseñados para mitigar las consecuencias del evento desencadenante. 
Las causas de las condiciones o las fallas se analizan por medio de árboles de fallas.</t>
  </si>
  <si>
    <t>Este método condensa las técnicas de árboles de fallos y de sucesos y Se obtienen resultados que pueden ser seguidos fácilmente de forma gráfica.
El Análisis de causa y consecuencia brinda una visión global del sistema</t>
  </si>
  <si>
    <t xml:space="preserve">A.9.2.3 </t>
  </si>
  <si>
    <t xml:space="preserve">Exige mayor control sobre su aplicación que las técnicas individualizadas de árboles de fallos y sucesos.
Este análisis es más complejo que los análisis de árbol de fallas y árbol de eventos, tanto en su construcción como en la manera 
</t>
  </si>
  <si>
    <t xml:space="preserve">Gestión de derechos de acceso privilegiado </t>
  </si>
  <si>
    <t xml:space="preserve">Control: Se debería restringir y controlar la asignación y uso de derechos de acceso privilegiado. </t>
  </si>
  <si>
    <t xml:space="preserve">A.9.2.4 </t>
  </si>
  <si>
    <t xml:space="preserve">Gestión de información de autenticación secreta de usuarios </t>
  </si>
  <si>
    <t xml:space="preserve">Control: La asignación de la información secreta se debería controlar por medio de un proceso de gestión formal. </t>
  </si>
  <si>
    <t xml:space="preserve">A.9.2.5 </t>
  </si>
  <si>
    <t xml:space="preserve">Revisión de los derechos de acceso de usuarios </t>
  </si>
  <si>
    <t xml:space="preserve">Control: Los propietarios de los activos deberían revisar los derechos de acceso de los usuarios, a intervalos regulares. </t>
  </si>
  <si>
    <t xml:space="preserve">A.9.2.6 </t>
  </si>
  <si>
    <t xml:space="preserve">Retiro o ajuste de los derechos de acceso </t>
  </si>
  <si>
    <t xml:space="preserve">Control: Los derechos de acceso de todos los empleados y de usuarios externos a la información y a las instalaciones de procesamiento de información se deberían retirar al terminar su empleo, contrato o acuerdo, o se deberían ajustar cuando se hagan cambios. </t>
  </si>
  <si>
    <t>Se utiliza para analizar los diversos trayectos o caminos que un sistema podría tomar después de un evento crítico, dependiendo del comportamiento de los subsistemas particulares (por ejemplo los sistemas de respuesta ante emergencias), si se cuantifica proporciona una estimación de la probabilidad de diversas consecuencias posibles despúes de un evento crítico.</t>
  </si>
  <si>
    <t xml:space="preserve">A.9.3 </t>
  </si>
  <si>
    <t xml:space="preserve">Responsabilidades de los usuarios </t>
  </si>
  <si>
    <t xml:space="preserve">Objetivo: Hacer que los usuarios rindan cuentas por la salvaguarda de su información de autenticación. </t>
  </si>
  <si>
    <t xml:space="preserve">A.9.3.1 </t>
  </si>
  <si>
    <t xml:space="preserve">Uso de la información de autenticación secreta </t>
  </si>
  <si>
    <t xml:space="preserve">Control: Se debería exigir a los usuarios que cumplan las prácticas de la organización para el uso de información de autenticación secreta. </t>
  </si>
  <si>
    <t xml:space="preserve">A.9.4 </t>
  </si>
  <si>
    <t xml:space="preserve">Control de acceso a sistemas y aplicaciones </t>
  </si>
  <si>
    <t xml:space="preserve">Objetivo: Evitar el acceso no autorizado a sistemas y aplicaciones. </t>
  </si>
  <si>
    <t>La resolución del diagrama causa-consecuencia es un listado de caminos críticos o secuencias de fallos en línea de los determinados en los árboles de fallos que muestran las secuencias accidentales que provocarán la consecuencia accidental indeseada.
El proceso de desarrollo de este método de análisis es el siguiente:
1. Selección de un evento crítico (desencadenante) equivalente al evento principal de un árbol de fallas y al desencadenante de un árbol de eventos.
2. Identificación de las funciones de seguridad y desarrollo de las secuencias accidentales 
        Se desarrollan en paralelo, tanto la sucesión cronológica de sucesos, como los posibles fallos de los sistemas o funciones de seguridad existentes (sistemas de protección o prevención, actuaciones de los operadores, procedimientos, etc.).
3. Desarrollo del suceso y de los fallos de funciones de seguridad para determinar las causas elementales:  Este paso consiste en la aplicación del análisis por árboles de fallos para cada uno de los sucesos iniciales o los fallos de funciones de seguridad identificados en el diagrama causa-consecuencia.
4. Determinación de los conjuntos mínimos de fallo de las secuencias accidentales: Para cada secuencia accidental identificada en el diagrama, se determinan estos conjuntos mínimos de fallos que serán los caminos críticos que serán necesarios que ocurran para que se produzca el suceso final indeseado.
5. Evaluación de resultados: Los resultados de aplicación de los diagramas causa-consecuencia son evaluados en las siguientes etapas: en primer lugar se establece un orden decreciente entre las consecuencias evaluadas, en función de su gravedad y de su importancia para la seguridad del entorno y de las propias personas e instalaciones; posteriormente, en un segundo paso, para cada secuencia accidental notable, se establece una clasificación de caminos críticos de fallo para determinar los fallos elementales o causas más importantes que puedan provocar los accidentes postulados.</t>
  </si>
  <si>
    <t>Fuente: INSTITUTO COLOMBIANO DE NORMAS TÉCNICAS Y CERTIFICACIÓN -ICONTEC. Norma Técnica Colombiana NTC-ISO31010. 2013. p. 61</t>
  </si>
  <si>
    <t xml:space="preserve">A.9.4.1 </t>
  </si>
  <si>
    <t xml:space="preserve">Restricción de acceso Información </t>
  </si>
  <si>
    <t xml:space="preserve">Control: El acceso a la información y a las funciones de los sistemas de las aplicaciones se debería restringir de acuerdo con la política de control de acceso. </t>
  </si>
  <si>
    <t xml:space="preserve">A.9.4.2 </t>
  </si>
  <si>
    <t xml:space="preserve">Procedimiento de ingreso seguro </t>
  </si>
  <si>
    <t xml:space="preserve">Control: Cuando lo requiere la política de control de acceso, el acceso a sistemas y aplicaciones se debería controlar mediante un proceso de ingreso seguro. </t>
  </si>
  <si>
    <t>Análisis de causa y efecto</t>
  </si>
  <si>
    <t xml:space="preserve">A.9.4.3 </t>
  </si>
  <si>
    <t xml:space="preserve">Sistema de gestión de contraseñas </t>
  </si>
  <si>
    <t>Este análisis es un método estructurado para identificar las posibles causas de un evento no deseado o de un problema. Este análisis organiza los factores contribuyentes potenciales en categoría amplias, de tal manera que todas las hipótesis posibles se pueden considerar. Sin embargo por si solo lo indican las causas reales dado que estas solo se pueden determinar mediante evidencia real y prueba empírica de las hipótesis. La información se puede organizar en un diagrama de espina de pescado (Ishikawa) o en un diagrama de árbol.</t>
  </si>
  <si>
    <t xml:space="preserve">Control: Los sistemas de gestión de contraseñas deberían ser interactivos y deberían asegurar la calidad de las contraseñas. </t>
  </si>
  <si>
    <t xml:space="preserve">Participación de los expertos.
Análisis estructurado
Consideración de todas las hipótesis posibles
Ilustración de los resultados de manera gráfica fácil de leer.
Se puede utilizar para identificar los factores que contribuyen tanto a los efectos deseados como a los no deseados.  </t>
  </si>
  <si>
    <t>Es posible que el equipo no tenga la experiencia necesaria.
Este no es un proceso completo en sí mismo y es necesario que forme parte de un Análisis de causa principal para producir recomendaciones.
Es una técnica de representación de ideas más que una técnica de Análisis independiente.
La separación de los factores causales en categorías principales al comienzo del Análisis implica que las interacciones entre las categoría pueden no ser consideradas adecuadamente.</t>
  </si>
  <si>
    <t xml:space="preserve">A.9.4.4 </t>
  </si>
  <si>
    <t xml:space="preserve">Uso de programas utilitarios privilegiados </t>
  </si>
  <si>
    <t xml:space="preserve">Control: Se debería restringir y controlar estrictamente el uso de programas utilitarios que pudieran tener capacidad de anular el sistema y los controles de las aplicaciones. </t>
  </si>
  <si>
    <t xml:space="preserve">A.9.4.5 </t>
  </si>
  <si>
    <t xml:space="preserve">Control de acceso a códigos fuente de programas </t>
  </si>
  <si>
    <t xml:space="preserve">Control: Se debería restringir el acceso a los códigos fuente de los programas. </t>
  </si>
  <si>
    <t xml:space="preserve">A.10 </t>
  </si>
  <si>
    <t xml:space="preserve">Criptografía </t>
  </si>
  <si>
    <t>Este análisis proporciona una representación gráfica estructurada de una lista de las causas de un efecto específico. El efecto puede ser positivo (un objetivo) o negativo (un problema) dependiendo del contexto.
Se utiliza para permitir la consideración de todos los escenarios y las causas posibles generadas por un equipo de expertos y permite establecer el consenso sobre las causas más probables que después se puedan someter a prueba empírica o a evaluación de los datos disponibles.</t>
  </si>
  <si>
    <t xml:space="preserve">A.10.1 </t>
  </si>
  <si>
    <t xml:space="preserve">Controles criptográficos </t>
  </si>
  <si>
    <t xml:space="preserve">Objetivo: Asegurar el uso apropiado y eficaz de la criptografía para proteger la confidencialidad, la autenticidad y/o la integridad de la información. </t>
  </si>
  <si>
    <t xml:space="preserve">A.10.1.1 </t>
  </si>
  <si>
    <t xml:space="preserve">Política sobre el uso de controles criptográficos </t>
  </si>
  <si>
    <t xml:space="preserve">Control: Se debería desarrollar e implementar una política sobre el uso de controles criptográficos para la protección de la información. </t>
  </si>
  <si>
    <t>El proceso de desarrollo de este método de análisis es el siguiente:
1. Establecer el efecto que se va a realizar y ubicarlo en un cuadro. El efecto puede ser positivo (un objetivo) o negativo (un problema) dependiendo de las circunstancias
2. Determinar las principales categorías de las causas representadas en los cuadros del diagrama de  Ishikawa, las cuales se seleccionan para que se adapten al contexto particular.
3. Completar las causas posibles para cada categoría mayor con ramas y sub ramas, para describir la relación entre ellas
4. Continuar preguntándose por qué? o ¿qué causo qué?  para conectar las causas. 
5. Revisar todas las ramas para verificar la consistencia y complejidad y asegurarse de que las causas se aplican al efecto principal.
6. Identificar las causas más probables con base en la opinión del equipo de expertos y la evidencia disponible.</t>
  </si>
  <si>
    <t xml:space="preserve">A.10.1.2 </t>
  </si>
  <si>
    <t xml:space="preserve">Gestión de llaves </t>
  </si>
  <si>
    <t xml:space="preserve">Control: Se debería desarrollar e implementar una política sobre el uso, protección y tiempo de vida de las llaves criptográficas durante todo su ciclo de vida. </t>
  </si>
  <si>
    <t xml:space="preserve">A.11 </t>
  </si>
  <si>
    <t xml:space="preserve">Seguridad física y del entorno </t>
  </si>
  <si>
    <t>Análisis de Árbol de Decisiones</t>
  </si>
  <si>
    <t>El Árbol de decisiones representa alternativas de decisión y resultados de modo secuencial que toman en consideración los resultados inciertos, es similar a un árbol de eventos en que empieza desde un evento desencadenante o una decisión inicial y modela diferentes trayectorias y resultados derivados de los eventos que se pueden presentar, así como diversas decisiones que se puedan tomar.</t>
  </si>
  <si>
    <t>Es una representación gráfica detallada de un problema de decisión.
Permite el cálculo de la mejor trayectoria a través de toda una situación.</t>
  </si>
  <si>
    <t xml:space="preserve">Los árboles de decisiones grandes pueden ser demasiado complejos para facilitar la comunicación con otros.
Puede existir una tendencia a exceder la simplificación de la situación para poder representarla en un diagrama de árbol. </t>
  </si>
  <si>
    <t xml:space="preserve">A.11.1 </t>
  </si>
  <si>
    <t xml:space="preserve">Áreas seguras </t>
  </si>
  <si>
    <t xml:space="preserve">Objetivo: Prevenir el acceso físico no autorizado, el daño y la interferencia a la información y a las instalaciones de procesamiento de información de la organización. </t>
  </si>
  <si>
    <t xml:space="preserve">A.11.1.1 </t>
  </si>
  <si>
    <t xml:space="preserve">Perímetro de seguridad física </t>
  </si>
  <si>
    <t xml:space="preserve">Control: Se deberían definir y usar perímetros de seguridad, y usarlos para proteger áreas que contengan información sensible o critica, e instalaciones de manejo de información. </t>
  </si>
  <si>
    <t xml:space="preserve">A.11.1.2 </t>
  </si>
  <si>
    <t xml:space="preserve">Controles físicos de entrada </t>
  </si>
  <si>
    <t xml:space="preserve">Control: Las áreas seguras se deberían proteger mediante controles de entrada apropiados para asegurar que solamente se permite el acceso a personal autorizado. </t>
  </si>
  <si>
    <t>El árbol de decisiones se utiliza en la gestión de riesgos del proyecto y en otras circunstancias para facilitar la selección del mejor curso de acción cuando existe incertidumbre. La representación gráfica también puede ayudar a comunicar los motivos de las decisiones.</t>
  </si>
  <si>
    <t xml:space="preserve">A.11.1.3 </t>
  </si>
  <si>
    <t xml:space="preserve">Seguridad de oficinas, recintos e instalaciones </t>
  </si>
  <si>
    <t xml:space="preserve">Control: Se debería diseñar y aplicar seguridad física a oficinas, recintos e instalaciones. </t>
  </si>
  <si>
    <t xml:space="preserve">A.11.1.4 </t>
  </si>
  <si>
    <t xml:space="preserve">Protección contra amenazas externas y ambientales </t>
  </si>
  <si>
    <t xml:space="preserve">Control: Se debería diseñar y aplicar protección física contra desastres naturales, ataques maliciosos o accidentes. </t>
  </si>
  <si>
    <t xml:space="preserve">A.11.1.5 </t>
  </si>
  <si>
    <t xml:space="preserve">Trabajo en áreas seguras </t>
  </si>
  <si>
    <t>El proceso de desarrollo de este método de análisis es el siguiente:
1. Identifica todas las variables del problema central. Una vez que sepas cuál es tu problemática, comienza a enumerar todos los factores que la componen. Por ejemplo: La contratación de un nuevo proveedor. Enlista: costos, trámites, tiempo de llegada del producto, daños mercancía, fechas de pago, etc. 
2. Priorizar. Es importante comenzar a limitar tus criterios de decisión, es por ello que de la lista anterior separes cuáles son aquellos factores que son primordiales para tu empresa. Si de la lista de 15, puedes limitarlo a 7, quiere decir que estos criterios con mayor relevancia. 
3. Identifica la importancia de los criterios. Se trata de buscar y enumerar qué de estos siete criterios son más importantes, enumera. Por ejemplo: en el cambio de proveedor. El costo estaría como número uno, en segundo lugar el tiempo de llegada del producto, en tercero los trámites, y así sucesivamente.
4. Comienza a ver variables. Cada uno de estos factores debe contar con fortalezas o debilidades, asegúrate de comenzar la ramificación apartando tres o cuatro alternativas para cada criterio. Lo que buscamos es generar supuestos de manera objetiva, si de los criterios salieron cuatro ramificaciones y de esas cuatro salieron 12 más, esto te ayudará a profundizar en lo más conveniente. Pon atención en este ejemplo donde se evalúa el costo beneficio de proveedores.
5. Selecciona una alternativa. Analiza cuál es la opción más conveniente de acuerdo al árbol de decisiones, siempre toma en cuenta la importancia de los criterios y cada una de sus alternativas. 
6. Implementa la alternativa. Recuerda, realizar un análisis es muy distinto a implementar soluciones, cuida que se siga paso a paso cada detalle, una pequeña falla podría dar resultados no deseados y esto perjudicaría todo el proceso de selección. 
7. Evalúa la efectividad de la decisión. Siempre es bueno saber qué se hizo bien y qué se hizo mal, analiza con tu equipo cada paso en la evaluación de alternativas, esto ayudará a mejorar tomas de decisiones a futuro.</t>
  </si>
  <si>
    <t xml:space="preserve">Control: Se deberían diseñar y aplicar procedimientos para trabajo en áreas seguras. </t>
  </si>
  <si>
    <t xml:space="preserve">A.11.1.6 </t>
  </si>
  <si>
    <t xml:space="preserve">Áreas de despacho y carga </t>
  </si>
  <si>
    <t xml:space="preserve">Control: Se deberían controlar los puntos de acceso tales como áreas de despacho y de carga, y otros puntos en donde pueden entrar personas no autorizadas, y si es posible, aislarlos de las instalaciones de procesamiento de información para evitar el acceso no autorizado. </t>
  </si>
  <si>
    <t>Análisis en esquema de corbatín o "Bow tie"</t>
  </si>
  <si>
    <t>Es un modo diagramático sencillos de describir y analizar las trayectorias de un riesgo desde las causas hasta las consecuencias. Se puede considerar una combinación del pensamiento del árbol de fallas que analiza la causa de un evento (representado por el centro del moño) y un árbol de eventos que analiza las consecuencias. Sin embargo el énfasis del análisis en corbatín está en las barreras entre las causas y el riesgo, y el riesgo y las consecuencias. Los diagramas en corbatín se pueden construir comenzando con árboles de eventos y fallas, pero con más frecuencia se elaboran directamente a partir de una sesión de lluvia de ideas.</t>
  </si>
  <si>
    <t>Es sencillo de entender y suminsitra una representación gráfica clara del problema.
Enfatiza la atención en los controles que supuestamente están implementados tanto para prevenir como para mitigar.
No necesita de un nivel alto de experticia para su utilización.</t>
  </si>
  <si>
    <t xml:space="preserve">A.11.2 </t>
  </si>
  <si>
    <t xml:space="preserve">Equipos </t>
  </si>
  <si>
    <t>No se puede representar cuando se producen simultáneamente causas múltiples para originar las consecuencias.
Es posible que simplifique demasiado las situaciones complejas, particularmente cuando se intenta hacer la cuantificación.</t>
  </si>
  <si>
    <t xml:space="preserve">Objetivo: Prevenir la perdida, daño, robo o compromiso de activos, y la interrupción de las operaciones de la organización. </t>
  </si>
  <si>
    <t xml:space="preserve">A.11.2.1 </t>
  </si>
  <si>
    <t xml:space="preserve">Ubicación y protección de los equipos </t>
  </si>
  <si>
    <t xml:space="preserve">Control: Los equipos deberían estar ubicados y protegidos para reducir los riesgos de amenazas y peligros del entorno, y las oportunidades para acceso no autorizado. </t>
  </si>
  <si>
    <t xml:space="preserve">A.11.2.2 </t>
  </si>
  <si>
    <t xml:space="preserve">Servicios de suministro </t>
  </si>
  <si>
    <t xml:space="preserve">Control: Los equipos se deberían proteger contra fallas de energía y otras interrupciones causadas por fallas en los servicios de suministro. </t>
  </si>
  <si>
    <t xml:space="preserve">A.11.2.3 </t>
  </si>
  <si>
    <t>Se utiliza para representar un riesgo mostrando un rango de causas y consecuencias posibles. Se utiliza cuando la situación no amerita la complejidad de un análisis total de árbol de fallas o cuando hay mayor énfasis en garantizar que existe una barrera o control para cada trayectoria de falla, es útil cuando hay trayectorias claramente independientes hcia la falla.</t>
  </si>
  <si>
    <t xml:space="preserve">Seguridad del cableado </t>
  </si>
  <si>
    <t xml:space="preserve">Control: El cableado de potencia y de telecomunicaciones que porta datos o soporta servicios de información debería estar protegido contra interceptación, interferencia o daño. </t>
  </si>
  <si>
    <t xml:space="preserve">A.11.2.4 </t>
  </si>
  <si>
    <t xml:space="preserve">Mantenimiento de equipos </t>
  </si>
  <si>
    <t xml:space="preserve">Control: Los equipos se deberían mantener correctamente para asegurar su disponibilidad e integridad continuas. </t>
  </si>
  <si>
    <t xml:space="preserve">A.11.2.5 </t>
  </si>
  <si>
    <t xml:space="preserve">Retiro de activos </t>
  </si>
  <si>
    <t xml:space="preserve">Control: Los equipos, información o software no se deberían retirar de su sitio sin autorización previa. </t>
  </si>
  <si>
    <t>El análisis se realiza de la siguiente manera:
1. Se identifica un riesgo particular para su análisis y se representa como el nudo central del corbatín.
2. Se hace un listado de las causas del evento, teniendo en cuenta las fuentes de riesgo (o peligros en un contexto de seguridad).
3. Se identifica el mecanismo mediante el cual la fuente de riesgo origina el evento crítico.
4. Se trazan líneas entre cada causa y el evento formando la parte izquierda del corbatín. Se puede identificar los factores que podrían ocasionar el escalamiento y se incluyen en el diagrama.
5. Las barreras que deberían evitar que cada causa produzca las consecuencias no deseadas se pueden representar como barras verticales a través de la línea. Cuando hay factores que podrían causar el escalamiento, las barreras para el escalamiento también se puden representar.
6. En la parte derecha del corbatín se identifican las diversas consecuencias potenciales del riesgo y se trazan líneas que se irradian desde el evento de riesgo hasta la consecuencia potenciales.
7. Las barreras para las consecuencias  se representan como barras a través de las líneas radiales.
8. Las funciones de la gestión que soportan a los controles (tales como entrenamiento e inspección) se pueden ilustrar bajo el corbatín y vincular con el control respectivo.</t>
  </si>
  <si>
    <t>Fuente: Consultado en: http://www.usmp.edu.pe/recursoshumanos/pdf/Analisis_Bow_Tie.pdf</t>
  </si>
  <si>
    <t xml:space="preserve">A.11.2.6 </t>
  </si>
  <si>
    <t xml:space="preserve">Seguridad de equipos y activos fuera de las instalaciones </t>
  </si>
  <si>
    <t xml:space="preserve">Control: Se deberían aplicar medidas de seguridad a los activos que se encuentran fuera de las instalaciones de la organización, teniendo en cuenta los diferentes riesgos de trabajar fuera de dichas instalaciones. </t>
  </si>
  <si>
    <t xml:space="preserve">A.11.2.7 </t>
  </si>
  <si>
    <t xml:space="preserve">Disposición segura o reutilización de equipos </t>
  </si>
  <si>
    <t xml:space="preserve">Control: Se deberían verificar todos los elementos de equipos que contengan medios de almacenamiento, para asegurar que cualquier dato sensible o software con licencia haya sido retirado o sobrescrito en forma segura antes de su disposición o reutilización. </t>
  </si>
  <si>
    <t xml:space="preserve">A.11.2.8 </t>
  </si>
  <si>
    <t xml:space="preserve">Equipos de usuario desatendidos </t>
  </si>
  <si>
    <t xml:space="preserve">Control: Los usuarios deberían asegurarse de que a los equipos desatendidos se les dé protección apropiada. </t>
  </si>
  <si>
    <t xml:space="preserve">A.11.2.9 </t>
  </si>
  <si>
    <t xml:space="preserve">Política de escritorio limpio y pantalla limpia </t>
  </si>
  <si>
    <t xml:space="preserve">Control: Se debería adoptar una política de escritorio limpio para los papeles y medios de almacenamiento removibles, y una política de pantalla limpia en las instalaciones de procesamiento de información. </t>
  </si>
  <si>
    <t xml:space="preserve">A.12 </t>
  </si>
  <si>
    <t xml:space="preserve">Seguridad de las operaciones </t>
  </si>
  <si>
    <t xml:space="preserve">A.12.1 </t>
  </si>
  <si>
    <t xml:space="preserve">Procedimientos operacionales y responsabilidades </t>
  </si>
  <si>
    <t xml:space="preserve">Objetivo: Asegurar las operaciones correctas y seguras de las instalaciones de procesamiento de información. </t>
  </si>
  <si>
    <t xml:space="preserve">A.12.1.1 </t>
  </si>
  <si>
    <t xml:space="preserve">Procedimientos de operación documentados </t>
  </si>
  <si>
    <t xml:space="preserve">Control: Los procedimientos de operación se deberían documentar y poner a disposición de todos los usuarios que los necesiten. </t>
  </si>
  <si>
    <t xml:space="preserve">A.12.1.2 </t>
  </si>
  <si>
    <t xml:space="preserve">Gestión de cambios </t>
  </si>
  <si>
    <t xml:space="preserve">Control: Se deberían controlar los cambios en la organización, en los procesos de negocio, en las instalaciones y en los sistemas de procesamiento de información que afectan la seguridad de la información. </t>
  </si>
  <si>
    <t xml:space="preserve">A.12.1.3 </t>
  </si>
  <si>
    <t xml:space="preserve">Gestión de capacidad </t>
  </si>
  <si>
    <t xml:space="preserve">Control: Para asegurar el desempeño requerido del sistema se debería hacer seguimiento al uso de los recursos, hacer los ajustes, y hacer proyecciones de los requisitos sobre la capacidad futura. </t>
  </si>
  <si>
    <t xml:space="preserve">A.12.1.4 </t>
  </si>
  <si>
    <t xml:space="preserve">Separación de los ambientes de desarrollo, pruebas y operación </t>
  </si>
  <si>
    <t xml:space="preserve">Control: Se deberían separar los ambientes de desarrollo, prueba y operación, para reducir los riesgos de acceso o cambios no autorizados al ambiente de operación. </t>
  </si>
  <si>
    <t xml:space="preserve">A.12.2 </t>
  </si>
  <si>
    <t xml:space="preserve">Protección contra códigos maliciosos </t>
  </si>
  <si>
    <t xml:space="preserve">Objetivo: Asegurarse de que la información y las instalaciones de procesamiento de información estén protegidas contra códigos maliciosos. </t>
  </si>
  <si>
    <t xml:space="preserve">A.12.2.1 </t>
  </si>
  <si>
    <t xml:space="preserve">Controles contra códigos maliciosos </t>
  </si>
  <si>
    <t xml:space="preserve">Control: Se deberían implementar controles de detección, de prevención y de recuperación, combinados con la toma de conciencia apropiada de los usuarios, para proteger contra códigos maliciosos. </t>
  </si>
  <si>
    <t xml:space="preserve">A.12.3 </t>
  </si>
  <si>
    <t xml:space="preserve">Copias de respaldo </t>
  </si>
  <si>
    <t xml:space="preserve">Objetivo: Proteger contra la perdida de datos. </t>
  </si>
  <si>
    <t xml:space="preserve">A.12.3.1 </t>
  </si>
  <si>
    <t xml:space="preserve">Respaldo de información </t>
  </si>
  <si>
    <t xml:space="preserve">Control: Se deberían hacer copias de respaldo de la información, del software e imágenes de los sistemas, y ponerlas a prueba regularmente de acuerdo con una política de copias de respaldo aceptada. </t>
  </si>
  <si>
    <t xml:space="preserve">A.12.4 </t>
  </si>
  <si>
    <t xml:space="preserve">Registro y seguimiento </t>
  </si>
  <si>
    <t xml:space="preserve">Objetivo: Registrar eventos y generar evidencia. </t>
  </si>
  <si>
    <t xml:space="preserve">A.12.4.1 </t>
  </si>
  <si>
    <t xml:space="preserve">Registro de eventos </t>
  </si>
  <si>
    <t xml:space="preserve">Control: Se deberían elaborar, conservar y revisar regularmente los registros acerca de actividades del usuario, excepciones, fallas y eventos de seguridad de la información. </t>
  </si>
  <si>
    <t xml:space="preserve">A.12.4.2 </t>
  </si>
  <si>
    <t xml:space="preserve">Protección de la información de registro </t>
  </si>
  <si>
    <t xml:space="preserve">Control: Las instalaciones y la información de registro se deberían proteger contra alteración y acceso no autorizado. </t>
  </si>
  <si>
    <t xml:space="preserve">A.12.4.3 </t>
  </si>
  <si>
    <t xml:space="preserve">Registros del administrador y del operador </t>
  </si>
  <si>
    <t xml:space="preserve">Control: Las actividades del administrador y del operador del sistema se deberían registrar, y los registros se deberían proteger y revisar con regularidad. </t>
  </si>
  <si>
    <t xml:space="preserve">A.12.4.4 </t>
  </si>
  <si>
    <t xml:space="preserve">sincronización de relojes </t>
  </si>
  <si>
    <t xml:space="preserve">Control: Los relojes de todos los sistemas de procesamiento de información pertinentes dentro de una organización o ámbito de seguridad se deberían sincronizar con una única fuente de referencia de tiempo. </t>
  </si>
  <si>
    <t xml:space="preserve">A.12.5 </t>
  </si>
  <si>
    <t xml:space="preserve">Control de software operacional </t>
  </si>
  <si>
    <t xml:space="preserve">Objetivo: Asegurar la integridad de los sistemas operacionales. </t>
  </si>
  <si>
    <t xml:space="preserve">A.12.5.1 </t>
  </si>
  <si>
    <t xml:space="preserve">Instalación de software en sistemas operativos </t>
  </si>
  <si>
    <t xml:space="preserve">Control: Se deberían implementar procedimientos para controlar la instalación de software en sistemas operativos. </t>
  </si>
  <si>
    <t xml:space="preserve">A.12.6 </t>
  </si>
  <si>
    <t xml:space="preserve">Gestión de la vulnerabilidad técnica </t>
  </si>
  <si>
    <t xml:space="preserve">Objetivo: Prevenir el aprovechamiento de las vulnerabilidades técnicas. </t>
  </si>
  <si>
    <t xml:space="preserve">A.12.6.1 </t>
  </si>
  <si>
    <t xml:space="preserve">Gestión de las vulnerabilidades técnicas </t>
  </si>
  <si>
    <t xml:space="preserve">Control: Se debería obtener oportunamente información acerca de las vulnerabilidades técnicas de los sistemas de información que se usen; evaluar la exposición de la organización a estas vulnerabilidades, y tomar las medidas apropiadas para tratar el riesgo asociado. </t>
  </si>
  <si>
    <t xml:space="preserve">A.12.6.2 </t>
  </si>
  <si>
    <t xml:space="preserve">Restricciones sobre la instalación de software </t>
  </si>
  <si>
    <t xml:space="preserve">Control: Se deberían establecer e implementar las reglas para la instalación de software por parte de los usuarios. </t>
  </si>
  <si>
    <t xml:space="preserve">A.12.7 </t>
  </si>
  <si>
    <t xml:space="preserve">Consideraciones sobre auditorias de sistemas de información </t>
  </si>
  <si>
    <t xml:space="preserve">Objetivo: Minimizar el impacto de las actividades de auditoría sobre los sistemas operacionales. </t>
  </si>
  <si>
    <t xml:space="preserve">A.12.7.1 </t>
  </si>
  <si>
    <t xml:space="preserve">Información controles de auditoría de sistemas </t>
  </si>
  <si>
    <t xml:space="preserve">Control: Los requisitos y actividades de auditoría que involucran la verificación de los sistemas operativos se deberían planificar y acordar cuidadosamente para minimizar las interrupciones en los procesos del negocio. </t>
  </si>
  <si>
    <t xml:space="preserve">A.13 </t>
  </si>
  <si>
    <t xml:space="preserve">Seguridad de las comunicaciones </t>
  </si>
  <si>
    <t xml:space="preserve">A.13.1 </t>
  </si>
  <si>
    <t xml:space="preserve">Gestión de la seguridad de las redes </t>
  </si>
  <si>
    <t xml:space="preserve">Objetivo: Asegurar la protección de la información en las redes, y sus instalaciones de procesamiento de información de soporte. </t>
  </si>
  <si>
    <t xml:space="preserve">A.13.1.1 </t>
  </si>
  <si>
    <t xml:space="preserve">Controles de redes </t>
  </si>
  <si>
    <t xml:space="preserve">Control: Las redes se deberían gestionar y controlar para proteger la información en sistemas y aplicaciones. </t>
  </si>
  <si>
    <t xml:space="preserve">A.13.1.2 </t>
  </si>
  <si>
    <t xml:space="preserve">Seguridad de los servicios de red </t>
  </si>
  <si>
    <t xml:space="preserve">Control: Se deberían identificar los mecanismos de seguridad, los niveles de servicio y los requisitos de gestión de todos los servicios de red, e incluirlos en los acuerdos de servicios de red, ya sea que los servicios se presten internamente o se contraten externamente. </t>
  </si>
  <si>
    <t xml:space="preserve">A.13.1.3 </t>
  </si>
  <si>
    <t xml:space="preserve">Separación en las redes </t>
  </si>
  <si>
    <t xml:space="preserve">Control: Los grupos de servicios de información, usuarios y sistemas de información se deberían separar en las redes. </t>
  </si>
  <si>
    <t xml:space="preserve">A.13.2 </t>
  </si>
  <si>
    <t xml:space="preserve">Transferencia de información </t>
  </si>
  <si>
    <t xml:space="preserve">Objetivo: Mantener la seguridad de la información transferida dentro de una organización y con cualquier entidad externa. </t>
  </si>
  <si>
    <t xml:space="preserve">A.13.2.1 </t>
  </si>
  <si>
    <t xml:space="preserve">Políticas y procedimientos de transferencia de información </t>
  </si>
  <si>
    <t xml:space="preserve">Control: Se debería contar con políticas, procedimientos y controles de transferencia formales para proteger la transferencia de información mediante el uso de todo tipo de instalaciones de comunicación. </t>
  </si>
  <si>
    <t xml:space="preserve">A.13.2.2 </t>
  </si>
  <si>
    <t xml:space="preserve">Acuerdos sobre transferencia de información </t>
  </si>
  <si>
    <t xml:space="preserve">Control: Los acuerdos deberían tener en cuenta la transferencia segura de información del negocio entre la organización y las partes externas. </t>
  </si>
  <si>
    <t xml:space="preserve">A.13.2.3 </t>
  </si>
  <si>
    <t xml:space="preserve">Mensajería electrónica </t>
  </si>
  <si>
    <t xml:space="preserve">Control: Se debería proteger adecuadamente la información incluida en la mensajería electrónica. </t>
  </si>
  <si>
    <t>Metodología de Administración de Riesgos vigencia 2019</t>
  </si>
  <si>
    <t xml:space="preserve">A.13.2.4 </t>
  </si>
  <si>
    <t xml:space="preserve">Acuerdos de confidencialidad o de no divulgación </t>
  </si>
  <si>
    <t xml:space="preserve">Control: Se deberían identificar, revisar regularmente y documentar los requisitos para los acuerdos de confidencialidad o no divulgación que reflejen las necesidades de la organización para la protección de la información. </t>
  </si>
  <si>
    <t>Tabla Clasificación de los Riesgos</t>
  </si>
  <si>
    <t xml:space="preserve">A.14 </t>
  </si>
  <si>
    <t xml:space="preserve">Adquisición, desarrollo y mantenimientos de sistemas </t>
  </si>
  <si>
    <t xml:space="preserve">A.14.1.1 </t>
  </si>
  <si>
    <t xml:space="preserve">Requisitos de seguridad de los sistemas de información </t>
  </si>
  <si>
    <t xml:space="preserve">Objetivo: Asegurar que la seguridad de la información sea una parte integral de los sistemas de información durante todo el ciclo de vida. Esto incluye también los requisitos para sistemas de información que prestan servicios en redes públicas. </t>
  </si>
  <si>
    <t xml:space="preserve">Análisis y especificación de requisitos de seguridad de la información </t>
  </si>
  <si>
    <t xml:space="preserve">Control: Los requisitos relacionados con seguridad de la información se deberían incluir en los requisitos para nuevos sistemas de información o para mejoras a los sistemas de información existentes. </t>
  </si>
  <si>
    <t>Item</t>
  </si>
  <si>
    <t>Clases de Riesgos</t>
  </si>
  <si>
    <t xml:space="preserve">A.14.1.2 </t>
  </si>
  <si>
    <t xml:space="preserve">Seguridad de servicios de las aplicaciones en redes publicas </t>
  </si>
  <si>
    <t xml:space="preserve">Descripción </t>
  </si>
  <si>
    <t xml:space="preserve">Fuente </t>
  </si>
  <si>
    <t xml:space="preserve">Control: La información involucrada en los servicios de aplicaciones que pasan sobre redes públicas se debería proteger de actividades fraudulentas, disputas contractuales y divulgación y modificación no autorizadas. </t>
  </si>
  <si>
    <t xml:space="preserve">A.14.1.3 </t>
  </si>
  <si>
    <t xml:space="preserve">Protección de transacciones de los servicios de las aplicaciones </t>
  </si>
  <si>
    <t xml:space="preserve">Control: La información involucrada en las transacciones de los servicios de las aplicaciones se debería proteger para evitar la transmisión incompleta, el enrutamiento errado, la alteración no autorizada de mensajes, la divulgación no autorizada, y la duplicación o reproducción de mensajes no autorizada. </t>
  </si>
  <si>
    <t>Posibilidad de ocurrencia de eventos que afecten los objetivos estratégicos de la Entidad y por tanto impactan toda la Organización.</t>
  </si>
  <si>
    <t xml:space="preserve">A.14.2 </t>
  </si>
  <si>
    <t xml:space="preserve">Seguridad en los procesos de desarrollo y soporte </t>
  </si>
  <si>
    <t>"Guía para la administración del riesgo y el diseño de controles en entidades públicas" Versión 4 Dirección y Desempeño Institucional- Función Pública</t>
  </si>
  <si>
    <t xml:space="preserve">Objetivo: Asegurar de que la seguridad de la información esté diseñada e implementada dentro del ciclo de vida de desarrollo de los sistemas de información. </t>
  </si>
  <si>
    <t xml:space="preserve">A.14.2.1 </t>
  </si>
  <si>
    <t xml:space="preserve">Política de desarrollo seguro </t>
  </si>
  <si>
    <t xml:space="preserve">Control: Se deberían establecer y aplicar reglas para el desarrollo de software y de sistemas, a los desarrollos que se dan dentro de la organización. </t>
  </si>
  <si>
    <t>Riesgo Gerencial</t>
  </si>
  <si>
    <t xml:space="preserve">Posibilidad de ocurrencia de un evento que afecten los procesos gerenciales y/o la alta dirección </t>
  </si>
  <si>
    <t xml:space="preserve">A.14.2.2 </t>
  </si>
  <si>
    <t xml:space="preserve">Procedimientos de control de cambios en sistemas </t>
  </si>
  <si>
    <t xml:space="preserve">Control: Los cambios a los sistemas dentro del ciclo de vida de desarrollo se deberían controlar mediante el uso de procedimientos formales de control de cambios. </t>
  </si>
  <si>
    <t>Posibilidad de ocurrencia de un evento que afecte la imagen, buen nombre o reputación de la Entidad ante sus cliente y partes interesadas</t>
  </si>
  <si>
    <t xml:space="preserve">A.14.2.3 </t>
  </si>
  <si>
    <t xml:space="preserve">Revisión técnica de las aplicaciones después de cambios en la plataforma de operación </t>
  </si>
  <si>
    <t xml:space="preserve">Control: Cuando se cambian las plataformas de operación, se deberían revisar las aplicaciones críticas del negocio, y ponerlas a prueba para asegurar que no haya impacto adverso en las operaciones o seguridad de la organización. </t>
  </si>
  <si>
    <t>Posibilidad de ocurrencia de ventos que afecten los proceso misionales de la entidad</t>
  </si>
  <si>
    <t xml:space="preserve">A.14.2.4 </t>
  </si>
  <si>
    <t xml:space="preserve">Restricciones en los cambios a los paquetes de software </t>
  </si>
  <si>
    <t xml:space="preserve">Control: Se deberían desalentar las modificaciones a los paquetes de software, que se deben limitar a los cambios necesarios, y todos los cambios se deberían controlar estrictamente. </t>
  </si>
  <si>
    <t>Se relacionan con el manejo de los recursos de la entidad que incluyen la ejecución presupuestal, la elaboración de los estados financieros, los pagos, manejos de excedentes de tesorería y el manejo sobre los bienes.</t>
  </si>
  <si>
    <t xml:space="preserve">A.14.2.5 </t>
  </si>
  <si>
    <t xml:space="preserve">Principios de construcción de sistemas seguros </t>
  </si>
  <si>
    <t xml:space="preserve">Control: Se deberían establecer, documentar y mantener principios para la construcción de sistemas seguros, y aplicarlos a cualquier actividad de implementación de sistemas de información. </t>
  </si>
  <si>
    <t xml:space="preserve">Posibilidad de ocurrencia de eventos que afecten la situación jurídica y contractual de la Entidad, debido a su incumplimiento o desacato a la normatividad legal o las obligaciones contractuales. </t>
  </si>
  <si>
    <t xml:space="preserve">A.14.2.6 </t>
  </si>
  <si>
    <t xml:space="preserve">Ambiente de desarrollo seguro </t>
  </si>
  <si>
    <t xml:space="preserve">Control: Las organizaciones deberían establecer y proteger adecuadamente los ambientes de desarrollo seguros para las tareas de desarrollo e integración de sistemas que comprendan todo el ciclo de vida de desarrollo de sistemas. </t>
  </si>
  <si>
    <t>Posibilidad de ocurrencia de eventos que afecten la totalidad o parte de la infraestructura tecnológica (Hardware, Software y Redes) de una entidad.</t>
  </si>
  <si>
    <t xml:space="preserve">A.14.2.7 </t>
  </si>
  <si>
    <t xml:space="preserve">Desarrollo contratado externamente </t>
  </si>
  <si>
    <t xml:space="preserve">Control: La organización debería supervisar y hacer seguimiento de la actividad de desarrollo de sistemas contratados externamente. </t>
  </si>
  <si>
    <t>Posibilidad de que, por acción u omisión, se use el poder para desviar la gestión de lo publico hacia un beneficio privado.</t>
  </si>
  <si>
    <t xml:space="preserve">A.14.2.8 </t>
  </si>
  <si>
    <t xml:space="preserve">Pruebas de seguridad de sistemas </t>
  </si>
  <si>
    <t xml:space="preserve">Control: Durante el desarrollo se deberían llevar a cabo pruebas de funcionalidad de la seguridad. </t>
  </si>
  <si>
    <t xml:space="preserve">A.14.2.9 </t>
  </si>
  <si>
    <t xml:space="preserve">Prueba de aceptación de sistemas </t>
  </si>
  <si>
    <t xml:space="preserve">Control: Para los sistemas de información nuevos, actualizaciones y nuevas versiones, se deberían establecer programas de prueba para aceptación y criterios de aceptación relacionados. </t>
  </si>
  <si>
    <t xml:space="preserve">Riesgos de Seguridad de la Información </t>
  </si>
  <si>
    <t xml:space="preserve">A.14.3 </t>
  </si>
  <si>
    <t xml:space="preserve">Posibilidad de que por ocurrencia de eventos que afecten la preservación de la confidencialidad, integridad y disponibilidad de la información. </t>
  </si>
  <si>
    <t xml:space="preserve">Datos de prueba </t>
  </si>
  <si>
    <t xml:space="preserve">Objetivo: Asegurar la protección de los datos usados para pruebas. </t>
  </si>
  <si>
    <t xml:space="preserve">ICONTEC INTERNACIONAL. (2017). NORMA TÉCNICA COLOMBIANA NTC/ISO-IEC 27000. Bogotá D.C.: Instituto Colombiano de Normas Técnicas y Certificación (ICONTEC). </t>
  </si>
  <si>
    <t xml:space="preserve">A.14.3.1 </t>
  </si>
  <si>
    <t xml:space="preserve">Protección de datos de prueba </t>
  </si>
  <si>
    <t xml:space="preserve">Control: Los datos de ensayo se deberían seleccionar, proteger y controlar cuidadosamente. </t>
  </si>
  <si>
    <t>NOTA</t>
  </si>
  <si>
    <t xml:space="preserve">A.15 </t>
  </si>
  <si>
    <t>Los riesgos de seguridad de la información son diferentes a los riesgos tecnológicos, aun que pueden estar relacionados. La diferencia está en que los riesgos tecnológicos en un contexto de gestion y/o corrupcion mira el objetivo de proceso y los de seguridad se especifican a los riesgos de los activos de información.</t>
  </si>
  <si>
    <t xml:space="preserve">Relación con los proveedores </t>
  </si>
  <si>
    <t xml:space="preserve">A.15.1 </t>
  </si>
  <si>
    <t xml:space="preserve">Seguridad de la información en las relaciones con los proveedores </t>
  </si>
  <si>
    <t xml:space="preserve">Objetivo: Asegurar la protección de los activos de la organización que sean accesibles a los proveedores. </t>
  </si>
  <si>
    <t xml:space="preserve">A.15.1.1 </t>
  </si>
  <si>
    <t xml:space="preserve">Política de seguridad de la información para las relaciones con proveedores </t>
  </si>
  <si>
    <t xml:space="preserve">Control: Los requisitos de seguridad de la información para mitigar los riesgos asociados con el acceso de proveedores a los activos de la organización se deberían acordar con estos y se deberían documentar. </t>
  </si>
  <si>
    <t xml:space="preserve">A.15.1.2 </t>
  </si>
  <si>
    <t xml:space="preserve">Tratamiento de la seguridad dentro de los acuerdos con proveedores </t>
  </si>
  <si>
    <t xml:space="preserve">Control: Se deberían establecer y acordar todos los requisitos de seguridad de la información pertinentes con cada proveedor que pueda tener acceso, procesar, almacenar, comunicar o suministrar componentes de infraestructura de TI para la información de la organización. </t>
  </si>
  <si>
    <t xml:space="preserve">A.15.1.3 </t>
  </si>
  <si>
    <t xml:space="preserve">Cadena de suministro de tecnología de información y comunicación </t>
  </si>
  <si>
    <t xml:space="preserve">Control: Los acuerdos con proveedores deberían incluir requisitos para tratar los riesgos de seguridad de la información asociados con la cadena de suministro de productos y servicios de tecnología de información y comunicación. </t>
  </si>
  <si>
    <t xml:space="preserve">A.15.2 </t>
  </si>
  <si>
    <t xml:space="preserve">Gestión de la prestación de servicios con los proveedores </t>
  </si>
  <si>
    <t xml:space="preserve">Objetivo: Mantener el nivel acordado de seguridad de la información y de prestación del servicio en línea con los acuerdos con los proveedores. </t>
  </si>
  <si>
    <t xml:space="preserve">A.15.2.1 </t>
  </si>
  <si>
    <t xml:space="preserve">Seguimiento y revisión de los servicios de los proveedores </t>
  </si>
  <si>
    <t xml:space="preserve">Las organizaciones deberían hacer seguimiento, revisar y auditar con regularidad la prestación de servicios de los proveedores. </t>
  </si>
  <si>
    <t xml:space="preserve">A.15.2.2 </t>
  </si>
  <si>
    <t xml:space="preserve">Gestión de cambios en los servicios de proveedores </t>
  </si>
  <si>
    <t xml:space="preserve">Control: Se deberían gestionar los cambios en el suministro de servicios por parte de los proveedores, incluido el mantenimiento y la mejora de las políticas, procedimientos y controles de seguridad de la información existentes , teniendo en cuenta la criticidad de la información, sistemas y procesos del negocio involucrados, y la revaloración de los riesgos. </t>
  </si>
  <si>
    <t xml:space="preserve">A.16 </t>
  </si>
  <si>
    <t xml:space="preserve">Gestión de incidentes de seguridad de la información </t>
  </si>
  <si>
    <t xml:space="preserve">A.16.1 </t>
  </si>
  <si>
    <t xml:space="preserve">Gestión de incidentes y mejoras en la seguridad de la información </t>
  </si>
  <si>
    <t xml:space="preserve">Objetivo: Asegurar un enfoque coherente y eficaz para la gestión de incidentes de seguridad de la información, incluida la comunicación sobre eventos de seguridad y debilidades. </t>
  </si>
  <si>
    <t xml:space="preserve">A.16.1.1 </t>
  </si>
  <si>
    <t xml:space="preserve">Responsabilidad y procedimientos </t>
  </si>
  <si>
    <t xml:space="preserve">Control: Se deberían establecer las responsabilidades y procedimientos de gestión para asegurar una respuesta rápida, eficaz y ordenada a los incidentes de seguridad de la información. </t>
  </si>
  <si>
    <t xml:space="preserve">A.16.1.2 </t>
  </si>
  <si>
    <t xml:space="preserve">Reporte de eventos de seguridad de la información </t>
  </si>
  <si>
    <t xml:space="preserve">Control: Los eventos de seguridad de la información se deberían informar a través de los canales de gestión apropiados, tan pronto como sea posible. </t>
  </si>
  <si>
    <t xml:space="preserve">A.16.1.3 </t>
  </si>
  <si>
    <t xml:space="preserve">Reporte de debilidades de seguridad de la información </t>
  </si>
  <si>
    <t xml:space="preserve">Control: Se debería exigir a todos los empleados y contratistas que usan los servicios y sistemas de información de la organización, que observen e informen cualquier debilidad de seguridad de la información observada o sospechada en los sistemas o servicios. </t>
  </si>
  <si>
    <t xml:space="preserve">A.16.1.4 </t>
  </si>
  <si>
    <t xml:space="preserve">Evaluación de eventos de seguridad de la información y decisiones sobre ellos </t>
  </si>
  <si>
    <t xml:space="preserve">Control: Los eventos de seguridad de la información se deberían evaluar y se debería decidir si se van a clasificar como incidentes de seguridad de la información. </t>
  </si>
  <si>
    <t xml:space="preserve">A.16.1.5 </t>
  </si>
  <si>
    <t xml:space="preserve">Respuesta a incidentes de seguridad de la información </t>
  </si>
  <si>
    <t xml:space="preserve">Control: Se debería dar respuesta a los incidentes de seguridad de la información de acuerdo con procedimientos documentados. </t>
  </si>
  <si>
    <t xml:space="preserve">A.16.1.6 </t>
  </si>
  <si>
    <t xml:space="preserve">Aprendizaje obtenido de los incidentes de seguridad de la información </t>
  </si>
  <si>
    <t xml:space="preserve">Control: El conocimiento adquirido al analizar y resolver incidentes de seguridad de la información se debería usar para reducir la posibilidad o el impacto de incidentes futuros. </t>
  </si>
  <si>
    <t xml:space="preserve">A.16.1.7 </t>
  </si>
  <si>
    <t xml:space="preserve">Recolección de evidencia </t>
  </si>
  <si>
    <t xml:space="preserve">Control: La organización debería definir y aplicar procedimientos para la identificación, recolección, adquisición y preservación de información que pueda servir como evidencia. </t>
  </si>
  <si>
    <t xml:space="preserve">A.17 </t>
  </si>
  <si>
    <t xml:space="preserve">Aspectos de seguridad de la información de la gestión de continuidad de negocio </t>
  </si>
  <si>
    <t xml:space="preserve">A.17.1 </t>
  </si>
  <si>
    <t xml:space="preserve">Continuidad de seguridad de la información </t>
  </si>
  <si>
    <t xml:space="preserve">Objetivo: La continuidad de seguridad de la información se debería incluir en los sistemas de gestión de la continuidad de negocio de la organización. </t>
  </si>
  <si>
    <t xml:space="preserve">A.17.1.1 </t>
  </si>
  <si>
    <t xml:space="preserve">Planificación de la continuidad de la seguridad de la información </t>
  </si>
  <si>
    <t xml:space="preserve">Control: La organización debería determinar sus requisitos para la seguridad de la información y la continuidad de la gestión de la seguridad de la información en situaciones adversas, por ejemplo, durante una crisis o desastre. </t>
  </si>
  <si>
    <t xml:space="preserve">A.17.1.2 </t>
  </si>
  <si>
    <t xml:space="preserve">Implementación de la continuidad de la seguridad de la información </t>
  </si>
  <si>
    <t xml:space="preserve">Control: La organización debería establecer, documentar, implementar y mantener procesos, procedimientos y controles para asegurar el nivel de continuidad requerido para la seguridad de la información durante una situación adversa. </t>
  </si>
  <si>
    <t xml:space="preserve">A.17.1.3 </t>
  </si>
  <si>
    <t xml:space="preserve">Verificación, revisión y evaluación de la continuidad de la seguridad de la información </t>
  </si>
  <si>
    <t xml:space="preserve">Control: La organización debería verificar a intervalos regulares los controles de continuidad de la seguridad de la información establecidos e implementados, con el fin de asegurar que son validos y eficaces durante situaciones adversas. </t>
  </si>
  <si>
    <t xml:space="preserve">A.17.2 </t>
  </si>
  <si>
    <t xml:space="preserve">Redundancias </t>
  </si>
  <si>
    <t xml:space="preserve">Objetivo: Asegurar la disponibilidad de instalaciones de procesamiento de información. </t>
  </si>
  <si>
    <t xml:space="preserve">A.17.2.1 </t>
  </si>
  <si>
    <t xml:space="preserve">Disponibilidad de instalaciones de procesamiento de información. </t>
  </si>
  <si>
    <t xml:space="preserve">Control: Las instalaciones de procesamiento de información se deberían implementar con redundancia suficiente para cumplir los requisitos de disponibilidad. </t>
  </si>
  <si>
    <t xml:space="preserve">A.18 </t>
  </si>
  <si>
    <t xml:space="preserve">Cumplimiento </t>
  </si>
  <si>
    <t xml:space="preserve">A.18.1 </t>
  </si>
  <si>
    <t xml:space="preserve">Cumplimiento de requisitos legales y contractuales </t>
  </si>
  <si>
    <t xml:space="preserve">Objetivo: Evitar el incumplimiento de las obligaciones legales, estatutarias, de reglamentación o contractuales relacionadas con seguridad de la información, y de cualquier requisito de seguridad. </t>
  </si>
  <si>
    <t xml:space="preserve">A.18.1.1 </t>
  </si>
  <si>
    <t xml:space="preserve">Identificación de la legislación aplicable y de los requisitos contractuales </t>
  </si>
  <si>
    <t xml:space="preserve">Control: Todos los requisitos estatutarios, reglamentarios y contractuales pertinentes, y el enfoque de la organización para cumplirlos, se deberían identificar y documentar explícitamente y mantenerlos actualizados para cada sistema de información y para la organización. </t>
  </si>
  <si>
    <t xml:space="preserve">A.18.1.2 </t>
  </si>
  <si>
    <t xml:space="preserve">Derechos de propiedad intelectual </t>
  </si>
  <si>
    <t xml:space="preserve">Control: Se deberían implementar procedimientos apropiados para asegurar el cumplimiento de los requisitos legislativos, de reglamentación y contractuales relacionados con los derechos de propiedad intelectual y el uso de productos de software patentados. </t>
  </si>
  <si>
    <t xml:space="preserve">A.18.1.3 </t>
  </si>
  <si>
    <t xml:space="preserve">Protección de registros </t>
  </si>
  <si>
    <t xml:space="preserve">Control: Los registros se deberían proteger contra perdida, destrucción, falsificación, acceso no autorizado y liberación no autorizada, de acuerdo con los requisitos legislativos, de reglamentación, contractuales y de negocio. </t>
  </si>
  <si>
    <t xml:space="preserve">A.18.1.4 </t>
  </si>
  <si>
    <t xml:space="preserve">Privacidad y protección de datos personales </t>
  </si>
  <si>
    <t xml:space="preserve">Control: Cuando sea aplicable, se deberían asegurar la privacidad y la protección de la información de datos personales, como se exige en la legislación y la reglamentación pertinentes. </t>
  </si>
  <si>
    <t xml:space="preserve">A.18.1.5 </t>
  </si>
  <si>
    <t xml:space="preserve">Reglamentación de controles criptográficos </t>
  </si>
  <si>
    <t xml:space="preserve">Control: Se deberían usar controles criptográficos, en cumplimiento de todos los acuerdos, legislación y reglamentación pertinentes. </t>
  </si>
  <si>
    <t xml:space="preserve">A.18.2 </t>
  </si>
  <si>
    <t xml:space="preserve">Revisiones de seguridad de la información </t>
  </si>
  <si>
    <t xml:space="preserve">Objetivo: Asegurar que la seguridad de la información se implemente y opere de acuerdo con las políticas y procedimientos organizacionales. </t>
  </si>
  <si>
    <t xml:space="preserve">A.18.2.1 </t>
  </si>
  <si>
    <t xml:space="preserve">Revisión independiente de la seguridad de la información </t>
  </si>
  <si>
    <t xml:space="preserve">Control: El enfoque de la organización para la gestión de la seguridad de la información y su implementación (es decir, los objetivos de control, los controles, las políticas, los procesos y los procedimientos para seguridad de la información) se deberían revisar independientemente a intervalos planificados o cuando ocurran cambios significativos. </t>
  </si>
  <si>
    <t xml:space="preserve">A.18.2.2 </t>
  </si>
  <si>
    <t xml:space="preserve">Cumplimiento con las políticas y normas de seguridad </t>
  </si>
  <si>
    <t xml:space="preserve">Control: Los directores deberían revisar con regularidad el cumplimiento del procesamiento y procedimientos de información dentro de su área de responsabilidad, con las políticas y normas de seguridad apropiadas, y cualquier otro requisito de seguridad. </t>
  </si>
  <si>
    <t xml:space="preserve">A.18.2.3 </t>
  </si>
  <si>
    <t xml:space="preserve">Revisión del cumplimiento técnico </t>
  </si>
  <si>
    <t xml:space="preserve">Control: Los sistemas de información se deberían revisar periódicamente para determinar el cumplimiento con las políticas y normas de seguridad de la información. </t>
  </si>
  <si>
    <t xml:space="preserve">Departamento Administrativo de Tecnologias de la Información y las Comunicaciones </t>
  </si>
  <si>
    <t>Metodología de Administración de Riesgos de seguridad de la información</t>
  </si>
  <si>
    <t xml:space="preserve">Tabla 2a Clasificación de los Activos de Información </t>
  </si>
  <si>
    <t xml:space="preserve">Clases de Activos de Informacion </t>
  </si>
  <si>
    <t xml:space="preserve">Activos de Informacion  primarios </t>
  </si>
  <si>
    <t xml:space="preserve">Los activos primarios son los procesos y la informacion centrales de la actividades de los organismos.
Procesos ( o subprocesos) y actividades de negocio: Procesos cuya perdida o degradacion hacen imposible llevar a cabo la mision de la Alcaldia,Procesos que contienen procesos secretos o que impliquen tecnologia propietaria, Procesos que si se modifican pueden afectar de manera muy significativa el cumplimiento de la mision institucional, procesos que son necesarios para que la organizacion cumpla con requisitos contractuales, legales o reglamentario. 
Informacion: Informacion vital para la ejecucion de la mision de la entidad, Informacion personal que se pueda definir especificamente en el sentido de las leyes nacionales relaciondas con la privacidad. Informacion estrategica que se requiere para alcanzar con los objetivos determinados por las orientaciones estrategicas, informacion de alto costo cuya recoleccion, almacenamiento, procesamiento y transmision exigen un largo periodo de tiempo y/o implican un alto costo de adquisición </t>
  </si>
  <si>
    <t>Activos de Informacion  segundarios o de soporte</t>
  </si>
  <si>
    <t>Los activos segundarios o de soporte son activos de los cuales dependen los activos primarios y estos pueden presentar vulnerabilidades que son explotable por amenzas cuya meta es deteriorar lo activos primarios (procesos - Informacion) estos Pueden ser de:
Hardware: Equipo de procesamiento de datos, Equipos Moviles. Equipos fijos,  Perifericos para procesamiento, medios para datos (pasivo) , medio electronico, otros medios ,
Software: Sistema operativo, software de servicio, mantenimiento o administracion, paquete de software o software estandar, aplicaciones de negocio.
Red: Medios y soportes, Transmision activa o activa, Interfaz de comunicacion.
Personal: Personas (cargos)   cargo de la toma de decisiones, Usuarios, Personal de operacion y mantenimiento , Desarrolladores 
Sitio: Ubicacion, Ambiente externo, Instalaciones, zona, Servicios esenciales, comunicacion, servicios publicos 
Organizacion: Autoridades, estructura de la organizacion, organizacion del sistema o el  proyectos, subconstratistas /provvedores / Fabricantes</t>
  </si>
  <si>
    <t>Fuente: NTC-ISO /IEC 27005 TECNOLOGIA DE LA INFORMACIÓN. TÉCNICAS DE SEGURIDAD. GESTIÓN DEL RIESGO DE LA SEGURIDAD DE LA INFORMACIÓN,  Anexo B  NTC-ISO/  IEC 27005.</t>
  </si>
  <si>
    <r>
      <rPr>
        <b/>
        <sz val="8"/>
        <rFont val="Arial"/>
      </rPr>
      <t xml:space="preserve">Tabla  2B Vulnerabilidades y Amenazas  </t>
    </r>
    <r>
      <rPr>
        <sz val="8"/>
        <rFont val="Arial"/>
      </rPr>
      <t xml:space="preserve">
La sigueinte tabla represanta una  vulnerabilidades en diversas areas de seguridad, e incluye ejemplos de amenazas que pueden explotar estas vulnerabildiades. La lista puede brindar ayuda durante la valoración de las amenazas y vulnerabilidades , con el fin de determinar escenarios pertinentes de incidentes. Se hace énfasis en que en algunos casos otras amenazas tambien pueden tomar ventaja de estas vulnerabildiades.
Nota: La sola presencia de una vulnerabilidad no causa daños por si misma, dado que es necesario que exista una amenaza presente para explotarla. Una vulnerabilidad que no tiene una amenaza puede no requerir la implementación de un control.</t>
    </r>
  </si>
  <si>
    <t xml:space="preserve">EJEMPLOS DE VULNERABILIDADES </t>
  </si>
  <si>
    <t xml:space="preserve">EJEMPLOS DE AMENAZAS </t>
  </si>
  <si>
    <t xml:space="preserve">Mantenimiento insuficiente/Instalación fallida de los medios de almacenamiento </t>
  </si>
  <si>
    <t xml:space="preserve">Incumplimiento en el mantenimiento del sistema de información. </t>
  </si>
  <si>
    <t xml:space="preserve">Ausencia de esquemas de reemplazo periódico </t>
  </si>
  <si>
    <t xml:space="preserve">Destrucción de equipos o medios. </t>
  </si>
  <si>
    <t xml:space="preserve">Susceptibilidad a la humedad, el polvo y la suciedad </t>
  </si>
  <si>
    <t xml:space="preserve">Polvo, corrosión y congelamiento </t>
  </si>
  <si>
    <t xml:space="preserve">Sensibilidad a la radiación electromagnética </t>
  </si>
  <si>
    <t xml:space="preserve">Radiación electromagnética </t>
  </si>
  <si>
    <t xml:space="preserve">Ausencia de un eficiente control de cambios en la configuración </t>
  </si>
  <si>
    <t xml:space="preserve">Error en el uso </t>
  </si>
  <si>
    <t xml:space="preserve">Susceptibilidad a las variaciones de voltaje </t>
  </si>
  <si>
    <t xml:space="preserve">Pérdida del suministro de energía </t>
  </si>
  <si>
    <t xml:space="preserve">Susceptibilidad a las variaciones de temperatura </t>
  </si>
  <si>
    <t xml:space="preserve">Fenómenos meteorológicos </t>
  </si>
  <si>
    <t xml:space="preserve">Almacenamiento sin protección </t>
  </si>
  <si>
    <t xml:space="preserve">Hurtos medios o documentos. </t>
  </si>
  <si>
    <t xml:space="preserve">Falta de cuidado en la disposición final </t>
  </si>
  <si>
    <t xml:space="preserve">Copia no controlada </t>
  </si>
  <si>
    <t xml:space="preserve">Ausencia o insuficiencia de pruebas de software </t>
  </si>
  <si>
    <t xml:space="preserve">Abuso de los derechos </t>
  </si>
  <si>
    <t xml:space="preserve">Defectos bien conocidos en el software </t>
  </si>
  <si>
    <t xml:space="preserve">Ausencia de “terminación de sesión” cuando se abandona la estación de trabajo </t>
  </si>
  <si>
    <t xml:space="preserve">Disposición o reutilización de los medios de almacenamiento sin borrado adecuado </t>
  </si>
  <si>
    <t xml:space="preserve">Ausencias de pistas de auditoria </t>
  </si>
  <si>
    <t xml:space="preserve">Asignación errada de los derechos de acceso </t>
  </si>
  <si>
    <t xml:space="preserve">Software ampliamente distribuido </t>
  </si>
  <si>
    <t xml:space="preserve">Corrupción de datos </t>
  </si>
  <si>
    <t xml:space="preserve">En términos de tiempo utilización de datos errados en los programas de aplicación </t>
  </si>
  <si>
    <t xml:space="preserve">Interfaz de usuario compleja </t>
  </si>
  <si>
    <t xml:space="preserve">Ausencia de documentación </t>
  </si>
  <si>
    <t xml:space="preserve">Configuración incorrecta de parámetros </t>
  </si>
  <si>
    <t xml:space="preserve">Fechas incorrectas </t>
  </si>
  <si>
    <t xml:space="preserve">Ausencia de mecanismos de identificación y autentificación, como la autentificación de usuario </t>
  </si>
  <si>
    <t xml:space="preserve">Falsificación de derechos </t>
  </si>
  <si>
    <t xml:space="preserve">Tablas de contraseñas sin protección </t>
  </si>
  <si>
    <t xml:space="preserve">Gestión deficiente de las contraseñas </t>
  </si>
  <si>
    <t xml:space="preserve">Habilitación de servicios innecesarios </t>
  </si>
  <si>
    <t xml:space="preserve">Procesamiento ilegal de datos </t>
  </si>
  <si>
    <t xml:space="preserve">Software nuevo o inmaduro </t>
  </si>
  <si>
    <t xml:space="preserve">Mal funcionamiento del software </t>
  </si>
  <si>
    <t xml:space="preserve">Especificaciones incompletas o no claras para los desarrolladores </t>
  </si>
  <si>
    <t xml:space="preserve">Ausencia de control de cambios eficaz </t>
  </si>
  <si>
    <t xml:space="preserve">Descarga y uso no controlado de software </t>
  </si>
  <si>
    <t xml:space="preserve">Manipulación con software </t>
  </si>
  <si>
    <t xml:space="preserve">Ausencia de copias de respaldo </t>
  </si>
  <si>
    <t xml:space="preserve">Ausencia de protección física de la edificación, puertas y ventanas </t>
  </si>
  <si>
    <t xml:space="preserve">Hurto de medios o documentos </t>
  </si>
  <si>
    <t xml:space="preserve">Fallas en la producción de informes de gestión </t>
  </si>
  <si>
    <t xml:space="preserve">Uso no autorizado del equipo </t>
  </si>
  <si>
    <t>TABLA DE IMPACTO</t>
  </si>
  <si>
    <t xml:space="preserve">Ausencia de pruebas de envío o recepción de mensajes </t>
  </si>
  <si>
    <t xml:space="preserve">Negación de acciones </t>
  </si>
  <si>
    <t xml:space="preserve">Líneas de comunicación sin protección </t>
  </si>
  <si>
    <t>TABLA IMPACTO  CRITERIOS PARA CALIFICAR EL IMPACTO DE LOS RIESGOS DE GESTIÓN Y SEGURIDAD DE LA INFORMACIÓN</t>
  </si>
  <si>
    <t xml:space="preserve">Escucha encubierta </t>
  </si>
  <si>
    <t xml:space="preserve">Tráfico sensible sin protección </t>
  </si>
  <si>
    <t>Utilice la siguientes tablas de impacto para calificar las consecuencias que pueda ocasionar a la organización la
materialización de los riesgos de gestión y seguridad de la información.
Tener en cuenta  lo siguiente:
*Para los riesgos de gestion se puede utilizar todas las columnas 
*Para los riesgos de seguridad de la informaciòn solo se utilizan las siguientes columnas:
1. IMPACTO A LA SEGURIDAD DE LA INFORMACIÓN
2. IMPACTO A LA PARTE ECONÓMICA
3. INTERRUPCIÓN DE LA PRESTACIÓN DEL SERVICIO / OPERACIÒN</t>
  </si>
  <si>
    <t xml:space="preserve">Conexión deficiente de los cables </t>
  </si>
  <si>
    <t xml:space="preserve">Punto único de fallas </t>
  </si>
  <si>
    <t xml:space="preserve">Ausencia de identificación y autentificación de emisor y receptor </t>
  </si>
  <si>
    <t xml:space="preserve">DESCRIPTOR </t>
  </si>
  <si>
    <t xml:space="preserve">1. IMPACTO A LA SEGURIDAD DE LA INFORMACIÓN </t>
  </si>
  <si>
    <t xml:space="preserve">Arquitectura insegura de la red </t>
  </si>
  <si>
    <t>2. IMPACTO ECONÓMICO</t>
  </si>
  <si>
    <t xml:space="preserve">Transferencia de contraseñas en claro </t>
  </si>
  <si>
    <t xml:space="preserve">3. INTERRUPCIÓN DE LA PRESTACIÓN DEL SERVICIO / OPERACIÒN
</t>
  </si>
  <si>
    <t xml:space="preserve">4. IMPACTO IMAGEN </t>
  </si>
  <si>
    <t xml:space="preserve">Gestión inadecuada de la red (tolerancia a fallas en el enrutamiento) </t>
  </si>
  <si>
    <t>5. IMPACTO A LAS METAS, OBJETIVOS Y OPERACIONES</t>
  </si>
  <si>
    <t>6. SANCIONES</t>
  </si>
  <si>
    <t>7. SEGURIDAD Y SALUD EN EL TRABAJO</t>
  </si>
  <si>
    <t xml:space="preserve">Conexiones de red pública sin protección </t>
  </si>
  <si>
    <t xml:space="preserve">8. SATISFACCIÒN USUARIO </t>
  </si>
  <si>
    <t>9. HALLAZGOS ENTES DE CONTROL</t>
  </si>
  <si>
    <t xml:space="preserve">Ausencia del personal </t>
  </si>
  <si>
    <t xml:space="preserve">Incumplimiento en la disponibilidad del personal </t>
  </si>
  <si>
    <t>Si el hecho llegara a presentarse, tendría consecuencias o efectos mínimos o bajos sobre la entidad.</t>
  </si>
  <si>
    <t xml:space="preserve">Procedimientos inadecuados de contratación </t>
  </si>
  <si>
    <t>INSIGNIFICANTE</t>
  </si>
  <si>
    <t>Sin afectación de la confidencialidad, integridad o  disponibilidad de la información</t>
  </si>
  <si>
    <t xml:space="preserve">Entrenamiento insuficiente en seguridad </t>
  </si>
  <si>
    <r>
      <t xml:space="preserve"> Afecta la ejecución presupuestal del organismo por un valor</t>
    </r>
    <r>
      <rPr>
        <sz val="11"/>
        <rFont val="Arial"/>
      </rPr>
      <t xml:space="preserve"> ≤1%.</t>
    </r>
  </si>
  <si>
    <t xml:space="preserve">Uso incorrecto de software y hardware </t>
  </si>
  <si>
    <t>Se interrumpe la operación entre 1 minutos y 5 minutos</t>
  </si>
  <si>
    <t>Afecta a un grupo de personas del proceso</t>
  </si>
  <si>
    <t xml:space="preserve">Falta de conciencia acerca de la seguridad </t>
  </si>
  <si>
    <t>No aplica</t>
  </si>
  <si>
    <t xml:space="preserve"> que implican investigaciones internas disciplinarias por el ente de control interno</t>
  </si>
  <si>
    <t>Perdida de capacidad laboral entre 1% y el 4%</t>
  </si>
  <si>
    <t xml:space="preserve">Ausencia de mecanismos de monitoreo </t>
  </si>
  <si>
    <t xml:space="preserve">Trabajo no supervisado del personal externo o de limpieza </t>
  </si>
  <si>
    <t>Si el hecho llegara a presentarse, tendría bajo impacto o efecto sobre la entidad</t>
  </si>
  <si>
    <t>MENOR</t>
  </si>
  <si>
    <t xml:space="preserve">Ausencia de políticas para el uso correcto de los medios de telecomunicaciones y mensajería </t>
  </si>
  <si>
    <t>Afectación moderado de la confidencialidad, integridad o  disponibilidad de la información </t>
  </si>
  <si>
    <r>
      <t xml:space="preserve"> Afecta la ejecución presupuestal del organismo por un valor</t>
    </r>
    <r>
      <rPr>
        <sz val="11"/>
        <rFont val="Arial"/>
      </rPr>
      <t xml:space="preserve"> ≤5%.</t>
    </r>
  </si>
  <si>
    <t xml:space="preserve">Uso inadecuado o descuidado del control de acceso físico a las edificaciones y los recintos </t>
  </si>
  <si>
    <t>Se interrumpe la operación entre 31 minutos y 1 hora</t>
  </si>
  <si>
    <t xml:space="preserve">Ubicación en área susceptible de inundación </t>
  </si>
  <si>
    <t>Afecta la imagen del proceso</t>
  </si>
  <si>
    <t>Inundación</t>
  </si>
  <si>
    <t xml:space="preserve">Red energética inestable </t>
  </si>
  <si>
    <t xml:space="preserve"> que implican investigaciones disciplinarias por parte de la pesoneria </t>
  </si>
  <si>
    <t>Perdida de capacidad laboral entre el 5% y el 15%</t>
  </si>
  <si>
    <t>Se puede presentar quejas o reclamos de las partes interesadas</t>
  </si>
  <si>
    <t>Se puede presentar hallazgos administrativos   en las auditorías de control</t>
  </si>
  <si>
    <t xml:space="preserve">Ausencia de protección física de la edificación (Puertas y ventanas) </t>
  </si>
  <si>
    <t xml:space="preserve">Hurto de equipo </t>
  </si>
  <si>
    <t>Si el hecho llegara a presentarse tendría medianas consecuencias o efectos sobre la entidad</t>
  </si>
  <si>
    <t xml:space="preserve">Afectación moderada de la  integridad de la información debido al interes particular de los empleados y tercero.
Afectación moderada de la  Disponibilidad de la información debido al interes particular de los empleados y tercero
Afectación moderada de la  Confidencialidad de la información debido al interes particular de los empleados y tercero
</t>
  </si>
  <si>
    <r>
      <t xml:space="preserve"> Afecta la ejecución presupuestal del organismo por un valor  </t>
    </r>
    <r>
      <rPr>
        <sz val="11"/>
        <rFont val="Arial"/>
      </rPr>
      <t>≥10%</t>
    </r>
  </si>
  <si>
    <t xml:space="preserve">Ausencia de procedimiento formal para el registro y retiro de usuarios </t>
  </si>
  <si>
    <t xml:space="preserve">
Se interrumpe la operación entre 16 minutos y 30 minutos</t>
  </si>
  <si>
    <t>Afecta la imagen de la entidad</t>
  </si>
  <si>
    <t>Reproceso de actividades y aumento de carga operativa.</t>
  </si>
  <si>
    <t xml:space="preserve">que implique una sancion o investigación responsabilidad fiscal por parte de la contraloria </t>
  </si>
  <si>
    <t>Perdida de capacidad laboral entre el 16%  y el 25%</t>
  </si>
  <si>
    <t xml:space="preserve">Se puede presentar demandas de las partes interesadas </t>
  </si>
  <si>
    <t>Se puede presentar hallazgos administrativos con presunta incidencia discipinaria en las auditorías de control</t>
  </si>
  <si>
    <t xml:space="preserve">Ausencia de proceso formal para la revisión de los derechos de acceso </t>
  </si>
  <si>
    <t>Si el hecho llegara a presentarse tendría altas consecuencias o efectos sobre la entidad</t>
  </si>
  <si>
    <t>MAYOR</t>
  </si>
  <si>
    <t xml:space="preserve">Ausencia de disposición en los contratos con clientes o terceras partes (con respecto a la seguridad) </t>
  </si>
  <si>
    <t xml:space="preserve">Afectación grave de la integridad de la información debido al interes particular de los empleados y tercero.
Afectación grave de la Disponibilidad de la información debido al interes particular de los empleados y tercero
Afectación grave de la Confidencialidad de la información debido al interes particular de los empleados y tercero
</t>
  </si>
  <si>
    <r>
      <t xml:space="preserve"> Afecta la ejecución presupuestal del organismo por un valor</t>
    </r>
    <r>
      <rPr>
        <sz val="11"/>
        <rFont val="Calibri"/>
      </rPr>
      <t xml:space="preserve"> ≥20% </t>
    </r>
  </si>
  <si>
    <t xml:space="preserve">Afecta la imagen externa a nivel local
</t>
  </si>
  <si>
    <t>Incumplimiento en las metas y objetivos institucionales afectando el cumplimiento en las metas del proceso.</t>
  </si>
  <si>
    <t xml:space="preserve">que implique una sancion o investigación discuplinaria por parte de la procuraduria </t>
  </si>
  <si>
    <t>Perdida de capacidad laboral entre el 26% y el 49%</t>
  </si>
  <si>
    <t xml:space="preserve">Ausencia de procedimientos de monitoreo de los recursos de procesamiento de la información </t>
  </si>
  <si>
    <t>Puede afectar la satisfacción de los usurios de manera importante</t>
  </si>
  <si>
    <t>Se puede presentar hallazgos administrativos con presunta incidencia discipinaria y fiscal  en las auditorías de control</t>
  </si>
  <si>
    <t xml:space="preserve">Ausencia de auditorias </t>
  </si>
  <si>
    <t>Si el hecho llegara a presentarse tendría desastrosas consecuencias o efectos sobrela entidad</t>
  </si>
  <si>
    <t>CATASTRÓFICO</t>
  </si>
  <si>
    <t xml:space="preserve">Afectación muy grave de la integridad de la información debido al interes particular de los empleados y tercero.
Afectación muy grave de la Disponibilidad de la información debido al interes particular de los empleados y tercero
Afectación muy grave de la Confidencialidad de la información debido al interes particular de los empleados y tercero
</t>
  </si>
  <si>
    <t xml:space="preserve">Ausencia de procedimientos de identificación y valoración de riesgos </t>
  </si>
  <si>
    <r>
      <t xml:space="preserve"> Afecta la ejecución presupuestal del organismo en un valor</t>
    </r>
    <r>
      <rPr>
        <sz val="11"/>
        <rFont val="Calibri"/>
      </rPr>
      <t xml:space="preserve"> ≥30%</t>
    </r>
  </si>
  <si>
    <t xml:space="preserve">Ausencia de reportes de fallas en los registros de administradores y operadores </t>
  </si>
  <si>
    <t>Se interrumpe la operación más de 1 hora</t>
  </si>
  <si>
    <t xml:space="preserve">Respuesta inadecuada de mantenimiento del servicio </t>
  </si>
  <si>
    <t>Afecta la imagen externa a nivel nacional</t>
  </si>
  <si>
    <t>Incumplimiento en las metas y objetivos institucionales afectando el cumplimiento en las metas de gobierno.</t>
  </si>
  <si>
    <t xml:space="preserve">Incumplimiento en el mantenimiento del sistema de información </t>
  </si>
  <si>
    <t xml:space="preserve">que implique una sancion o investigación de tipo Penal </t>
  </si>
  <si>
    <t>Perdida de capacidad laboral ≥50%</t>
  </si>
  <si>
    <t>Puede afectar la satisfacción de los usuarios de manera catastrófica</t>
  </si>
  <si>
    <t>Se puede presentar hallazgos administrativos con presunta incidencia disciplinaria y  penal  en las auditorías de control</t>
  </si>
  <si>
    <t>Asumir</t>
  </si>
  <si>
    <t xml:space="preserve">Ausencia de acuerdos de nivel de servicio o insuficiencia de los mismos </t>
  </si>
  <si>
    <t>Zona de Riesgo Baja</t>
  </si>
  <si>
    <t xml:space="preserve">Ausencia de procedimientos de control de cambios </t>
  </si>
  <si>
    <t>Reducir</t>
  </si>
  <si>
    <t>Zona de Riesgo Moderada</t>
  </si>
  <si>
    <t xml:space="preserve">Ausencia de procedimiento formal para la documentación del MSPI </t>
  </si>
  <si>
    <t>Reducir, evitar, compartir o transferir.</t>
  </si>
  <si>
    <t>Zona de Riesgo Alta</t>
  </si>
  <si>
    <t>Afectación moderada de la  Confidencialidad de la información debido al interes particular de los empleados y tercero</t>
  </si>
  <si>
    <t>Evitar, compartir o transferir.</t>
  </si>
  <si>
    <t xml:space="preserve">Ausencia de procedimiento formal para la supervisión del registro del MSPI </t>
  </si>
  <si>
    <t>Zona de Riesgo Extrema</t>
  </si>
  <si>
    <t xml:space="preserve">Ausencia de procedimiento formal para la autorización de la información disponible al público </t>
  </si>
  <si>
    <t xml:space="preserve">Datos provenientes de fuentes no confiables </t>
  </si>
  <si>
    <t xml:space="preserve">Ausencia de asignación adecuada de responsabilidades en seguridad de la información </t>
  </si>
  <si>
    <t xml:space="preserve">Ausencia de planes de continuidad </t>
  </si>
  <si>
    <t xml:space="preserve">Falla del equipo </t>
  </si>
  <si>
    <t xml:space="preserve">Ausencia de políticas sobre el uso de correo electrónico </t>
  </si>
  <si>
    <t xml:space="preserve">Ausencia de procedimientos para introducción del software en los sistemas operativos </t>
  </si>
  <si>
    <t xml:space="preserve">Ausencia de registros en bitácoras </t>
  </si>
  <si>
    <t xml:space="preserve">Ausencia de procedimientos para el manejo de información clasificada </t>
  </si>
  <si>
    <t xml:space="preserve">Ausencia de responsabilidad en seguridad de la información en la descripción de los cargos </t>
  </si>
  <si>
    <t xml:space="preserve">Ausencia de los procesos disciplinarios definidos en caso de incidentes de seguridad de la información </t>
  </si>
  <si>
    <t xml:space="preserve">Ausencia de política formal sobre la utilización de computadores portátiles </t>
  </si>
  <si>
    <t xml:space="preserve">Ausencia de control de los activos que se encuentran fuera de las instalaciones </t>
  </si>
  <si>
    <t xml:space="preserve">Ausencia de política sobre limpieza de escritorio y pantalla </t>
  </si>
  <si>
    <t xml:space="preserve">Ausencia de autorización de los recursos de procesamiento de información </t>
  </si>
  <si>
    <t xml:space="preserve">Ausencia de mecanismos de monitoreo establecidos para las brechas en seguridad </t>
  </si>
  <si>
    <t xml:space="preserve">Ausencia de revisiones regulares por parte de la gerencia </t>
  </si>
  <si>
    <t xml:space="preserve">Uso no autorizado de equipo </t>
  </si>
  <si>
    <t xml:space="preserve">Ausencia de procedimientos para la presentación de informes sobre las debilidades en la seguridad </t>
  </si>
  <si>
    <t>Ausencia de procedimientos del cumplimiento de las disposiciones con los derechos intelectuales.</t>
  </si>
  <si>
    <t>Uso de software falsificado o copiado</t>
  </si>
  <si>
    <t>MACROPROCESO:</t>
  </si>
  <si>
    <t>CÓDIGO:</t>
  </si>
  <si>
    <t>OBJETIVO:</t>
  </si>
  <si>
    <t>Implementar políticas, programas y servicios sociales para la promoción, protección, restitución y garantía de derechos sociales y culturales con enfoque diferencial en el marco de la Constitución, la Ley y la corresponsabilidad entre familia, sociedad y Estado de los habitantes de Cali con énfasis en atención a las poblaciones en situación de vulnerabilidad, exclusión social y con necesidades especiales para la integración social.</t>
  </si>
  <si>
    <t>TIPO DE PROCESO:</t>
  </si>
  <si>
    <t>IDENTIFICACIÓN DEL RIESGO</t>
  </si>
  <si>
    <t xml:space="preserve">CALIFICACIÓN   DEL RIESGO </t>
  </si>
  <si>
    <t xml:space="preserve">VALORACIÓN DEL RIESGO </t>
  </si>
  <si>
    <t>MEDIDAS DE MITIGACIÓN</t>
  </si>
  <si>
    <t>MONITOREO, SEGUIMIENTO Y REVISIÓN</t>
  </si>
  <si>
    <t xml:space="preserve">Nombre del Activo de información - Primario </t>
  </si>
  <si>
    <t xml:space="preserve">Tipo de activo secundario </t>
  </si>
  <si>
    <t xml:space="preserve">Nombre del Activo de información - segundario </t>
  </si>
  <si>
    <t>Vulnerabilidad o debilidad</t>
  </si>
  <si>
    <t>Amenaza</t>
  </si>
  <si>
    <t xml:space="preserve">Causas Raizales </t>
  </si>
  <si>
    <t>N.</t>
  </si>
  <si>
    <t>Riesgo</t>
  </si>
  <si>
    <t>Consecuencia</t>
  </si>
  <si>
    <t>RIESGO INHERENTE</t>
  </si>
  <si>
    <t xml:space="preserve">                                                     ANÁLISIS Y EVALUACIÓN DE LOS CONTROLES</t>
  </si>
  <si>
    <t>RIESGO RESIDUAL</t>
  </si>
  <si>
    <t>ACCIONES ASOCIADAS A LA MITIGACIÓN DEL RIESGO</t>
  </si>
  <si>
    <t xml:space="preserve">MONITOREO MENSUAL </t>
  </si>
  <si>
    <t xml:space="preserve"> SEGUIMIENTO TRIMESTRAL (ANALISIS)</t>
  </si>
  <si>
    <t># veces en que se materializó el riesgo en el mes</t>
  </si>
  <si>
    <t>Probabilidad</t>
  </si>
  <si>
    <t>Impacto</t>
  </si>
  <si>
    <t>Zona del Riesgo</t>
  </si>
  <si>
    <t>Control</t>
  </si>
  <si>
    <t>Naturaleza del 
Control</t>
  </si>
  <si>
    <t>Naturaleza Conjunta del 
Control</t>
  </si>
  <si>
    <t>Variable que se afecta con la naturaleza del 
Control</t>
  </si>
  <si>
    <t>Solidez conjunta de los controles</t>
  </si>
  <si>
    <t>Los controles ayudan a reducir la probabilidad</t>
  </si>
  <si>
    <t>Los controles ayudan a reducir el Impacto</t>
  </si>
  <si>
    <t>Cuadrantes a disminuir en la matriz de evaluación del riesgo</t>
  </si>
  <si>
    <t>Acciones</t>
  </si>
  <si>
    <t>Registro</t>
  </si>
  <si>
    <t>Fecha</t>
  </si>
  <si>
    <t>Responsable de la Acción</t>
  </si>
  <si>
    <t>Enero</t>
  </si>
  <si>
    <t>Febrero</t>
  </si>
  <si>
    <t>Marzo</t>
  </si>
  <si>
    <t>Abril</t>
  </si>
  <si>
    <t>Mayo</t>
  </si>
  <si>
    <t>Junio</t>
  </si>
  <si>
    <t>Julio</t>
  </si>
  <si>
    <t>Agosto</t>
  </si>
  <si>
    <t>Septiembre</t>
  </si>
  <si>
    <t>Octubre</t>
  </si>
  <si>
    <t>Noviembre</t>
  </si>
  <si>
    <t>Diciembre</t>
  </si>
  <si>
    <t>I Trim</t>
  </si>
  <si>
    <t>II Trim</t>
  </si>
  <si>
    <t>III Trim</t>
  </si>
  <si>
    <t>VI Trim</t>
  </si>
  <si>
    <t>TOTAL</t>
  </si>
  <si>
    <t>Influencia de la clase política en las decisiones administrativas de la entidad y/o en la asignación de beneficios o recursos del estado.
Interés indebido de beneficiar a determinadas personas por razones particulares
Desconocimiento de los criterios para la toma de decisiones de los  responsables de la entrega del auxilio, ayuda técnica o servicio.</t>
  </si>
  <si>
    <t>Entrega de auxilios, ayudas técnicas o servicios a ciudadanos que no deberían bebeficiarse de estos bienes públicos. 
Reclamaciones o quejas de los usuarios que podrían implicar una denuncia ante los entes reguladores o una demanda de largo alcance para la entidad.
Intervención por parte de un ente de control u otro ente regulador. Imagen institucional se ve afectada por actos o hechos de corrupción comprobados.</t>
  </si>
  <si>
    <t>1. Manual del proceso: Política de operación que apliquea auxilio funerario. Ley 1258 para otorgar beneficios a adultos mayores.</t>
  </si>
  <si>
    <t>RIESGO</t>
  </si>
  <si>
    <t>1 Realizar la verificacion de la entrega adecuada de los auxilios funerarios cumpliendo los requisitos de control del proceso.</t>
  </si>
  <si>
    <t xml:space="preserve">1.Formato evidencia de atención </t>
  </si>
  <si>
    <t>Trimestral</t>
  </si>
  <si>
    <t>NOMBRE DEL CONTROL</t>
  </si>
  <si>
    <t>,</t>
  </si>
  <si>
    <t>Ana Cecilia Collazos Aedo</t>
  </si>
  <si>
    <t xml:space="preserve">Metodología de Administración de Riesgos vigencia </t>
  </si>
  <si>
    <t>EVALUACIÓN DISEÑO DEL CONTROL</t>
  </si>
  <si>
    <r>
      <t xml:space="preserve">                                                                           Tabla ZONA RIESGO INHERENTE 
</t>
    </r>
    <r>
      <rPr>
        <sz val="10"/>
        <color rgb="FF000000"/>
        <rFont val="Arial"/>
      </rPr>
      <t>Para estimar el nivel de riesgo inicial, los valores determinados para la probabilidad y el impacto o consecuencias se cruzan en la siguiente matriz de riesgo, con el fin de determinar la zona de riesgo inicial (probabilidad x impacto=zona de riesgo inicial)</t>
    </r>
  </si>
  <si>
    <t>EVALUACION DE LA EJECUCIÓN DEL CONTROL</t>
  </si>
  <si>
    <t>Adaptado de Instituto de Auditores Internos. COSO ERM. 2017.</t>
  </si>
  <si>
    <t>5
Casi seguro
Muy alta</t>
  </si>
  <si>
    <t>SOLIDEZ INDIVIDUAL DEL CONTROL</t>
  </si>
  <si>
    <t>Zona 
Riesgo 
Extema</t>
  </si>
  <si>
    <t>4
Probable
Alta</t>
  </si>
  <si>
    <t>CONTROLES QUE AYUDAN A DIMINUIR LA PROBABILIDAD</t>
  </si>
  <si>
    <t>Zona  
Riesgo 
Alta</t>
  </si>
  <si>
    <t>3
Posible
Media</t>
  </si>
  <si>
    <t>CONTROLES QUE AYUDAN A DIMINUIR EL IMPACTO</t>
  </si>
  <si>
    <t>1.1 RESPONSABLE</t>
  </si>
  <si>
    <t>VALOR</t>
  </si>
  <si>
    <t>Zona 
Riesgo 
Moderada</t>
  </si>
  <si>
    <t>1.2 AUTORIDAD</t>
  </si>
  <si>
    <t>2
Improbable
Baja</t>
  </si>
  <si>
    <t>2.PERIODICIDAD</t>
  </si>
  <si>
    <t>3.PROPOSITO</t>
  </si>
  <si>
    <t>NATURALEZA CONJUNTA DEL CONTROL</t>
  </si>
  <si>
    <t>4. COMO SE REALIZA ACTIVIDAD DEL CONTROL</t>
  </si>
  <si>
    <t>Zona 
Riesgo 
Baja</t>
  </si>
  <si>
    <t>1
Rara vez
Muy Baja</t>
  </si>
  <si>
    <t>5. QUE PASA CON LAS DESVIACIONES</t>
  </si>
  <si>
    <t xml:space="preserve">6.EVIDENCIA DE LA IMPLEMENTACION </t>
  </si>
  <si>
    <r>
      <t xml:space="preserve">1
</t>
    </r>
    <r>
      <rPr>
        <sz val="8"/>
        <color rgb="FF000000"/>
        <rFont val="Arial"/>
      </rPr>
      <t>Insignificante</t>
    </r>
  </si>
  <si>
    <t>2
Menor</t>
  </si>
  <si>
    <t>3
Moderado</t>
  </si>
  <si>
    <t>4
Mayor</t>
  </si>
  <si>
    <r>
      <t xml:space="preserve">5
</t>
    </r>
    <r>
      <rPr>
        <sz val="9"/>
        <color rgb="FF000000"/>
        <rFont val="Arial"/>
      </rPr>
      <t>Catastrófico</t>
    </r>
  </si>
  <si>
    <t>PESO DE LA EJECUCIÓN DEL CONTROL</t>
  </si>
  <si>
    <t xml:space="preserve">   Impacto</t>
  </si>
  <si>
    <t xml:space="preserve">SOLIDEZ </t>
  </si>
  <si>
    <t>REQUIERE ACCIONES PARA EL CONTROL</t>
  </si>
  <si>
    <t>2. manual del proceso: Politica de operación que aplique a albergue larga estancia para Adulto mayor. Ley 1276 de 2018.</t>
  </si>
  <si>
    <t>2 Realizar la verificacion de la asignacion adecuada del servicio de albergue cumpliendo los requisitos de control del proceso.</t>
  </si>
  <si>
    <t>C1</t>
  </si>
  <si>
    <t xml:space="preserve">2.Formato evidencia de atención  e informe de visita domiciliaria </t>
  </si>
  <si>
    <t>3 Procedimiento MMDS01.07.18.P14 Atención de la población con discapacidad y sus cuidadores en Santiago de Cali.</t>
  </si>
  <si>
    <t>1 Realizar la verificacion de la entrega adecuada de las ayudas técnicas para discapacidad cumpliendo los requisitos de control del proceso.</t>
  </si>
  <si>
    <t>3.Formato de solictud de ayudas técnicas.  MMDS01.07.18.P17.F01.</t>
  </si>
  <si>
    <t xml:space="preserve">4. Decreto 4800 de 2011 
    Decreto 2569 de 2014
    Manual del proceso - Política de operación que aplique a ayuda y atención humanitaria.  
    Procedimiento MMDS01.07.18.P19 Atención, asistencia y reparación integral a víctimas del conflicto armado. Version 1. </t>
  </si>
  <si>
    <t>4 Realizar la verificacion de la entrega adecuada de ayuda y atención humanitaria a víctimas del conflicto armado, cumpliendo los requisitos de control del proceso.</t>
  </si>
  <si>
    <t>GLOSARIO RIESGOS DE CORRUPCIÓN</t>
  </si>
  <si>
    <t>4.Actas de entrega de ayuda humanitaria y atención a víctimas del conflicto armado.</t>
  </si>
  <si>
    <t>Diego Padilla Pescador</t>
  </si>
  <si>
    <t>CATEGORIAS DE RIESGOS DE CORRUPCIÓN</t>
  </si>
  <si>
    <t>DEFINICIÓN DE CATEGORIAS</t>
  </si>
  <si>
    <t xml:space="preserve">ACCESO ILEGAL.  </t>
  </si>
  <si>
    <t>Posibilidad de llegar a algo o a alguien valiéndose de medios que van contra la ley.</t>
  </si>
  <si>
    <t>CELEBRACIÓN INDEBIDA DE CONTRATOS.</t>
  </si>
  <si>
    <t>Intervenir en la celebración de un contrato sin cumplir con los requisitos legales.</t>
  </si>
  <si>
    <t xml:space="preserve">COHECHO.  </t>
  </si>
  <si>
    <t>Aceptar dinero, otra utilidad y/o promesas remuneratorias por parte de un servidor público a cambio de retardar u omitir un acto que corresponda a su  cargo, ejecutar uno contrario a sus deberes oficiales, ejecutar actos en el desempeño de sus funciones, o dar información sobre asuntos sometidos a su conocimiento. Las personas que realizan los ofrecimientos anteriormente descritos también incurren en cohecho.</t>
  </si>
  <si>
    <t xml:space="preserve">CONCUSIÓN.  </t>
  </si>
  <si>
    <t>Cuando un servidor público abusando de su cargo o de sus funciones, induce a que alguien de o promete para su propio beneficio o el de un tercero, ya sea dinero o cualquier otra utilidad indebida, o los solicite.</t>
  </si>
  <si>
    <t xml:space="preserve">ENCUBRIMIENTO.  </t>
  </si>
  <si>
    <t>Tener conocimiento de la misión encargada a alguien para realizar un acto que merece castigo por la ley, y sin haberlo acordado previamente se ayude a eludir la acción de la autoridad o a entorpecer la investigación correspondiente; además adquirir, poseer, convertir o transferir bienes muebles o inmuebles, que tengan su origen en un delito, o realizar cualquier otro acto para ocultar o encubrir su origen ilícito.</t>
  </si>
  <si>
    <t xml:space="preserve">EXTORSIÓN.  </t>
  </si>
  <si>
    <t>Causar que una persona haga, tolere u omita alguna cosa contra su voluntad, con el propósito de obtener provecho ilícito para sí mismo o para un tercero.</t>
  </si>
  <si>
    <t xml:space="preserve">FALSEDAD.  </t>
  </si>
  <si>
    <t>Cuando un servidor público en el desarrollo de sus funciones, al escribir o redactar un documento público que pueda servir de prueba, consigne una falsedad o calle total o parcialmente la verdad. Cuando bajo la gravedad de juramento ante la autoridad competente se falte a la verdad o se calle total o parcialmente. Falsificar documento privado, sellos y/o estampillas oficiales, o usarlos fraudulentamente.</t>
  </si>
  <si>
    <t xml:space="preserve">FALSIFICACIÓN DE DOCUMENTOS. </t>
  </si>
  <si>
    <t>Imitar, copiar o reproducir un escrito o cualquier cosa que sirva para comprobar algo, haciéndolo pasar por auténtico o verdadero.</t>
  </si>
  <si>
    <t xml:space="preserve">FRAUDE.  </t>
  </si>
  <si>
    <t>Inducir a cometer un error, a un servidor público para obtener sentencia, resolución o acto administrativo contrario a la ley; así como evitar el cumplimiento de obligaciones impuestas en resoluciones judiciales. Engaño malicioso con el que se trata de obtener una ventaja en detrimento de alguien – sustracción maliciosa que alguien hace a las normas de la ley o a las de un contrato en perjuicio de otro.</t>
  </si>
  <si>
    <t xml:space="preserve">HURTO.  </t>
  </si>
  <si>
    <t>Control efectivo</t>
  </si>
  <si>
    <t xml:space="preserve">Desconocimiento de los procedimientos que se deben aplicar para la verificación de los requisitos.
Negligencia  y/o ineficiencia en el ejercicio de las labores asignadas  para la verificación de requisitos
</t>
  </si>
  <si>
    <t>C2</t>
  </si>
  <si>
    <t xml:space="preserve">Realizar una mala asignación del tipo de atención brindada al usuario debido a fallas en la verificación de los requisitos para el acceso a los servicios de atención integral a la primera infancia,  familias en acción, jovenes en acción, atención a mujeres víctimas de violencias basadas en género y servicio centros vida.
</t>
  </si>
  <si>
    <t>Apoderarse ilegítimamente de una cosa ajena, sin emplear violencia, con el propósito de obtener provecho para sí mismo o para otro.</t>
  </si>
  <si>
    <t xml:space="preserve">INSTIGACIÓN.  </t>
  </si>
  <si>
    <t xml:space="preserve">
Reclamaciones o quejas de los usuarios que podrían Implicar una denuncia ante los entes reguladores o una demanda de largo alcance para la entidad.
Imagen institucional afectada en el orden nacional o regional por incumplimientos en la prestación del
servicio a los usuarios o ciudadanos.</t>
  </si>
  <si>
    <t>Incitar pública o directamente a otras personas a cometer un determinado delito.</t>
  </si>
  <si>
    <t xml:space="preserve">OMISIÓN.  </t>
  </si>
  <si>
    <t>Falta o delito que consiste en dejar de hacer, decir o consignar algo que debía ser hecho, dicho o consignado. Según el código penal omisión significa omitir auxiliar a una persona cuya vida o salud se encuentre en grave peligro, o prestar asistencia humanitaria en medio de un conflicto armado a favor de las personas protegidas.</t>
  </si>
  <si>
    <t xml:space="preserve">PECULADO.  </t>
  </si>
  <si>
    <t>Cuando un servidor público se apropia, usa o permita el uso indebido, de bienes del Estado o de empresas institucionales administradas o en que tenga parte el Estado, ya sea para su propio provecho o de un tercero.</t>
  </si>
  <si>
    <t xml:space="preserve">PRESIONES INDEBIDAS.  </t>
  </si>
  <si>
    <t>Fuerza o coacción que se hace sobre una persona o colectividad para que actúe de cierta manera ilícita o injusta.</t>
  </si>
  <si>
    <t xml:space="preserve">PRESTACION ILEGAL DE SERVICIOS.  
</t>
  </si>
  <si>
    <t>Desempeñar labores destinadas a satisfacer necesidades del público, o hacer favores en beneficio de alguien, de forma contraria a lo que la ley exige.</t>
  </si>
  <si>
    <t xml:space="preserve">PREVARICATO.  </t>
  </si>
  <si>
    <t xml:space="preserve">Emitir resoluciones, dictámenes o conceptos contrarios a la ley; u omitir, retardar, negar o rehusarse a realizar actos que le corresponden a las funciones del servidor público.
</t>
  </si>
  <si>
    <t>1. Manual del proceso: política de operación que aplique atención integral a primera infancia.</t>
  </si>
  <si>
    <t xml:space="preserve">SABOTAJE.  </t>
  </si>
  <si>
    <t xml:space="preserve">Destruir, inutilizar, desaparecer de cualquier modo, dañar herramientas, bases de datos, soportes lógicos, instalaciones, Comités o materias primas, con el fin de suspender o paralizar el trabajo. </t>
  </si>
  <si>
    <t xml:space="preserve">SOBORNO.  </t>
  </si>
  <si>
    <t>Entregar o prometer dinero o cualquier otra utilidad a un testigo para que falte a la verdad o guarde silencio total o parcialmente en un testimonio.</t>
  </si>
  <si>
    <t xml:space="preserve">SUPLANTACIÓN.  </t>
  </si>
  <si>
    <t>Solidez conjunta</t>
  </si>
  <si>
    <t>Ocupar fraudulentamente el lugar de otro.</t>
  </si>
  <si>
    <t xml:space="preserve">TRÁFICO DE INFLUENCIAS.  </t>
  </si>
  <si>
    <t>Utilizar indebidamente influencias de un servidor público derivadas de su cargo o su función, para obtener cualquier beneficio para el mismo funcionario.</t>
  </si>
  <si>
    <t xml:space="preserve">USURPACIÓN. </t>
  </si>
  <si>
    <t>Cuando un particular que sin autorización legal ejerza funciones públicas.</t>
  </si>
  <si>
    <t xml:space="preserve">VIOLACIÓN A LA RESERVA SUMARIAL. </t>
  </si>
  <si>
    <t>Infringir o quebrantar una ley, un tratado, un precepto, una promesa, etc., o dar a conocer información clasificada que se encuentra en la guarda o custodia de un servidor público.</t>
  </si>
  <si>
    <t>C3</t>
  </si>
  <si>
    <t>ANEXOS 4.1. Ejemplos de conductas riesgosas:</t>
  </si>
  <si>
    <t>4.1.1. Asociadas a conductas penales: El Código Penal colombiano en el título XV (artículo 397 al 434) consagra los delitos contra la administración pública. A partir de su definición, es necesario que la entidad analice la posibilidad de ocurrencia de los delitos.</t>
  </si>
  <si>
    <t>4.1.2. Asociadas a conductas disciplinarias: El Código Disciplinario (Ley 734 de 2002) en los artículos 35, 48 y 50 consagra las prohibiciones, las faltas gravísimas y las faltas graves y leves. A continuación se plasman algunas de las prohibiciones (art 35), faltas gravísimas (art. 48) y graves y leves (art 50). Corresponde a la entidad determinar la posibilidad de su ocurrencia.</t>
  </si>
  <si>
    <t>4.1.3. Asociadas a conductas fiscales: Aquellas que generen un detrimento patrimonial, derivadas de las conductas penales, disciplinarias y/o por el mal manejo de los recursos públicos. (Ver diapositivas 28 y 29).</t>
  </si>
  <si>
    <t>Fuerte</t>
  </si>
  <si>
    <t>Directamente</t>
  </si>
  <si>
    <t>C4</t>
  </si>
  <si>
    <t>1.Realizar el seguimiento de los beneficiarios en el sistema de información de primera infancia .</t>
  </si>
  <si>
    <t>1. Informe de verificación de requisitos de los usuarios para el acceso al servicio apoyado en el sistema de primera infancia.</t>
  </si>
  <si>
    <t>Alba Ivette Adames Garcia</t>
  </si>
  <si>
    <t>Familias en Acción - Comité Municipal de Certificación, exite un acta y no hubo riesgo materializado.</t>
  </si>
  <si>
    <t>No se materaliza el riesgo. Se aplica punto de control en la historia integral y plan de intervención de cada mujer. Las evidencias reposan en las carpetas de cada mujer que se encuentran en gestión documental de la Subsecretaria de Equidad de Género.</t>
  </si>
  <si>
    <t xml:space="preserve">1) No se materaliza el riesgo. Se aplica punto de control en la historia integral y plan de intervención de cada mujer. Las evidencias reposan en las carpetas de cada mujer que se encuentran en gestión documental de la Subsecretaria de Equidad de Género.                                       2) Familias en Acción - Comité Municipal de Certificación, exite un acta y no hubo riesgo materializado.
</t>
  </si>
  <si>
    <t>Indirectamente</t>
  </si>
  <si>
    <t>C5</t>
  </si>
  <si>
    <t>Acción</t>
  </si>
  <si>
    <t>Omisión</t>
  </si>
  <si>
    <t>2. Manual del proceso: política de operación que aplique a familias en acción y jovenes en acción.</t>
  </si>
  <si>
    <t xml:space="preserve">2. Realizar seguimiento a la verificación del cumplimiento de requisitos para el acceso a beneficios del programa más familias en acción. </t>
  </si>
  <si>
    <t>2. Actas de comites de verificación de requisitos.</t>
  </si>
  <si>
    <t>No disminuye</t>
  </si>
  <si>
    <t>SOLIDEZ CONJUNTA DE CONTROLES</t>
  </si>
  <si>
    <t>3. Manual del proceso: política de operación que aplique atención a mujeres víctimas de violencias basadas en género.</t>
  </si>
  <si>
    <t>3. Realizar la verificacion del cumplimiento de requisitos a los usuarios del servicio de atención a mujeres víctimas de violencias basadas en género.</t>
  </si>
  <si>
    <t xml:space="preserve">3. Formatos de historia integral y plan de intervención con visto bueno en punto de control del contratista responsable de verificación de requisitos  </t>
  </si>
  <si>
    <t>Johana Caicedo Sinisterra</t>
  </si>
  <si>
    <t>4. Manual del proceso: política de operación que aplique a centros vida.</t>
  </si>
  <si>
    <t>4. Realizar la verificacion del cumplimiento de requisitos a los usuarios del servicio de centros vida.</t>
  </si>
  <si>
    <t xml:space="preserve">4. Informe de gestión del proceso de atención a través de los centros vida.  </t>
  </si>
  <si>
    <t xml:space="preserve">5. </t>
  </si>
  <si>
    <t>5.</t>
  </si>
  <si>
    <t>Moderado</t>
  </si>
  <si>
    <t xml:space="preserve">Falta de voluntad de articulación, de los organismos y otras instituciones. </t>
  </si>
  <si>
    <t>No realizar los procesos de articulación y coordinación de las políticas sociales.</t>
  </si>
  <si>
    <t>Implementación de las políticas sociales de forma desarticulada.
Falta de integralidad para abordar las
problemáticas de las poblaciones. 
Bajo impacto en las intervenciones sociales.</t>
  </si>
  <si>
    <t>1.  Decreto 4112.010.20.0259 del 2017. Artículo número 5 y Artículo 6.</t>
  </si>
  <si>
    <t xml:space="preserve">1. Realizar 4 sesiones al año del consejo municipal para la política social CONPOS. </t>
  </si>
  <si>
    <t>1.Actas del comité.</t>
  </si>
  <si>
    <t>Ana Cecilia Collazos Abedo</t>
  </si>
  <si>
    <t>Durante este trimestre no se han realizado comités de COMPOS de acuerdo a la disponibilidad de la agenda del Alcalde.</t>
  </si>
  <si>
    <t xml:space="preserve">Se realizó una reunión de compos el 5 de abril. No se materializó el riesgo. </t>
  </si>
  <si>
    <t>No se programó reunión en este mes.</t>
  </si>
  <si>
    <t xml:space="preserve">Se realizó una reunión de compos el 7 de junio. No se materializó el riesgo. </t>
  </si>
  <si>
    <t>Se realizó una reunión de COMPOS el 23 de septiembre. No se materializó el riesgo.  La proxima reunión esta programada para Noviembre 29 de 2019.</t>
  </si>
  <si>
    <t>2.</t>
  </si>
  <si>
    <t>3.</t>
  </si>
  <si>
    <t>4.</t>
  </si>
  <si>
    <t>Carpeta control de prestamos de documentos .
Actas del comité de justicia transicional.
Actas de certificación del programa más Familias en accion.
Informes de gestión.
Documento proceso constitucional.
Documento proceso atencion integral a víctimas.
Peticiones, quejas, reclamos y sugerencias - PGRS.
Programa de Atención a Grupos Poblacionales.
Programa de Atención a Mujeres Víctimas de Violencias.</t>
  </si>
  <si>
    <t xml:space="preserve"> Oficina Gestión Documental. CAM piso 5, Oficina Archivo de la Subsecretaría de Equidad de genero - Casa Matria, Subsecretaría de Atención Integral a Víctimas del conflicto armado. CRAV piso 3, Subsecretaría de Atención integral a la primera infancia. Edificio Versalles, Subsecretaría de poblaciones y etnias, sede avenida estacion. </t>
  </si>
  <si>
    <t>Ausencia de revisiones regulares por parte de la gerencia.</t>
  </si>
  <si>
    <t>Abuso de derechos</t>
  </si>
  <si>
    <t>Débil</t>
  </si>
  <si>
    <t xml:space="preserve">Perdida o daño del activo de información.
</t>
  </si>
  <si>
    <t xml:space="preserve">
Reprocesos por la reconstruccion de los archivos extraviados.
Denuncias de perdida de archivos frente a los entes de control.
Afectación de la integridad de la informacion. </t>
  </si>
  <si>
    <t xml:space="preserve">1.Aplicar Manual del proceso MAGT04.03.18.M.01 Versión 1 23/sep/2014 , Política de operación de gestión documental número 4.10 para consulta de documentos en los archivos de gestion.
</t>
  </si>
  <si>
    <t>1. Realizar seguimiento al prestamo de documentos para consulta.</t>
  </si>
  <si>
    <t>Formato Consulta de documentos MAGT04.03.18.F05</t>
  </si>
  <si>
    <t xml:space="preserve">Ana Cecilia Collazos Aedo - Diego Padilla Pescador - Alba Ivette Adames Garcia - Johana Caicedo Sinisterra - Piedad Torres Perea. </t>
  </si>
  <si>
    <t>No se materializa el riesgo. Se utilizaron los formatos de control definidos en esta matriz 
Se implementó los controles a traves de los formatos establecidos para prestamo de documentos, consulta de documentos y el diligenciamiento del formato FUID parcialmente, no se presenta novedad de perdida de documentos</t>
  </si>
  <si>
    <t>Servidores y contratistas de la secretaría de Bienestar Social.</t>
  </si>
  <si>
    <t>Falta de conciencia acerca de la seguridad.</t>
  </si>
  <si>
    <t>Incumplimiento en la disponibilidad de personal.</t>
  </si>
  <si>
    <t>2. Aplicar el Procedimiento realizar la gestión documental CÓDIGO: MAGT04.03.18.P01 en lo relacionado con la tarea número 22 de seguimiento a unidades documentales en prestamo.</t>
  </si>
  <si>
    <t xml:space="preserve">2. Realizar seguimiento a la devolución de documentos prestados a los usuario. </t>
  </si>
  <si>
    <t>Formato Control de prestamo de documentos MAGT04.03.18.F01</t>
  </si>
  <si>
    <t>3. Aplicar Manual del proceso MAGT04.03.18.M.01 Versión 1 23/sep/2014 , Política de operación de gestión documental número 4.14 relacionada con entrega al archivo de gestión los documentos por parte de servidores contratistas.</t>
  </si>
  <si>
    <t xml:space="preserve">3. Presentar un informe de avance trimestral y anual del FUID Formato Unico de Inventario Documental  sobre los documentos activos del archivo de gestión según el inventario de activos de información identificados en cada area de la secretaría y la clasificación de la tabla de retención documental. </t>
  </si>
  <si>
    <t>Formato unico de inventario documental MAGT04.03.18.P01.F02.</t>
  </si>
  <si>
    <t>Caracterización en base de datos de víctimas del conflicto armado.
Caracterización en Bases de datos de seguimiento niño a niño de las atenciones priorizadas.
Caracterización 
DUBS</t>
  </si>
  <si>
    <t>SIVC, servidor virtual, equipo personal y proliant bl460c g8.</t>
  </si>
  <si>
    <t>Hurto de medios o documentos</t>
  </si>
  <si>
    <t xml:space="preserve">Perdida o daño del activo información. 
</t>
  </si>
  <si>
    <t xml:space="preserve">Afectacion de las condiciones para verificar requisitos para el acceso a los serivicios. 
Vulneracion de los derechos de los usuarios debido a la imposibilidad de la prestacion del servicio.
Demandas Reclamaciones o quejas de los usuarios que podrían implicar una denuncia ante los entes reguladores o una demanda de largo alcance para la entidad.
Imagen institucional afectada en el orden nacional o regional por incumplimientos en la prestación del
servicio a los usuarios o ciudadanos.
</t>
  </si>
  <si>
    <t xml:space="preserve">1. Aplicar el procedimiento copias de respaldo versión 3 - MAGT04.04.03.P18.P02. </t>
  </si>
  <si>
    <t>1. Realizar seguimiento a la creación de copias de respaldo en medios externos u otros medios de respaldo.</t>
  </si>
  <si>
    <t>1. Formato solicitud de creación de Back up masivo MAGT04.04.03.18.P02.F02 Versión 2 01/mar/2019, o documento similiar cuando aplique.</t>
  </si>
  <si>
    <t>SIVIC, RIA, Ficha DUBS Y  Caracericacion DUBS</t>
  </si>
  <si>
    <t>Asignación errada de los derechos de acceso</t>
  </si>
  <si>
    <t>2. Aplicar el procedimiento gestión de acceso a usuarios versión 1 - MAGT04.04.03.18.P01.</t>
  </si>
  <si>
    <t xml:space="preserve">2. Realizar seguimiento a la aplicación del procedimiento gestión de acceso a usuarios. </t>
  </si>
  <si>
    <t>2. Formato novedades de usuario MAGT04.04.03.18.P01.F01 version 2.  o documento similiar cuando aplique.
y Formato de usuarios masivo  MAGT04.04.03.18.P01.F02 version 1. o documento similiar cuando aplique.</t>
  </si>
  <si>
    <r>
      <t xml:space="preserve">Tabla No. </t>
    </r>
    <r>
      <rPr>
        <b/>
        <sz val="12"/>
        <rFont val="Arial"/>
      </rPr>
      <t>1</t>
    </r>
    <r>
      <rPr>
        <b/>
        <sz val="12"/>
        <color rgb="FF000000"/>
        <rFont val="Arial"/>
      </rPr>
      <t>: Herramientas y Técnicas para el establecimiento del contexto y la valoración del riesgo</t>
    </r>
  </si>
  <si>
    <t>HERRAMIENTAS Y TÉCNICAS</t>
  </si>
  <si>
    <t>PROCESO DE VALORACIÓN DEL RIESGO</t>
  </si>
  <si>
    <t>Establecimiento Contexto/
Identificación del Riesgo</t>
  </si>
  <si>
    <t>Análisis del Riesgo</t>
  </si>
  <si>
    <t>Evaluación del Riesgo</t>
  </si>
  <si>
    <t>Nivel de Riesgo</t>
  </si>
  <si>
    <t>RA</t>
  </si>
  <si>
    <t>NA</t>
  </si>
  <si>
    <t>90-100</t>
  </si>
  <si>
    <t>Estrevistas Estructuradas o Semiestructuradas</t>
  </si>
  <si>
    <t>Delphi</t>
  </si>
  <si>
    <t>A</t>
  </si>
  <si>
    <t>70-89</t>
  </si>
  <si>
    <t xml:space="preserve">A </t>
  </si>
  <si>
    <t xml:space="preserve">Fuente: Tomado de la Norma Técnica Colombiana NTC-ISO31000. Tabla A.1.  INSTITUTO COLOMBIANO DE NORMAS TÉCNICAS Y CERTIFICACIÓN -ICONTEC. </t>
  </si>
  <si>
    <t>0-69</t>
  </si>
  <si>
    <r>
      <t xml:space="preserve">Rotundamente Aplicable </t>
    </r>
    <r>
      <rPr>
        <b/>
        <sz val="10"/>
        <color rgb="FF000000"/>
        <rFont val="Arial"/>
      </rPr>
      <t>RA</t>
    </r>
  </si>
  <si>
    <r>
      <t xml:space="preserve">No Aplicable </t>
    </r>
    <r>
      <rPr>
        <b/>
        <sz val="10"/>
        <color rgb="FF000000"/>
        <rFont val="Arial"/>
      </rPr>
      <t>NA</t>
    </r>
  </si>
  <si>
    <r>
      <t xml:space="preserve">Aplicable </t>
    </r>
    <r>
      <rPr>
        <b/>
        <sz val="10"/>
        <color rgb="FF000000"/>
        <rFont val="Arial"/>
      </rPr>
      <t>A</t>
    </r>
  </si>
  <si>
    <r>
      <rPr>
        <b/>
        <sz val="10"/>
        <color rgb="FF000000"/>
        <rFont val="Arial"/>
      </rPr>
      <t>NOTA:</t>
    </r>
    <r>
      <rPr>
        <sz val="10"/>
        <color rgb="FF000000"/>
        <rFont val="Arial"/>
      </rPr>
      <t xml:space="preserve"> No se relacionan todas las técnicas de la Tabla A.1 de la Norma Técnica NTC-ISO31010, dada la complejidad de algunas de ellas, para ampliar esta información se deberán consultar de forma directa la fuente.</t>
    </r>
  </si>
  <si>
    <t>Metodología de Administración de Riesgos vigencia</t>
  </si>
  <si>
    <r>
      <rPr>
        <b/>
        <sz val="10"/>
        <color rgb="FF000000"/>
        <rFont val="Lucida Sans"/>
      </rPr>
      <t xml:space="preserve">Ejemplo: </t>
    </r>
    <r>
      <rPr>
        <sz val="10"/>
        <color rgb="FF000000"/>
        <rFont val="Lucida Sans"/>
      </rPr>
      <t xml:space="preserve">En un taller de trabajo un facilitador lidera la discusión sobre los eventos que pueden afectar los objetivos del reporte financiero externo. Al taller asisten miembros del equipo contable y el facilitador es el líder del proceso financiero, con amplio conocimiento en la metodología de riesgos. En este caso al combinar los conocimientos y la experiencia de los miembros del equipo, se identifican eventos importantes que de otro modo podrían obviarse o no tenerse en cuenta.
Los resultados de la discusión deberán irse depurando a través de las orientaciones del facilitador e irse formalizando para su inclusión en el análisis de riesgo del procesos financiero. </t>
    </r>
  </si>
  <si>
    <r>
      <rPr>
        <b/>
        <sz val="10"/>
        <color rgb="FF000000"/>
        <rFont val="Lucida Sans"/>
      </rPr>
      <t xml:space="preserve">EJEMPLO ENTREVISTA ESTRUCTURADA
Agenda de la Entrevista
</t>
    </r>
    <r>
      <rPr>
        <sz val="10"/>
        <color rgb="FF000000"/>
        <rFont val="Lucida Sans"/>
      </rPr>
      <t xml:space="preserve">1. Introducción
2. Proporcionar antecedentes sobre el proyecto y el proceso de la entrevista.
3. Confirmar la información sobre cargo, formación y responsabilidades actuales del entrevistado en el proceso sobre el cual se va a indagar.
4. Confirmar que ha recibido y leído el material de apoyo proporcionado con anterioridad (esta información es vital para que la entrevista aporte información relevante frente al análisis de riesgos del proceso objeto de la entrevista).
</t>
    </r>
    <r>
      <rPr>
        <b/>
        <sz val="10"/>
        <color rgb="FF000000"/>
        <rFont val="Lucida Sans"/>
      </rPr>
      <t>Estrategias y Objetivos</t>
    </r>
    <r>
      <rPr>
        <sz val="10"/>
        <color rgb="FF000000"/>
        <rFont val="Lucida Sans"/>
      </rPr>
      <t xml:space="preserve">
1. Identificar los objetivos principales dentro del proceso donde participa el entrevistado.
2. Determinar cómo dichos objetivos se alinean con la estrategia y objetivos de la entidad.
3. Identificar los indicadores del proceso y las metas asociadas.
4. Determinar cuiál es la tolerancia al riesgo del proceso (relacionado con la política de riesgos institucional).
5. Comentar los factores relacionados con posibles eventos vinculados al objetivo.
6. Identificar los posibles eventos que constituyen riesgos para los objetivos y los que representan oportunidades.
7. Considerar el modo en que el entrevistado da prioridad a estos eventos y su probabilidad e impacto.
8. Identificar los eventos de los últimos 12 meses que han provocado un impacto en la entidad y no fueron identificados por la dirección ni por el personal.
9. Considerar si se han de mejorar los mecanismos de identificación del riesgo.
</t>
    </r>
    <r>
      <rPr>
        <b/>
        <sz val="9"/>
        <color rgb="FF000000"/>
        <rFont val="Lucida Sans"/>
      </rPr>
      <t>Fuente: Pricewaterhouse Coopers. Administración de Riesgos Corporativos. Técnicas de Aplicación. Colombia. 2005. Pág. 29</t>
    </r>
  </si>
  <si>
    <r>
      <t xml:space="preserve">Figura 14 - El proceso del Metodo Delphi (Astigarraga, E., 2001)
</t>
    </r>
    <r>
      <rPr>
        <sz val="9"/>
        <color rgb="FF000000"/>
        <rFont val="Lucida Sans"/>
      </rPr>
      <t xml:space="preserve">
</t>
    </r>
    <r>
      <rPr>
        <b/>
        <sz val="9"/>
        <color rgb="FF000000"/>
        <rFont val="Lucida Sans"/>
      </rPr>
      <t>Fuente: Consultado en://www.monografias.com/trabajos75/expatriciacion-desarrollo-competencias-region-iberica/expatriciacion-desarrollo-competencias-region-iberica3.shtml#ixzz3GyiTZQ4k</t>
    </r>
    <r>
      <rPr>
        <b/>
        <sz val="10"/>
        <color rgb="FF000000"/>
        <rFont val="Lucida Sans"/>
      </rPr>
      <t xml:space="preserve">
</t>
    </r>
  </si>
  <si>
    <r>
      <rPr>
        <b/>
        <sz val="10"/>
        <color rgb="FF000000"/>
        <rFont val="Lucida Sans"/>
      </rPr>
      <t>EJEMPLO:</t>
    </r>
    <r>
      <rPr>
        <sz val="10"/>
        <color rgb="FF000000"/>
        <rFont val="Lucida Sans"/>
      </rPr>
      <t xml:space="preserve">
La Dirección de una entidad antes de emprender un proyecto de incorporación de nueva tecnología determina un listado de eventos comunes a este tipo de proyectos, acudiendo a la experiencia de otras entidades que ya lo han implementado y del sector de tecnología en general.
La entidad revisa este inventario de riesgos genéricos inherentes a los proyectos de este tipo.
Dicho inventario constituye una manera útil de aprovechar el conocimiento acumulado por otras personas sobre el riesgo experimentado en esta área. Teniendo en cuenta que este inventario incluye riesgos propios y de otras entidades con diferentes caracaterísticas, la dirección considera el efecto de estos riesgos en sus propias circunstancias específicas.
En este caso al ser listados genéricos externos, el listado se revisa y se somete a mejoras por parte  del líder el proyecto y su equipo de trabajo, adaptando su contenido a la circunstancias de la entidad, para presentar una mejor relación con los riesgos de la organización y ser consecuentes con el lenguaje común de administración de riesgos de la entidad.
Cada lista que se determine deberá atender a las características del proceso a analizar.
</t>
    </r>
    <r>
      <rPr>
        <b/>
        <sz val="9"/>
        <color rgb="FF000000"/>
        <rFont val="Lucida Sans"/>
      </rPr>
      <t>Fuente: Pricewaterhouse Coopers. Administración de Riesgos Corporativos. Técnicas de Aplicación. Colombia. 2005. Pág. 27</t>
    </r>
  </si>
  <si>
    <r>
      <t>EJEMPLO ANÁLISIS ESCENARIOS PARA EL SECTOR TIC</t>
    </r>
    <r>
      <rPr>
        <sz val="10"/>
        <color rgb="FF000000"/>
        <rFont val="Lucida Sans"/>
      </rPr>
      <t xml:space="preserve">
1. Se construye la matriz de sectores y factores con la documentación de respaldo que sea posible integrar y una explicación del significado de los sectores.
2. Se elige una configuración consistente que representa la situación actual -la configuración base, a la cual se le asigna un nombre relevante y se coloca en la parte inferior de la matriz.
3. A continuación se identifican dos o tres configuraciones distintas pero consistentes que son creibles como condiciones para el estado final de acuerdo al horizonte de tiempo en el que se está trabajando, se deben escribir descripciones cortas.
4. Encontrar unas cuantas configuraciones consistentes y creíbles como estados intermedios y registrarlas como en el punto anterior.
5. Dependiendo del análisis es posible conectar los dos o cuatro escenarios en líneas de tiempo consistentes y orientar la toma de decisiones dependiendo de los escenarios establecidos. Ver figura:</t>
    </r>
  </si>
  <si>
    <r>
      <rPr>
        <b/>
        <sz val="10"/>
        <color rgb="FF000000"/>
        <rFont val="Lucida Sans"/>
      </rPr>
      <t>PASOS ESENCIALES:</t>
    </r>
    <r>
      <rPr>
        <sz val="10"/>
        <color rgb="FF000000"/>
        <rFont val="Lucida Sans"/>
      </rPr>
      <t xml:space="preserve">
1. Identificar el tipo de proceso y el líder del mismo.
2. Listar cada una de las actividades que realiza el proceso para entender cual es el propósito del mismo, aquí se debe analizar cada actividad que se ejecute en tres aspectos: riesgo financiero de no ejecutar tal actividad, riesgo regulatorio o legal de no ejecutar tal actividad, y el riesgo reputacional o con el cliente de no ejecutar tal actividad.
3. Una vez que el líder y su equipo de trabajo tienen una lista de todas las actividades y sabe que pasa si no se realizan, la siguiente respuesta a obtener es qué tan pronto veremos el impacto? Será tan pronto se deje de hacer una actividad?
4. Cuando el equipo tiene la lista de actividades, una idea de qué ocurre cuando dejan de ejecutarse, y en qué tiempo empezaran a ver el impacto, es hora de cuantificar el impacto. Se pueden utilizar medidas cuantitativas como costo por minuto, hora o día de inactividad, o medidas cualitativas que permitan predecir resultados basados en el conocimiento o experiencia de los miembros del equipo. Una vez se completa esta actividad ya tenemos una vista general de todo lo que realiza la entidad, qué impacto tiene para la organización que no se ejecute un proceso o una actividad, que tan rápido se sentirá ese impacto y que tan fuerte impactara a la organización.
5. Esta información será el punto de partida para desarrollar estrategias de recuperación para cualquier organización.</t>
    </r>
  </si>
  <si>
    <r>
      <t xml:space="preserve">Ya con esta información recopilada, se hace necesario determinar en una escala los tiempos de recuperación óptimos. A manera de ejemplo, se puede determinar que estas son las categorías a emplear:
</t>
    </r>
    <r>
      <rPr>
        <b/>
        <sz val="10"/>
        <color rgb="FF000000"/>
        <rFont val="Lucida Sans"/>
      </rPr>
      <t>Categoría 1: Procesos Misionales y/o Críticos (0 a 12 horas)</t>
    </r>
    <r>
      <rPr>
        <sz val="10"/>
        <color rgb="FF000000"/>
        <rFont val="Lucida Sans"/>
      </rPr>
      <t xml:space="preserve">
    Funciones que pueden realizarse sólo si las capacidades se reemplazan por otras idénticas.
    No pueden reemplazarse por métodos manuales.
    Muy baja tolerancia a interrupciones.
</t>
    </r>
    <r>
      <rPr>
        <b/>
        <sz val="10"/>
        <color rgb="FF000000"/>
        <rFont val="Lucida Sans"/>
      </rPr>
      <t>Categoría 2: Vitales (13 a 24 horas)</t>
    </r>
    <r>
      <rPr>
        <sz val="10"/>
        <color rgb="FF000000"/>
        <rFont val="Lucida Sans"/>
      </rPr>
      <t xml:space="preserve">
    Pueden realizarse manualmente por un periodo breve.
    Costo de interrupción un poco más bajos, sólo si son restaurados dentro de un tiempo determinado (5 ó menos días, por ejemplo).
</t>
    </r>
    <r>
      <rPr>
        <b/>
        <sz val="10"/>
        <color rgb="FF000000"/>
        <rFont val="Lucida Sans"/>
      </rPr>
      <t xml:space="preserve">
Categoría 3: Importantes (1 a 3 días)</t>
    </r>
    <r>
      <rPr>
        <sz val="10"/>
        <color rgb="FF000000"/>
        <rFont val="Lucida Sans"/>
      </rPr>
      <t xml:space="preserve">
    Funciones que pueden realizarse manualmente por un periodo prolongado a un costo tolerable.
    El proceso manual puede ser complicado y requeriría de personal adicional.
</t>
    </r>
    <r>
      <rPr>
        <b/>
        <sz val="10"/>
        <color rgb="FF000000"/>
        <rFont val="Lucida Sans"/>
      </rPr>
      <t>Categoría 4: Menores (Mas de 3 días)</t>
    </r>
    <r>
      <rPr>
        <sz val="10"/>
        <color rgb="FF000000"/>
        <rFont val="Lucida Sans"/>
      </rPr>
      <t xml:space="preserve">
Funciones que pueden interrumpirse por tiempos prolongados a un costo pequeño o nulo.</t>
    </r>
  </si>
  <si>
    <t xml:space="preserve">Elaborado por : </t>
  </si>
  <si>
    <t>Jesus Ramirez Moncaleano  - Profesional Universitario</t>
  </si>
  <si>
    <t xml:space="preserve">Revisado por: </t>
  </si>
  <si>
    <t xml:space="preserve"> Piedad Torres - Jefe de la oficina de Unidad de Apoyo a la Gestión</t>
  </si>
  <si>
    <t xml:space="preserve">Aprobado por: </t>
  </si>
  <si>
    <t>Fecha:</t>
  </si>
  <si>
    <t>Zonas de Riesgos de Corrupción</t>
  </si>
  <si>
    <t>Tratamiento del Riesgo</t>
  </si>
  <si>
    <t>B: 5 Zona de Riesgo Baja</t>
  </si>
  <si>
    <t>B: El riesgo puede eliminarse o reducirse fácilmente con los controles establecidos por la Entidad.</t>
  </si>
  <si>
    <t>B: 10 Zona de Riesgo Baja</t>
  </si>
  <si>
    <t>M: 15 Zona de Riesgo Moderada</t>
  </si>
  <si>
    <t>M: Deben tomarse medidas necesarias para llevar los riesgos a la Zona de Riesgo Bajo o eliminarlo.</t>
  </si>
  <si>
    <t>M: 20 Zona de Riesgo Moderada</t>
  </si>
  <si>
    <t>M: 25 Zona de Riesgo Moderada</t>
  </si>
  <si>
    <t>A: 30 Zona de Riesgo Alta</t>
  </si>
  <si>
    <t>A: Deben tomarse medidas necesarias para llevar los riesgos a la Zona de Riesgo Moderada, Baja, o eliminarlo.</t>
  </si>
  <si>
    <t>A: 40 Zona de Riesgo Alta</t>
  </si>
  <si>
    <t>A: 50 Zona de Riesgo Alta</t>
  </si>
  <si>
    <t>E: 60 Zona de Riesgo Extrema</t>
  </si>
  <si>
    <t>E: Tratamiento Prioritario (Implementar controles orientados a reducir la posibilidad de ocurrencia del riesgo o disminuir el impacto de sus efectos y tomar las medidas de protección)</t>
  </si>
  <si>
    <t>E: 80 Zona de Riesgo Extrema</t>
  </si>
  <si>
    <t>E: 100 Zona de Riesgo Extrema</t>
  </si>
  <si>
    <t>En cuanto a el beneficio de la entrega de auxilio funerario en el mes de julio no se materializó el riesgo, se aplicaron los controles pertinentes verificando que cada uno de los beneficiarios cumplieran con los requisitos establecidos en la Políticas de Operación. La evidencia del cumplimiento del control está asociada al formato de atención y al formato DUBs que diligencia el funcionario que otorga el beneficio. 
 En cuanto al beneficio de albergue en el mes de julio no se materializó el riesgo, se aplicaron los controles de los controles pertinentes, realizando la visita domiciliaria para verificación de condición de vulnerabilidad, diligenciado en el formato de visita domiciliaria, el formato de atención, el formato de consentimiento informado, donde acepta el beneficio por voluntad propia. Estos registros se encuentran asociados a la carpeta de cada beneficiario que se institucionaliza. 
Durante el mes de julio se aplicaron los respectivos controles del proceso de la entrega de ayudas técnicas y no se materializo el riesgo.
Durante el mes de Julio se aplicaron los respectivos controles de mitigacion del riesgo (Actas de Entrega de Ayuda Humanitaria Inmediata). No existio materialziacion del riesgo y existen las respectivas evidencias derivadas de la aplicacion del control.</t>
  </si>
  <si>
    <t xml:space="preserve"> En cuanto a el beneficio de la entrega de auxilio funerario en el mes de agosto no se materializó el riesgo, se aplicaron los controles pertinentes verificando que cada uno de los beneficiarios cumplieran con los requisitos establecidos en la Políticas de Operación. La evidencia del cumplimiento del control está asociada al formato de atención y al formato DUBs que diligencia el funcionario que otorga el beneficio. 
 En cuanto al beneficio de albergue en el mes de agosto no se materializó el riesgo, se aplicaron los controles de los controles pertinentes, realizando la visita domiciliaria para verificación de condición de vulnerabilidad, diligenciado en el formato de visita domiciliaria, el formato de atención, el formato de consentimiento informado, donde acepta el beneficio por voluntad propia. Estos registros se encuentran asociados a la carpeta de cada beneficiario que se institucionaliza. 
Reporte ayudas técnicas:  
Durante el mes de Agosto se aplicaron los respectivos controles del proceso de la entrega de ayudas técnicas y no se materializo el riesgo
.
Reporte ayuda humanitaria:
</t>
  </si>
  <si>
    <t>En cuanto a el beneficio de la entrega de auxilio funerario en el mes de septiembre  no se materializó el riesgo, se aplicaron los controles pertinentes verificando que cada uno de los beneficiarios cumplieran con los requisitos establecidos en la Políticas de Operación. La evidencia del cumplimiento del control está asociada al formato de atención y al formato DUBs que diligencia el funcionario que otorga el beneficio. 
 En cuanto al beneficio de albergue en el mes de septiembre no se materializó el riesgo, se aplicaron los controles de los controles pertinentes, realizando la visita domiciliaria para verificación de condición de vulnerabilidad, diligenciado en el formato de visita domiciliaria, el formato de atención, el formato de consentimiento informado, donde acepta el beneficio por voluntad propia. Estos registros se encuentran asociados a la carpeta de cada beneficiario que se institucionaliza. 
Reporte ayudas técnicas:  x
Durante el mes de julio se aplicaron los respectivos controles del proceso de la entrega de ayudas técnicas y no se materializo el riesgo.
Reporte ayuda humanitaria:
Durante el mes de Septiembre se aplicaron los respectivos controles de mitigacion del riesgo (Actas de Entrega de Ayuda Humanitaria Inmediata). No existio materialziacion del riesgo y existen las respectivas evidencias derivadas de la aplicacion del control.</t>
  </si>
  <si>
    <t>Se diligencian los formatos de manera digital Nube de google en ambos formatos. No se materializó el riesgo</t>
  </si>
  <si>
    <t>Se implementaron los controles de los riesgos tanto los que empiezan a regir este trimestre y los anteriores. No se materializó el riesgo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</si>
</sst>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58" x14ac:knownFonts="1">
    <font>
      <sz val="11"/>
      <color rgb="FF000000"/>
      <name val="Calibri"/>
    </font>
    <font>
      <sz val="11"/>
      <color rgb="FF9C5700"/>
      <name val="Calibri"/>
    </font>
    <font>
      <b/>
      <sz val="16"/>
      <color theme="0"/>
      <name val="Calibri"/>
    </font>
    <font>
      <b/>
      <sz val="12"/>
      <color rgb="FF000000"/>
      <name val="Arial"/>
    </font>
    <font>
      <sz val="11"/>
      <name val="Calibri"/>
    </font>
    <font>
      <sz val="10"/>
      <color rgb="FF000000"/>
      <name val="Arial"/>
    </font>
    <font>
      <b/>
      <sz val="11"/>
      <color theme="4"/>
      <name val="Calibri"/>
    </font>
    <font>
      <sz val="11"/>
      <color rgb="FFBFBFBF"/>
      <name val="Calibri"/>
    </font>
    <font>
      <sz val="10"/>
      <color theme="1"/>
      <name val="Arial"/>
    </font>
    <font>
      <b/>
      <sz val="10"/>
      <color theme="1"/>
      <name val="Arial"/>
    </font>
    <font>
      <b/>
      <sz val="10"/>
      <color rgb="FF666699"/>
      <name val="Arial"/>
    </font>
    <font>
      <b/>
      <sz val="10"/>
      <color rgb="FF000000"/>
      <name val="Arial"/>
    </font>
    <font>
      <b/>
      <sz val="12"/>
      <color theme="1"/>
      <name val="Arial"/>
    </font>
    <font>
      <sz val="8"/>
      <color rgb="FF000000"/>
      <name val="Arial"/>
    </font>
    <font>
      <sz val="11"/>
      <color theme="1"/>
      <name val="Arial"/>
    </font>
    <font>
      <sz val="10"/>
      <color rgb="FF000000"/>
      <name val="Calibri"/>
    </font>
    <font>
      <sz val="14"/>
      <color rgb="FF000000"/>
      <name val="Calibri"/>
    </font>
    <font>
      <b/>
      <sz val="11"/>
      <color rgb="FF000000"/>
      <name val="Arial"/>
    </font>
    <font>
      <b/>
      <sz val="14"/>
      <color rgb="FF000000"/>
      <name val="Calibri"/>
    </font>
    <font>
      <sz val="10"/>
      <color rgb="FF000000"/>
      <name val="Lucida Sans"/>
    </font>
    <font>
      <sz val="12"/>
      <color rgb="FF000000"/>
      <name val="Calibri"/>
    </font>
    <font>
      <b/>
      <sz val="10"/>
      <color rgb="FF000000"/>
      <name val="Lucida Sans"/>
    </font>
    <font>
      <b/>
      <sz val="11"/>
      <color rgb="FF000000"/>
      <name val="Lucida Sans"/>
    </font>
    <font>
      <sz val="12"/>
      <color rgb="FF000000"/>
      <name val="Arial"/>
    </font>
    <font>
      <sz val="9"/>
      <color rgb="FF000000"/>
      <name val="Arial"/>
    </font>
    <font>
      <sz val="11"/>
      <color theme="1"/>
      <name val="Calibri"/>
    </font>
    <font>
      <b/>
      <sz val="8"/>
      <color rgb="FF000000"/>
      <name val="Lucida Sans"/>
    </font>
    <font>
      <b/>
      <sz val="9"/>
      <color rgb="FF000000"/>
      <name val="Lucida Sans"/>
    </font>
    <font>
      <b/>
      <sz val="11"/>
      <color theme="1"/>
      <name val="Calibri"/>
    </font>
    <font>
      <b/>
      <sz val="8"/>
      <color theme="1"/>
      <name val="Arial"/>
    </font>
    <font>
      <sz val="8"/>
      <color theme="1"/>
      <name val="Arial"/>
    </font>
    <font>
      <sz val="8"/>
      <color rgb="FF000000"/>
      <name val="Calibri"/>
    </font>
    <font>
      <b/>
      <sz val="8"/>
      <color rgb="FF000000"/>
      <name val="Calibri"/>
    </font>
    <font>
      <b/>
      <sz val="14"/>
      <color theme="0"/>
      <name val="Arial"/>
    </font>
    <font>
      <b/>
      <sz val="12"/>
      <color rgb="FF262626"/>
      <name val="Arial"/>
    </font>
    <font>
      <b/>
      <sz val="10"/>
      <color rgb="FF262626"/>
      <name val="Arial"/>
    </font>
    <font>
      <b/>
      <sz val="11"/>
      <color theme="1"/>
      <name val="Arial"/>
    </font>
    <font>
      <sz val="13"/>
      <color rgb="FF000000"/>
      <name val="Calibri"/>
    </font>
    <font>
      <b/>
      <sz val="13"/>
      <color rgb="FF000000"/>
      <name val="Calibri"/>
    </font>
    <font>
      <b/>
      <sz val="13"/>
      <color theme="1"/>
      <name val="Calibri"/>
    </font>
    <font>
      <sz val="13"/>
      <color theme="1"/>
      <name val="Calibri"/>
    </font>
    <font>
      <sz val="11"/>
      <color rgb="FF000000"/>
      <name val="Arial"/>
    </font>
    <font>
      <sz val="12"/>
      <color theme="1"/>
      <name val="Arial"/>
    </font>
    <font>
      <b/>
      <sz val="9"/>
      <color theme="1"/>
      <name val="Arial"/>
    </font>
    <font>
      <sz val="22"/>
      <color rgb="FF000000"/>
      <name val="Calibri"/>
    </font>
    <font>
      <b/>
      <sz val="8"/>
      <color rgb="FF000000"/>
      <name val="Arial"/>
    </font>
    <font>
      <sz val="8"/>
      <color theme="1"/>
      <name val="Calibri"/>
    </font>
    <font>
      <sz val="11"/>
      <color rgb="FF3F3F3F"/>
      <name val="Calibri"/>
    </font>
    <font>
      <sz val="14"/>
      <color rgb="FF000000"/>
      <name val="Arial"/>
    </font>
    <font>
      <b/>
      <sz val="11"/>
      <color rgb="FF000000"/>
      <name val="Calibri"/>
    </font>
    <font>
      <u/>
      <sz val="10"/>
      <color rgb="FF0563C1"/>
      <name val="Arial"/>
    </font>
    <font>
      <b/>
      <sz val="10"/>
      <name val="Arial"/>
    </font>
    <font>
      <sz val="10"/>
      <name val="Arial"/>
    </font>
    <font>
      <sz val="9"/>
      <color rgb="FF000000"/>
      <name val="Lucida Sans"/>
    </font>
    <font>
      <b/>
      <sz val="8"/>
      <name val="Arial"/>
    </font>
    <font>
      <sz val="8"/>
      <name val="Arial"/>
    </font>
    <font>
      <sz val="11"/>
      <name val="Arial"/>
    </font>
    <font>
      <b/>
      <sz val="12"/>
      <name val="Arial"/>
    </font>
  </fonts>
  <fills count="39">
    <fill>
      <patternFill patternType="none"/>
    </fill>
    <fill>
      <patternFill patternType="gray125"/>
    </fill>
    <fill>
      <patternFill patternType="solid">
        <fgColor rgb="FFFFEB9C"/>
        <bgColor rgb="FFFFEB9C"/>
      </patternFill>
    </fill>
    <fill>
      <patternFill patternType="solid">
        <fgColor rgb="FF8496B0"/>
        <bgColor rgb="FF8496B0"/>
      </patternFill>
    </fill>
    <fill>
      <patternFill patternType="solid">
        <fgColor rgb="FFE7E6E6"/>
        <bgColor rgb="FFE7E6E6"/>
      </patternFill>
    </fill>
    <fill>
      <patternFill patternType="solid">
        <fgColor rgb="FFECECEC"/>
        <bgColor rgb="FFECECEC"/>
      </patternFill>
    </fill>
    <fill>
      <patternFill patternType="solid">
        <fgColor rgb="FFD9E2F3"/>
        <bgColor rgb="FFD9E2F3"/>
      </patternFill>
    </fill>
    <fill>
      <patternFill patternType="solid">
        <fgColor rgb="FFBFBFBF"/>
        <bgColor rgb="FFBFBFBF"/>
      </patternFill>
    </fill>
    <fill>
      <patternFill patternType="solid">
        <fgColor rgb="FFD8D8D8"/>
        <bgColor rgb="FFD8D8D8"/>
      </patternFill>
    </fill>
    <fill>
      <patternFill patternType="solid">
        <fgColor theme="0"/>
        <bgColor theme="0"/>
      </patternFill>
    </fill>
    <fill>
      <patternFill patternType="solid">
        <fgColor rgb="FFADB9CA"/>
        <bgColor rgb="FFADB9CA"/>
      </patternFill>
    </fill>
    <fill>
      <patternFill patternType="solid">
        <fgColor rgb="FFC5E0B3"/>
        <bgColor rgb="FFC5E0B3"/>
      </patternFill>
    </fill>
    <fill>
      <patternFill patternType="solid">
        <fgColor rgb="FFFFE598"/>
        <bgColor rgb="FFFFE598"/>
      </patternFill>
    </fill>
    <fill>
      <patternFill patternType="solid">
        <fgColor rgb="FFDEEAF6"/>
        <bgColor rgb="FFDEEAF6"/>
      </patternFill>
    </fill>
    <fill>
      <patternFill patternType="solid">
        <fgColor rgb="FFE2EFD9"/>
        <bgColor rgb="FFE2EFD9"/>
      </patternFill>
    </fill>
    <fill>
      <patternFill patternType="solid">
        <fgColor rgb="FFD6DCE4"/>
        <bgColor rgb="FFD6DCE4"/>
      </patternFill>
    </fill>
    <fill>
      <patternFill patternType="solid">
        <fgColor rgb="FFB4C6E7"/>
        <bgColor rgb="FFB4C6E7"/>
      </patternFill>
    </fill>
    <fill>
      <patternFill patternType="solid">
        <fgColor rgb="FFFEF2CB"/>
        <bgColor rgb="FFFEF2CB"/>
      </patternFill>
    </fill>
    <fill>
      <patternFill patternType="solid">
        <fgColor rgb="FFFBE4D5"/>
        <bgColor rgb="FFFBE4D5"/>
      </patternFill>
    </fill>
    <fill>
      <patternFill patternType="solid">
        <fgColor rgb="FFFFFFFF"/>
        <bgColor rgb="FFFFFFFF"/>
      </patternFill>
    </fill>
    <fill>
      <patternFill patternType="solid">
        <fgColor rgb="FFCCFFFF"/>
        <bgColor rgb="FFCCFFFF"/>
      </patternFill>
    </fill>
    <fill>
      <patternFill patternType="solid">
        <fgColor rgb="FFC6D9F0"/>
        <bgColor rgb="FFC6D9F0"/>
      </patternFill>
    </fill>
    <fill>
      <patternFill patternType="solid">
        <fgColor rgb="FF8EAADB"/>
        <bgColor rgb="FF8EAADB"/>
      </patternFill>
    </fill>
    <fill>
      <patternFill patternType="solid">
        <fgColor rgb="FFA8D08D"/>
        <bgColor rgb="FFA8D08D"/>
      </patternFill>
    </fill>
    <fill>
      <patternFill patternType="solid">
        <fgColor rgb="FFA5A5A5"/>
        <bgColor rgb="FFA5A5A5"/>
      </patternFill>
    </fill>
    <fill>
      <patternFill patternType="solid">
        <fgColor rgb="FFAEABAB"/>
        <bgColor rgb="FFAEABAB"/>
      </patternFill>
    </fill>
    <fill>
      <patternFill patternType="solid">
        <fgColor rgb="FFD0CECE"/>
        <bgColor rgb="FFD0CECE"/>
      </patternFill>
    </fill>
    <fill>
      <patternFill patternType="solid">
        <fgColor rgb="FF00CC00"/>
        <bgColor rgb="FF00CC00"/>
      </patternFill>
    </fill>
    <fill>
      <patternFill patternType="solid">
        <fgColor rgb="FFF2F2F2"/>
        <bgColor rgb="FFF2F2F2"/>
      </patternFill>
    </fill>
    <fill>
      <patternFill patternType="solid">
        <fgColor rgb="FF66FF33"/>
        <bgColor rgb="FF66FF33"/>
      </patternFill>
    </fill>
    <fill>
      <patternFill patternType="solid">
        <fgColor rgb="FFFFFF00"/>
        <bgColor rgb="FFFFFF00"/>
      </patternFill>
    </fill>
    <fill>
      <patternFill patternType="solid">
        <fgColor rgb="FFFF6600"/>
        <bgColor rgb="FFFF6600"/>
      </patternFill>
    </fill>
    <fill>
      <patternFill patternType="solid">
        <fgColor rgb="FFFF0000"/>
        <bgColor rgb="FFFF0000"/>
      </patternFill>
    </fill>
    <fill>
      <patternFill patternType="solid">
        <fgColor rgb="FFDADADA"/>
        <bgColor rgb="FFDADADA"/>
      </patternFill>
    </fill>
    <fill>
      <patternFill patternType="solid">
        <fgColor rgb="FFE36C09"/>
        <bgColor rgb="FFE36C09"/>
      </patternFill>
    </fill>
    <fill>
      <patternFill patternType="solid">
        <fgColor rgb="FFBDD6EE"/>
        <bgColor rgb="FFBDD6EE"/>
      </patternFill>
    </fill>
    <fill>
      <patternFill patternType="solid">
        <fgColor rgb="FFFFCC00"/>
        <bgColor rgb="FFFFCC00"/>
      </patternFill>
    </fill>
    <fill>
      <patternFill patternType="solid">
        <fgColor rgb="FF92D050"/>
        <bgColor rgb="FF92D050"/>
      </patternFill>
    </fill>
    <fill>
      <patternFill patternType="solid">
        <fgColor rgb="FFFDE9D9"/>
        <bgColor rgb="FFFDE9D9"/>
      </patternFill>
    </fill>
  </fills>
  <borders count="13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diagonal/>
    </border>
    <border>
      <left/>
      <right/>
      <top/>
      <bottom/>
      <diagonal/>
    </border>
    <border>
      <left style="thin">
        <color rgb="FF000000"/>
      </left>
      <right/>
      <top/>
      <bottom style="thin">
        <color rgb="FF000000"/>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000000"/>
      </left>
      <right/>
      <top/>
      <bottom/>
      <diagonal/>
    </border>
    <border>
      <left style="thin">
        <color rgb="FF000000"/>
      </left>
      <right style="medium">
        <color rgb="FF000000"/>
      </right>
      <top/>
      <bottom style="thin">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style="thin">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top/>
      <bottom/>
      <diagonal/>
    </border>
    <border>
      <left style="medium">
        <color rgb="FF000000"/>
      </left>
      <right/>
      <top style="thin">
        <color rgb="FF000000"/>
      </top>
      <bottom style="thin">
        <color rgb="FF000000"/>
      </bottom>
      <diagonal/>
    </border>
    <border>
      <left/>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diagonal/>
    </border>
    <border>
      <left/>
      <right/>
      <top style="medium">
        <color rgb="FF000000"/>
      </top>
      <bottom style="medium">
        <color rgb="FF000000"/>
      </bottom>
      <diagonal/>
    </border>
    <border>
      <left/>
      <right style="thin">
        <color rgb="FF000000"/>
      </right>
      <top/>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rgb="FF000000"/>
      </left>
      <right style="thin">
        <color rgb="FF000000"/>
      </right>
      <top/>
      <bottom/>
      <diagonal/>
    </border>
    <border>
      <left/>
      <right/>
      <top/>
      <bottom style="thin">
        <color rgb="FF000000"/>
      </bottom>
      <diagonal/>
    </border>
    <border>
      <left/>
      <right/>
      <top/>
      <bottom style="medium">
        <color rgb="FF000000"/>
      </bottom>
      <diagonal/>
    </border>
    <border>
      <left/>
      <right/>
      <top/>
      <bottom style="medium">
        <color rgb="FF000000"/>
      </bottom>
      <diagonal/>
    </border>
    <border>
      <left/>
      <right style="thin">
        <color rgb="FF000000"/>
      </right>
      <top style="medium">
        <color rgb="FF000000"/>
      </top>
      <bottom style="medium">
        <color rgb="FF000000"/>
      </bottom>
      <diagonal/>
    </border>
    <border>
      <left style="thin">
        <color rgb="FF000000"/>
      </left>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right/>
      <top style="thin">
        <color rgb="FF000000"/>
      </top>
      <bottom style="thin">
        <color rgb="FF000000"/>
      </bottom>
      <diagonal/>
    </border>
    <border>
      <left style="thin">
        <color rgb="FF000000"/>
      </left>
      <right style="medium">
        <color rgb="FF000000"/>
      </right>
      <top/>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thin">
        <color rgb="FF000000"/>
      </right>
      <top style="medium">
        <color rgb="FF000000"/>
      </top>
      <bottom/>
      <diagonal/>
    </border>
    <border>
      <left/>
      <right style="thin">
        <color rgb="FF000000"/>
      </right>
      <top/>
      <bottom/>
      <diagonal/>
    </border>
    <border>
      <left style="thin">
        <color rgb="FF000000"/>
      </left>
      <right/>
      <top/>
      <bottom/>
      <diagonal/>
    </border>
    <border>
      <left/>
      <right style="medium">
        <color rgb="FF000000"/>
      </right>
      <top style="medium">
        <color rgb="FF000000"/>
      </top>
      <bottom/>
      <diagonal/>
    </border>
    <border>
      <left/>
      <right style="thin">
        <color rgb="FF000000"/>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diagonal/>
    </border>
    <border>
      <left/>
      <right style="thin">
        <color rgb="FF000000"/>
      </right>
      <top style="medium">
        <color rgb="FF000000"/>
      </top>
      <bottom/>
      <diagonal/>
    </border>
    <border>
      <left/>
      <right/>
      <top/>
      <bottom style="medium">
        <color rgb="FF000000"/>
      </bottom>
      <diagonal/>
    </border>
    <border>
      <left style="thin">
        <color rgb="FF000000"/>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3F3F3F"/>
      </bottom>
      <diagonal/>
    </border>
    <border>
      <left/>
      <right style="medium">
        <color rgb="FF000000"/>
      </right>
      <top style="medium">
        <color rgb="FF000000"/>
      </top>
      <bottom style="thin">
        <color rgb="FF3F3F3F"/>
      </bottom>
      <diagonal/>
    </border>
    <border>
      <left/>
      <right style="thin">
        <color rgb="FF000000"/>
      </right>
      <top style="thin">
        <color rgb="FF000000"/>
      </top>
      <bottom style="medium">
        <color rgb="FF000000"/>
      </bottom>
      <diagonal/>
    </border>
    <border>
      <left/>
      <right style="medium">
        <color rgb="FF000000"/>
      </right>
      <top/>
      <bottom/>
      <diagonal/>
    </border>
    <border>
      <left style="medium">
        <color rgb="FF000000"/>
      </left>
      <right style="thin">
        <color rgb="FF3F3F3F"/>
      </right>
      <top style="thin">
        <color rgb="FF3F3F3F"/>
      </top>
      <bottom style="medium">
        <color rgb="FF000000"/>
      </bottom>
      <diagonal/>
    </border>
    <border>
      <left style="thin">
        <color rgb="FF3F3F3F"/>
      </left>
      <right style="medium">
        <color rgb="FF000000"/>
      </right>
      <top style="thin">
        <color rgb="FF3F3F3F"/>
      </top>
      <bottom style="medium">
        <color rgb="FF000000"/>
      </bottom>
      <diagonal/>
    </border>
    <border>
      <left style="medium">
        <color rgb="FF000000"/>
      </left>
      <right style="medium">
        <color rgb="FF000000"/>
      </right>
      <top/>
      <bottom/>
      <diagonal/>
    </border>
    <border>
      <left/>
      <right style="medium">
        <color rgb="FF000000"/>
      </right>
      <top/>
      <bottom/>
      <diagonal/>
    </border>
    <border>
      <left/>
      <right/>
      <top/>
      <bottom style="thin">
        <color rgb="FF000000"/>
      </bottom>
      <diagonal/>
    </border>
    <border>
      <left/>
      <right/>
      <top style="thin">
        <color rgb="FF000000"/>
      </top>
      <bottom style="medium">
        <color rgb="FF000000"/>
      </bottom>
      <diagonal/>
    </border>
    <border>
      <left style="thin">
        <color rgb="FF000000"/>
      </left>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top style="thin">
        <color rgb="FF000000"/>
      </top>
      <bottom/>
      <diagonal/>
    </border>
    <border>
      <left style="medium">
        <color rgb="FF000000"/>
      </left>
      <right/>
      <top style="medium">
        <color rgb="FF000000"/>
      </top>
      <bottom style="medium">
        <color rgb="FF000000"/>
      </bottom>
      <diagonal/>
    </border>
    <border>
      <left/>
      <right/>
      <top style="thin">
        <color rgb="FF000000"/>
      </top>
      <bottom style="medium">
        <color rgb="FF000000"/>
      </bottom>
      <diagonal/>
    </border>
    <border>
      <left style="medium">
        <color rgb="FF000000"/>
      </left>
      <right/>
      <top style="medium">
        <color rgb="FF000000"/>
      </top>
      <bottom/>
      <diagonal/>
    </border>
  </borders>
  <cellStyleXfs count="1">
    <xf numFmtId="0" fontId="0" fillId="0" borderId="0"/>
  </cellStyleXfs>
  <cellXfs count="685">
    <xf numFmtId="0" fontId="0" fillId="0" borderId="0" xfId="0" applyFont="1" applyAlignment="1"/>
    <xf numFmtId="0" fontId="1" fillId="2" borderId="1" xfId="0" applyFont="1" applyFill="1" applyBorder="1" applyAlignment="1">
      <alignment horizontal="center"/>
    </xf>
    <xf numFmtId="0" fontId="1" fillId="2" borderId="2" xfId="0" applyFont="1" applyFill="1" applyBorder="1" applyAlignment="1">
      <alignment horizontal="center"/>
    </xf>
    <xf numFmtId="0" fontId="3" fillId="4" borderId="6" xfId="0" applyFont="1" applyFill="1" applyBorder="1"/>
    <xf numFmtId="0" fontId="0" fillId="0" borderId="0" xfId="0" applyFont="1"/>
    <xf numFmtId="0" fontId="0" fillId="4" borderId="6" xfId="0" applyFont="1" applyFill="1" applyBorder="1"/>
    <xf numFmtId="0" fontId="0" fillId="0" borderId="0" xfId="0" applyFont="1" applyAlignment="1">
      <alignment wrapText="1"/>
    </xf>
    <xf numFmtId="0" fontId="0" fillId="0" borderId="8" xfId="0" applyFont="1" applyBorder="1"/>
    <xf numFmtId="0" fontId="3" fillId="4" borderId="6" xfId="0" applyFont="1" applyFill="1" applyBorder="1" applyAlignment="1">
      <alignment vertical="center"/>
    </xf>
    <xf numFmtId="0" fontId="0" fillId="0" borderId="0" xfId="0" applyFont="1" applyAlignment="1">
      <alignment horizontal="center" wrapText="1"/>
    </xf>
    <xf numFmtId="0" fontId="0" fillId="0" borderId="1" xfId="0" applyFont="1" applyBorder="1"/>
    <xf numFmtId="0" fontId="0" fillId="0" borderId="10" xfId="0" applyFont="1" applyBorder="1"/>
    <xf numFmtId="0" fontId="0" fillId="5" borderId="1" xfId="0" applyFont="1" applyFill="1" applyBorder="1" applyAlignment="1">
      <alignment horizontal="left"/>
    </xf>
    <xf numFmtId="0" fontId="5" fillId="7" borderId="1" xfId="0" applyFont="1" applyFill="1" applyBorder="1" applyAlignment="1">
      <alignment vertical="center"/>
    </xf>
    <xf numFmtId="0" fontId="0" fillId="7" borderId="13" xfId="0" applyFont="1" applyFill="1" applyBorder="1"/>
    <xf numFmtId="0" fontId="0" fillId="7" borderId="1" xfId="0" applyFont="1" applyFill="1" applyBorder="1" applyAlignment="1">
      <alignment vertical="center"/>
    </xf>
    <xf numFmtId="0" fontId="0" fillId="8" borderId="15" xfId="0" applyFont="1" applyFill="1" applyBorder="1" applyAlignment="1">
      <alignment horizontal="center" vertical="center" wrapText="1"/>
    </xf>
    <xf numFmtId="0" fontId="0" fillId="7" borderId="16" xfId="0" applyFont="1" applyFill="1" applyBorder="1"/>
    <xf numFmtId="0" fontId="0" fillId="0" borderId="17" xfId="0" applyFont="1" applyBorder="1" applyAlignment="1">
      <alignment horizontal="center" vertical="center" wrapText="1"/>
    </xf>
    <xf numFmtId="0" fontId="0" fillId="0" borderId="0" xfId="0" applyFont="1" applyAlignment="1">
      <alignment horizontal="center" vertical="center" wrapText="1"/>
    </xf>
    <xf numFmtId="0" fontId="0" fillId="9" borderId="6" xfId="0" applyFont="1" applyFill="1" applyBorder="1"/>
    <xf numFmtId="0" fontId="0" fillId="0" borderId="17" xfId="0" applyFont="1" applyBorder="1" applyAlignment="1">
      <alignment horizontal="center" vertical="center"/>
    </xf>
    <xf numFmtId="0" fontId="5" fillId="10" borderId="1" xfId="0" applyFont="1" applyFill="1" applyBorder="1" applyAlignment="1">
      <alignment vertical="center"/>
    </xf>
    <xf numFmtId="0" fontId="0" fillId="10" borderId="13" xfId="0" applyFont="1" applyFill="1" applyBorder="1"/>
    <xf numFmtId="0" fontId="0" fillId="8" borderId="1" xfId="0" applyFont="1" applyFill="1" applyBorder="1" applyAlignment="1">
      <alignment vertical="center" wrapText="1"/>
    </xf>
    <xf numFmtId="0" fontId="5" fillId="11" borderId="1" xfId="0" applyFont="1" applyFill="1" applyBorder="1" applyAlignment="1">
      <alignment vertical="center"/>
    </xf>
    <xf numFmtId="0" fontId="0" fillId="8" borderId="1" xfId="0" applyFont="1" applyFill="1" applyBorder="1" applyAlignment="1">
      <alignment horizontal="center" vertical="center"/>
    </xf>
    <xf numFmtId="0" fontId="5" fillId="12" borderId="1" xfId="0" applyFont="1" applyFill="1" applyBorder="1" applyAlignment="1">
      <alignment vertical="center"/>
    </xf>
    <xf numFmtId="0" fontId="0" fillId="0" borderId="0" xfId="0" applyFont="1" applyAlignment="1">
      <alignment horizontal="center"/>
    </xf>
    <xf numFmtId="0" fontId="0" fillId="13" borderId="1" xfId="0" applyFont="1" applyFill="1" applyBorder="1" applyAlignment="1">
      <alignment horizontal="left"/>
    </xf>
    <xf numFmtId="0" fontId="0" fillId="11" borderId="13" xfId="0" applyFont="1" applyFill="1" applyBorder="1"/>
    <xf numFmtId="0" fontId="0" fillId="10" borderId="1" xfId="0" applyFont="1" applyFill="1" applyBorder="1" applyAlignment="1">
      <alignment vertical="center"/>
    </xf>
    <xf numFmtId="0" fontId="0" fillId="0" borderId="1" xfId="0" applyFont="1" applyBorder="1" applyAlignment="1">
      <alignment wrapText="1"/>
    </xf>
    <xf numFmtId="0" fontId="0" fillId="10" borderId="16" xfId="0" applyFont="1" applyFill="1" applyBorder="1"/>
    <xf numFmtId="0" fontId="0" fillId="0" borderId="1" xfId="0" applyFont="1" applyBorder="1" applyAlignment="1">
      <alignment horizontal="center" vertical="center"/>
    </xf>
    <xf numFmtId="0" fontId="0" fillId="14" borderId="1" xfId="0" applyFont="1" applyFill="1" applyBorder="1" applyAlignment="1">
      <alignment horizontal="left"/>
    </xf>
    <xf numFmtId="0" fontId="0" fillId="15" borderId="1" xfId="0" applyFont="1" applyFill="1" applyBorder="1" applyAlignment="1">
      <alignment horizontal="left"/>
    </xf>
    <xf numFmtId="0" fontId="0" fillId="12" borderId="13" xfId="0" applyFont="1" applyFill="1" applyBorder="1"/>
    <xf numFmtId="0" fontId="0" fillId="16" borderId="1" xfId="0" applyFont="1" applyFill="1" applyBorder="1" applyAlignment="1">
      <alignment horizontal="left"/>
    </xf>
    <xf numFmtId="0" fontId="0" fillId="17" borderId="1" xfId="0" applyFont="1" applyFill="1" applyBorder="1" applyAlignment="1">
      <alignment horizontal="left"/>
    </xf>
    <xf numFmtId="0" fontId="0" fillId="18" borderId="1" xfId="0" applyFont="1" applyFill="1" applyBorder="1" applyAlignment="1">
      <alignment horizontal="left"/>
    </xf>
    <xf numFmtId="0" fontId="0" fillId="11" borderId="1" xfId="0" applyFont="1" applyFill="1" applyBorder="1" applyAlignment="1">
      <alignment vertical="center"/>
    </xf>
    <xf numFmtId="0" fontId="0" fillId="11" borderId="16" xfId="0" applyFont="1" applyFill="1" applyBorder="1"/>
    <xf numFmtId="0" fontId="0" fillId="12" borderId="1" xfId="0" applyFont="1" applyFill="1" applyBorder="1" applyAlignment="1">
      <alignment vertical="center"/>
    </xf>
    <xf numFmtId="0" fontId="0" fillId="12" borderId="16" xfId="0" applyFont="1" applyFill="1" applyBorder="1"/>
    <xf numFmtId="0" fontId="0" fillId="0" borderId="20" xfId="0" applyFont="1" applyBorder="1"/>
    <xf numFmtId="0" fontId="0" fillId="0" borderId="1" xfId="0" applyFont="1" applyBorder="1" applyAlignment="1">
      <alignment horizontal="center" wrapText="1"/>
    </xf>
    <xf numFmtId="0" fontId="0" fillId="0" borderId="0" xfId="0" applyFont="1" applyAlignment="1">
      <alignment horizontal="center" vertical="center"/>
    </xf>
    <xf numFmtId="0" fontId="0" fillId="8"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18" xfId="0" applyFont="1" applyBorder="1" applyAlignment="1">
      <alignment horizontal="center"/>
    </xf>
    <xf numFmtId="0" fontId="8" fillId="19" borderId="6" xfId="0" applyFont="1" applyFill="1" applyBorder="1" applyAlignment="1">
      <alignment vertical="center"/>
    </xf>
    <xf numFmtId="0" fontId="8" fillId="19" borderId="6" xfId="0" applyFont="1" applyFill="1" applyBorder="1" applyAlignment="1">
      <alignment horizontal="center" vertical="center"/>
    </xf>
    <xf numFmtId="0" fontId="8" fillId="0" borderId="0" xfId="0" applyFont="1" applyAlignment="1">
      <alignment vertical="center"/>
    </xf>
    <xf numFmtId="0" fontId="0" fillId="0" borderId="0" xfId="0" applyFont="1" applyAlignment="1">
      <alignment vertical="center"/>
    </xf>
    <xf numFmtId="0" fontId="9" fillId="0" borderId="1" xfId="0" applyFont="1" applyBorder="1" applyAlignment="1">
      <alignment vertical="center" wrapText="1"/>
    </xf>
    <xf numFmtId="0" fontId="11" fillId="0" borderId="19" xfId="0" applyFont="1" applyBorder="1" applyAlignment="1">
      <alignment vertical="center" wrapText="1"/>
    </xf>
    <xf numFmtId="0" fontId="11" fillId="0" borderId="1" xfId="0" applyFont="1" applyBorder="1" applyAlignment="1">
      <alignment horizontal="left" vertical="center" wrapText="1"/>
    </xf>
    <xf numFmtId="0" fontId="9" fillId="0" borderId="0" xfId="0" applyFont="1" applyAlignment="1">
      <alignment horizontal="center" vertical="center" wrapText="1"/>
    </xf>
    <xf numFmtId="0" fontId="8" fillId="0" borderId="0" xfId="0" applyFont="1" applyAlignment="1">
      <alignment horizontal="center" vertical="top" wrapText="1"/>
    </xf>
    <xf numFmtId="0" fontId="5" fillId="0" borderId="0" xfId="0" applyFont="1" applyAlignment="1">
      <alignment horizontal="center" vertical="top" wrapText="1"/>
    </xf>
    <xf numFmtId="0" fontId="5" fillId="0" borderId="0" xfId="0" applyFont="1" applyAlignment="1">
      <alignment vertical="center"/>
    </xf>
    <xf numFmtId="0" fontId="13" fillId="0" borderId="1" xfId="0" applyFont="1" applyBorder="1"/>
    <xf numFmtId="0" fontId="13" fillId="0" borderId="0" xfId="0" applyFont="1" applyAlignment="1">
      <alignment wrapText="1"/>
    </xf>
    <xf numFmtId="0" fontId="8" fillId="19" borderId="1" xfId="0" applyFont="1" applyFill="1" applyBorder="1" applyAlignment="1">
      <alignment vertical="center" wrapText="1"/>
    </xf>
    <xf numFmtId="0" fontId="13" fillId="0" borderId="10" xfId="0" applyFont="1" applyBorder="1" applyAlignment="1">
      <alignment horizontal="left" vertical="center"/>
    </xf>
    <xf numFmtId="0" fontId="13" fillId="0" borderId="10" xfId="0" applyFont="1" applyBorder="1" applyAlignment="1">
      <alignment wrapText="1"/>
    </xf>
    <xf numFmtId="0" fontId="13" fillId="0" borderId="1" xfId="0" applyFont="1" applyBorder="1" applyAlignment="1">
      <alignment horizontal="left" vertical="center"/>
    </xf>
    <xf numFmtId="0" fontId="8" fillId="19" borderId="13" xfId="0" applyFont="1" applyFill="1" applyBorder="1" applyAlignment="1">
      <alignment horizontal="left" vertical="center" wrapText="1"/>
    </xf>
    <xf numFmtId="0" fontId="13" fillId="0" borderId="1" xfId="0" applyFont="1" applyBorder="1" applyAlignment="1">
      <alignment wrapText="1"/>
    </xf>
    <xf numFmtId="0" fontId="8" fillId="19" borderId="1" xfId="0" applyFont="1" applyFill="1" applyBorder="1" applyAlignment="1">
      <alignment horizontal="left" vertical="center" wrapText="1"/>
    </xf>
    <xf numFmtId="0" fontId="8" fillId="19" borderId="15" xfId="0" applyFont="1" applyFill="1" applyBorder="1" applyAlignment="1">
      <alignment horizontal="left" vertical="center" wrapText="1"/>
    </xf>
    <xf numFmtId="0" fontId="5" fillId="0" borderId="8" xfId="0" applyFont="1" applyBorder="1" applyAlignment="1">
      <alignment horizontal="left" vertical="center" wrapText="1"/>
    </xf>
    <xf numFmtId="0" fontId="8" fillId="19" borderId="28" xfId="0" applyFont="1" applyFill="1" applyBorder="1" applyAlignment="1">
      <alignment horizontal="left" vertical="center" wrapText="1"/>
    </xf>
    <xf numFmtId="0" fontId="8" fillId="19" borderId="2" xfId="0" applyFont="1" applyFill="1" applyBorder="1" applyAlignment="1">
      <alignment horizontal="left" vertical="center" wrapText="1"/>
    </xf>
    <xf numFmtId="0" fontId="13" fillId="0" borderId="10" xfId="0" applyFont="1" applyBorder="1"/>
    <xf numFmtId="0" fontId="8" fillId="19" borderId="16" xfId="0" applyFont="1" applyFill="1" applyBorder="1" applyAlignment="1">
      <alignment horizontal="left" vertical="center" wrapText="1"/>
    </xf>
    <xf numFmtId="0" fontId="8" fillId="19" borderId="30" xfId="0" applyFont="1" applyFill="1" applyBorder="1" applyAlignment="1">
      <alignment horizontal="left" vertical="center" wrapText="1"/>
    </xf>
    <xf numFmtId="0" fontId="8" fillId="19" borderId="33" xfId="0" applyFont="1" applyFill="1" applyBorder="1" applyAlignment="1">
      <alignment horizontal="left" vertical="center" wrapText="1"/>
    </xf>
    <xf numFmtId="0" fontId="8" fillId="19" borderId="34" xfId="0" applyFont="1" applyFill="1" applyBorder="1" applyAlignment="1">
      <alignment horizontal="left" vertical="center" wrapText="1"/>
    </xf>
    <xf numFmtId="0" fontId="8" fillId="0" borderId="17" xfId="0" applyFont="1" applyBorder="1" applyAlignment="1">
      <alignment horizontal="left" vertical="center" wrapText="1"/>
    </xf>
    <xf numFmtId="0" fontId="0" fillId="19" borderId="1" xfId="0" applyFont="1" applyFill="1" applyBorder="1" applyAlignment="1">
      <alignment wrapText="1"/>
    </xf>
    <xf numFmtId="0" fontId="0" fillId="19" borderId="1" xfId="0" applyFont="1" applyFill="1" applyBorder="1"/>
    <xf numFmtId="0" fontId="8" fillId="0" borderId="1" xfId="0" applyFont="1" applyBorder="1" applyAlignment="1">
      <alignment horizontal="left" vertical="center" wrapText="1"/>
    </xf>
    <xf numFmtId="0" fontId="13" fillId="0" borderId="0" xfId="0" applyFont="1"/>
    <xf numFmtId="0" fontId="8" fillId="0" borderId="19" xfId="0" applyFont="1" applyBorder="1" applyAlignment="1">
      <alignment horizontal="left" vertical="center" wrapText="1"/>
    </xf>
    <xf numFmtId="0" fontId="13" fillId="0" borderId="1" xfId="0" applyFont="1" applyBorder="1" applyAlignment="1">
      <alignment horizontal="left" vertical="center" wrapText="1"/>
    </xf>
    <xf numFmtId="0" fontId="0" fillId="0" borderId="22" xfId="0" applyFont="1" applyBorder="1"/>
    <xf numFmtId="0" fontId="11" fillId="0" borderId="0" xfId="0" applyFont="1" applyAlignment="1">
      <alignment vertical="center"/>
    </xf>
    <xf numFmtId="0" fontId="14" fillId="0" borderId="1" xfId="0" applyFont="1" applyBorder="1" applyAlignment="1">
      <alignment horizontal="left" vertical="center" wrapText="1"/>
    </xf>
    <xf numFmtId="0" fontId="14" fillId="0" borderId="1" xfId="0" applyFont="1" applyBorder="1" applyAlignment="1">
      <alignment vertical="center" wrapText="1"/>
    </xf>
    <xf numFmtId="0" fontId="9" fillId="0" borderId="0" xfId="0" applyFont="1" applyAlignment="1">
      <alignment horizontal="left" vertical="center" wrapText="1"/>
    </xf>
    <xf numFmtId="0" fontId="0" fillId="8" borderId="1" xfId="0" applyFont="1" applyFill="1" applyBorder="1" applyAlignment="1">
      <alignment wrapText="1"/>
    </xf>
    <xf numFmtId="0" fontId="0" fillId="0" borderId="43" xfId="0" applyFont="1" applyBorder="1" applyAlignment="1">
      <alignment horizontal="center" wrapText="1"/>
    </xf>
    <xf numFmtId="0" fontId="0" fillId="0" borderId="43" xfId="0" applyFont="1" applyBorder="1" applyAlignment="1">
      <alignment horizontal="center" vertical="center"/>
    </xf>
    <xf numFmtId="0" fontId="0" fillId="0" borderId="0" xfId="0" applyFont="1" applyAlignment="1">
      <alignment horizontal="left"/>
    </xf>
    <xf numFmtId="0" fontId="3" fillId="0" borderId="0" xfId="0" applyFont="1" applyAlignment="1">
      <alignment horizontal="center"/>
    </xf>
    <xf numFmtId="0" fontId="3" fillId="0" borderId="0" xfId="0" applyFont="1" applyAlignment="1">
      <alignment horizontal="left"/>
    </xf>
    <xf numFmtId="0" fontId="18" fillId="15" borderId="52" xfId="0" applyFont="1" applyFill="1" applyBorder="1" applyAlignment="1">
      <alignment horizontal="center" vertical="center"/>
    </xf>
    <xf numFmtId="0" fontId="3" fillId="22" borderId="55" xfId="0" applyFont="1" applyFill="1" applyBorder="1" applyAlignment="1">
      <alignment horizontal="center" vertical="center"/>
    </xf>
    <xf numFmtId="0" fontId="3" fillId="22" borderId="33" xfId="0" applyFont="1" applyFill="1" applyBorder="1" applyAlignment="1">
      <alignment horizontal="center" vertical="center"/>
    </xf>
    <xf numFmtId="0" fontId="3" fillId="22" borderId="56" xfId="0" applyFont="1" applyFill="1" applyBorder="1" applyAlignment="1">
      <alignment horizontal="center" vertical="center"/>
    </xf>
    <xf numFmtId="0" fontId="3" fillId="23" borderId="16" xfId="0" applyFont="1" applyFill="1" applyBorder="1" applyAlignment="1">
      <alignment horizontal="center" vertical="center"/>
    </xf>
    <xf numFmtId="0" fontId="3" fillId="23" borderId="1" xfId="0" applyFont="1" applyFill="1" applyBorder="1" applyAlignment="1">
      <alignment horizontal="center" vertical="center"/>
    </xf>
    <xf numFmtId="0" fontId="3" fillId="23" borderId="57" xfId="0" applyFont="1" applyFill="1" applyBorder="1" applyAlignment="1">
      <alignment horizontal="center" vertical="center"/>
    </xf>
    <xf numFmtId="0" fontId="3" fillId="21" borderId="58" xfId="0" applyFont="1" applyFill="1" applyBorder="1" applyAlignment="1">
      <alignment horizontal="center" vertical="center"/>
    </xf>
    <xf numFmtId="0" fontId="19" fillId="19" borderId="6" xfId="0" applyFont="1" applyFill="1" applyBorder="1"/>
    <xf numFmtId="0" fontId="17" fillId="0" borderId="59" xfId="0" applyFont="1" applyBorder="1" applyAlignment="1">
      <alignment horizontal="center" vertical="center"/>
    </xf>
    <xf numFmtId="0" fontId="5" fillId="19" borderId="6" xfId="0" applyFont="1" applyFill="1" applyBorder="1" applyAlignment="1">
      <alignment horizontal="left"/>
    </xf>
    <xf numFmtId="0" fontId="3" fillId="0" borderId="27" xfId="0" applyFont="1" applyBorder="1" applyAlignment="1">
      <alignment horizontal="left" vertical="center" wrapText="1"/>
    </xf>
    <xf numFmtId="0" fontId="20" fillId="0" borderId="60" xfId="0" applyFont="1" applyBorder="1" applyAlignment="1">
      <alignment horizontal="left" vertical="center"/>
    </xf>
    <xf numFmtId="0" fontId="20" fillId="0" borderId="27" xfId="0" applyFont="1" applyBorder="1" applyAlignment="1">
      <alignment horizontal="left" vertical="center"/>
    </xf>
    <xf numFmtId="0" fontId="20" fillId="0" borderId="61" xfId="0" applyFont="1" applyBorder="1" applyAlignment="1">
      <alignment horizontal="left" vertical="center" wrapText="1"/>
    </xf>
    <xf numFmtId="0" fontId="20" fillId="0" borderId="60" xfId="0" applyFont="1" applyBorder="1" applyAlignment="1">
      <alignment horizontal="left" vertical="center" wrapText="1"/>
    </xf>
    <xf numFmtId="0" fontId="20" fillId="17" borderId="15" xfId="0" applyFont="1" applyFill="1" applyBorder="1" applyAlignment="1">
      <alignment horizontal="left" vertical="center" wrapText="1"/>
    </xf>
    <xf numFmtId="0" fontId="20" fillId="0" borderId="61" xfId="0" applyFont="1" applyBorder="1" applyAlignment="1">
      <alignment horizontal="left" vertical="center"/>
    </xf>
    <xf numFmtId="0" fontId="20" fillId="0" borderId="62" xfId="0" applyFont="1" applyBorder="1" applyAlignment="1">
      <alignment vertical="center" wrapText="1"/>
    </xf>
    <xf numFmtId="0" fontId="17" fillId="0" borderId="63" xfId="0" applyFont="1" applyBorder="1" applyAlignment="1">
      <alignment horizontal="center" vertical="center"/>
    </xf>
    <xf numFmtId="0" fontId="3" fillId="0" borderId="8" xfId="0" applyFont="1" applyBorder="1" applyAlignment="1">
      <alignment horizontal="left" vertical="center" wrapText="1"/>
    </xf>
    <xf numFmtId="0" fontId="20" fillId="0" borderId="65" xfId="0" applyFont="1" applyBorder="1" applyAlignment="1">
      <alignment horizontal="left" vertical="center" wrapText="1"/>
    </xf>
    <xf numFmtId="0" fontId="20" fillId="0" borderId="8" xfId="0" applyFont="1" applyBorder="1" applyAlignment="1">
      <alignment horizontal="left" vertical="center" wrapText="1"/>
    </xf>
    <xf numFmtId="0" fontId="20" fillId="0" borderId="57" xfId="0" applyFont="1" applyBorder="1" applyAlignment="1">
      <alignment horizontal="left" vertical="center" wrapText="1"/>
    </xf>
    <xf numFmtId="0" fontId="20" fillId="17" borderId="1" xfId="0" applyFont="1" applyFill="1" applyBorder="1" applyAlignment="1">
      <alignment horizontal="left" vertical="center" wrapText="1"/>
    </xf>
    <xf numFmtId="0" fontId="20" fillId="0" borderId="57" xfId="0" applyFont="1" applyBorder="1" applyAlignment="1">
      <alignment horizontal="left" vertical="center"/>
    </xf>
    <xf numFmtId="0" fontId="20" fillId="0" borderId="58" xfId="0" applyFont="1" applyBorder="1" applyAlignment="1">
      <alignment vertical="center" wrapText="1"/>
    </xf>
    <xf numFmtId="0" fontId="20" fillId="0" borderId="58" xfId="0" applyFont="1" applyBorder="1" applyAlignment="1">
      <alignment horizontal="left" vertical="center" wrapText="1"/>
    </xf>
    <xf numFmtId="0" fontId="17" fillId="0" borderId="55" xfId="0" applyFont="1" applyBorder="1" applyAlignment="1">
      <alignment horizontal="center" vertical="center"/>
    </xf>
    <xf numFmtId="0" fontId="3" fillId="0" borderId="70" xfId="0" applyFont="1" applyBorder="1" applyAlignment="1">
      <alignment horizontal="left" vertical="center" wrapText="1"/>
    </xf>
    <xf numFmtId="0" fontId="20" fillId="0" borderId="39" xfId="0" applyFont="1" applyBorder="1" applyAlignment="1">
      <alignment horizontal="left" vertical="center"/>
    </xf>
    <xf numFmtId="0" fontId="20" fillId="0" borderId="70" xfId="0" applyFont="1" applyBorder="1" applyAlignment="1">
      <alignment horizontal="left" vertical="center"/>
    </xf>
    <xf numFmtId="0" fontId="21" fillId="21" borderId="72" xfId="0" applyFont="1" applyFill="1" applyBorder="1" applyAlignment="1">
      <alignment horizontal="center" vertical="center"/>
    </xf>
    <xf numFmtId="0" fontId="20" fillId="0" borderId="56" xfId="0" applyFont="1" applyBorder="1" applyAlignment="1">
      <alignment horizontal="left" vertical="center" wrapText="1"/>
    </xf>
    <xf numFmtId="0" fontId="20" fillId="0" borderId="39" xfId="0" applyFont="1" applyBorder="1" applyAlignment="1">
      <alignment horizontal="left" vertical="center" wrapText="1"/>
    </xf>
    <xf numFmtId="0" fontId="20" fillId="17" borderId="33" xfId="0" applyFont="1" applyFill="1" applyBorder="1" applyAlignment="1">
      <alignment horizontal="left" vertical="center" wrapText="1"/>
    </xf>
    <xf numFmtId="0" fontId="20" fillId="0" borderId="56" xfId="0" applyFont="1" applyBorder="1" applyAlignment="1">
      <alignment horizontal="left" vertical="center"/>
    </xf>
    <xf numFmtId="0" fontId="5" fillId="19" borderId="15" xfId="0" applyFont="1" applyFill="1" applyBorder="1" applyAlignment="1">
      <alignment horizontal="left" vertical="center" wrapText="1"/>
    </xf>
    <xf numFmtId="0" fontId="20" fillId="0" borderId="73" xfId="0" applyFont="1" applyBorder="1" applyAlignment="1">
      <alignment horizontal="left" vertical="center"/>
    </xf>
    <xf numFmtId="0" fontId="19" fillId="19" borderId="74" xfId="0" applyFont="1" applyFill="1" applyBorder="1" applyAlignment="1">
      <alignment vertical="top" wrapText="1"/>
    </xf>
    <xf numFmtId="0" fontId="11" fillId="19" borderId="28" xfId="0" applyFont="1" applyFill="1" applyBorder="1"/>
    <xf numFmtId="0" fontId="23" fillId="0" borderId="0" xfId="0" applyFont="1" applyAlignment="1">
      <alignment horizontal="center" vertical="center" wrapText="1"/>
    </xf>
    <xf numFmtId="0" fontId="19" fillId="19" borderId="2" xfId="0" applyFont="1" applyFill="1" applyBorder="1"/>
    <xf numFmtId="0" fontId="23" fillId="0" borderId="0" xfId="0" applyFont="1" applyAlignment="1">
      <alignment horizontal="left" vertical="center" wrapText="1"/>
    </xf>
    <xf numFmtId="0" fontId="0" fillId="24" borderId="6" xfId="0" applyFont="1" applyFill="1" applyBorder="1" applyAlignment="1">
      <alignment horizontal="center" vertical="center" wrapText="1"/>
    </xf>
    <xf numFmtId="0" fontId="0" fillId="24" borderId="6" xfId="0" applyFont="1" applyFill="1" applyBorder="1" applyAlignment="1">
      <alignment horizontal="left" vertical="center" wrapText="1"/>
    </xf>
    <xf numFmtId="0" fontId="0" fillId="24" borderId="76" xfId="0" applyFont="1" applyFill="1" applyBorder="1" applyAlignment="1">
      <alignment horizontal="center" vertical="center" wrapText="1"/>
    </xf>
    <xf numFmtId="0" fontId="11" fillId="19" borderId="28" xfId="0" applyFont="1" applyFill="1" applyBorder="1" applyAlignment="1">
      <alignment vertical="center"/>
    </xf>
    <xf numFmtId="0" fontId="24" fillId="6" borderId="6" xfId="0" applyFont="1" applyFill="1" applyBorder="1" applyAlignment="1">
      <alignment horizontal="center" vertical="center" wrapText="1"/>
    </xf>
    <xf numFmtId="0" fontId="25" fillId="6" borderId="6" xfId="0" applyFont="1" applyFill="1" applyBorder="1" applyAlignment="1">
      <alignment horizontal="left"/>
    </xf>
    <xf numFmtId="0" fontId="25" fillId="6" borderId="6" xfId="0" applyFont="1" applyFill="1" applyBorder="1" applyAlignment="1">
      <alignment horizontal="center"/>
    </xf>
    <xf numFmtId="0" fontId="5" fillId="19" borderId="2" xfId="0" applyFont="1" applyFill="1" applyBorder="1"/>
    <xf numFmtId="9" fontId="25" fillId="6" borderId="6" xfId="0" applyNumberFormat="1" applyFont="1" applyFill="1" applyBorder="1" applyAlignment="1">
      <alignment horizontal="left"/>
    </xf>
    <xf numFmtId="0" fontId="11" fillId="19" borderId="2" xfId="0" applyFont="1" applyFill="1" applyBorder="1"/>
    <xf numFmtId="0" fontId="5" fillId="19" borderId="2" xfId="0" applyFont="1" applyFill="1" applyBorder="1" applyAlignment="1">
      <alignment horizontal="left" vertical="center" wrapText="1"/>
    </xf>
    <xf numFmtId="0" fontId="0" fillId="24" borderId="13" xfId="0" applyFont="1" applyFill="1" applyBorder="1" applyAlignment="1">
      <alignment horizontal="center" vertical="center" wrapText="1"/>
    </xf>
    <xf numFmtId="0" fontId="0" fillId="24" borderId="77" xfId="0" applyFont="1" applyFill="1" applyBorder="1" applyAlignment="1">
      <alignment horizontal="left" vertical="center" wrapText="1"/>
    </xf>
    <xf numFmtId="0" fontId="0" fillId="24" borderId="16" xfId="0" applyFont="1" applyFill="1" applyBorder="1" applyAlignment="1">
      <alignment horizontal="center" vertical="center" wrapText="1"/>
    </xf>
    <xf numFmtId="0" fontId="26" fillId="19" borderId="2" xfId="0" applyFont="1" applyFill="1" applyBorder="1" applyAlignment="1">
      <alignment horizontal="left" vertical="center" wrapText="1"/>
    </xf>
    <xf numFmtId="0" fontId="19" fillId="19" borderId="15" xfId="0" applyFont="1" applyFill="1" applyBorder="1" applyAlignment="1">
      <alignment horizontal="left" vertical="center" wrapText="1"/>
    </xf>
    <xf numFmtId="0" fontId="5" fillId="19" borderId="28" xfId="0" applyFont="1" applyFill="1" applyBorder="1" applyAlignment="1">
      <alignment vertical="center" wrapText="1"/>
    </xf>
    <xf numFmtId="0" fontId="19" fillId="19" borderId="28" xfId="0" applyFont="1" applyFill="1" applyBorder="1"/>
    <xf numFmtId="0" fontId="0" fillId="0" borderId="21" xfId="0" applyFont="1" applyBorder="1"/>
    <xf numFmtId="0" fontId="19" fillId="19" borderId="15" xfId="0" applyFont="1" applyFill="1" applyBorder="1" applyAlignment="1">
      <alignment horizontal="left" wrapText="1"/>
    </xf>
    <xf numFmtId="0" fontId="5" fillId="19" borderId="28" xfId="0" applyFont="1" applyFill="1" applyBorder="1" applyAlignment="1">
      <alignment horizontal="left" vertical="center" wrapText="1"/>
    </xf>
    <xf numFmtId="0" fontId="11" fillId="19" borderId="2" xfId="0" applyFont="1" applyFill="1" applyBorder="1" applyAlignment="1">
      <alignment vertical="center"/>
    </xf>
    <xf numFmtId="0" fontId="5" fillId="19" borderId="15" xfId="0" applyFont="1" applyFill="1" applyBorder="1" applyAlignment="1">
      <alignment wrapText="1"/>
    </xf>
    <xf numFmtId="0" fontId="25" fillId="0" borderId="0" xfId="0" applyFont="1"/>
    <xf numFmtId="0" fontId="5" fillId="19" borderId="1" xfId="0" applyFont="1" applyFill="1" applyBorder="1" applyAlignment="1">
      <alignment vertical="center" wrapText="1"/>
    </xf>
    <xf numFmtId="0" fontId="27" fillId="19" borderId="15" xfId="0" applyFont="1" applyFill="1" applyBorder="1" applyAlignment="1">
      <alignment vertical="center" wrapText="1"/>
    </xf>
    <xf numFmtId="0" fontId="11" fillId="0" borderId="80" xfId="0" applyFont="1" applyBorder="1" applyAlignment="1">
      <alignment horizontal="center" vertical="center" wrapText="1"/>
    </xf>
    <xf numFmtId="0" fontId="11" fillId="0" borderId="81" xfId="0" applyFont="1" applyBorder="1" applyAlignment="1">
      <alignment horizontal="center" vertical="center" wrapText="1"/>
    </xf>
    <xf numFmtId="0" fontId="11" fillId="0" borderId="82" xfId="0" applyFont="1" applyBorder="1" applyAlignment="1">
      <alignment horizontal="center" vertical="center" wrapText="1"/>
    </xf>
    <xf numFmtId="0" fontId="11" fillId="19" borderId="28" xfId="0" applyFont="1" applyFill="1" applyBorder="1" applyAlignment="1">
      <alignment horizontal="left" vertical="center"/>
    </xf>
    <xf numFmtId="0" fontId="13" fillId="0" borderId="63" xfId="0" applyFont="1" applyBorder="1" applyAlignment="1">
      <alignment vertical="center" wrapText="1"/>
    </xf>
    <xf numFmtId="0" fontId="13" fillId="0" borderId="1" xfId="0" applyFont="1" applyBorder="1" applyAlignment="1">
      <alignment vertical="center" wrapText="1"/>
    </xf>
    <xf numFmtId="0" fontId="25" fillId="0" borderId="1" xfId="0" applyFont="1" applyBorder="1"/>
    <xf numFmtId="0" fontId="21" fillId="19" borderId="15" xfId="0" applyFont="1" applyFill="1" applyBorder="1" applyAlignment="1">
      <alignment wrapText="1"/>
    </xf>
    <xf numFmtId="0" fontId="13" fillId="0" borderId="57" xfId="0" applyFont="1" applyBorder="1" applyAlignment="1">
      <alignment vertical="center" wrapText="1"/>
    </xf>
    <xf numFmtId="0" fontId="13" fillId="0" borderId="85" xfId="0" applyFont="1" applyBorder="1" applyAlignment="1">
      <alignment vertical="center" wrapText="1"/>
    </xf>
    <xf numFmtId="0" fontId="13" fillId="0" borderId="19" xfId="0" applyFont="1" applyBorder="1" applyAlignment="1">
      <alignment vertical="center" wrapText="1"/>
    </xf>
    <xf numFmtId="0" fontId="25" fillId="0" borderId="19" xfId="0" applyFont="1" applyBorder="1"/>
    <xf numFmtId="0" fontId="13" fillId="0" borderId="86" xfId="0" applyFont="1" applyBorder="1" applyAlignment="1">
      <alignment vertical="center" wrapText="1"/>
    </xf>
    <xf numFmtId="0" fontId="13" fillId="0" borderId="59" xfId="0" applyFont="1" applyBorder="1" applyAlignment="1">
      <alignment vertical="center" wrapText="1"/>
    </xf>
    <xf numFmtId="0" fontId="13" fillId="0" borderId="17" xfId="0" applyFont="1" applyBorder="1" applyAlignment="1">
      <alignment vertical="center" wrapText="1"/>
    </xf>
    <xf numFmtId="0" fontId="13" fillId="0" borderId="61" xfId="0" applyFont="1" applyBorder="1" applyAlignment="1">
      <alignment vertical="center" wrapText="1"/>
    </xf>
    <xf numFmtId="0" fontId="21" fillId="19" borderId="28" xfId="0" applyFont="1" applyFill="1" applyBorder="1" applyAlignment="1">
      <alignment vertical="top"/>
    </xf>
    <xf numFmtId="0" fontId="5" fillId="19" borderId="2" xfId="0" applyFont="1" applyFill="1" applyBorder="1" applyAlignment="1">
      <alignment vertical="center" wrapText="1"/>
    </xf>
    <xf numFmtId="0" fontId="27" fillId="19" borderId="15" xfId="0" applyFont="1" applyFill="1" applyBorder="1"/>
    <xf numFmtId="0" fontId="19" fillId="19" borderId="15" xfId="0" applyFont="1" applyFill="1" applyBorder="1"/>
    <xf numFmtId="0" fontId="5" fillId="19" borderId="1" xfId="0" applyFont="1" applyFill="1" applyBorder="1" applyAlignment="1">
      <alignment horizontal="left" vertical="center" wrapText="1"/>
    </xf>
    <xf numFmtId="0" fontId="23" fillId="0" borderId="0" xfId="0" applyFont="1"/>
    <xf numFmtId="0" fontId="3" fillId="0" borderId="0" xfId="0" applyFont="1" applyAlignment="1">
      <alignment horizontal="center" vertical="center"/>
    </xf>
    <xf numFmtId="0" fontId="23" fillId="0" borderId="0" xfId="0" applyFont="1" applyAlignment="1">
      <alignment wrapText="1"/>
    </xf>
    <xf numFmtId="0" fontId="3" fillId="25" borderId="1" xfId="0" applyFont="1" applyFill="1" applyBorder="1" applyAlignment="1">
      <alignment horizontal="center" vertical="center"/>
    </xf>
    <xf numFmtId="0" fontId="3" fillId="25" borderId="1" xfId="0" applyFont="1" applyFill="1" applyBorder="1" applyAlignment="1">
      <alignment horizontal="center" vertical="center" wrapText="1"/>
    </xf>
    <xf numFmtId="0" fontId="3" fillId="25" borderId="28" xfId="0" applyFont="1" applyFill="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23" fillId="0" borderId="8" xfId="0" applyFont="1" applyBorder="1" applyAlignment="1">
      <alignment horizontal="left" vertical="center" wrapText="1"/>
    </xf>
    <xf numFmtId="0" fontId="23" fillId="0" borderId="1" xfId="0" applyFont="1" applyBorder="1" applyAlignment="1">
      <alignment vertical="center" wrapText="1"/>
    </xf>
    <xf numFmtId="0" fontId="3" fillId="0" borderId="19" xfId="0" applyFont="1" applyBorder="1" applyAlignment="1">
      <alignment horizontal="center" vertical="center"/>
    </xf>
    <xf numFmtId="0" fontId="3" fillId="0" borderId="19" xfId="0" applyFont="1" applyBorder="1" applyAlignment="1">
      <alignment horizontal="center" vertical="center" wrapText="1"/>
    </xf>
    <xf numFmtId="0" fontId="23" fillId="0" borderId="25" xfId="0" applyFont="1" applyBorder="1" applyAlignment="1">
      <alignment horizontal="left" vertical="center" wrapText="1"/>
    </xf>
    <xf numFmtId="0" fontId="23" fillId="0" borderId="19" xfId="0" applyFont="1" applyBorder="1" applyAlignment="1">
      <alignment vertical="center" wrapText="1"/>
    </xf>
    <xf numFmtId="0" fontId="13" fillId="0" borderId="55" xfId="0" applyFont="1" applyBorder="1" applyAlignment="1">
      <alignment vertical="center" wrapText="1"/>
    </xf>
    <xf numFmtId="0" fontId="13" fillId="0" borderId="33" xfId="0" applyFont="1" applyBorder="1" applyAlignment="1">
      <alignment vertical="center" wrapText="1"/>
    </xf>
    <xf numFmtId="0" fontId="13" fillId="0" borderId="56" xfId="0" applyFont="1" applyBorder="1" applyAlignment="1">
      <alignment vertical="center" wrapText="1"/>
    </xf>
    <xf numFmtId="0" fontId="12" fillId="21" borderId="1" xfId="0" applyFont="1" applyFill="1" applyBorder="1" applyAlignment="1">
      <alignment horizontal="center" vertical="center"/>
    </xf>
    <xf numFmtId="0" fontId="29" fillId="0" borderId="1" xfId="0" applyFont="1" applyBorder="1" applyAlignment="1">
      <alignment horizontal="center" vertical="center"/>
    </xf>
    <xf numFmtId="0" fontId="29" fillId="0" borderId="1" xfId="0" applyFont="1" applyBorder="1" applyAlignment="1">
      <alignment horizontal="center" vertical="center" wrapText="1"/>
    </xf>
    <xf numFmtId="0" fontId="31" fillId="0" borderId="0" xfId="0" applyFont="1"/>
    <xf numFmtId="0" fontId="32" fillId="0" borderId="0" xfId="0" applyFont="1"/>
    <xf numFmtId="0" fontId="29" fillId="0" borderId="72" xfId="0" applyFont="1" applyBorder="1" applyAlignment="1">
      <alignment horizontal="center" vertical="center" wrapText="1"/>
    </xf>
    <xf numFmtId="0" fontId="29" fillId="0" borderId="69" xfId="0" applyFont="1" applyBorder="1" applyAlignment="1">
      <alignment horizontal="center" vertical="center" wrapText="1"/>
    </xf>
    <xf numFmtId="0" fontId="30" fillId="0" borderId="61" xfId="0" applyFont="1" applyBorder="1" applyAlignment="1">
      <alignment vertical="center" wrapText="1"/>
    </xf>
    <xf numFmtId="0" fontId="30" fillId="0" borderId="57" xfId="0" applyFont="1" applyBorder="1" applyAlignment="1">
      <alignment vertical="center" wrapText="1"/>
    </xf>
    <xf numFmtId="0" fontId="14" fillId="0" borderId="0" xfId="0" applyFont="1"/>
    <xf numFmtId="0" fontId="36" fillId="26" borderId="80" xfId="0" applyFont="1" applyFill="1" applyBorder="1" applyAlignment="1">
      <alignment horizontal="center" vertical="center" wrapText="1"/>
    </xf>
    <xf numFmtId="0" fontId="9" fillId="6" borderId="80" xfId="0" applyFont="1" applyFill="1" applyBorder="1" applyAlignment="1">
      <alignment horizontal="center" vertical="center" wrapText="1"/>
    </xf>
    <xf numFmtId="0" fontId="9" fillId="6" borderId="81" xfId="0" applyFont="1" applyFill="1" applyBorder="1" applyAlignment="1">
      <alignment horizontal="center" vertical="center" wrapText="1"/>
    </xf>
    <xf numFmtId="0" fontId="9" fillId="6" borderId="82" xfId="0" applyFont="1" applyFill="1" applyBorder="1" applyAlignment="1">
      <alignment horizontal="center" vertical="top" wrapText="1"/>
    </xf>
    <xf numFmtId="0" fontId="9" fillId="26" borderId="93" xfId="0" applyFont="1" applyFill="1" applyBorder="1" applyAlignment="1">
      <alignment horizontal="center" vertical="center" wrapText="1"/>
    </xf>
    <xf numFmtId="0" fontId="9" fillId="26" borderId="81" xfId="0" applyFont="1" applyFill="1" applyBorder="1" applyAlignment="1">
      <alignment horizontal="center" vertical="center" wrapText="1"/>
    </xf>
    <xf numFmtId="0" fontId="9" fillId="26" borderId="82" xfId="0" applyFont="1" applyFill="1" applyBorder="1" applyAlignment="1">
      <alignment horizontal="center" vertical="center" wrapText="1"/>
    </xf>
    <xf numFmtId="0" fontId="14" fillId="0" borderId="0" xfId="0" applyFont="1" applyAlignment="1">
      <alignment vertical="center"/>
    </xf>
    <xf numFmtId="0" fontId="12" fillId="0" borderId="17" xfId="0" applyFont="1" applyBorder="1" applyAlignment="1">
      <alignment horizontal="center" vertical="center"/>
    </xf>
    <xf numFmtId="0" fontId="8" fillId="0" borderId="17" xfId="0" applyFont="1" applyBorder="1" applyAlignment="1">
      <alignment horizontal="center" vertical="center" wrapText="1"/>
    </xf>
    <xf numFmtId="0" fontId="8" fillId="27" borderId="94" xfId="0" applyFont="1" applyFill="1" applyBorder="1" applyAlignment="1">
      <alignment horizontal="center" vertical="center" wrapText="1"/>
    </xf>
    <xf numFmtId="0" fontId="8" fillId="28" borderId="95" xfId="0" applyFont="1" applyFill="1" applyBorder="1" applyAlignment="1">
      <alignment horizontal="center" vertical="center" wrapText="1"/>
    </xf>
    <xf numFmtId="0" fontId="8" fillId="28" borderId="15" xfId="0" applyFont="1" applyFill="1" applyBorder="1" applyAlignment="1">
      <alignment horizontal="center" vertical="center" wrapText="1"/>
    </xf>
    <xf numFmtId="0" fontId="8" fillId="28" borderId="30" xfId="0" applyFont="1" applyFill="1" applyBorder="1" applyAlignment="1">
      <alignment horizontal="center" vertical="center" wrapText="1"/>
    </xf>
    <xf numFmtId="0" fontId="8" fillId="0" borderId="22" xfId="0" applyFont="1" applyBorder="1" applyAlignment="1">
      <alignment horizontal="center" vertical="center" wrapText="1"/>
    </xf>
    <xf numFmtId="0" fontId="8" fillId="9" borderId="15" xfId="0" applyFont="1" applyFill="1" applyBorder="1" applyAlignment="1">
      <alignment horizontal="center" vertical="center" wrapText="1"/>
    </xf>
    <xf numFmtId="0" fontId="12" fillId="0" borderId="1" xfId="0" applyFont="1" applyBorder="1" applyAlignment="1">
      <alignment horizontal="center" vertical="center"/>
    </xf>
    <xf numFmtId="0" fontId="8" fillId="0" borderId="1" xfId="0" applyFont="1" applyBorder="1" applyAlignment="1">
      <alignment horizontal="center" vertical="center" wrapText="1"/>
    </xf>
    <xf numFmtId="0" fontId="8" fillId="29" borderId="13" xfId="0" applyFont="1" applyFill="1" applyBorder="1" applyAlignment="1">
      <alignment horizontal="center" vertical="center" wrapText="1"/>
    </xf>
    <xf numFmtId="0" fontId="8" fillId="28" borderId="63" xfId="0" applyFont="1" applyFill="1" applyBorder="1" applyAlignment="1">
      <alignment horizontal="center" vertical="center" wrapText="1"/>
    </xf>
    <xf numFmtId="0" fontId="8" fillId="28" borderId="1" xfId="0" applyFont="1" applyFill="1" applyBorder="1" applyAlignment="1">
      <alignment horizontal="center" vertical="center" wrapText="1"/>
    </xf>
    <xf numFmtId="0" fontId="8" fillId="28" borderId="57" xfId="0" applyFont="1" applyFill="1" applyBorder="1" applyAlignment="1">
      <alignment horizontal="center" vertical="center" wrapText="1"/>
    </xf>
    <xf numFmtId="0" fontId="8" fillId="0" borderId="10" xfId="0" applyFont="1" applyBorder="1" applyAlignment="1">
      <alignment horizontal="center" vertical="center" wrapText="1"/>
    </xf>
    <xf numFmtId="0" fontId="8" fillId="9" borderId="1" xfId="0" applyFont="1" applyFill="1" applyBorder="1" applyAlignment="1">
      <alignment horizontal="center" vertical="center" wrapText="1"/>
    </xf>
    <xf numFmtId="0" fontId="8" fillId="30" borderId="13" xfId="0" applyFont="1" applyFill="1" applyBorder="1" applyAlignment="1">
      <alignment horizontal="center" vertical="center" wrapText="1"/>
    </xf>
    <xf numFmtId="0" fontId="8" fillId="31" borderId="13" xfId="0" applyFont="1" applyFill="1" applyBorder="1" applyAlignment="1">
      <alignment horizontal="center" vertical="center" wrapText="1"/>
    </xf>
    <xf numFmtId="0" fontId="8" fillId="32" borderId="13" xfId="0" applyFont="1" applyFill="1" applyBorder="1" applyAlignment="1">
      <alignment horizontal="center" vertical="center" wrapText="1"/>
    </xf>
    <xf numFmtId="0" fontId="8" fillId="28" borderId="55" xfId="0" applyFont="1" applyFill="1" applyBorder="1" applyAlignment="1">
      <alignment horizontal="center" vertical="center" wrapText="1"/>
    </xf>
    <xf numFmtId="0" fontId="8" fillId="28" borderId="33" xfId="0" applyFont="1" applyFill="1" applyBorder="1" applyAlignment="1">
      <alignment horizontal="center" vertical="center" wrapText="1"/>
    </xf>
    <xf numFmtId="0" fontId="8" fillId="28" borderId="56" xfId="0" applyFont="1" applyFill="1" applyBorder="1" applyAlignment="1">
      <alignment horizontal="center" vertical="center" wrapText="1"/>
    </xf>
    <xf numFmtId="0" fontId="8" fillId="0" borderId="1" xfId="0" applyFont="1" applyBorder="1" applyAlignment="1">
      <alignment horizontal="left" vertical="top" wrapText="1"/>
    </xf>
    <xf numFmtId="0" fontId="30" fillId="0" borderId="56" xfId="0" applyFont="1" applyBorder="1" applyAlignment="1">
      <alignment wrapText="1"/>
    </xf>
    <xf numFmtId="0" fontId="25" fillId="0" borderId="0" xfId="0" applyFont="1" applyAlignment="1">
      <alignment vertical="center"/>
    </xf>
    <xf numFmtId="0" fontId="0" fillId="0" borderId="0" xfId="0" applyFont="1" applyAlignment="1">
      <alignment vertical="center" wrapText="1"/>
    </xf>
    <xf numFmtId="0" fontId="8" fillId="0" borderId="0" xfId="0" applyFont="1"/>
    <xf numFmtId="0" fontId="8" fillId="0" borderId="0" xfId="0" applyFont="1" applyAlignment="1">
      <alignment horizontal="left" wrapText="1"/>
    </xf>
    <xf numFmtId="0" fontId="8" fillId="0" borderId="0" xfId="0" applyFont="1" applyAlignment="1">
      <alignment wrapText="1"/>
    </xf>
    <xf numFmtId="0" fontId="8" fillId="0" borderId="0" xfId="0" applyFont="1" applyAlignment="1">
      <alignment horizontal="center"/>
    </xf>
    <xf numFmtId="0" fontId="8" fillId="0" borderId="0" xfId="0" applyFont="1" applyAlignment="1">
      <alignment vertical="center" wrapText="1"/>
    </xf>
    <xf numFmtId="0" fontId="8" fillId="24" borderId="6" xfId="0" applyFont="1" applyFill="1" applyBorder="1"/>
    <xf numFmtId="0" fontId="8" fillId="0" borderId="0" xfId="0" applyFont="1" applyAlignment="1">
      <alignment horizontal="center" wrapText="1"/>
    </xf>
    <xf numFmtId="0" fontId="8" fillId="0" borderId="0" xfId="0" applyFont="1" applyAlignment="1">
      <alignment horizontal="left" vertical="center"/>
    </xf>
    <xf numFmtId="0" fontId="8" fillId="0" borderId="0" xfId="0" applyFont="1" applyAlignment="1">
      <alignment horizontal="center" vertical="center"/>
    </xf>
    <xf numFmtId="164" fontId="9" fillId="8" borderId="13" xfId="0" applyNumberFormat="1" applyFont="1" applyFill="1" applyBorder="1" applyAlignment="1">
      <alignment vertical="center" wrapText="1"/>
    </xf>
    <xf numFmtId="164" fontId="8" fillId="8" borderId="77" xfId="0" applyNumberFormat="1" applyFont="1" applyFill="1" applyBorder="1" applyAlignment="1">
      <alignment vertical="center" wrapText="1"/>
    </xf>
    <xf numFmtId="164" fontId="9" fillId="8" borderId="77" xfId="0" applyNumberFormat="1" applyFont="1" applyFill="1" applyBorder="1" applyAlignment="1">
      <alignment horizontal="left" vertical="center" wrapText="1"/>
    </xf>
    <xf numFmtId="164" fontId="9" fillId="8" borderId="77" xfId="0" applyNumberFormat="1" applyFont="1" applyFill="1" applyBorder="1" applyAlignment="1">
      <alignment vertical="center" wrapText="1"/>
    </xf>
    <xf numFmtId="164" fontId="9" fillId="8" borderId="16" xfId="0" applyNumberFormat="1" applyFont="1" applyFill="1" applyBorder="1" applyAlignment="1">
      <alignment vertical="center" wrapText="1"/>
    </xf>
    <xf numFmtId="0" fontId="9" fillId="8" borderId="77" xfId="0" applyFont="1" applyFill="1" applyBorder="1" applyAlignment="1">
      <alignment vertical="center" wrapText="1"/>
    </xf>
    <xf numFmtId="0" fontId="9" fillId="8" borderId="77" xfId="0" applyFont="1" applyFill="1" applyBorder="1" applyAlignment="1">
      <alignment horizontal="center" vertical="center" wrapText="1"/>
    </xf>
    <xf numFmtId="0" fontId="37" fillId="0" borderId="0" xfId="0" applyFont="1"/>
    <xf numFmtId="0" fontId="40" fillId="19" borderId="6" xfId="0" applyFont="1" applyFill="1" applyBorder="1"/>
    <xf numFmtId="0" fontId="41" fillId="0" borderId="0" xfId="0" applyFont="1"/>
    <xf numFmtId="0" fontId="42" fillId="0" borderId="0" xfId="0" applyFont="1" applyAlignment="1">
      <alignment horizontal="center" vertical="center" wrapText="1"/>
    </xf>
    <xf numFmtId="0" fontId="9" fillId="9" borderId="33" xfId="0" applyFont="1" applyFill="1" applyBorder="1" applyAlignment="1">
      <alignment horizontal="center" vertical="center" wrapText="1"/>
    </xf>
    <xf numFmtId="0" fontId="25" fillId="24" borderId="113" xfId="0" applyFont="1" applyFill="1" applyBorder="1" applyAlignment="1">
      <alignment vertical="center" wrapText="1"/>
    </xf>
    <xf numFmtId="0" fontId="0" fillId="24" borderId="113" xfId="0" applyFont="1" applyFill="1" applyBorder="1" applyAlignment="1">
      <alignment vertical="center" wrapText="1"/>
    </xf>
    <xf numFmtId="0" fontId="8" fillId="0" borderId="37" xfId="0" applyFont="1" applyBorder="1" applyAlignment="1">
      <alignment horizontal="center" vertical="center" wrapText="1"/>
    </xf>
    <xf numFmtId="0" fontId="5" fillId="0" borderId="49" xfId="0" applyFont="1" applyBorder="1" applyAlignment="1">
      <alignment horizontal="left" vertical="center" wrapText="1"/>
    </xf>
    <xf numFmtId="0" fontId="5" fillId="0" borderId="113" xfId="0" applyFont="1" applyBorder="1" applyAlignment="1">
      <alignment horizontal="center" vertical="center" wrapText="1"/>
    </xf>
    <xf numFmtId="0" fontId="8" fillId="0" borderId="118" xfId="0" applyFont="1" applyBorder="1" applyAlignment="1">
      <alignment horizontal="left" vertical="center" wrapText="1"/>
    </xf>
    <xf numFmtId="0" fontId="8" fillId="0" borderId="113" xfId="0" applyFont="1" applyBorder="1" applyAlignment="1">
      <alignment horizontal="left" vertical="center" wrapText="1"/>
    </xf>
    <xf numFmtId="16" fontId="8" fillId="0" borderId="113" xfId="0" applyNumberFormat="1" applyFont="1" applyBorder="1" applyAlignment="1">
      <alignment horizontal="center" vertical="top" wrapText="1"/>
    </xf>
    <xf numFmtId="0" fontId="8" fillId="0" borderId="119"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21" xfId="0" applyFont="1" applyBorder="1" applyAlignment="1">
      <alignment horizontal="center" vertical="center" wrapText="1"/>
    </xf>
    <xf numFmtId="0" fontId="0" fillId="0" borderId="0" xfId="0" applyFont="1" applyAlignment="1">
      <alignment horizontal="left" vertical="center" wrapText="1"/>
    </xf>
    <xf numFmtId="0" fontId="8" fillId="0" borderId="98" xfId="0" applyFont="1" applyBorder="1" applyAlignment="1">
      <alignment horizontal="center" vertical="center" wrapText="1"/>
    </xf>
    <xf numFmtId="0" fontId="8" fillId="0" borderId="89" xfId="0" applyFont="1" applyBorder="1" applyAlignment="1">
      <alignment horizontal="center" vertical="center" wrapText="1"/>
    </xf>
    <xf numFmtId="0" fontId="5" fillId="0" borderId="0" xfId="0" applyFont="1"/>
    <xf numFmtId="0" fontId="5" fillId="0" borderId="0" xfId="0" applyFont="1" applyAlignment="1">
      <alignment horizontal="center" vertical="center" wrapText="1"/>
    </xf>
    <xf numFmtId="0" fontId="45" fillId="34" borderId="1" xfId="0" applyFont="1" applyFill="1" applyBorder="1" applyAlignment="1">
      <alignment horizontal="center" vertical="center"/>
    </xf>
    <xf numFmtId="0" fontId="45" fillId="32" borderId="1" xfId="0" applyFont="1" applyFill="1" applyBorder="1" applyAlignment="1">
      <alignment horizontal="center" vertical="center"/>
    </xf>
    <xf numFmtId="0" fontId="11" fillId="0" borderId="0" xfId="0" applyFont="1" applyAlignment="1">
      <alignment horizontal="right" vertical="center" wrapText="1"/>
    </xf>
    <xf numFmtId="0" fontId="45" fillId="36" borderId="1" xfId="0" applyFont="1" applyFill="1" applyBorder="1" applyAlignment="1">
      <alignment horizontal="center" vertical="center"/>
    </xf>
    <xf numFmtId="0" fontId="25" fillId="17" borderId="122" xfId="0" applyFont="1" applyFill="1" applyBorder="1" applyAlignment="1">
      <alignment horizontal="center"/>
    </xf>
    <xf numFmtId="0" fontId="45" fillId="27" borderId="1" xfId="0" applyFont="1" applyFill="1" applyBorder="1" applyAlignment="1">
      <alignment horizontal="center" vertical="center"/>
    </xf>
    <xf numFmtId="0" fontId="25" fillId="17" borderId="33" xfId="0" applyFont="1" applyFill="1" applyBorder="1" applyAlignment="1">
      <alignment horizontal="center"/>
    </xf>
    <xf numFmtId="0" fontId="8" fillId="0" borderId="0" xfId="0" applyFont="1" applyAlignment="1">
      <alignment horizontal="center" vertical="center" wrapText="1"/>
    </xf>
    <xf numFmtId="9" fontId="8" fillId="0" borderId="0" xfId="0" applyNumberFormat="1" applyFont="1" applyAlignment="1">
      <alignment horizontal="center" vertical="center" wrapText="1"/>
    </xf>
    <xf numFmtId="0" fontId="25" fillId="17" borderId="56" xfId="0" applyFont="1" applyFill="1" applyBorder="1" applyAlignment="1">
      <alignment horizontal="center"/>
    </xf>
    <xf numFmtId="0" fontId="25" fillId="24" borderId="1" xfId="0" applyFont="1" applyFill="1" applyBorder="1" applyAlignment="1">
      <alignment vertical="center" wrapText="1"/>
    </xf>
    <xf numFmtId="0" fontId="47" fillId="28" borderId="124" xfId="0" applyFont="1" applyFill="1" applyBorder="1" applyAlignment="1">
      <alignment horizontal="center"/>
    </xf>
    <xf numFmtId="0" fontId="47" fillId="28" borderId="125" xfId="0" applyFont="1" applyFill="1" applyBorder="1" applyAlignment="1">
      <alignment horizontal="center"/>
    </xf>
    <xf numFmtId="0" fontId="0" fillId="24" borderId="1" xfId="0" applyFont="1" applyFill="1" applyBorder="1" applyAlignment="1">
      <alignment vertical="center" wrapText="1"/>
    </xf>
    <xf numFmtId="0" fontId="25" fillId="13" borderId="55" xfId="0" applyFont="1" applyFill="1" applyBorder="1" applyAlignment="1">
      <alignment horizontal="center"/>
    </xf>
    <xf numFmtId="0" fontId="25" fillId="13" borderId="56" xfId="0" applyFont="1" applyFill="1" applyBorder="1" applyAlignment="1">
      <alignment horizontal="center"/>
    </xf>
    <xf numFmtId="0" fontId="5" fillId="0" borderId="43" xfId="0" applyFont="1" applyBorder="1" applyAlignment="1">
      <alignment horizontal="left" vertical="center" wrapText="1"/>
    </xf>
    <xf numFmtId="0" fontId="5" fillId="0" borderId="19" xfId="0" applyFont="1" applyBorder="1" applyAlignment="1">
      <alignment horizontal="center" vertical="center" wrapText="1"/>
    </xf>
    <xf numFmtId="0" fontId="0" fillId="0" borderId="17" xfId="0" applyFont="1" applyBorder="1" applyAlignment="1">
      <alignment horizontal="center"/>
    </xf>
    <xf numFmtId="0" fontId="25" fillId="0" borderId="17" xfId="0" applyFont="1" applyBorder="1" applyAlignment="1">
      <alignment horizontal="left" wrapText="1"/>
    </xf>
    <xf numFmtId="0" fontId="0" fillId="0" borderId="22" xfId="0" applyFont="1" applyBorder="1" applyAlignment="1">
      <alignment horizontal="center"/>
    </xf>
    <xf numFmtId="1" fontId="0" fillId="4" borderId="15" xfId="0" applyNumberFormat="1" applyFont="1" applyFill="1" applyBorder="1" applyAlignment="1">
      <alignment horizontal="center"/>
    </xf>
    <xf numFmtId="0" fontId="5" fillId="0" borderId="14" xfId="0" applyFont="1" applyBorder="1" applyAlignment="1">
      <alignment horizontal="left" vertical="center" wrapText="1"/>
    </xf>
    <xf numFmtId="0" fontId="5" fillId="0" borderId="1" xfId="0" applyFont="1" applyBorder="1" applyAlignment="1">
      <alignment horizontal="center" vertical="center" wrapText="1"/>
    </xf>
    <xf numFmtId="1" fontId="0" fillId="0" borderId="17" xfId="0" applyNumberFormat="1" applyFont="1" applyBorder="1" applyAlignment="1">
      <alignment horizontal="center"/>
    </xf>
    <xf numFmtId="0" fontId="8" fillId="0" borderId="63" xfId="0" applyFont="1" applyBorder="1" applyAlignment="1">
      <alignment horizontal="left" vertical="center" wrapText="1"/>
    </xf>
    <xf numFmtId="0" fontId="8" fillId="0" borderId="57" xfId="0" applyFont="1" applyBorder="1" applyAlignment="1">
      <alignment horizontal="center" vertical="center" wrapText="1"/>
    </xf>
    <xf numFmtId="0" fontId="9" fillId="37" borderId="1" xfId="0" applyFont="1" applyFill="1" applyBorder="1" applyAlignment="1">
      <alignment horizontal="left" vertical="center"/>
    </xf>
    <xf numFmtId="0" fontId="25" fillId="24" borderId="33" xfId="0" applyFont="1" applyFill="1" applyBorder="1" applyAlignment="1">
      <alignment vertical="center" wrapText="1"/>
    </xf>
    <xf numFmtId="0" fontId="9" fillId="37" borderId="1" xfId="0" applyFont="1" applyFill="1" applyBorder="1" applyAlignment="1">
      <alignment horizontal="center" vertical="center"/>
    </xf>
    <xf numFmtId="0" fontId="0" fillId="24" borderId="33" xfId="0" applyFont="1" applyFill="1" applyBorder="1" applyAlignment="1">
      <alignment vertical="center" wrapText="1"/>
    </xf>
    <xf numFmtId="0" fontId="8" fillId="0" borderId="1" xfId="0" applyFont="1" applyBorder="1" applyAlignment="1">
      <alignment horizontal="left" vertical="center"/>
    </xf>
    <xf numFmtId="0" fontId="5" fillId="25" borderId="129" xfId="0" applyFont="1" applyFill="1" applyBorder="1" applyAlignment="1">
      <alignment horizontal="left" vertical="center" wrapText="1"/>
    </xf>
    <xf numFmtId="0" fontId="5" fillId="0" borderId="1" xfId="0" applyFont="1" applyBorder="1" applyAlignment="1">
      <alignment horizontal="left" vertical="center"/>
    </xf>
    <xf numFmtId="0" fontId="5" fillId="25" borderId="33" xfId="0" applyFont="1" applyFill="1" applyBorder="1" applyAlignment="1">
      <alignment horizontal="center" vertical="center" wrapText="1"/>
    </xf>
    <xf numFmtId="0" fontId="48" fillId="0" borderId="0" xfId="0" applyFont="1" applyAlignment="1">
      <alignment vertical="center"/>
    </xf>
    <xf numFmtId="0" fontId="8" fillId="25" borderId="55" xfId="0" applyFont="1" applyFill="1" applyBorder="1" applyAlignment="1">
      <alignment horizontal="left" vertical="center" wrapText="1"/>
    </xf>
    <xf numFmtId="0" fontId="48" fillId="0" borderId="0" xfId="0" applyFont="1" applyAlignment="1">
      <alignment horizontal="center" vertical="center"/>
    </xf>
    <xf numFmtId="0" fontId="8" fillId="25" borderId="33" xfId="0" applyFont="1" applyFill="1" applyBorder="1" applyAlignment="1">
      <alignment horizontal="left" vertical="center" wrapText="1"/>
    </xf>
    <xf numFmtId="0" fontId="0" fillId="0" borderId="61" xfId="0" applyFont="1" applyBorder="1" applyAlignment="1">
      <alignment horizontal="center"/>
    </xf>
    <xf numFmtId="16" fontId="8" fillId="25" borderId="33" xfId="0" applyNumberFormat="1" applyFont="1" applyFill="1" applyBorder="1" applyAlignment="1">
      <alignment horizontal="center" vertical="top" wrapText="1"/>
    </xf>
    <xf numFmtId="0" fontId="0" fillId="0" borderId="59" xfId="0" applyFont="1" applyBorder="1"/>
    <xf numFmtId="0" fontId="0" fillId="0" borderId="1" xfId="0" applyFont="1" applyBorder="1" applyAlignment="1">
      <alignment horizontal="left" vertical="center"/>
    </xf>
    <xf numFmtId="0" fontId="8" fillId="25" borderId="56" xfId="0" applyFont="1" applyFill="1" applyBorder="1" applyAlignment="1">
      <alignment horizontal="center" vertical="center" wrapText="1"/>
    </xf>
    <xf numFmtId="0" fontId="0" fillId="0" borderId="59" xfId="0" applyFont="1" applyBorder="1" applyAlignment="1">
      <alignment horizontal="center"/>
    </xf>
    <xf numFmtId="0" fontId="0" fillId="0" borderId="57" xfId="0" applyFont="1" applyBorder="1" applyAlignment="1">
      <alignment horizontal="center"/>
    </xf>
    <xf numFmtId="0" fontId="25" fillId="24" borderId="113" xfId="0" applyFont="1" applyFill="1" applyBorder="1" applyAlignment="1">
      <alignment vertical="center"/>
    </xf>
    <xf numFmtId="0" fontId="0" fillId="0" borderId="1" xfId="0" applyFont="1" applyBorder="1" applyAlignment="1">
      <alignment vertical="center"/>
    </xf>
    <xf numFmtId="0" fontId="42" fillId="0" borderId="1" xfId="0" applyFont="1" applyBorder="1" applyAlignment="1">
      <alignment horizontal="left" vertical="center"/>
    </xf>
    <xf numFmtId="0" fontId="0" fillId="0" borderId="1" xfId="0" applyFont="1" applyBorder="1" applyAlignment="1">
      <alignment horizontal="center"/>
    </xf>
    <xf numFmtId="0" fontId="25" fillId="0" borderId="1" xfId="0" applyFont="1" applyBorder="1" applyAlignment="1">
      <alignment horizontal="left" wrapText="1"/>
    </xf>
    <xf numFmtId="0" fontId="5" fillId="0" borderId="1" xfId="0" applyFont="1" applyBorder="1" applyAlignment="1">
      <alignment horizontal="left" vertical="center" wrapText="1"/>
    </xf>
    <xf numFmtId="1" fontId="0" fillId="0" borderId="1" xfId="0" applyNumberFormat="1" applyFont="1" applyBorder="1" applyAlignment="1">
      <alignment horizontal="center"/>
    </xf>
    <xf numFmtId="0" fontId="49" fillId="0" borderId="19" xfId="0" applyFont="1" applyBorder="1" applyAlignment="1">
      <alignment horizontal="center" wrapText="1"/>
    </xf>
    <xf numFmtId="0" fontId="49" fillId="0" borderId="19" xfId="0" applyFont="1" applyBorder="1" applyAlignment="1">
      <alignment horizontal="center"/>
    </xf>
    <xf numFmtId="0" fontId="49" fillId="0" borderId="1" xfId="0" applyFont="1" applyBorder="1" applyAlignment="1">
      <alignment horizontal="center"/>
    </xf>
    <xf numFmtId="0" fontId="5" fillId="0" borderId="0" xfId="0" applyFont="1" applyAlignment="1">
      <alignment horizontal="left" vertical="center"/>
    </xf>
    <xf numFmtId="0" fontId="50" fillId="0" borderId="0" xfId="0" applyFont="1" applyAlignment="1">
      <alignment vertical="center"/>
    </xf>
    <xf numFmtId="0" fontId="8" fillId="0" borderId="55" xfId="0" applyFont="1" applyBorder="1" applyAlignment="1">
      <alignment horizontal="left" vertical="center" wrapText="1"/>
    </xf>
    <xf numFmtId="0" fontId="8" fillId="0" borderId="8" xfId="0" applyFont="1" applyBorder="1" applyAlignment="1">
      <alignment horizontal="left" vertical="center" wrapText="1"/>
    </xf>
    <xf numFmtId="0" fontId="8" fillId="0" borderId="38" xfId="0" applyFont="1" applyBorder="1" applyAlignment="1">
      <alignment horizontal="center" vertical="center" wrapText="1"/>
    </xf>
    <xf numFmtId="0" fontId="0" fillId="4" borderId="1" xfId="0" applyFont="1" applyFill="1" applyBorder="1" applyAlignment="1">
      <alignment horizontal="center" vertical="center"/>
    </xf>
    <xf numFmtId="0" fontId="0" fillId="0" borderId="19" xfId="0" applyFont="1" applyBorder="1" applyAlignment="1">
      <alignment horizontal="center"/>
    </xf>
    <xf numFmtId="0" fontId="25" fillId="0" borderId="19" xfId="0" applyFont="1" applyBorder="1" applyAlignment="1">
      <alignment horizontal="left" wrapText="1"/>
    </xf>
    <xf numFmtId="1" fontId="0" fillId="4" borderId="2" xfId="0" applyNumberFormat="1" applyFont="1" applyFill="1" applyBorder="1" applyAlignment="1">
      <alignment horizontal="center"/>
    </xf>
    <xf numFmtId="1" fontId="0" fillId="0" borderId="21" xfId="0" applyNumberFormat="1" applyFont="1" applyBorder="1" applyAlignment="1">
      <alignment horizontal="center"/>
    </xf>
    <xf numFmtId="0" fontId="25" fillId="24" borderId="1" xfId="0" applyFont="1" applyFill="1" applyBorder="1" applyAlignment="1">
      <alignment vertical="center"/>
    </xf>
    <xf numFmtId="1" fontId="0" fillId="0" borderId="19" xfId="0" applyNumberFormat="1" applyFont="1" applyBorder="1" applyAlignment="1">
      <alignment horizontal="center"/>
    </xf>
    <xf numFmtId="0" fontId="0" fillId="0" borderId="86" xfId="0" applyFont="1" applyBorder="1" applyAlignment="1">
      <alignment horizontal="center"/>
    </xf>
    <xf numFmtId="0" fontId="8" fillId="0" borderId="85" xfId="0" applyFont="1" applyBorder="1" applyAlignment="1">
      <alignment horizontal="left" vertical="center" wrapText="1"/>
    </xf>
    <xf numFmtId="0" fontId="0" fillId="0" borderId="89" xfId="0" applyFont="1" applyBorder="1" applyAlignment="1">
      <alignment horizontal="center"/>
    </xf>
    <xf numFmtId="0" fontId="0" fillId="33" borderId="131" xfId="0" applyFont="1" applyFill="1" applyBorder="1" applyAlignment="1">
      <alignment horizontal="center"/>
    </xf>
    <xf numFmtId="0" fontId="0" fillId="33" borderId="72" xfId="0" applyFont="1" applyFill="1" applyBorder="1" applyAlignment="1">
      <alignment horizontal="center"/>
    </xf>
    <xf numFmtId="0" fontId="0" fillId="9" borderId="1" xfId="0" applyFont="1" applyFill="1" applyBorder="1" applyAlignment="1">
      <alignment horizontal="center" vertical="center"/>
    </xf>
    <xf numFmtId="0" fontId="25" fillId="24" borderId="33" xfId="0" applyFont="1" applyFill="1" applyBorder="1" applyAlignment="1">
      <alignment vertical="center"/>
    </xf>
    <xf numFmtId="0" fontId="0" fillId="9" borderId="1" xfId="0" applyFont="1" applyFill="1" applyBorder="1" applyAlignment="1">
      <alignment horizontal="center"/>
    </xf>
    <xf numFmtId="0" fontId="0" fillId="9" borderId="13" xfId="0" applyFont="1" applyFill="1" applyBorder="1" applyAlignment="1">
      <alignment horizontal="center"/>
    </xf>
    <xf numFmtId="0" fontId="5" fillId="0" borderId="33" xfId="0" applyFont="1" applyBorder="1" applyAlignment="1">
      <alignment horizontal="center" vertical="center" wrapText="1"/>
    </xf>
    <xf numFmtId="0" fontId="8" fillId="25" borderId="132" xfId="0" applyFont="1" applyFill="1" applyBorder="1" applyAlignment="1">
      <alignment horizontal="left" vertical="center" wrapText="1"/>
    </xf>
    <xf numFmtId="0" fontId="8" fillId="25" borderId="28" xfId="0" applyFont="1" applyFill="1" applyBorder="1" applyAlignment="1">
      <alignment horizontal="left" vertical="center" wrapText="1"/>
    </xf>
    <xf numFmtId="16" fontId="8" fillId="25" borderId="74" xfId="0" applyNumberFormat="1" applyFont="1" applyFill="1" applyBorder="1" applyAlignment="1">
      <alignment horizontal="center" vertical="top" wrapText="1"/>
    </xf>
    <xf numFmtId="0" fontId="8" fillId="25" borderId="134" xfId="0" applyFont="1" applyFill="1" applyBorder="1" applyAlignment="1">
      <alignment horizontal="center" vertical="center" wrapText="1"/>
    </xf>
    <xf numFmtId="0" fontId="8" fillId="0" borderId="96"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1" xfId="0" applyFont="1" applyBorder="1" applyAlignment="1">
      <alignment horizontal="center" vertical="center" wrapText="1"/>
    </xf>
    <xf numFmtId="0" fontId="0" fillId="0" borderId="8" xfId="0" applyFont="1" applyBorder="1" applyAlignment="1">
      <alignment horizontal="center"/>
    </xf>
    <xf numFmtId="0" fontId="5" fillId="25" borderId="135" xfId="0" applyFont="1" applyFill="1" applyBorder="1" applyAlignment="1">
      <alignment horizontal="left" vertical="center" wrapText="1"/>
    </xf>
    <xf numFmtId="0" fontId="0" fillId="0" borderId="63" xfId="0" applyFont="1" applyBorder="1"/>
    <xf numFmtId="0" fontId="8" fillId="25" borderId="63" xfId="0" applyFont="1" applyFill="1" applyBorder="1" applyAlignment="1">
      <alignment horizontal="left" vertical="center" wrapText="1"/>
    </xf>
    <xf numFmtId="0" fontId="8" fillId="25" borderId="1" xfId="0" applyFont="1" applyFill="1" applyBorder="1" applyAlignment="1">
      <alignment horizontal="left" vertical="center" wrapText="1"/>
    </xf>
    <xf numFmtId="16" fontId="8" fillId="25" borderId="1" xfId="0" applyNumberFormat="1" applyFont="1" applyFill="1" applyBorder="1" applyAlignment="1">
      <alignment horizontal="center" vertical="top" wrapText="1"/>
    </xf>
    <xf numFmtId="0" fontId="8" fillId="25" borderId="57" xfId="0" applyFont="1" applyFill="1" applyBorder="1" applyAlignment="1">
      <alignment horizontal="center" vertical="center" wrapText="1"/>
    </xf>
    <xf numFmtId="0" fontId="0" fillId="0" borderId="63" xfId="0" applyFont="1" applyBorder="1" applyAlignment="1">
      <alignment horizontal="center"/>
    </xf>
    <xf numFmtId="0" fontId="5" fillId="25" borderId="77" xfId="0" applyFont="1" applyFill="1" applyBorder="1" applyAlignment="1">
      <alignment horizontal="left" vertical="center" wrapText="1"/>
    </xf>
    <xf numFmtId="0" fontId="25" fillId="24" borderId="28" xfId="0" applyFont="1" applyFill="1" applyBorder="1" applyAlignment="1">
      <alignment vertical="center" wrapText="1"/>
    </xf>
    <xf numFmtId="0" fontId="0" fillId="24" borderId="28" xfId="0" applyFont="1" applyFill="1" applyBorder="1" applyAlignment="1">
      <alignment vertical="center" wrapText="1"/>
    </xf>
    <xf numFmtId="0" fontId="25" fillId="0" borderId="113" xfId="0" applyFont="1" applyBorder="1" applyAlignment="1">
      <alignment vertical="center" wrapText="1"/>
    </xf>
    <xf numFmtId="0" fontId="0" fillId="0" borderId="113" xfId="0" applyFont="1" applyBorder="1" applyAlignment="1">
      <alignment vertical="center" wrapText="1"/>
    </xf>
    <xf numFmtId="0" fontId="0" fillId="0" borderId="70" xfId="0" applyFont="1" applyBorder="1" applyAlignment="1">
      <alignment horizontal="center"/>
    </xf>
    <xf numFmtId="0" fontId="0" fillId="0" borderId="56" xfId="0" applyFont="1" applyBorder="1" applyAlignment="1">
      <alignment horizontal="center"/>
    </xf>
    <xf numFmtId="0" fontId="0" fillId="0" borderId="33" xfId="0" applyFont="1" applyBorder="1" applyAlignment="1">
      <alignment horizontal="center"/>
    </xf>
    <xf numFmtId="0" fontId="8" fillId="0" borderId="59" xfId="0" applyFont="1" applyBorder="1" applyAlignment="1">
      <alignment horizontal="left" vertical="center" wrapText="1"/>
    </xf>
    <xf numFmtId="16" fontId="8" fillId="0" borderId="17" xfId="0" applyNumberFormat="1" applyFont="1" applyBorder="1" applyAlignment="1">
      <alignment horizontal="center" vertical="top" wrapText="1"/>
    </xf>
    <xf numFmtId="0" fontId="0" fillId="33" borderId="136" xfId="0" applyFont="1" applyFill="1" applyBorder="1" applyAlignment="1">
      <alignment horizontal="center"/>
    </xf>
    <xf numFmtId="0" fontId="8" fillId="0" borderId="106" xfId="0" applyFont="1" applyBorder="1" applyAlignment="1">
      <alignment vertical="center" wrapText="1"/>
    </xf>
    <xf numFmtId="0" fontId="25" fillId="0" borderId="1" xfId="0" applyFont="1" applyBorder="1" applyAlignment="1">
      <alignment vertical="center" wrapText="1"/>
    </xf>
    <xf numFmtId="0" fontId="0" fillId="0" borderId="1" xfId="0" applyFont="1" applyBorder="1" applyAlignment="1">
      <alignment vertical="center" wrapText="1"/>
    </xf>
    <xf numFmtId="0" fontId="8" fillId="0" borderId="86" xfId="0" applyFont="1" applyBorder="1" applyAlignment="1">
      <alignment horizontal="center" vertical="center" wrapText="1"/>
    </xf>
    <xf numFmtId="0" fontId="8" fillId="0" borderId="89" xfId="0" applyFont="1" applyBorder="1" applyAlignment="1">
      <alignment vertical="center" wrapText="1"/>
    </xf>
    <xf numFmtId="0" fontId="25" fillId="25" borderId="1" xfId="0" applyFont="1" applyFill="1" applyBorder="1" applyAlignment="1">
      <alignment vertical="center" wrapText="1"/>
    </xf>
    <xf numFmtId="0" fontId="0" fillId="25" borderId="1" xfId="0" applyFont="1" applyFill="1" applyBorder="1" applyAlignment="1">
      <alignment vertical="center" wrapText="1"/>
    </xf>
    <xf numFmtId="16" fontId="8" fillId="25" borderId="113" xfId="0" applyNumberFormat="1" applyFont="1" applyFill="1" applyBorder="1" applyAlignment="1">
      <alignment horizontal="center" vertical="top" wrapText="1"/>
    </xf>
    <xf numFmtId="0" fontId="25" fillId="25" borderId="33" xfId="0" applyFont="1" applyFill="1" applyBorder="1" applyAlignment="1">
      <alignment vertical="center" wrapText="1"/>
    </xf>
    <xf numFmtId="0" fontId="0" fillId="25" borderId="33" xfId="0" applyFont="1" applyFill="1" applyBorder="1" applyAlignment="1">
      <alignment vertical="center" wrapText="1"/>
    </xf>
    <xf numFmtId="0" fontId="8" fillId="0" borderId="96" xfId="0" applyFont="1" applyBorder="1" applyAlignment="1">
      <alignment vertical="center" wrapText="1"/>
    </xf>
    <xf numFmtId="0" fontId="5" fillId="19" borderId="6" xfId="0" applyFont="1" applyFill="1" applyBorder="1"/>
    <xf numFmtId="0" fontId="0" fillId="0" borderId="85" xfId="0" applyFont="1" applyBorder="1" applyAlignment="1">
      <alignment horizontal="center"/>
    </xf>
    <xf numFmtId="0" fontId="23" fillId="0" borderId="0" xfId="0" applyFont="1" applyAlignment="1">
      <alignment horizontal="center"/>
    </xf>
    <xf numFmtId="0" fontId="5" fillId="19" borderId="6" xfId="0" applyFont="1" applyFill="1" applyBorder="1" applyAlignment="1">
      <alignment horizontal="center"/>
    </xf>
    <xf numFmtId="0" fontId="0" fillId="0" borderId="55" xfId="0" applyFont="1" applyBorder="1"/>
    <xf numFmtId="0" fontId="9" fillId="21" borderId="1" xfId="0" applyFont="1" applyFill="1" applyBorder="1"/>
    <xf numFmtId="0" fontId="43" fillId="21" borderId="1" xfId="0" applyFont="1" applyFill="1" applyBorder="1" applyAlignment="1">
      <alignment horizontal="center" vertical="center" wrapText="1"/>
    </xf>
    <xf numFmtId="0" fontId="14" fillId="19" borderId="1" xfId="0" applyFont="1" applyFill="1" applyBorder="1" applyAlignment="1">
      <alignment horizontal="left" vertical="center"/>
    </xf>
    <xf numFmtId="0" fontId="5" fillId="19" borderId="1" xfId="0" applyFont="1" applyFill="1" applyBorder="1" applyAlignment="1">
      <alignment horizontal="center" vertical="center"/>
    </xf>
    <xf numFmtId="0" fontId="14" fillId="19" borderId="1" xfId="0" applyFont="1" applyFill="1" applyBorder="1" applyAlignment="1">
      <alignment horizontal="left" vertical="center" wrapText="1"/>
    </xf>
    <xf numFmtId="16" fontId="8" fillId="0" borderId="19" xfId="0" applyNumberFormat="1" applyFont="1" applyBorder="1" applyAlignment="1">
      <alignment horizontal="center" vertical="top" wrapText="1"/>
    </xf>
    <xf numFmtId="16" fontId="8" fillId="0" borderId="1" xfId="0" applyNumberFormat="1" applyFont="1" applyBorder="1" applyAlignment="1">
      <alignment horizontal="center" vertical="top" wrapText="1"/>
    </xf>
    <xf numFmtId="0" fontId="5" fillId="38" borderId="28" xfId="0" applyFont="1" applyFill="1" applyBorder="1"/>
    <xf numFmtId="0" fontId="25" fillId="0" borderId="33" xfId="0" applyFont="1" applyBorder="1" applyAlignment="1">
      <alignment vertical="center" wrapText="1"/>
    </xf>
    <xf numFmtId="0" fontId="0" fillId="0" borderId="33" xfId="0" applyFont="1" applyBorder="1" applyAlignment="1">
      <alignment vertical="center" wrapText="1"/>
    </xf>
    <xf numFmtId="0" fontId="5" fillId="38" borderId="2" xfId="0" applyFont="1" applyFill="1" applyBorder="1"/>
    <xf numFmtId="0" fontId="5" fillId="0" borderId="137" xfId="0" applyFont="1" applyBorder="1" applyAlignment="1">
      <alignment horizontal="left" vertical="center" wrapText="1"/>
    </xf>
    <xf numFmtId="0" fontId="8" fillId="0" borderId="33" xfId="0" applyFont="1" applyBorder="1" applyAlignment="1">
      <alignment horizontal="left" vertical="center" wrapText="1"/>
    </xf>
    <xf numFmtId="16" fontId="8" fillId="0" borderId="33" xfId="0" applyNumberFormat="1" applyFont="1" applyBorder="1" applyAlignment="1">
      <alignment horizontal="center" vertical="top" wrapText="1"/>
    </xf>
    <xf numFmtId="0" fontId="5" fillId="38" borderId="15" xfId="0" applyFont="1" applyFill="1" applyBorder="1"/>
    <xf numFmtId="0" fontId="8" fillId="0" borderId="56" xfId="0" applyFont="1" applyBorder="1" applyAlignment="1">
      <alignment horizontal="center" vertical="center" wrapText="1"/>
    </xf>
    <xf numFmtId="0" fontId="21" fillId="19" borderId="6" xfId="0" applyFont="1" applyFill="1" applyBorder="1" applyAlignment="1">
      <alignment horizontal="right" vertical="center"/>
    </xf>
    <xf numFmtId="0" fontId="0" fillId="0" borderId="10" xfId="0" applyFont="1" applyBorder="1" applyAlignment="1">
      <alignment horizontal="center"/>
    </xf>
    <xf numFmtId="0" fontId="0" fillId="0" borderId="85" xfId="0" applyFont="1" applyBorder="1"/>
    <xf numFmtId="0" fontId="25" fillId="0" borderId="17" xfId="0" applyFont="1" applyBorder="1" applyAlignment="1">
      <alignment vertical="center" wrapText="1"/>
    </xf>
    <xf numFmtId="0" fontId="0" fillId="0" borderId="17" xfId="0" applyFont="1" applyBorder="1" applyAlignment="1">
      <alignment vertical="center" wrapText="1"/>
    </xf>
    <xf numFmtId="0" fontId="25" fillId="0" borderId="19" xfId="0" applyFont="1" applyBorder="1" applyAlignment="1">
      <alignment vertical="center" wrapText="1"/>
    </xf>
    <xf numFmtId="0" fontId="0" fillId="0" borderId="19" xfId="0" applyFont="1" applyBorder="1" applyAlignment="1">
      <alignment vertical="center" wrapText="1"/>
    </xf>
    <xf numFmtId="0" fontId="8" fillId="0" borderId="0" xfId="0" applyFont="1" applyAlignment="1">
      <alignment vertical="top"/>
    </xf>
    <xf numFmtId="0" fontId="8" fillId="0" borderId="0" xfId="0" applyFont="1" applyAlignment="1">
      <alignment horizontal="left" vertical="top"/>
    </xf>
    <xf numFmtId="0" fontId="8" fillId="0" borderId="0" xfId="0" applyFont="1" applyAlignment="1">
      <alignment vertical="top" wrapText="1"/>
    </xf>
    <xf numFmtId="0" fontId="41" fillId="0" borderId="0" xfId="0" applyFont="1" applyAlignment="1">
      <alignment horizontal="center" vertical="center"/>
    </xf>
    <xf numFmtId="0" fontId="41" fillId="0" borderId="0" xfId="0" applyFont="1" applyAlignment="1">
      <alignment horizontal="center" vertical="center" wrapText="1"/>
    </xf>
    <xf numFmtId="0" fontId="41" fillId="0" borderId="0" xfId="0" applyFont="1" applyAlignment="1">
      <alignment horizontal="center"/>
    </xf>
    <xf numFmtId="0" fontId="8" fillId="0" borderId="0" xfId="0" applyFont="1" applyAlignment="1">
      <alignment horizontal="left" vertical="top" wrapText="1"/>
    </xf>
    <xf numFmtId="15" fontId="25" fillId="0" borderId="0" xfId="0" applyNumberFormat="1" applyFont="1" applyAlignment="1">
      <alignment vertical="center"/>
    </xf>
    <xf numFmtId="0" fontId="9" fillId="0" borderId="0" xfId="0" applyFont="1" applyAlignment="1">
      <alignment vertical="center" wrapText="1"/>
    </xf>
    <xf numFmtId="0" fontId="8" fillId="0" borderId="0" xfId="0" applyFont="1" applyAlignment="1">
      <alignment horizontal="left" vertical="center" wrapText="1"/>
    </xf>
    <xf numFmtId="0" fontId="9" fillId="0" borderId="1" xfId="0" applyFont="1" applyBorder="1" applyAlignment="1">
      <alignment horizontal="center" vertical="center"/>
    </xf>
    <xf numFmtId="0" fontId="9" fillId="0" borderId="1" xfId="0" applyFont="1" applyBorder="1" applyAlignment="1">
      <alignment vertical="center"/>
    </xf>
    <xf numFmtId="0" fontId="8" fillId="0" borderId="1" xfId="0" applyFont="1" applyBorder="1" applyAlignment="1">
      <alignment horizontal="center" vertical="center"/>
    </xf>
    <xf numFmtId="0" fontId="8" fillId="0" borderId="1" xfId="0" applyFont="1" applyBorder="1" applyAlignment="1">
      <alignment horizontal="center"/>
    </xf>
    <xf numFmtId="0" fontId="15" fillId="0" borderId="0" xfId="0" applyFont="1"/>
    <xf numFmtId="0" fontId="1" fillId="2" borderId="5" xfId="0" applyFont="1" applyFill="1" applyBorder="1" applyAlignment="1">
      <alignment horizontal="center"/>
    </xf>
    <xf numFmtId="0" fontId="4" fillId="0" borderId="7" xfId="0" applyFont="1" applyBorder="1"/>
    <xf numFmtId="0" fontId="7" fillId="4" borderId="3" xfId="0" applyFont="1" applyFill="1" applyBorder="1" applyAlignment="1">
      <alignment horizontal="center"/>
    </xf>
    <xf numFmtId="0" fontId="4" fillId="0" borderId="4" xfId="0" applyFont="1" applyBorder="1"/>
    <xf numFmtId="0" fontId="3" fillId="4" borderId="3" xfId="0" applyFont="1" applyFill="1" applyBorder="1" applyAlignment="1">
      <alignment horizontal="center" vertical="center"/>
    </xf>
    <xf numFmtId="0" fontId="3" fillId="4" borderId="3" xfId="0" applyFont="1" applyFill="1" applyBorder="1" applyAlignment="1">
      <alignment horizontal="center"/>
    </xf>
    <xf numFmtId="0" fontId="3" fillId="4" borderId="9" xfId="0" applyFont="1" applyFill="1" applyBorder="1" applyAlignment="1">
      <alignment horizontal="center"/>
    </xf>
    <xf numFmtId="0" fontId="4" fillId="0" borderId="11" xfId="0" applyFont="1" applyBorder="1"/>
    <xf numFmtId="0" fontId="4" fillId="0" borderId="12" xfId="0" applyFont="1" applyBorder="1"/>
    <xf numFmtId="0" fontId="0" fillId="0" borderId="0" xfId="0" applyFont="1" applyAlignment="1"/>
    <xf numFmtId="0" fontId="6" fillId="9" borderId="3" xfId="0" applyFont="1" applyFill="1" applyBorder="1" applyAlignment="1">
      <alignment horizontal="center"/>
    </xf>
    <xf numFmtId="0" fontId="0" fillId="0" borderId="0" xfId="0" applyFont="1" applyAlignment="1">
      <alignment horizontal="center" wrapText="1"/>
    </xf>
    <xf numFmtId="0" fontId="0" fillId="6" borderId="8" xfId="0" applyFont="1" applyFill="1" applyBorder="1" applyAlignment="1">
      <alignment horizontal="center" vertical="center" wrapText="1"/>
    </xf>
    <xf numFmtId="0" fontId="4" fillId="0" borderId="14" xfId="0" applyFont="1" applyBorder="1"/>
    <xf numFmtId="0" fontId="4" fillId="0" borderId="10" xfId="0" applyFont="1" applyBorder="1"/>
    <xf numFmtId="0" fontId="2" fillId="3" borderId="3" xfId="0" applyFont="1" applyFill="1" applyBorder="1" applyAlignment="1">
      <alignment horizontal="center" vertical="center" wrapText="1"/>
    </xf>
    <xf numFmtId="0" fontId="0" fillId="0" borderId="19" xfId="0" applyFont="1" applyBorder="1" applyAlignment="1">
      <alignment horizontal="center" vertical="center"/>
    </xf>
    <xf numFmtId="0" fontId="4" fillId="0" borderId="21" xfId="0" applyFont="1" applyBorder="1"/>
    <xf numFmtId="0" fontId="4" fillId="0" borderId="17" xfId="0" applyFont="1" applyBorder="1"/>
    <xf numFmtId="0" fontId="0" fillId="0" borderId="18" xfId="0" applyFont="1" applyBorder="1" applyAlignment="1">
      <alignment horizontal="center"/>
    </xf>
    <xf numFmtId="0" fontId="4" fillId="0" borderId="20" xfId="0" applyFont="1" applyBorder="1"/>
    <xf numFmtId="0" fontId="4" fillId="0" borderId="22" xfId="0" applyFont="1" applyBorder="1"/>
    <xf numFmtId="0" fontId="15" fillId="0" borderId="8" xfId="0" applyFont="1" applyBorder="1" applyAlignment="1">
      <alignment horizontal="right" vertical="center" wrapText="1"/>
    </xf>
    <xf numFmtId="0" fontId="0" fillId="0" borderId="18" xfId="0" applyFont="1" applyBorder="1" applyAlignment="1">
      <alignment horizontal="center" vertical="center" wrapText="1"/>
    </xf>
    <xf numFmtId="0" fontId="0" fillId="0" borderId="18" xfId="0" applyFont="1" applyBorder="1" applyAlignment="1">
      <alignment horizontal="center" vertical="center"/>
    </xf>
    <xf numFmtId="0" fontId="10" fillId="19" borderId="3" xfId="0" applyFont="1" applyFill="1" applyBorder="1" applyAlignment="1">
      <alignment horizontal="center" vertical="center" wrapText="1"/>
    </xf>
    <xf numFmtId="0" fontId="8" fillId="19" borderId="3" xfId="0" applyFont="1" applyFill="1" applyBorder="1" applyAlignment="1">
      <alignment vertical="center" wrapText="1"/>
    </xf>
    <xf numFmtId="0" fontId="5" fillId="0" borderId="25" xfId="0" applyFont="1" applyBorder="1" applyAlignment="1">
      <alignment horizontal="left" vertical="center" wrapText="1"/>
    </xf>
    <xf numFmtId="0" fontId="4" fillId="0" borderId="18" xfId="0" applyFont="1" applyBorder="1"/>
    <xf numFmtId="0" fontId="4" fillId="0" borderId="26" xfId="0" applyFont="1" applyBorder="1"/>
    <xf numFmtId="0" fontId="4" fillId="0" borderId="27" xfId="0" applyFont="1" applyBorder="1"/>
    <xf numFmtId="0" fontId="9" fillId="19" borderId="3" xfId="0" applyFont="1" applyFill="1" applyBorder="1" applyAlignment="1">
      <alignment vertical="center" wrapText="1"/>
    </xf>
    <xf numFmtId="0" fontId="11" fillId="0" borderId="8" xfId="0" applyFont="1" applyBorder="1" applyAlignment="1">
      <alignment horizontal="left" vertical="center" wrapText="1"/>
    </xf>
    <xf numFmtId="0" fontId="9" fillId="0" borderId="8" xfId="0" applyFont="1" applyBorder="1" applyAlignment="1">
      <alignment horizontal="left" vertical="center" wrapText="1"/>
    </xf>
    <xf numFmtId="0" fontId="3" fillId="4" borderId="8" xfId="0" applyFont="1" applyFill="1" applyBorder="1" applyAlignment="1">
      <alignment horizontal="center" vertical="center"/>
    </xf>
    <xf numFmtId="0" fontId="3" fillId="4" borderId="35" xfId="0" applyFont="1" applyFill="1" applyBorder="1" applyAlignment="1">
      <alignment horizontal="center" vertical="center"/>
    </xf>
    <xf numFmtId="0" fontId="4" fillId="0" borderId="36" xfId="0" applyFont="1" applyBorder="1"/>
    <xf numFmtId="0" fontId="5" fillId="0" borderId="29" xfId="0" applyFont="1" applyBorder="1" applyAlignment="1">
      <alignment horizontal="left" vertical="center" wrapText="1"/>
    </xf>
    <xf numFmtId="0" fontId="4" fillId="0" borderId="29" xfId="0" applyFont="1" applyBorder="1"/>
    <xf numFmtId="0" fontId="4" fillId="0" borderId="31" xfId="0" applyFont="1" applyBorder="1"/>
    <xf numFmtId="0" fontId="4" fillId="0" borderId="32" xfId="0" applyFont="1" applyBorder="1"/>
    <xf numFmtId="0" fontId="5" fillId="0" borderId="26" xfId="0" applyFont="1" applyBorder="1" applyAlignment="1">
      <alignment horizontal="left" vertical="center" wrapText="1"/>
    </xf>
    <xf numFmtId="0" fontId="5" fillId="0" borderId="25" xfId="0" applyFont="1" applyBorder="1" applyAlignment="1">
      <alignment horizontal="center" vertical="center" wrapText="1"/>
    </xf>
    <xf numFmtId="0" fontId="3" fillId="4" borderId="23" xfId="0" applyFont="1" applyFill="1" applyBorder="1" applyAlignment="1">
      <alignment horizontal="center" vertical="center"/>
    </xf>
    <xf numFmtId="0" fontId="4" fillId="0" borderId="24" xfId="0" applyFont="1" applyBorder="1"/>
    <xf numFmtId="0" fontId="3" fillId="4" borderId="19" xfId="0" applyFont="1" applyFill="1" applyBorder="1" applyAlignment="1">
      <alignment horizontal="center" vertical="center"/>
    </xf>
    <xf numFmtId="0" fontId="9" fillId="0" borderId="0" xfId="0" applyFont="1" applyAlignment="1">
      <alignment horizontal="left" vertical="center" wrapText="1"/>
    </xf>
    <xf numFmtId="0" fontId="12" fillId="20" borderId="8" xfId="0" applyFont="1" applyFill="1" applyBorder="1" applyAlignment="1">
      <alignment horizontal="center" vertical="center" wrapText="1"/>
    </xf>
    <xf numFmtId="0" fontId="3" fillId="4" borderId="39" xfId="0" applyFont="1" applyFill="1" applyBorder="1" applyAlignment="1">
      <alignment horizontal="center" vertical="center"/>
    </xf>
    <xf numFmtId="0" fontId="4" fillId="0" borderId="40" xfId="0" applyFont="1" applyBorder="1"/>
    <xf numFmtId="0" fontId="3" fillId="4" borderId="37" xfId="0" applyFont="1" applyFill="1" applyBorder="1" applyAlignment="1">
      <alignment horizontal="center" vertical="center"/>
    </xf>
    <xf numFmtId="0" fontId="4" fillId="0" borderId="41" xfId="0" applyFont="1" applyBorder="1"/>
    <xf numFmtId="0" fontId="3" fillId="4" borderId="38" xfId="0" applyFont="1" applyFill="1" applyBorder="1" applyAlignment="1">
      <alignment horizontal="center" vertical="center"/>
    </xf>
    <xf numFmtId="0" fontId="4" fillId="0" borderId="42" xfId="0" applyFont="1" applyBorder="1"/>
    <xf numFmtId="0" fontId="5" fillId="0" borderId="26" xfId="0" applyFont="1" applyBorder="1" applyAlignment="1">
      <alignment vertical="center" wrapText="1"/>
    </xf>
    <xf numFmtId="0" fontId="5" fillId="0" borderId="8" xfId="0" applyFont="1" applyBorder="1" applyAlignment="1">
      <alignment horizontal="left" vertical="center" wrapText="1"/>
    </xf>
    <xf numFmtId="0" fontId="5" fillId="0" borderId="25" xfId="0" applyFont="1" applyBorder="1" applyAlignment="1">
      <alignment vertical="center" wrapText="1"/>
    </xf>
    <xf numFmtId="0" fontId="8" fillId="0" borderId="25" xfId="0" applyFont="1" applyBorder="1" applyAlignment="1">
      <alignment horizontal="left" vertical="center" wrapText="1"/>
    </xf>
    <xf numFmtId="0" fontId="3" fillId="20" borderId="8" xfId="0" applyFont="1" applyFill="1" applyBorder="1" applyAlignment="1">
      <alignment horizontal="center" vertical="center"/>
    </xf>
    <xf numFmtId="0" fontId="12" fillId="4" borderId="19" xfId="0" applyFont="1" applyFill="1" applyBorder="1" applyAlignment="1">
      <alignment horizontal="center" vertical="center"/>
    </xf>
    <xf numFmtId="0" fontId="0" fillId="0" borderId="68" xfId="0" applyFont="1" applyBorder="1" applyAlignment="1">
      <alignment horizontal="right" vertical="top" wrapText="1"/>
    </xf>
    <xf numFmtId="0" fontId="4" fillId="0" borderId="75" xfId="0" applyFont="1" applyBorder="1"/>
    <xf numFmtId="0" fontId="4" fillId="0" borderId="69" xfId="0" applyFont="1" applyBorder="1"/>
    <xf numFmtId="0" fontId="3" fillId="21" borderId="3" xfId="0" applyFont="1" applyFill="1" applyBorder="1" applyAlignment="1">
      <alignment horizontal="center" vertical="center" wrapText="1"/>
    </xf>
    <xf numFmtId="0" fontId="16" fillId="7" borderId="35" xfId="0" applyFont="1" applyFill="1" applyBorder="1" applyAlignment="1">
      <alignment horizontal="center" vertical="center" wrapText="1"/>
    </xf>
    <xf numFmtId="0" fontId="4" fillId="0" borderId="44" xfId="0" applyFont="1" applyBorder="1"/>
    <xf numFmtId="0" fontId="4" fillId="0" borderId="45" xfId="0" applyFont="1" applyBorder="1"/>
    <xf numFmtId="0" fontId="17" fillId="22" borderId="46" xfId="0" applyFont="1" applyFill="1" applyBorder="1" applyAlignment="1">
      <alignment horizontal="center" vertical="center"/>
    </xf>
    <xf numFmtId="0" fontId="4" fillId="0" borderId="53" xfId="0" applyFont="1" applyBorder="1"/>
    <xf numFmtId="0" fontId="17" fillId="22" borderId="47" xfId="0" applyFont="1" applyFill="1" applyBorder="1" applyAlignment="1">
      <alignment horizontal="left" vertical="center"/>
    </xf>
    <xf numFmtId="0" fontId="4" fillId="0" borderId="54" xfId="0" applyFont="1" applyBorder="1"/>
    <xf numFmtId="0" fontId="18" fillId="22" borderId="48" xfId="0" applyFont="1" applyFill="1" applyBorder="1" applyAlignment="1">
      <alignment horizontal="center" vertical="center"/>
    </xf>
    <xf numFmtId="0" fontId="4" fillId="0" borderId="49" xfId="0" applyFont="1" applyBorder="1"/>
    <xf numFmtId="0" fontId="4" fillId="0" borderId="50" xfId="0" applyFont="1" applyBorder="1"/>
    <xf numFmtId="0" fontId="18" fillId="23" borderId="51" xfId="0" applyFont="1" applyFill="1" applyBorder="1" applyAlignment="1">
      <alignment horizontal="center" vertical="center"/>
    </xf>
    <xf numFmtId="0" fontId="11" fillId="21" borderId="19" xfId="0" applyFont="1" applyFill="1" applyBorder="1" applyAlignment="1">
      <alignment horizontal="center" vertical="center"/>
    </xf>
    <xf numFmtId="0" fontId="11" fillId="21" borderId="19" xfId="0" applyFont="1" applyFill="1" applyBorder="1" applyAlignment="1">
      <alignment horizontal="center" vertical="center" wrapText="1"/>
    </xf>
    <xf numFmtId="0" fontId="19" fillId="19" borderId="19" xfId="0" applyFont="1" applyFill="1" applyBorder="1" applyAlignment="1">
      <alignment horizontal="left" vertical="center" wrapText="1"/>
    </xf>
    <xf numFmtId="0" fontId="11" fillId="21" borderId="47" xfId="0" applyFont="1" applyFill="1" applyBorder="1" applyAlignment="1">
      <alignment horizontal="center" vertical="center" wrapText="1"/>
    </xf>
    <xf numFmtId="0" fontId="4" fillId="0" borderId="78" xfId="0" applyFont="1" applyBorder="1"/>
    <xf numFmtId="0" fontId="11" fillId="21" borderId="67" xfId="0" applyFont="1" applyFill="1" applyBorder="1" applyAlignment="1">
      <alignment horizontal="center" vertical="center" wrapText="1"/>
    </xf>
    <xf numFmtId="0" fontId="4" fillId="0" borderId="71" xfId="0" applyFont="1" applyBorder="1"/>
    <xf numFmtId="0" fontId="19" fillId="19" borderId="37" xfId="0" applyFont="1" applyFill="1" applyBorder="1" applyAlignment="1">
      <alignment horizontal="left" vertical="center" wrapText="1"/>
    </xf>
    <xf numFmtId="0" fontId="3" fillId="0" borderId="0" xfId="0" applyFont="1" applyAlignment="1">
      <alignment horizontal="center"/>
    </xf>
    <xf numFmtId="0" fontId="11" fillId="21" borderId="37" xfId="0" applyFont="1" applyFill="1" applyBorder="1" applyAlignment="1">
      <alignment horizontal="center" vertical="center" wrapText="1"/>
    </xf>
    <xf numFmtId="0" fontId="21" fillId="19" borderId="64" xfId="0" applyFont="1" applyFill="1" applyBorder="1" applyAlignment="1">
      <alignment horizontal="right" vertical="center"/>
    </xf>
    <xf numFmtId="0" fontId="4" fillId="0" borderId="66" xfId="0" applyFont="1" applyBorder="1"/>
    <xf numFmtId="0" fontId="11" fillId="21" borderId="46" xfId="0" applyFont="1" applyFill="1" applyBorder="1" applyAlignment="1">
      <alignment horizontal="center" vertical="center" wrapText="1"/>
    </xf>
    <xf numFmtId="0" fontId="4" fillId="0" borderId="79" xfId="0" applyFont="1" applyBorder="1"/>
    <xf numFmtId="49" fontId="19" fillId="19" borderId="19" xfId="0" applyNumberFormat="1" applyFont="1" applyFill="1" applyBorder="1" applyAlignment="1">
      <alignment horizontal="left" vertical="center" wrapText="1"/>
    </xf>
    <xf numFmtId="0" fontId="22" fillId="21" borderId="68" xfId="0" applyFont="1" applyFill="1" applyBorder="1" applyAlignment="1">
      <alignment horizontal="center" vertical="center" wrapText="1"/>
    </xf>
    <xf numFmtId="0" fontId="21" fillId="21" borderId="67" xfId="0" applyFont="1" applyFill="1" applyBorder="1" applyAlignment="1">
      <alignment horizontal="center" vertical="center"/>
    </xf>
    <xf numFmtId="0" fontId="21" fillId="19" borderId="19" xfId="0" applyFont="1" applyFill="1" applyBorder="1" applyAlignment="1">
      <alignment horizontal="left" vertical="top" wrapText="1"/>
    </xf>
    <xf numFmtId="0" fontId="19" fillId="19" borderId="87" xfId="0" applyFont="1" applyFill="1" applyBorder="1" applyAlignment="1">
      <alignment horizontal="left" vertical="center" wrapText="1"/>
    </xf>
    <xf numFmtId="0" fontId="19" fillId="19" borderId="46" xfId="0" applyFont="1" applyFill="1" applyBorder="1" applyAlignment="1">
      <alignment horizontal="left" vertical="center" wrapText="1"/>
    </xf>
    <xf numFmtId="0" fontId="13" fillId="0" borderId="84" xfId="0" applyFont="1" applyBorder="1" applyAlignment="1">
      <alignment vertical="center" wrapText="1"/>
    </xf>
    <xf numFmtId="0" fontId="13" fillId="0" borderId="68" xfId="0" applyFont="1" applyBorder="1" applyAlignment="1">
      <alignment vertical="center" wrapText="1"/>
    </xf>
    <xf numFmtId="0" fontId="4" fillId="0" borderId="83" xfId="0" applyFont="1" applyBorder="1"/>
    <xf numFmtId="0" fontId="28" fillId="0" borderId="68" xfId="0" applyFont="1" applyBorder="1" applyAlignment="1">
      <alignment horizontal="center" wrapText="1"/>
    </xf>
    <xf numFmtId="0" fontId="0" fillId="0" borderId="25" xfId="0" applyFont="1" applyBorder="1" applyAlignment="1">
      <alignment horizontal="center" wrapText="1"/>
    </xf>
    <xf numFmtId="0" fontId="3" fillId="0" borderId="25" xfId="0" applyFont="1" applyBorder="1" applyAlignment="1">
      <alignment horizontal="center" vertical="center"/>
    </xf>
    <xf numFmtId="0" fontId="3" fillId="25" borderId="88" xfId="0" applyFont="1" applyFill="1" applyBorder="1" applyAlignment="1">
      <alignment horizontal="center" vertical="center" wrapText="1"/>
    </xf>
    <xf numFmtId="0" fontId="30" fillId="0" borderId="8" xfId="0" applyFont="1" applyBorder="1" applyAlignment="1">
      <alignment horizontal="left" vertical="center" wrapText="1"/>
    </xf>
    <xf numFmtId="0" fontId="12" fillId="21" borderId="8" xfId="0" applyFont="1" applyFill="1" applyBorder="1" applyAlignment="1">
      <alignment horizontal="center" vertical="center" wrapText="1"/>
    </xf>
    <xf numFmtId="0" fontId="12" fillId="21" borderId="8" xfId="0" applyFont="1" applyFill="1" applyBorder="1" applyAlignment="1">
      <alignment horizontal="center" vertical="center"/>
    </xf>
    <xf numFmtId="0" fontId="30" fillId="0" borderId="8" xfId="0" applyFont="1" applyBorder="1" applyAlignment="1">
      <alignment horizontal="center" vertical="center" wrapText="1"/>
    </xf>
    <xf numFmtId="0" fontId="30" fillId="0" borderId="70" xfId="0" applyFont="1" applyBorder="1" applyAlignment="1">
      <alignment horizontal="center" vertical="center" wrapText="1"/>
    </xf>
    <xf numFmtId="0" fontId="29" fillId="0" borderId="85" xfId="0" applyFont="1" applyBorder="1" applyAlignment="1">
      <alignment horizontal="left" vertical="center" wrapText="1"/>
    </xf>
    <xf numFmtId="0" fontId="4" fillId="0" borderId="89" xfId="0" applyFont="1" applyBorder="1"/>
    <xf numFmtId="0" fontId="4" fillId="0" borderId="96" xfId="0" applyFont="1" applyBorder="1"/>
    <xf numFmtId="0" fontId="4" fillId="0" borderId="59" xfId="0" applyFont="1" applyBorder="1"/>
    <xf numFmtId="0" fontId="30" fillId="21" borderId="8" xfId="0" applyFont="1" applyFill="1" applyBorder="1" applyAlignment="1">
      <alignment horizontal="center" vertical="center" wrapText="1"/>
    </xf>
    <xf numFmtId="0" fontId="29" fillId="0" borderId="89" xfId="0" applyFont="1" applyBorder="1" applyAlignment="1">
      <alignment horizontal="center" vertical="center" wrapText="1"/>
    </xf>
    <xf numFmtId="0" fontId="29" fillId="0" borderId="68" xfId="0" applyFont="1" applyBorder="1" applyAlignment="1">
      <alignment horizontal="center" vertical="center" wrapText="1"/>
    </xf>
    <xf numFmtId="0" fontId="30" fillId="0" borderId="27" xfId="0" applyFont="1" applyBorder="1" applyAlignment="1">
      <alignment horizontal="center" vertical="center" wrapText="1"/>
    </xf>
    <xf numFmtId="0" fontId="34" fillId="25" borderId="3" xfId="0" applyFont="1" applyFill="1" applyBorder="1" applyAlignment="1">
      <alignment horizontal="center" vertical="center"/>
    </xf>
    <xf numFmtId="0" fontId="35" fillId="9" borderId="91" xfId="0" applyFont="1" applyFill="1" applyBorder="1" applyAlignment="1">
      <alignment horizontal="center" vertical="center" wrapText="1"/>
    </xf>
    <xf numFmtId="0" fontId="4" fillId="0" borderId="92" xfId="0" applyFont="1" applyBorder="1"/>
    <xf numFmtId="0" fontId="11" fillId="26" borderId="84" xfId="0" applyFont="1" applyFill="1" applyBorder="1" applyAlignment="1">
      <alignment horizontal="center" vertical="center"/>
    </xf>
    <xf numFmtId="0" fontId="33" fillId="3" borderId="90" xfId="0" applyFont="1" applyFill="1" applyBorder="1" applyAlignment="1">
      <alignment horizontal="center" vertical="center"/>
    </xf>
    <xf numFmtId="0" fontId="8" fillId="8" borderId="109" xfId="0" applyFont="1" applyFill="1" applyBorder="1" applyAlignment="1">
      <alignment horizontal="center" vertical="center" wrapText="1"/>
    </xf>
    <xf numFmtId="0" fontId="4" fillId="0" borderId="127" xfId="0" applyFont="1" applyBorder="1"/>
    <xf numFmtId="0" fontId="4" fillId="0" borderId="112" xfId="0" applyFont="1" applyBorder="1"/>
    <xf numFmtId="0" fontId="8" fillId="8" borderId="123" xfId="0"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98" xfId="0" applyFont="1" applyBorder="1" applyAlignment="1">
      <alignment horizontal="center" vertical="center" wrapText="1"/>
    </xf>
    <xf numFmtId="0" fontId="4" fillId="0" borderId="98" xfId="0" applyFont="1" applyBorder="1"/>
    <xf numFmtId="0" fontId="8" fillId="0" borderId="89" xfId="0" applyFont="1" applyBorder="1" applyAlignment="1">
      <alignment horizontal="center" vertical="center" wrapText="1"/>
    </xf>
    <xf numFmtId="0" fontId="8" fillId="0" borderId="19" xfId="0" applyFont="1" applyBorder="1" applyAlignment="1">
      <alignment horizontal="left" vertical="center" wrapText="1"/>
    </xf>
    <xf numFmtId="0" fontId="8" fillId="0" borderId="67" xfId="0" applyFont="1" applyBorder="1" applyAlignment="1">
      <alignment horizontal="center" vertical="center" wrapText="1"/>
    </xf>
    <xf numFmtId="0" fontId="4" fillId="0" borderId="126" xfId="0" applyFont="1" applyBorder="1"/>
    <xf numFmtId="0" fontId="8" fillId="0" borderId="38"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06" xfId="0" applyFont="1" applyBorder="1" applyAlignment="1">
      <alignment horizontal="center" vertical="center" wrapText="1"/>
    </xf>
    <xf numFmtId="164" fontId="8" fillId="8" borderId="97" xfId="0" applyNumberFormat="1" applyFont="1" applyFill="1" applyBorder="1" applyAlignment="1">
      <alignment horizontal="left" vertical="center" wrapText="1"/>
    </xf>
    <xf numFmtId="0" fontId="38" fillId="8" borderId="68" xfId="0" applyFont="1" applyFill="1" applyBorder="1" applyAlignment="1">
      <alignment horizontal="center" vertical="center"/>
    </xf>
    <xf numFmtId="0" fontId="9" fillId="6" borderId="87" xfId="0" applyFont="1" applyFill="1" applyBorder="1" applyAlignment="1">
      <alignment horizontal="center" vertical="center" wrapText="1"/>
    </xf>
    <xf numFmtId="0" fontId="9" fillId="9" borderId="19" xfId="0" applyFont="1" applyFill="1" applyBorder="1" applyAlignment="1">
      <alignment horizontal="center" vertical="center" wrapText="1"/>
    </xf>
    <xf numFmtId="0" fontId="9" fillId="9" borderId="86" xfId="0" applyFont="1" applyFill="1" applyBorder="1" applyAlignment="1">
      <alignment horizontal="center" vertical="center" wrapText="1"/>
    </xf>
    <xf numFmtId="0" fontId="9" fillId="0" borderId="19" xfId="0" applyFont="1" applyBorder="1" applyAlignment="1">
      <alignment horizontal="center" vertical="center" textRotation="90" wrapText="1"/>
    </xf>
    <xf numFmtId="0" fontId="9" fillId="0" borderId="85" xfId="0" applyFont="1" applyBorder="1" applyAlignment="1">
      <alignment horizontal="center" vertical="center" textRotation="90" wrapText="1"/>
    </xf>
    <xf numFmtId="0" fontId="9" fillId="0" borderId="98" xfId="0" applyFont="1" applyBorder="1" applyAlignment="1">
      <alignment horizontal="center" vertical="center" wrapText="1"/>
    </xf>
    <xf numFmtId="0" fontId="9" fillId="28" borderId="99" xfId="0" applyFont="1" applyFill="1" applyBorder="1" applyAlignment="1">
      <alignment horizontal="center" vertical="center" wrapText="1"/>
    </xf>
    <xf numFmtId="0" fontId="4" fillId="0" borderId="100" xfId="0" applyFont="1" applyBorder="1"/>
    <xf numFmtId="0" fontId="9" fillId="0" borderId="21" xfId="0" applyFont="1" applyBorder="1" applyAlignment="1">
      <alignment horizontal="center" vertical="center" wrapText="1"/>
    </xf>
    <xf numFmtId="0" fontId="43" fillId="8" borderId="37" xfId="0" applyFont="1" applyFill="1" applyBorder="1" applyAlignment="1">
      <alignment horizontal="center" vertical="center" textRotation="90" wrapText="1"/>
    </xf>
    <xf numFmtId="0" fontId="43" fillId="8" borderId="106" xfId="0" applyFont="1" applyFill="1" applyBorder="1" applyAlignment="1">
      <alignment horizontal="center" vertical="center" textRotation="90" wrapText="1"/>
    </xf>
    <xf numFmtId="0" fontId="43" fillId="8" borderId="38" xfId="0" applyFont="1" applyFill="1" applyBorder="1" applyAlignment="1">
      <alignment horizontal="center" vertical="center" textRotation="90" wrapText="1"/>
    </xf>
    <xf numFmtId="0" fontId="9" fillId="8" borderId="103" xfId="0" applyFont="1" applyFill="1" applyBorder="1" applyAlignment="1">
      <alignment horizontal="center" vertical="center" wrapText="1"/>
    </xf>
    <xf numFmtId="0" fontId="4" fillId="0" borderId="104" xfId="0" applyFont="1" applyBorder="1"/>
    <xf numFmtId="0" fontId="38" fillId="8" borderId="68" xfId="0" applyFont="1" applyFill="1" applyBorder="1" applyAlignment="1">
      <alignment horizontal="center" vertical="center" wrapText="1"/>
    </xf>
    <xf numFmtId="0" fontId="9" fillId="0" borderId="89" xfId="0" applyFont="1" applyBorder="1" applyAlignment="1">
      <alignment horizontal="center" vertical="center" wrapText="1"/>
    </xf>
    <xf numFmtId="49" fontId="9" fillId="8" borderId="97" xfId="0" applyNumberFormat="1" applyFont="1" applyFill="1" applyBorder="1" applyAlignment="1">
      <alignment horizontal="left" vertical="center" wrapText="1"/>
    </xf>
    <xf numFmtId="0" fontId="9" fillId="8" borderId="102" xfId="0" applyFont="1" applyFill="1" applyBorder="1" applyAlignment="1">
      <alignment horizontal="center" vertical="center" wrapText="1"/>
    </xf>
    <xf numFmtId="0" fontId="4" fillId="0" borderId="105" xfId="0" applyFont="1" applyBorder="1"/>
    <xf numFmtId="0" fontId="29" fillId="8" borderId="109" xfId="0" applyFont="1" applyFill="1" applyBorder="1" applyAlignment="1">
      <alignment horizontal="center" vertical="center" textRotation="90" wrapText="1"/>
    </xf>
    <xf numFmtId="0" fontId="5" fillId="0" borderId="89" xfId="0" applyFont="1" applyBorder="1" applyAlignment="1">
      <alignment horizontal="center" vertical="center" wrapText="1"/>
    </xf>
    <xf numFmtId="0" fontId="5" fillId="0" borderId="37" xfId="0" applyFont="1" applyBorder="1" applyAlignment="1">
      <alignment horizontal="center" vertical="center"/>
    </xf>
    <xf numFmtId="0" fontId="5" fillId="9" borderId="115" xfId="0" applyFont="1" applyFill="1" applyBorder="1" applyAlignment="1">
      <alignment horizontal="center" vertical="center" wrapText="1"/>
    </xf>
    <xf numFmtId="0" fontId="4" fillId="0" borderId="110" xfId="0" applyFont="1" applyBorder="1"/>
    <xf numFmtId="0" fontId="8" fillId="0" borderId="114" xfId="0" applyFont="1" applyBorder="1" applyAlignment="1">
      <alignment horizontal="left" vertical="center" wrapText="1"/>
    </xf>
    <xf numFmtId="0" fontId="25" fillId="24" borderId="37" xfId="0" applyFont="1" applyFill="1" applyBorder="1" applyAlignment="1">
      <alignment horizontal="center" vertical="center"/>
    </xf>
    <xf numFmtId="0" fontId="41" fillId="0" borderId="19" xfId="0" applyFont="1" applyBorder="1" applyAlignment="1">
      <alignment horizontal="center" wrapText="1"/>
    </xf>
    <xf numFmtId="0" fontId="9" fillId="8" borderId="87" xfId="0" applyFont="1" applyFill="1" applyBorder="1" applyAlignment="1">
      <alignment horizontal="center" vertical="center" wrapText="1"/>
    </xf>
    <xf numFmtId="0" fontId="9" fillId="0" borderId="21" xfId="0" applyFont="1" applyBorder="1" applyAlignment="1">
      <alignment vertical="center" wrapText="1"/>
    </xf>
    <xf numFmtId="0" fontId="9" fillId="0" borderId="21" xfId="0" applyFont="1" applyBorder="1" applyAlignment="1">
      <alignment horizontal="left" vertical="center" wrapText="1"/>
    </xf>
    <xf numFmtId="0" fontId="0" fillId="0" borderId="106" xfId="0" applyFont="1" applyBorder="1" applyAlignment="1">
      <alignment horizontal="center" vertical="center" wrapText="1"/>
    </xf>
    <xf numFmtId="0" fontId="8" fillId="0" borderId="67" xfId="0" applyFont="1" applyBorder="1" applyAlignment="1">
      <alignment vertical="center" wrapText="1"/>
    </xf>
    <xf numFmtId="0" fontId="0" fillId="0" borderId="98" xfId="0" applyFont="1" applyBorder="1" applyAlignment="1">
      <alignment horizontal="center" vertical="center" wrapText="1"/>
    </xf>
    <xf numFmtId="0" fontId="0" fillId="0" borderId="37" xfId="0" applyFont="1" applyBorder="1" applyAlignment="1">
      <alignment horizontal="center" vertical="center" wrapText="1"/>
    </xf>
    <xf numFmtId="0" fontId="25" fillId="0" borderId="37" xfId="0" applyFont="1" applyBorder="1" applyAlignment="1">
      <alignment horizontal="center" vertical="center" wrapText="1"/>
    </xf>
    <xf numFmtId="0" fontId="0" fillId="0" borderId="38" xfId="0" applyFont="1" applyBorder="1" applyAlignment="1">
      <alignment horizontal="center" vertical="center" wrapText="1"/>
    </xf>
    <xf numFmtId="0" fontId="8" fillId="24" borderId="115" xfId="0" applyFont="1" applyFill="1" applyBorder="1" applyAlignment="1">
      <alignment horizontal="left" vertical="center" wrapText="1"/>
    </xf>
    <xf numFmtId="0" fontId="8" fillId="0" borderId="117" xfId="0" applyFont="1" applyBorder="1" applyAlignment="1">
      <alignment horizontal="left" vertical="center" wrapText="1"/>
    </xf>
    <xf numFmtId="0" fontId="4" fillId="0" borderId="130" xfId="0" applyFont="1" applyBorder="1"/>
    <xf numFmtId="0" fontId="25" fillId="24" borderId="37" xfId="0" applyFont="1" applyFill="1" applyBorder="1" applyAlignment="1">
      <alignment horizontal="center" vertical="center" wrapText="1"/>
    </xf>
    <xf numFmtId="0" fontId="41" fillId="0" borderId="37" xfId="0" applyFont="1" applyBorder="1" applyAlignment="1">
      <alignment horizontal="center" vertical="center" wrapText="1"/>
    </xf>
    <xf numFmtId="0" fontId="5" fillId="0" borderId="67" xfId="0" applyFont="1" applyBorder="1" applyAlignment="1">
      <alignment horizontal="center" vertical="center" wrapText="1"/>
    </xf>
    <xf numFmtId="0" fontId="9" fillId="8" borderId="107" xfId="0" applyFont="1" applyFill="1" applyBorder="1" applyAlignment="1">
      <alignment horizontal="center" vertical="center" wrapText="1"/>
    </xf>
    <xf numFmtId="0" fontId="9" fillId="8" borderId="108" xfId="0" applyFont="1" applyFill="1" applyBorder="1" applyAlignment="1">
      <alignment horizontal="center" vertical="center" wrapText="1"/>
    </xf>
    <xf numFmtId="0" fontId="4" fillId="0" borderId="111" xfId="0" applyFont="1" applyBorder="1"/>
    <xf numFmtId="1" fontId="5" fillId="0" borderId="114" xfId="0" applyNumberFormat="1" applyFont="1" applyBorder="1" applyAlignment="1">
      <alignment horizontal="center" vertical="center"/>
    </xf>
    <xf numFmtId="0" fontId="5" fillId="0" borderId="37" xfId="0" applyFont="1" applyBorder="1" applyAlignment="1">
      <alignment horizontal="center" vertical="center" wrapText="1"/>
    </xf>
    <xf numFmtId="0" fontId="9" fillId="4" borderId="37" xfId="0" applyFont="1" applyFill="1" applyBorder="1" applyAlignment="1">
      <alignment horizontal="center" vertical="center" wrapText="1"/>
    </xf>
    <xf numFmtId="0" fontId="5" fillId="0" borderId="117" xfId="0" applyFont="1" applyBorder="1" applyAlignment="1">
      <alignment horizontal="center" vertical="center" wrapText="1"/>
    </xf>
    <xf numFmtId="0" fontId="38" fillId="8" borderId="84" xfId="0" applyFont="1" applyFill="1" applyBorder="1" applyAlignment="1">
      <alignment horizontal="center" vertical="center" wrapText="1"/>
    </xf>
    <xf numFmtId="0" fontId="39" fillId="8" borderId="68" xfId="0" applyFont="1" applyFill="1" applyBorder="1" applyAlignment="1">
      <alignment horizontal="center" vertical="center"/>
    </xf>
    <xf numFmtId="0" fontId="9" fillId="9" borderId="19" xfId="0" applyFont="1" applyFill="1" applyBorder="1" applyAlignment="1">
      <alignment horizontal="center" vertical="center" textRotation="90" wrapText="1"/>
    </xf>
    <xf numFmtId="0" fontId="5" fillId="0" borderId="106" xfId="0" applyFont="1" applyBorder="1" applyAlignment="1">
      <alignment horizontal="center" vertical="center" wrapText="1"/>
    </xf>
    <xf numFmtId="0" fontId="8" fillId="0" borderId="26" xfId="0" applyFont="1" applyBorder="1" applyAlignment="1">
      <alignment horizontal="left" vertical="center" wrapText="1"/>
    </xf>
    <xf numFmtId="0" fontId="8" fillId="0" borderId="38" xfId="0" applyFont="1" applyBorder="1" applyAlignment="1">
      <alignment horizontal="left" vertical="center" wrapText="1"/>
    </xf>
    <xf numFmtId="0" fontId="9" fillId="4" borderId="19" xfId="0" applyFont="1" applyFill="1" applyBorder="1" applyAlignment="1">
      <alignment horizontal="center" vertical="center" wrapText="1"/>
    </xf>
    <xf numFmtId="0" fontId="9" fillId="9" borderId="46" xfId="0" applyFont="1" applyFill="1" applyBorder="1" applyAlignment="1">
      <alignment horizontal="center" vertical="center" wrapText="1"/>
    </xf>
    <xf numFmtId="0" fontId="8" fillId="4" borderId="37" xfId="0" applyFont="1" applyFill="1" applyBorder="1" applyAlignment="1">
      <alignment horizontal="center" vertical="center" wrapText="1"/>
    </xf>
    <xf numFmtId="0" fontId="9" fillId="9" borderId="47" xfId="0" applyFont="1" applyFill="1" applyBorder="1" applyAlignment="1">
      <alignment horizontal="center" vertical="center" wrapText="1"/>
    </xf>
    <xf numFmtId="0" fontId="9" fillId="8" borderId="85" xfId="0" applyFont="1" applyFill="1" applyBorder="1" applyAlignment="1">
      <alignment horizontal="center" vertical="center" wrapText="1"/>
    </xf>
    <xf numFmtId="0" fontId="9" fillId="8" borderId="8" xfId="0" applyFont="1" applyFill="1" applyBorder="1" applyAlignment="1">
      <alignment horizontal="right" vertical="center" wrapText="1"/>
    </xf>
    <xf numFmtId="0" fontId="8" fillId="8" borderId="97" xfId="0" applyFont="1" applyFill="1" applyBorder="1" applyAlignment="1">
      <alignment horizontal="left" vertical="center" wrapText="1"/>
    </xf>
    <xf numFmtId="0" fontId="8" fillId="0" borderId="0" xfId="0" applyFont="1" applyAlignment="1">
      <alignment horizontal="center" wrapText="1"/>
    </xf>
    <xf numFmtId="0" fontId="8" fillId="8" borderId="97" xfId="0" applyFont="1" applyFill="1" applyBorder="1" applyAlignment="1">
      <alignment vertical="center" wrapText="1"/>
    </xf>
    <xf numFmtId="0" fontId="9" fillId="28" borderId="101" xfId="0" applyFont="1" applyFill="1" applyBorder="1" applyAlignment="1">
      <alignment horizontal="left" vertical="center" wrapText="1"/>
    </xf>
    <xf numFmtId="0" fontId="9" fillId="9" borderId="8" xfId="0" applyFont="1" applyFill="1" applyBorder="1" applyAlignment="1">
      <alignment horizontal="center" vertical="center" wrapText="1"/>
    </xf>
    <xf numFmtId="0" fontId="9" fillId="28" borderId="5" xfId="0" applyFont="1" applyFill="1" applyBorder="1" applyAlignment="1">
      <alignment horizontal="center" vertical="center" wrapText="1"/>
    </xf>
    <xf numFmtId="0" fontId="9" fillId="8" borderId="86" xfId="0" applyFont="1" applyFill="1" applyBorder="1" applyAlignment="1">
      <alignment horizontal="center" vertical="center" wrapText="1"/>
    </xf>
    <xf numFmtId="0" fontId="8" fillId="24" borderId="107" xfId="0" applyFont="1" applyFill="1" applyBorder="1" applyAlignment="1">
      <alignment horizontal="left" vertical="center" wrapText="1"/>
    </xf>
    <xf numFmtId="0" fontId="0" fillId="0" borderId="138" xfId="0" applyFont="1" applyBorder="1" applyAlignment="1">
      <alignment horizontal="center" vertical="center" wrapText="1"/>
    </xf>
    <xf numFmtId="0" fontId="0" fillId="0" borderId="29" xfId="0" applyFont="1" applyBorder="1" applyAlignment="1">
      <alignment horizontal="center" vertical="center" wrapText="1"/>
    </xf>
    <xf numFmtId="0" fontId="25" fillId="0" borderId="106" xfId="0" applyFont="1" applyBorder="1" applyAlignment="1">
      <alignment horizontal="center" vertical="center" wrapText="1"/>
    </xf>
    <xf numFmtId="0" fontId="25" fillId="0" borderId="21" xfId="0" applyFont="1" applyBorder="1" applyAlignment="1">
      <alignment horizontal="center" vertical="center" wrapText="1"/>
    </xf>
    <xf numFmtId="0" fontId="8" fillId="0" borderId="37" xfId="0" applyFont="1" applyBorder="1" applyAlignment="1">
      <alignment horizontal="left" vertical="center" wrapText="1"/>
    </xf>
    <xf numFmtId="0" fontId="46" fillId="13" borderId="67" xfId="0" applyFont="1" applyFill="1" applyBorder="1" applyAlignment="1">
      <alignment horizontal="center" vertical="center" wrapText="1"/>
    </xf>
    <xf numFmtId="0" fontId="25" fillId="12" borderId="51" xfId="0" applyFont="1" applyFill="1" applyBorder="1" applyAlignment="1">
      <alignment horizontal="center"/>
    </xf>
    <xf numFmtId="0" fontId="0" fillId="33" borderId="68" xfId="0" applyFont="1" applyFill="1" applyBorder="1" applyAlignment="1">
      <alignment horizontal="right"/>
    </xf>
    <xf numFmtId="0" fontId="25" fillId="35" borderId="48" xfId="0" applyFont="1" applyFill="1" applyBorder="1" applyAlignment="1">
      <alignment horizontal="center"/>
    </xf>
    <xf numFmtId="1" fontId="0" fillId="0" borderId="21" xfId="0" applyNumberFormat="1" applyFont="1" applyBorder="1" applyAlignment="1">
      <alignment horizontal="center" vertical="center"/>
    </xf>
    <xf numFmtId="0" fontId="25" fillId="33" borderId="120" xfId="0" applyFont="1" applyFill="1" applyBorder="1" applyAlignment="1">
      <alignment horizontal="center"/>
    </xf>
    <xf numFmtId="0" fontId="4" fillId="0" borderId="121" xfId="0" applyFont="1" applyBorder="1"/>
    <xf numFmtId="0" fontId="25" fillId="13" borderId="67" xfId="0" applyFont="1" applyFill="1" applyBorder="1" applyAlignment="1">
      <alignment horizontal="center" vertical="center"/>
    </xf>
    <xf numFmtId="0" fontId="25" fillId="33" borderId="38" xfId="0" applyFont="1" applyFill="1" applyBorder="1" applyAlignment="1">
      <alignment horizontal="center" vertical="center"/>
    </xf>
    <xf numFmtId="0" fontId="44" fillId="0" borderId="116" xfId="0" applyFont="1" applyBorder="1" applyAlignment="1">
      <alignment horizontal="center"/>
    </xf>
    <xf numFmtId="0" fontId="4" fillId="0" borderId="116" xfId="0" applyFont="1" applyBorder="1"/>
    <xf numFmtId="0" fontId="25" fillId="33" borderId="19" xfId="0" applyFont="1" applyFill="1" applyBorder="1" applyAlignment="1">
      <alignment horizontal="center" vertical="center"/>
    </xf>
    <xf numFmtId="0" fontId="0" fillId="0" borderId="85" xfId="0" applyFont="1" applyBorder="1" applyAlignment="1">
      <alignment horizontal="left" vertical="center" wrapText="1"/>
    </xf>
    <xf numFmtId="0" fontId="25" fillId="33" borderId="106" xfId="0" applyFont="1" applyFill="1" applyBorder="1" applyAlignment="1">
      <alignment horizontal="center" vertical="center"/>
    </xf>
    <xf numFmtId="0" fontId="0" fillId="0" borderId="89" xfId="0" applyFont="1" applyBorder="1" applyAlignment="1">
      <alignment horizontal="left" vertical="center" wrapText="1"/>
    </xf>
    <xf numFmtId="0" fontId="25" fillId="33" borderId="37" xfId="0" applyFont="1" applyFill="1" applyBorder="1" applyAlignment="1">
      <alignment horizontal="center" vertical="center"/>
    </xf>
    <xf numFmtId="0" fontId="25" fillId="33" borderId="133" xfId="0" applyFont="1" applyFill="1" applyBorder="1" applyAlignment="1">
      <alignment horizontal="center" vertical="center"/>
    </xf>
    <xf numFmtId="0" fontId="13" fillId="0" borderId="0" xfId="0" applyFont="1" applyAlignment="1">
      <alignment horizontal="left" vertical="top" wrapText="1"/>
    </xf>
    <xf numFmtId="0" fontId="3" fillId="21" borderId="88" xfId="0" applyFont="1" applyFill="1" applyBorder="1" applyAlignment="1">
      <alignment horizontal="left" vertical="center" wrapText="1"/>
    </xf>
    <xf numFmtId="0" fontId="12" fillId="37" borderId="8" xfId="0" applyFont="1" applyFill="1" applyBorder="1" applyAlignment="1">
      <alignment horizontal="left"/>
    </xf>
    <xf numFmtId="0" fontId="12" fillId="0" borderId="0" xfId="0" applyFont="1" applyAlignment="1">
      <alignment horizontal="center" vertical="center"/>
    </xf>
    <xf numFmtId="0" fontId="4" fillId="0" borderId="128" xfId="0" applyFont="1" applyBorder="1"/>
    <xf numFmtId="0" fontId="43" fillId="21" borderId="8" xfId="0" applyFont="1" applyFill="1" applyBorder="1" applyAlignment="1">
      <alignment horizontal="center" vertical="center"/>
    </xf>
    <xf numFmtId="0" fontId="3" fillId="0" borderId="0" xfId="0" applyFont="1" applyAlignment="1">
      <alignment horizontal="center" vertical="center"/>
    </xf>
    <xf numFmtId="0" fontId="43" fillId="21" borderId="19" xfId="0" applyFont="1" applyFill="1" applyBorder="1" applyAlignment="1">
      <alignment horizontal="center" vertical="center" wrapText="1"/>
    </xf>
    <xf numFmtId="0" fontId="9" fillId="21" borderId="19" xfId="0" applyFont="1" applyFill="1" applyBorder="1" applyAlignment="1">
      <alignment horizontal="center" vertical="center" wrapText="1"/>
    </xf>
    <xf numFmtId="0" fontId="45" fillId="19" borderId="8" xfId="0" applyFont="1" applyFill="1" applyBorder="1" applyAlignment="1">
      <alignment horizontal="left" vertical="center" wrapText="1"/>
    </xf>
    <xf numFmtId="0" fontId="5" fillId="19" borderId="68" xfId="0" applyFont="1" applyFill="1" applyBorder="1" applyAlignment="1">
      <alignment horizontal="center" vertical="center" wrapText="1"/>
    </xf>
    <xf numFmtId="0" fontId="3" fillId="21" borderId="88" xfId="0" applyFont="1" applyFill="1" applyBorder="1" applyAlignment="1">
      <alignment horizontal="center" vertical="center" wrapText="1"/>
    </xf>
    <xf numFmtId="0" fontId="14" fillId="0" borderId="19" xfId="0" applyFont="1" applyBorder="1" applyAlignment="1">
      <alignment horizontal="center" wrapText="1"/>
    </xf>
  </cellXfs>
  <cellStyles count="1">
    <cellStyle name="Normal" xfId="0" builtinId="0"/>
  </cellStyles>
  <dxfs count="738">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A8D08D"/>
          <bgColor rgb="FFA8D08D"/>
        </patternFill>
      </fill>
    </dxf>
    <dxf>
      <fill>
        <patternFill patternType="solid">
          <fgColor rgb="FFCC3300"/>
          <bgColor rgb="FFCC33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BBB59"/>
          <bgColor rgb="FF9BBB59"/>
        </patternFill>
      </fill>
    </dxf>
    <dxf>
      <fill>
        <patternFill patternType="solid">
          <fgColor rgb="FF9BBB59"/>
          <bgColor rgb="FF9BBB59"/>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C00000"/>
          <bgColor rgb="FFC00000"/>
        </patternFill>
      </fill>
    </dxf>
    <dxf>
      <fill>
        <patternFill patternType="solid">
          <fgColor rgb="FF00B050"/>
          <bgColor rgb="FF00B05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cali.gov.co/desarrolloinstitucional/loader.php?lServicio=Tools2&amp;lTipo=descargas&amp;lFuncion=descargar&amp;idFile=29473" TargetMode="Externa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2.jpg"/><Relationship Id="rId1" Type="http://schemas.openxmlformats.org/officeDocument/2006/relationships/image" Target="../media/image21.jpg"/><Relationship Id="rId4"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1.jpg"/></Relationships>
</file>

<file path=xl/drawings/_rels/drawing15.xml.rels><?xml version="1.0" encoding="UTF-8" standalone="yes"?>
<Relationships xmlns="http://schemas.openxmlformats.org/package/2006/relationships"><Relationship Id="rId8" Type="http://schemas.openxmlformats.org/officeDocument/2006/relationships/image" Target="../media/image14.jpg"/><Relationship Id="rId13" Type="http://schemas.openxmlformats.org/officeDocument/2006/relationships/image" Target="../media/image19.jp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gif"/><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gif"/><Relationship Id="rId4" Type="http://schemas.openxmlformats.org/officeDocument/2006/relationships/image" Target="../media/image10.png"/><Relationship Id="rId9" Type="http://schemas.openxmlformats.org/officeDocument/2006/relationships/image" Target="../media/image15.gif"/><Relationship Id="rId1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8" Type="http://schemas.openxmlformats.org/officeDocument/2006/relationships/image" Target="../media/image14.jpg"/><Relationship Id="rId13" Type="http://schemas.openxmlformats.org/officeDocument/2006/relationships/image" Target="../media/image19.jp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gif"/><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gif"/><Relationship Id="rId4" Type="http://schemas.openxmlformats.org/officeDocument/2006/relationships/image" Target="../media/image10.png"/><Relationship Id="rId9" Type="http://schemas.openxmlformats.org/officeDocument/2006/relationships/image" Target="../media/image15.gif"/><Relationship Id="rId1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oneCellAnchor>
    <xdr:from>
      <xdr:col>0</xdr:col>
      <xdr:colOff>0</xdr:colOff>
      <xdr:row>6</xdr:row>
      <xdr:rowOff>142875</xdr:rowOff>
    </xdr:from>
    <xdr:ext cx="8848725" cy="85725"/>
    <xdr:sp macro="" textlink="">
      <xdr:nvSpPr>
        <xdr:cNvPr id="9" name="Shape 9"/>
        <xdr:cNvSpPr/>
      </xdr:nvSpPr>
      <xdr:spPr>
        <a:xfrm>
          <a:off x="926400" y="3741900"/>
          <a:ext cx="8839200" cy="76200"/>
        </a:xfrm>
        <a:prstGeom prst="rect">
          <a:avLst/>
        </a:prstGeom>
        <a:solidFill>
          <a:srgbClr val="DA121A"/>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6</xdr:row>
      <xdr:rowOff>19050</xdr:rowOff>
    </xdr:from>
    <xdr:ext cx="9115425" cy="142875"/>
    <xdr:sp macro="" textlink="">
      <xdr:nvSpPr>
        <xdr:cNvPr id="10" name="Shape 10"/>
        <xdr:cNvSpPr/>
      </xdr:nvSpPr>
      <xdr:spPr>
        <a:xfrm>
          <a:off x="793050" y="3713325"/>
          <a:ext cx="9105900" cy="133350"/>
        </a:xfrm>
        <a:prstGeom prst="rect">
          <a:avLst/>
        </a:prstGeom>
        <a:solidFill>
          <a:srgbClr val="0F47AF"/>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25</xdr:row>
      <xdr:rowOff>0</xdr:rowOff>
    </xdr:from>
    <xdr:ext cx="8848725" cy="66675"/>
    <xdr:sp macro="" textlink="">
      <xdr:nvSpPr>
        <xdr:cNvPr id="11" name="Shape 11"/>
        <xdr:cNvSpPr/>
      </xdr:nvSpPr>
      <xdr:spPr>
        <a:xfrm>
          <a:off x="926400" y="3751425"/>
          <a:ext cx="8839200" cy="57150"/>
        </a:xfrm>
        <a:prstGeom prst="rect">
          <a:avLst/>
        </a:prstGeom>
        <a:solidFill>
          <a:srgbClr val="DA121A"/>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lt1"/>
            </a:solidFill>
            <a:latin typeface="Calibri"/>
            <a:ea typeface="Calibri"/>
            <a:cs typeface="Calibri"/>
            <a:sym typeface="Calibri"/>
          </a:endParaRPr>
        </a:p>
      </xdr:txBody>
    </xdr:sp>
    <xdr:clientData fLocksWithSheet="0"/>
  </xdr:oneCellAnchor>
  <xdr:oneCellAnchor>
    <xdr:from>
      <xdr:col>0</xdr:col>
      <xdr:colOff>0</xdr:colOff>
      <xdr:row>25</xdr:row>
      <xdr:rowOff>38100</xdr:rowOff>
    </xdr:from>
    <xdr:ext cx="9115425" cy="161925"/>
    <xdr:sp macro="" textlink="">
      <xdr:nvSpPr>
        <xdr:cNvPr id="12" name="Shape 12"/>
        <xdr:cNvSpPr/>
      </xdr:nvSpPr>
      <xdr:spPr>
        <a:xfrm>
          <a:off x="793050" y="3703800"/>
          <a:ext cx="9105900" cy="152400"/>
        </a:xfrm>
        <a:prstGeom prst="rect">
          <a:avLst/>
        </a:prstGeom>
        <a:solidFill>
          <a:srgbClr val="078930"/>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66675</xdr:colOff>
      <xdr:row>7</xdr:row>
      <xdr:rowOff>95250</xdr:rowOff>
    </xdr:from>
    <xdr:ext cx="3724275" cy="4324350"/>
    <xdr:sp macro="" textlink="">
      <xdr:nvSpPr>
        <xdr:cNvPr id="13" name="Shape 13"/>
        <xdr:cNvSpPr/>
      </xdr:nvSpPr>
      <xdr:spPr>
        <a:xfrm>
          <a:off x="3488625" y="1622588"/>
          <a:ext cx="3714750" cy="4314825"/>
        </a:xfrm>
        <a:prstGeom prst="rect">
          <a:avLst/>
        </a:prstGeom>
        <a:noFill/>
        <a:ln w="12700" cap="flat" cmpd="sng">
          <a:solidFill>
            <a:schemeClr val="accent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704850</xdr:colOff>
      <xdr:row>18</xdr:row>
      <xdr:rowOff>104775</xdr:rowOff>
    </xdr:from>
    <xdr:ext cx="3667125" cy="847725"/>
    <xdr:grpSp>
      <xdr:nvGrpSpPr>
        <xdr:cNvPr id="2" name="Shape 2"/>
        <xdr:cNvGrpSpPr/>
      </xdr:nvGrpSpPr>
      <xdr:grpSpPr>
        <a:xfrm>
          <a:off x="4486275" y="3743325"/>
          <a:ext cx="3667125" cy="847725"/>
          <a:chOff x="3512438" y="3356138"/>
          <a:chExt cx="3667125" cy="847725"/>
        </a:xfrm>
      </xdr:grpSpPr>
      <xdr:grpSp>
        <xdr:nvGrpSpPr>
          <xdr:cNvPr id="14" name="Shape 14"/>
          <xdr:cNvGrpSpPr/>
        </xdr:nvGrpSpPr>
        <xdr:grpSpPr>
          <a:xfrm>
            <a:off x="3512438" y="3356138"/>
            <a:ext cx="3667125" cy="847725"/>
            <a:chOff x="3512438" y="3356138"/>
            <a:chExt cx="3667125" cy="847725"/>
          </a:xfrm>
        </xdr:grpSpPr>
        <xdr:sp macro="" textlink="">
          <xdr:nvSpPr>
            <xdr:cNvPr id="4" name="Shape 4"/>
            <xdr:cNvSpPr/>
          </xdr:nvSpPr>
          <xdr:spPr>
            <a:xfrm>
              <a:off x="3512438" y="3356138"/>
              <a:ext cx="3667125" cy="847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 name="Shape 15"/>
            <xdr:cNvGrpSpPr/>
          </xdr:nvGrpSpPr>
          <xdr:grpSpPr>
            <a:xfrm>
              <a:off x="3512438" y="3356138"/>
              <a:ext cx="3667125" cy="847725"/>
              <a:chOff x="4608726" y="3857626"/>
              <a:chExt cx="3525625" cy="881653"/>
            </a:xfrm>
          </xdr:grpSpPr>
          <xdr:sp macro="" textlink="">
            <xdr:nvSpPr>
              <xdr:cNvPr id="16" name="Shape 16"/>
              <xdr:cNvSpPr/>
            </xdr:nvSpPr>
            <xdr:spPr>
              <a:xfrm>
                <a:off x="4608726" y="3857626"/>
                <a:ext cx="3525625" cy="881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17" name="Shape 17">
                <a:hlinkClick xmlns:r="http://schemas.openxmlformats.org/officeDocument/2006/relationships" r:id="rId1"/>
              </xdr:cNvPr>
              <xdr:cNvSpPr/>
            </xdr:nvSpPr>
            <xdr:spPr>
              <a:xfrm>
                <a:off x="4608726" y="3857626"/>
                <a:ext cx="3525625" cy="881653"/>
              </a:xfrm>
              <a:prstGeom prst="snip2DiagRect">
                <a:avLst>
                  <a:gd name="adj1" fmla="val 0"/>
                  <a:gd name="adj2" fmla="val 16667"/>
                </a:avLst>
              </a:prstGeom>
              <a:solidFill>
                <a:srgbClr val="D8E2F3"/>
              </a:solidFill>
              <a:ln w="9525" cap="flat" cmpd="sng">
                <a:solidFill>
                  <a:schemeClr val="accent3"/>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Consulta la Política de Administración de Riesgos  </a:t>
                </a:r>
                <a:endParaRPr sz="1400"/>
              </a:p>
              <a:p>
                <a:pPr marL="0" lvl="0" indent="0" algn="ctr" rtl="0">
                  <a:spcBef>
                    <a:spcPts val="0"/>
                  </a:spcBef>
                  <a:spcAft>
                    <a:spcPts val="0"/>
                  </a:spcAft>
                  <a:buClr>
                    <a:schemeClr val="dk1"/>
                  </a:buClr>
                  <a:buSzPts val="1100"/>
                  <a:buFont typeface="Calibri"/>
                  <a:buNone/>
                </a:pPr>
                <a:r>
                  <a:rPr lang="en-US" sz="1100" b="1" i="0">
                    <a:solidFill>
                      <a:schemeClr val="dk1"/>
                    </a:solidFill>
                    <a:latin typeface="Calibri"/>
                    <a:ea typeface="Calibri"/>
                    <a:cs typeface="Calibri"/>
                    <a:sym typeface="Calibri"/>
                  </a:rPr>
                  <a:t/>
                </a:r>
                <a:br>
                  <a:rPr lang="en-US" sz="1100" b="1" i="0">
                    <a:solidFill>
                      <a:schemeClr val="dk1"/>
                    </a:solidFill>
                    <a:latin typeface="Calibri"/>
                    <a:ea typeface="Calibri"/>
                    <a:cs typeface="Calibri"/>
                    <a:sym typeface="Calibri"/>
                  </a:rPr>
                </a:br>
                <a:r>
                  <a:rPr lang="en-US" sz="1100" b="1" i="0">
                    <a:solidFill>
                      <a:schemeClr val="dk1"/>
                    </a:solidFill>
                    <a:latin typeface="Calibri"/>
                    <a:ea typeface="Calibri"/>
                    <a:cs typeface="Calibri"/>
                    <a:sym typeface="Calibri"/>
                  </a:rPr>
                  <a:t>Politica Administración Riesgos CCCI</a:t>
                </a:r>
                <a:endParaRPr sz="1100"/>
              </a:p>
            </xdr:txBody>
          </xdr:sp>
          <xdr:pic>
            <xdr:nvPicPr>
              <xdr:cNvPr id="18" name="Shape 18" descr="Resultado de imagen para pdf icon">
                <a:hlinkClick xmlns:r="http://schemas.openxmlformats.org/officeDocument/2006/relationships" r:id="rId1"/>
              </xdr:cNvPr>
              <xdr:cNvPicPr preferRelativeResize="0"/>
            </xdr:nvPicPr>
            <xdr:blipFill rotWithShape="1">
              <a:blip xmlns:r="http://schemas.openxmlformats.org/officeDocument/2006/relationships" r:embed="rId2">
                <a:alphaModFix/>
              </a:blip>
              <a:srcRect/>
              <a:stretch/>
            </xdr:blipFill>
            <xdr:spPr>
              <a:xfrm>
                <a:off x="4957712" y="4165651"/>
                <a:ext cx="390525" cy="390525"/>
              </a:xfrm>
              <a:prstGeom prst="rect">
                <a:avLst/>
              </a:prstGeom>
              <a:noFill/>
              <a:ln>
                <a:noFill/>
              </a:ln>
            </xdr:spPr>
          </xdr:pic>
        </xdr:grpSp>
      </xdr:grpSp>
    </xdr:grpSp>
    <xdr:clientData fLocksWithSheet="0"/>
  </xdr:oneCellAnchor>
  <xdr:oneCellAnchor>
    <xdr:from>
      <xdr:col>1</xdr:col>
      <xdr:colOff>66675</xdr:colOff>
      <xdr:row>19</xdr:row>
      <xdr:rowOff>209550</xdr:rowOff>
    </xdr:from>
    <xdr:ext cx="2781300" cy="333375"/>
    <xdr:sp macro="" textlink="">
      <xdr:nvSpPr>
        <xdr:cNvPr id="19" name="Shape 19"/>
        <xdr:cNvSpPr/>
      </xdr:nvSpPr>
      <xdr:spPr>
        <a:xfrm>
          <a:off x="3960113" y="3618075"/>
          <a:ext cx="2771775" cy="323850"/>
        </a:xfrm>
        <a:prstGeom prst="roundRect">
          <a:avLst>
            <a:gd name="adj" fmla="val 16667"/>
          </a:avLst>
        </a:prstGeom>
        <a:solidFill>
          <a:srgbClr val="6087CE"/>
        </a:solidFill>
        <a:ln w="1270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marR="0" lvl="0" indent="0" algn="ctr" rtl="0">
            <a:lnSpc>
              <a:spcPct val="100000"/>
            </a:lnSpc>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TABLA 2B VULNERABILIDAD AMENAZA</a:t>
          </a:r>
          <a:endParaRPr sz="1400"/>
        </a:p>
      </xdr:txBody>
    </xdr:sp>
    <xdr:clientData fLocksWithSheet="0"/>
  </xdr:oneCellAnchor>
  <xdr:oneCellAnchor>
    <xdr:from>
      <xdr:col>1</xdr:col>
      <xdr:colOff>133350</xdr:colOff>
      <xdr:row>8</xdr:row>
      <xdr:rowOff>47625</xdr:rowOff>
    </xdr:from>
    <xdr:ext cx="2724150" cy="333375"/>
    <xdr:sp macro="" textlink="">
      <xdr:nvSpPr>
        <xdr:cNvPr id="20" name="Shape 20"/>
        <xdr:cNvSpPr/>
      </xdr:nvSpPr>
      <xdr:spPr>
        <a:xfrm>
          <a:off x="3988688" y="3618075"/>
          <a:ext cx="2714625" cy="323850"/>
        </a:xfrm>
        <a:prstGeom prst="roundRect">
          <a:avLst>
            <a:gd name="adj" fmla="val 16667"/>
          </a:avLst>
        </a:prstGeom>
        <a:solidFill>
          <a:srgbClr val="6087CE"/>
        </a:solidFill>
        <a:ln w="1270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marR="0" lvl="0" indent="0" algn="ctr" rtl="0">
            <a:lnSpc>
              <a:spcPct val="100000"/>
            </a:lnSpc>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CLASIFICACION RIESGOS</a:t>
          </a:r>
          <a:endParaRPr sz="1400"/>
        </a:p>
      </xdr:txBody>
    </xdr:sp>
    <xdr:clientData fLocksWithSheet="0"/>
  </xdr:oneCellAnchor>
  <xdr:oneCellAnchor>
    <xdr:from>
      <xdr:col>1</xdr:col>
      <xdr:colOff>114300</xdr:colOff>
      <xdr:row>10</xdr:row>
      <xdr:rowOff>47625</xdr:rowOff>
    </xdr:from>
    <xdr:ext cx="2752725" cy="333375"/>
    <xdr:sp macro="" textlink="">
      <xdr:nvSpPr>
        <xdr:cNvPr id="21" name="Shape 21"/>
        <xdr:cNvSpPr/>
      </xdr:nvSpPr>
      <xdr:spPr>
        <a:xfrm>
          <a:off x="3974400" y="3618075"/>
          <a:ext cx="2743200" cy="323850"/>
        </a:xfrm>
        <a:prstGeom prst="roundRect">
          <a:avLst>
            <a:gd name="adj" fmla="val 16667"/>
          </a:avLst>
        </a:prstGeom>
        <a:solidFill>
          <a:srgbClr val="6087CE"/>
        </a:solidFill>
        <a:ln w="1270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marR="0" lvl="0" indent="0" algn="ctr" rtl="0">
            <a:lnSpc>
              <a:spcPct val="100000"/>
            </a:lnSpc>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PROBABILIDAD</a:t>
          </a:r>
          <a:endParaRPr sz="1400"/>
        </a:p>
      </xdr:txBody>
    </xdr:sp>
    <xdr:clientData fLocksWithSheet="0"/>
  </xdr:oneCellAnchor>
  <xdr:oneCellAnchor>
    <xdr:from>
      <xdr:col>1</xdr:col>
      <xdr:colOff>114300</xdr:colOff>
      <xdr:row>12</xdr:row>
      <xdr:rowOff>38100</xdr:rowOff>
    </xdr:from>
    <xdr:ext cx="2762250" cy="333375"/>
    <xdr:sp macro="" textlink="">
      <xdr:nvSpPr>
        <xdr:cNvPr id="22" name="Shape 22"/>
        <xdr:cNvSpPr/>
      </xdr:nvSpPr>
      <xdr:spPr>
        <a:xfrm>
          <a:off x="3969638" y="3618075"/>
          <a:ext cx="2752725" cy="323850"/>
        </a:xfrm>
        <a:prstGeom prst="roundRect">
          <a:avLst>
            <a:gd name="adj" fmla="val 16667"/>
          </a:avLst>
        </a:prstGeom>
        <a:solidFill>
          <a:srgbClr val="6087CE"/>
        </a:solidFill>
        <a:ln w="1270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marR="0" lvl="0" indent="0" algn="ctr" rtl="0">
            <a:lnSpc>
              <a:spcPct val="100000"/>
            </a:lnSpc>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IMPACTO SISTEMAS GESTION</a:t>
          </a:r>
          <a:endParaRPr sz="1400"/>
        </a:p>
      </xdr:txBody>
    </xdr:sp>
    <xdr:clientData fLocksWithSheet="0"/>
  </xdr:oneCellAnchor>
  <xdr:oneCellAnchor>
    <xdr:from>
      <xdr:col>1</xdr:col>
      <xdr:colOff>104775</xdr:colOff>
      <xdr:row>14</xdr:row>
      <xdr:rowOff>28575</xdr:rowOff>
    </xdr:from>
    <xdr:ext cx="2762250" cy="333375"/>
    <xdr:sp macro="" textlink="">
      <xdr:nvSpPr>
        <xdr:cNvPr id="23" name="Shape 23"/>
        <xdr:cNvSpPr/>
      </xdr:nvSpPr>
      <xdr:spPr>
        <a:xfrm>
          <a:off x="3969638" y="3618075"/>
          <a:ext cx="2752725" cy="323850"/>
        </a:xfrm>
        <a:prstGeom prst="roundRect">
          <a:avLst>
            <a:gd name="adj" fmla="val 16667"/>
          </a:avLst>
        </a:prstGeom>
        <a:solidFill>
          <a:srgbClr val="6087CE"/>
        </a:solidFill>
        <a:ln w="1270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marR="0" lvl="0" indent="0" algn="ctr" rtl="0">
            <a:lnSpc>
              <a:spcPct val="100000"/>
            </a:lnSpc>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IMPACTO CORRUPCION</a:t>
          </a:r>
          <a:endParaRPr sz="1400"/>
        </a:p>
      </xdr:txBody>
    </xdr:sp>
    <xdr:clientData fLocksWithSheet="0"/>
  </xdr:oneCellAnchor>
  <xdr:oneCellAnchor>
    <xdr:from>
      <xdr:col>1</xdr:col>
      <xdr:colOff>95250</xdr:colOff>
      <xdr:row>16</xdr:row>
      <xdr:rowOff>28575</xdr:rowOff>
    </xdr:from>
    <xdr:ext cx="2762250" cy="333375"/>
    <xdr:sp macro="" textlink="">
      <xdr:nvSpPr>
        <xdr:cNvPr id="24" name="Shape 24"/>
        <xdr:cNvSpPr/>
      </xdr:nvSpPr>
      <xdr:spPr>
        <a:xfrm>
          <a:off x="3969638" y="3618075"/>
          <a:ext cx="2752725" cy="323850"/>
        </a:xfrm>
        <a:prstGeom prst="roundRect">
          <a:avLst>
            <a:gd name="adj" fmla="val 16667"/>
          </a:avLst>
        </a:prstGeom>
        <a:solidFill>
          <a:srgbClr val="6087CE"/>
        </a:solidFill>
        <a:ln w="1270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marR="0" lvl="0" indent="0" algn="ctr" rtl="0">
            <a:lnSpc>
              <a:spcPct val="100000"/>
            </a:lnSpc>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ZONA DE RIESGO</a:t>
          </a:r>
          <a:endParaRPr sz="1200" b="1">
            <a:solidFill>
              <a:schemeClr val="lt1"/>
            </a:solidFill>
            <a:latin typeface="Calibri"/>
            <a:ea typeface="Calibri"/>
            <a:cs typeface="Calibri"/>
            <a:sym typeface="Calibri"/>
          </a:endParaRPr>
        </a:p>
      </xdr:txBody>
    </xdr:sp>
    <xdr:clientData fLocksWithSheet="0"/>
  </xdr:oneCellAnchor>
  <xdr:oneCellAnchor>
    <xdr:from>
      <xdr:col>1</xdr:col>
      <xdr:colOff>76200</xdr:colOff>
      <xdr:row>18</xdr:row>
      <xdr:rowOff>28575</xdr:rowOff>
    </xdr:from>
    <xdr:ext cx="2781300" cy="333375"/>
    <xdr:sp macro="" textlink="">
      <xdr:nvSpPr>
        <xdr:cNvPr id="25" name="Shape 25"/>
        <xdr:cNvSpPr/>
      </xdr:nvSpPr>
      <xdr:spPr>
        <a:xfrm>
          <a:off x="3960113" y="3618075"/>
          <a:ext cx="2771775" cy="323850"/>
        </a:xfrm>
        <a:prstGeom prst="roundRect">
          <a:avLst>
            <a:gd name="adj" fmla="val 16667"/>
          </a:avLst>
        </a:prstGeom>
        <a:solidFill>
          <a:srgbClr val="6087CE"/>
        </a:solidFill>
        <a:ln w="1270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marR="0" lvl="0" indent="0" algn="ctr" rtl="0">
            <a:lnSpc>
              <a:spcPct val="100000"/>
            </a:lnSpc>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TABLA 2A CLASIFICACION ACTIVOS INFO</a:t>
          </a:r>
          <a:endParaRPr sz="1400"/>
        </a:p>
      </xdr:txBody>
    </xdr:sp>
    <xdr:clientData fLocksWithSheet="0"/>
  </xdr:oneCellAnchor>
  <xdr:oneCellAnchor>
    <xdr:from>
      <xdr:col>1</xdr:col>
      <xdr:colOff>76200</xdr:colOff>
      <xdr:row>20</xdr:row>
      <xdr:rowOff>152400</xdr:rowOff>
    </xdr:from>
    <xdr:ext cx="2781300" cy="323850"/>
    <xdr:sp macro="" textlink="">
      <xdr:nvSpPr>
        <xdr:cNvPr id="26" name="Shape 26"/>
        <xdr:cNvSpPr/>
      </xdr:nvSpPr>
      <xdr:spPr>
        <a:xfrm>
          <a:off x="3960113" y="3622838"/>
          <a:ext cx="2771775" cy="314325"/>
        </a:xfrm>
        <a:prstGeom prst="roundRect">
          <a:avLst>
            <a:gd name="adj" fmla="val 16667"/>
          </a:avLst>
        </a:prstGeom>
        <a:solidFill>
          <a:srgbClr val="6087CE"/>
        </a:solidFill>
        <a:ln w="1270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marR="0" lvl="0" indent="0" algn="ctr" rtl="0">
            <a:lnSpc>
              <a:spcPct val="100000"/>
            </a:lnSpc>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LISTA CONTROLES ISO 27000</a:t>
          </a:r>
          <a:endParaRPr sz="1200" b="1">
            <a:solidFill>
              <a:schemeClr val="lt1"/>
            </a:solidFill>
            <a:latin typeface="Calibri"/>
            <a:ea typeface="Calibri"/>
            <a:cs typeface="Calibri"/>
            <a:sym typeface="Calibri"/>
          </a:endParaRPr>
        </a:p>
      </xdr:txBody>
    </xdr:sp>
    <xdr:clientData fLocksWithSheet="0"/>
  </xdr:oneCellAnchor>
  <xdr:oneCellAnchor>
    <xdr:from>
      <xdr:col>1</xdr:col>
      <xdr:colOff>76200</xdr:colOff>
      <xdr:row>21</xdr:row>
      <xdr:rowOff>238125</xdr:rowOff>
    </xdr:from>
    <xdr:ext cx="2781300" cy="314325"/>
    <xdr:sp macro="" textlink="">
      <xdr:nvSpPr>
        <xdr:cNvPr id="27" name="Shape 27"/>
        <xdr:cNvSpPr/>
      </xdr:nvSpPr>
      <xdr:spPr>
        <a:xfrm>
          <a:off x="3960113" y="3627600"/>
          <a:ext cx="2771775" cy="304800"/>
        </a:xfrm>
        <a:prstGeom prst="roundRect">
          <a:avLst>
            <a:gd name="adj" fmla="val 16667"/>
          </a:avLst>
        </a:prstGeom>
        <a:solidFill>
          <a:srgbClr val="6087CE"/>
        </a:solidFill>
        <a:ln w="1270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marR="0" lvl="0" indent="0" algn="ctr" rtl="0">
            <a:lnSpc>
              <a:spcPct val="100000"/>
            </a:lnSpc>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TECNICAS Y ORIENTACIONES</a:t>
          </a:r>
          <a:endParaRPr sz="1400"/>
        </a:p>
      </xdr:txBody>
    </xdr:sp>
    <xdr:clientData fLocksWithSheet="0"/>
  </xdr:oneCellAnchor>
  <xdr:oneCellAnchor>
    <xdr:from>
      <xdr:col>1</xdr:col>
      <xdr:colOff>85725</xdr:colOff>
      <xdr:row>21</xdr:row>
      <xdr:rowOff>600075</xdr:rowOff>
    </xdr:from>
    <xdr:ext cx="2781300" cy="323850"/>
    <xdr:sp macro="" textlink="">
      <xdr:nvSpPr>
        <xdr:cNvPr id="28" name="Shape 28"/>
        <xdr:cNvSpPr/>
      </xdr:nvSpPr>
      <xdr:spPr>
        <a:xfrm>
          <a:off x="3960113" y="3622838"/>
          <a:ext cx="2771775" cy="314325"/>
        </a:xfrm>
        <a:prstGeom prst="roundRect">
          <a:avLst>
            <a:gd name="adj" fmla="val 16667"/>
          </a:avLst>
        </a:prstGeom>
        <a:solidFill>
          <a:srgbClr val="6087CE"/>
        </a:solidFill>
        <a:ln w="1270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marR="0" lvl="0" indent="0" algn="ctr" rtl="0">
            <a:lnSpc>
              <a:spcPct val="100000"/>
            </a:lnSpc>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GLOSARIO RIESGOS CORRUPCION</a:t>
          </a:r>
          <a:endParaRPr sz="1400"/>
        </a:p>
      </xdr:txBody>
    </xdr:sp>
    <xdr:clientData fLocksWithSheet="0"/>
  </xdr:oneCellAnchor>
  <xdr:oneCellAnchor>
    <xdr:from>
      <xdr:col>1</xdr:col>
      <xdr:colOff>352425</xdr:colOff>
      <xdr:row>0</xdr:row>
      <xdr:rowOff>133350</xdr:rowOff>
    </xdr:from>
    <xdr:ext cx="1238250" cy="952500"/>
    <xdr:pic>
      <xdr:nvPicPr>
        <xdr:cNvPr id="3" name="image1.png" descr="AlcaldÃ­a de Santiago de Cali"/>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304800</xdr:colOff>
      <xdr:row>11</xdr:row>
      <xdr:rowOff>133350</xdr:rowOff>
    </xdr:from>
    <xdr:ext cx="2771775" cy="476250"/>
    <xdr:pic>
      <xdr:nvPicPr>
        <xdr:cNvPr id="5" name="image2.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695325</xdr:colOff>
      <xdr:row>8</xdr:row>
      <xdr:rowOff>38100</xdr:rowOff>
    </xdr:from>
    <xdr:ext cx="3590925" cy="457200"/>
    <xdr:pic>
      <xdr:nvPicPr>
        <xdr:cNvPr id="6" name="image4.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419100</xdr:colOff>
      <xdr:row>15</xdr:row>
      <xdr:rowOff>66675</xdr:rowOff>
    </xdr:from>
    <xdr:ext cx="2571750" cy="400050"/>
    <xdr:pic>
      <xdr:nvPicPr>
        <xdr:cNvPr id="7" name="image3.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114300</xdr:colOff>
      <xdr:row>2</xdr:row>
      <xdr:rowOff>104775</xdr:rowOff>
    </xdr:from>
    <xdr:ext cx="1581150" cy="476250"/>
    <xdr:grpSp>
      <xdr:nvGrpSpPr>
        <xdr:cNvPr id="2" name="Shape 2"/>
        <xdr:cNvGrpSpPr/>
      </xdr:nvGrpSpPr>
      <xdr:grpSpPr>
        <a:xfrm>
          <a:off x="4555425" y="3541875"/>
          <a:ext cx="1581150" cy="476250"/>
          <a:chOff x="4555425" y="3541875"/>
          <a:chExt cx="1581150" cy="476250"/>
        </a:xfrm>
      </xdr:grpSpPr>
      <xdr:grpSp>
        <xdr:nvGrpSpPr>
          <xdr:cNvPr id="74" name="Shape 74"/>
          <xdr:cNvGrpSpPr/>
        </xdr:nvGrpSpPr>
        <xdr:grpSpPr>
          <a:xfrm>
            <a:off x="4555425" y="3541875"/>
            <a:ext cx="1581150" cy="476250"/>
            <a:chOff x="4555425" y="3541875"/>
            <a:chExt cx="1581150" cy="476250"/>
          </a:xfrm>
        </xdr:grpSpPr>
        <xdr:sp macro="" textlink="">
          <xdr:nvSpPr>
            <xdr:cNvPr id="4" name="Shape 4"/>
            <xdr:cNvSpPr/>
          </xdr:nvSpPr>
          <xdr:spPr>
            <a:xfrm>
              <a:off x="4555425" y="3541875"/>
              <a:ext cx="1581150"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5" name="Shape 75"/>
            <xdr:cNvGrpSpPr/>
          </xdr:nvGrpSpPr>
          <xdr:grpSpPr>
            <a:xfrm>
              <a:off x="4555425" y="3541875"/>
              <a:ext cx="1581150" cy="476250"/>
              <a:chOff x="47625" y="76200"/>
              <a:chExt cx="1019175" cy="447675"/>
            </a:xfrm>
          </xdr:grpSpPr>
          <xdr:sp macro="" textlink="">
            <xdr:nvSpPr>
              <xdr:cNvPr id="76" name="Shape 76"/>
              <xdr:cNvSpPr/>
            </xdr:nvSpPr>
            <xdr:spPr>
              <a:xfrm>
                <a:off x="47625" y="76200"/>
                <a:ext cx="10191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7" name="Shape 77"/>
              <xdr:cNvSpPr/>
            </xdr:nvSpPr>
            <xdr:spPr>
              <a:xfrm>
                <a:off x="47625" y="76200"/>
                <a:ext cx="1019175" cy="447675"/>
              </a:xfrm>
              <a:prstGeom prst="leftArrow">
                <a:avLst>
                  <a:gd name="adj1" fmla="val 50000"/>
                  <a:gd name="adj2" fmla="val 50000"/>
                </a:avLst>
              </a:prstGeom>
              <a:gradFill>
                <a:gsLst>
                  <a:gs pos="0">
                    <a:srgbClr val="5F82CA"/>
                  </a:gs>
                  <a:gs pos="50000">
                    <a:srgbClr val="3C70CA"/>
                  </a:gs>
                  <a:gs pos="100000">
                    <a:srgbClr val="2E60B9"/>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050"/>
                  <a:buFont typeface="Arial"/>
                  <a:buNone/>
                </a:pPr>
                <a:endParaRPr sz="1050" b="0"/>
              </a:p>
            </xdr:txBody>
          </xdr:sp>
          <xdr:sp macro="" textlink="">
            <xdr:nvSpPr>
              <xdr:cNvPr id="78" name="Shape 78"/>
              <xdr:cNvSpPr txBox="1"/>
            </xdr:nvSpPr>
            <xdr:spPr>
              <a:xfrm>
                <a:off x="228600" y="161925"/>
                <a:ext cx="819150" cy="276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100"/>
                  <a:buFont typeface="Calibri"/>
                  <a:buNone/>
                </a:pPr>
                <a:r>
                  <a:rPr lang="en-US" sz="1100" b="1">
                    <a:solidFill>
                      <a:schemeClr val="lt1"/>
                    </a:solidFill>
                    <a:latin typeface="Calibri"/>
                    <a:ea typeface="Calibri"/>
                    <a:cs typeface="Calibri"/>
                    <a:sym typeface="Calibri"/>
                  </a:rPr>
                  <a:t>REGRESAR</a:t>
                </a:r>
                <a:endParaRPr sz="1400"/>
              </a:p>
            </xdr:txBody>
          </xdr:sp>
        </xdr:grpSp>
      </xdr:grpSp>
    </xdr:grp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28575</xdr:colOff>
      <xdr:row>0</xdr:row>
      <xdr:rowOff>95250</xdr:rowOff>
    </xdr:from>
    <xdr:ext cx="50701575" cy="1333500"/>
    <xdr:grpSp>
      <xdr:nvGrpSpPr>
        <xdr:cNvPr id="2" name="Shape 2"/>
        <xdr:cNvGrpSpPr/>
      </xdr:nvGrpSpPr>
      <xdr:grpSpPr>
        <a:xfrm>
          <a:off x="28575" y="95250"/>
          <a:ext cx="50701575" cy="1333500"/>
          <a:chOff x="0" y="3113250"/>
          <a:chExt cx="10692000" cy="1333500"/>
        </a:xfrm>
      </xdr:grpSpPr>
      <xdr:grpSp>
        <xdr:nvGrpSpPr>
          <xdr:cNvPr id="79" name="Shape 79"/>
          <xdr:cNvGrpSpPr/>
        </xdr:nvGrpSpPr>
        <xdr:grpSpPr>
          <a:xfrm>
            <a:off x="0" y="3113250"/>
            <a:ext cx="10692000" cy="1333500"/>
            <a:chOff x="0" y="109141"/>
            <a:chExt cx="49695097" cy="4337606"/>
          </a:xfrm>
        </xdr:grpSpPr>
        <xdr:sp macro="" textlink="">
          <xdr:nvSpPr>
            <xdr:cNvPr id="4" name="Shape 4"/>
            <xdr:cNvSpPr/>
          </xdr:nvSpPr>
          <xdr:spPr>
            <a:xfrm>
              <a:off x="0" y="109141"/>
              <a:ext cx="49695075" cy="4337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0" name="Shape 80"/>
            <xdr:cNvGrpSpPr/>
          </xdr:nvGrpSpPr>
          <xdr:grpSpPr>
            <a:xfrm>
              <a:off x="28576" y="109141"/>
              <a:ext cx="49666521" cy="1307703"/>
              <a:chOff x="0" y="3032288"/>
              <a:chExt cx="10692000" cy="1495425"/>
            </a:xfrm>
          </xdr:grpSpPr>
          <xdr:sp macro="" textlink="">
            <xdr:nvSpPr>
              <xdr:cNvPr id="81" name="Shape 81"/>
              <xdr:cNvSpPr/>
            </xdr:nvSpPr>
            <xdr:spPr>
              <a:xfrm>
                <a:off x="0" y="3032288"/>
                <a:ext cx="10692000" cy="1495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2" name="Shape 82"/>
              <xdr:cNvGrpSpPr/>
            </xdr:nvGrpSpPr>
            <xdr:grpSpPr>
              <a:xfrm>
                <a:off x="0" y="3032288"/>
                <a:ext cx="10692000" cy="1481046"/>
                <a:chOff x="3" y="-1"/>
                <a:chExt cx="848" cy="103"/>
              </a:xfrm>
            </xdr:grpSpPr>
            <xdr:sp macro="" textlink="">
              <xdr:nvSpPr>
                <xdr:cNvPr id="83" name="Shape 83"/>
                <xdr:cNvSpPr/>
              </xdr:nvSpPr>
              <xdr:spPr>
                <a:xfrm>
                  <a:off x="3" y="-1"/>
                  <a:ext cx="825" cy="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84" name="Shape 84"/>
                <xdr:cNvSpPr/>
              </xdr:nvSpPr>
              <xdr:spPr>
                <a:xfrm>
                  <a:off x="4" y="-1"/>
                  <a:ext cx="847" cy="103"/>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rgbClr val="000000"/>
                    </a:solidFill>
                  </a:endParaRPr>
                </a:p>
              </xdr:txBody>
            </xdr:sp>
            <xdr:sp macro="" textlink="">
              <xdr:nvSpPr>
                <xdr:cNvPr id="85" name="Shape 85"/>
                <xdr:cNvSpPr txBox="1"/>
              </xdr:nvSpPr>
              <xdr:spPr>
                <a:xfrm>
                  <a:off x="670" y="-1"/>
                  <a:ext cx="181" cy="3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0" anchor="ctr" anchorCtr="0">
                  <a:noAutofit/>
                </a:bodyPr>
                <a:lstStyle/>
                <a:p>
                  <a:pPr marL="0" lvl="0" indent="0" algn="ctr" rtl="1">
                    <a:spcBef>
                      <a:spcPts val="0"/>
                    </a:spcBef>
                    <a:spcAft>
                      <a:spcPts val="0"/>
                    </a:spcAft>
                    <a:buClr>
                      <a:srgbClr val="000000"/>
                    </a:buClr>
                    <a:buSzPts val="900"/>
                    <a:buFont typeface="Arial"/>
                    <a:buNone/>
                  </a:pPr>
                  <a:r>
                    <a:rPr lang="en-US" sz="900" b="0" i="0" strike="noStrike">
                      <a:solidFill>
                        <a:srgbClr val="000000"/>
                      </a:solidFill>
                      <a:latin typeface="Arial"/>
                      <a:ea typeface="Arial"/>
                      <a:cs typeface="Arial"/>
                      <a:sym typeface="Arial"/>
                    </a:rPr>
                    <a:t>MEDE01.05.02.18.P01.F21</a:t>
                  </a:r>
                  <a:endParaRPr sz="1400"/>
                </a:p>
              </xdr:txBody>
            </xdr:sp>
            <xdr:sp macro="" textlink="">
              <xdr:nvSpPr>
                <xdr:cNvPr id="86" name="Shape 86"/>
                <xdr:cNvSpPr/>
              </xdr:nvSpPr>
              <xdr:spPr>
                <a:xfrm>
                  <a:off x="670" y="34"/>
                  <a:ext cx="95" cy="19"/>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0" anchor="ctr" anchorCtr="0">
                  <a:noAutofit/>
                </a:bodyPr>
                <a:lstStyle/>
                <a:p>
                  <a:pPr marL="0" lvl="0" indent="0" algn="ctr" rtl="1">
                    <a:spcBef>
                      <a:spcPts val="0"/>
                    </a:spcBef>
                    <a:spcAft>
                      <a:spcPts val="0"/>
                    </a:spcAft>
                    <a:buClr>
                      <a:srgbClr val="000000"/>
                    </a:buClr>
                    <a:buSzPts val="800"/>
                    <a:buFont typeface="Arial"/>
                    <a:buNone/>
                  </a:pPr>
                  <a:r>
                    <a:rPr lang="en-US" sz="800" b="0" i="0" strike="noStrike">
                      <a:solidFill>
                        <a:srgbClr val="000000"/>
                      </a:solidFill>
                      <a:latin typeface="Arial"/>
                      <a:ea typeface="Arial"/>
                      <a:cs typeface="Arial"/>
                      <a:sym typeface="Arial"/>
                    </a:rPr>
                    <a:t>VERSIÓN</a:t>
                  </a:r>
                  <a:endParaRPr sz="1400"/>
                </a:p>
              </xdr:txBody>
            </xdr:sp>
            <xdr:sp macro="" textlink="">
              <xdr:nvSpPr>
                <xdr:cNvPr id="87" name="Shape 87"/>
                <xdr:cNvSpPr txBox="1"/>
              </xdr:nvSpPr>
              <xdr:spPr>
                <a:xfrm>
                  <a:off x="765" y="53"/>
                  <a:ext cx="86" cy="49"/>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22850" anchor="ctr" anchorCtr="0">
                  <a:noAutofit/>
                </a:bodyPr>
                <a:lstStyle/>
                <a:p>
                  <a:pPr marL="0" lvl="0" indent="0" algn="ctr" rtl="1">
                    <a:spcBef>
                      <a:spcPts val="0"/>
                    </a:spcBef>
                    <a:spcAft>
                      <a:spcPts val="0"/>
                    </a:spcAft>
                    <a:buClr>
                      <a:srgbClr val="FF0000"/>
                    </a:buClr>
                    <a:buSzPts val="800"/>
                    <a:buFont typeface="Arial"/>
                    <a:buNone/>
                  </a:pPr>
                  <a:r>
                    <a:rPr lang="en-US" sz="800" b="0" i="0" strike="noStrike">
                      <a:solidFill>
                        <a:srgbClr val="000000"/>
                      </a:solidFill>
                      <a:latin typeface="Arial"/>
                      <a:ea typeface="Arial"/>
                      <a:cs typeface="Arial"/>
                      <a:sym typeface="Arial"/>
                    </a:rPr>
                    <a:t>17/May/2019</a:t>
                  </a:r>
                  <a:endParaRPr sz="1400"/>
                </a:p>
              </xdr:txBody>
            </xdr:sp>
            <xdr:sp macro="" textlink="">
              <xdr:nvSpPr>
                <xdr:cNvPr id="88" name="Shape 88"/>
                <xdr:cNvSpPr txBox="1"/>
              </xdr:nvSpPr>
              <xdr:spPr>
                <a:xfrm>
                  <a:off x="670" y="53"/>
                  <a:ext cx="95" cy="49"/>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22850" anchor="ctr" anchorCtr="0">
                  <a:noAutofit/>
                </a:bodyPr>
                <a:lstStyle/>
                <a:p>
                  <a:pPr marL="0" lvl="0" indent="0" algn="ctr" rtl="1">
                    <a:spcBef>
                      <a:spcPts val="0"/>
                    </a:spcBef>
                    <a:spcAft>
                      <a:spcPts val="0"/>
                    </a:spcAft>
                    <a:buClr>
                      <a:srgbClr val="000000"/>
                    </a:buClr>
                    <a:buSzPts val="800"/>
                    <a:buFont typeface="Arial"/>
                    <a:buNone/>
                  </a:pPr>
                  <a:r>
                    <a:rPr lang="en-US" sz="800" b="0" i="0" strike="noStrike">
                      <a:solidFill>
                        <a:srgbClr val="000000"/>
                      </a:solidFill>
                      <a:latin typeface="Arial"/>
                      <a:ea typeface="Arial"/>
                      <a:cs typeface="Arial"/>
                      <a:sym typeface="Arial"/>
                    </a:rPr>
                    <a:t>FECHA DE ENTRADA EN VIGENCIA</a:t>
                  </a:r>
                  <a:endParaRPr sz="800" b="0" i="0" strike="noStrike">
                    <a:solidFill>
                      <a:srgbClr val="000000"/>
                    </a:solidFill>
                    <a:latin typeface="Arial"/>
                    <a:ea typeface="Arial"/>
                    <a:cs typeface="Arial"/>
                    <a:sym typeface="Arial"/>
                  </a:endParaRPr>
                </a:p>
              </xdr:txBody>
            </xdr:sp>
            <xdr:sp macro="" textlink="">
              <xdr:nvSpPr>
                <xdr:cNvPr id="89" name="Shape 89"/>
                <xdr:cNvSpPr txBox="1"/>
              </xdr:nvSpPr>
              <xdr:spPr>
                <a:xfrm>
                  <a:off x="116" y="-1"/>
                  <a:ext cx="554" cy="103"/>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36575" tIns="22850" rIns="36575" bIns="22850" anchor="ctr" anchorCtr="0">
                  <a:noAutofit/>
                </a:bodyPr>
                <a:lstStyle/>
                <a:p>
                  <a:pPr marL="0" lvl="0" indent="0" algn="ctr" rtl="0">
                    <a:spcBef>
                      <a:spcPts val="0"/>
                    </a:spcBef>
                    <a:spcAft>
                      <a:spcPts val="0"/>
                    </a:spcAft>
                    <a:buSzPts val="1000"/>
                    <a:buFont typeface="Arial"/>
                    <a:buNone/>
                  </a:pPr>
                  <a:r>
                    <a:rPr lang="en-US" sz="1000">
                      <a:latin typeface="Arial"/>
                      <a:ea typeface="Arial"/>
                      <a:cs typeface="Arial"/>
                      <a:sym typeface="Arial"/>
                    </a:rPr>
                    <a:t>SISTEMAS DE GESTIÓN Y CONTROL INTEGRADOS</a:t>
                  </a:r>
                  <a:endParaRPr sz="1400"/>
                </a:p>
                <a:p>
                  <a:pPr marL="0" lvl="0" indent="0" algn="ctr" rtl="0">
                    <a:spcBef>
                      <a:spcPts val="0"/>
                    </a:spcBef>
                    <a:spcAft>
                      <a:spcPts val="0"/>
                    </a:spcAft>
                    <a:buSzPts val="1000"/>
                    <a:buFont typeface="Arial"/>
                    <a:buNone/>
                  </a:pPr>
                  <a:r>
                    <a:rPr lang="en-US" sz="1000">
                      <a:latin typeface="Arial"/>
                      <a:ea typeface="Arial"/>
                      <a:cs typeface="Arial"/>
                      <a:sym typeface="Arial"/>
                    </a:rPr>
                    <a:t>(SISTEDA, SGC y MECI)</a:t>
                  </a:r>
                  <a:endParaRPr sz="1400"/>
                </a:p>
                <a:p>
                  <a:pPr marL="0" lvl="0" indent="0" algn="ctr" rtl="0">
                    <a:spcBef>
                      <a:spcPts val="0"/>
                    </a:spcBef>
                    <a:spcAft>
                      <a:spcPts val="0"/>
                    </a:spcAft>
                    <a:buSzPts val="1200"/>
                    <a:buFont typeface="Arial"/>
                    <a:buNone/>
                  </a:pPr>
                  <a:endParaRPr sz="1200" b="0" i="0" u="none" strike="noStrike">
                    <a:solidFill>
                      <a:srgbClr val="000000"/>
                    </a:solidFill>
                    <a:latin typeface="Arial"/>
                    <a:ea typeface="Arial"/>
                    <a:cs typeface="Arial"/>
                    <a:sym typeface="Arial"/>
                  </a:endParaRPr>
                </a:p>
                <a:p>
                  <a:pPr marL="0" lvl="0" indent="0" algn="ctr" rtl="0">
                    <a:spcBef>
                      <a:spcPts val="0"/>
                    </a:spcBef>
                    <a:spcAft>
                      <a:spcPts val="0"/>
                    </a:spcAft>
                    <a:buClr>
                      <a:srgbClr val="000000"/>
                    </a:buClr>
                    <a:buSzPts val="1200"/>
                    <a:buFont typeface="Arial"/>
                    <a:buNone/>
                  </a:pPr>
                  <a:r>
                    <a:rPr lang="en-US" sz="1200" b="1" i="0" u="none" strike="noStrike">
                      <a:solidFill>
                        <a:srgbClr val="000000"/>
                      </a:solidFill>
                      <a:latin typeface="Arial"/>
                      <a:ea typeface="Arial"/>
                      <a:cs typeface="Arial"/>
                      <a:sym typeface="Arial"/>
                    </a:rPr>
                    <a:t>MAPA DE RIESGOS POR PROCESO</a:t>
                  </a:r>
                  <a:endParaRPr sz="1400"/>
                </a:p>
              </xdr:txBody>
            </xdr:sp>
            <xdr:sp macro="" textlink="">
              <xdr:nvSpPr>
                <xdr:cNvPr id="90" name="Shape 90"/>
                <xdr:cNvSpPr txBox="1"/>
              </xdr:nvSpPr>
              <xdr:spPr>
                <a:xfrm>
                  <a:off x="21" y="72"/>
                  <a:ext cx="76" cy="28"/>
                </a:xfrm>
                <a:prstGeom prst="rect">
                  <a:avLst/>
                </a:prstGeom>
                <a:solidFill>
                  <a:srgbClr val="FFFFFF"/>
                </a:solidFill>
                <a:ln>
                  <a:noFill/>
                </a:ln>
              </xdr:spPr>
              <xdr:txBody>
                <a:bodyPr spcFirstLastPara="1" wrap="square" lIns="27425" tIns="18275" rIns="27425" bIns="0" anchor="ctr" anchorCtr="0">
                  <a:noAutofit/>
                </a:bodyPr>
                <a:lstStyle/>
                <a:p>
                  <a:pPr marL="0" lvl="0" indent="0" algn="ctr" rtl="1">
                    <a:spcBef>
                      <a:spcPts val="0"/>
                    </a:spcBef>
                    <a:spcAft>
                      <a:spcPts val="0"/>
                    </a:spcAft>
                    <a:buClr>
                      <a:srgbClr val="000000"/>
                    </a:buClr>
                    <a:buSzPts val="700"/>
                    <a:buFont typeface="Arial"/>
                    <a:buNone/>
                  </a:pPr>
                  <a:r>
                    <a:rPr lang="en-US" sz="700" b="0" i="0" strike="noStrike">
                      <a:solidFill>
                        <a:srgbClr val="000000"/>
                      </a:solidFill>
                      <a:latin typeface="Arial"/>
                      <a:ea typeface="Arial"/>
                      <a:cs typeface="Arial"/>
                      <a:sym typeface="Arial"/>
                    </a:rPr>
                    <a:t>DIRECCIONAMIENTO ESTRATÉGICO </a:t>
                  </a:r>
                  <a:endParaRPr sz="1400"/>
                </a:p>
                <a:p>
                  <a:pPr marL="0" lvl="0" indent="0" algn="ctr" rtl="1">
                    <a:spcBef>
                      <a:spcPts val="0"/>
                    </a:spcBef>
                    <a:spcAft>
                      <a:spcPts val="0"/>
                    </a:spcAft>
                    <a:buClr>
                      <a:srgbClr val="000000"/>
                    </a:buClr>
                    <a:buSzPts val="700"/>
                    <a:buFont typeface="Arial"/>
                    <a:buNone/>
                  </a:pPr>
                  <a:r>
                    <a:rPr lang="en-US" sz="700" b="0" i="0" strike="noStrike">
                      <a:solidFill>
                        <a:srgbClr val="000000"/>
                      </a:solidFill>
                      <a:latin typeface="Arial"/>
                      <a:ea typeface="Arial"/>
                      <a:cs typeface="Arial"/>
                      <a:sym typeface="Arial"/>
                    </a:rPr>
                    <a:t>PLANEACIÒN INSTITUCIONAL</a:t>
                  </a:r>
                  <a:endParaRPr sz="1400"/>
                </a:p>
              </xdr:txBody>
            </xdr:sp>
          </xdr:grpSp>
        </xdr:grpSp>
        <xdr:sp macro="" textlink="">
          <xdr:nvSpPr>
            <xdr:cNvPr id="91" name="Shape 91"/>
            <xdr:cNvSpPr txBox="1"/>
          </xdr:nvSpPr>
          <xdr:spPr>
            <a:xfrm>
              <a:off x="44668281" y="595974"/>
              <a:ext cx="4972843" cy="244926"/>
            </a:xfrm>
            <a:prstGeom prst="rect">
              <a:avLst/>
            </a:prstGeom>
            <a:noFill/>
            <a:ln>
              <a:noFill/>
            </a:ln>
          </xdr:spPr>
          <xdr:txBody>
            <a:bodyPr spcFirstLastPara="1" wrap="square" lIns="27425" tIns="27425" rIns="0" bIns="0" anchor="ctr" anchorCtr="1">
              <a:noAutofit/>
            </a:bodyPr>
            <a:lstStyle/>
            <a:p>
              <a:pPr marL="0" lvl="0" indent="0" algn="ctr" rtl="0">
                <a:spcBef>
                  <a:spcPts val="0"/>
                </a:spcBef>
                <a:spcAft>
                  <a:spcPts val="0"/>
                </a:spcAft>
                <a:buClr>
                  <a:srgbClr val="FF0000"/>
                </a:buClr>
                <a:buSzPts val="1100"/>
                <a:buFont typeface="Calibri"/>
                <a:buNone/>
              </a:pPr>
              <a:r>
                <a:rPr lang="en-US" sz="800" b="0" i="0" u="none" strike="noStrike">
                  <a:solidFill>
                    <a:srgbClr val="000000"/>
                  </a:solidFill>
                  <a:latin typeface="Arial"/>
                  <a:ea typeface="Arial"/>
                  <a:cs typeface="Arial"/>
                  <a:sym typeface="Arial"/>
                </a:rPr>
                <a:t>03</a:t>
              </a:r>
              <a:endParaRPr sz="1400"/>
            </a:p>
          </xdr:txBody>
        </xdr:sp>
        <xdr:grpSp>
          <xdr:nvGrpSpPr>
            <xdr:cNvPr id="92" name="Shape 92"/>
            <xdr:cNvGrpSpPr/>
          </xdr:nvGrpSpPr>
          <xdr:grpSpPr>
            <a:xfrm>
              <a:off x="0" y="3113250"/>
              <a:ext cx="10691994" cy="1333497"/>
              <a:chOff x="28576" y="109141"/>
              <a:chExt cx="49666500" cy="1307700"/>
            </a:xfrm>
          </xdr:grpSpPr>
          <xdr:sp macro="" textlink="">
            <xdr:nvSpPr>
              <xdr:cNvPr id="93" name="Shape 93"/>
              <xdr:cNvSpPr/>
            </xdr:nvSpPr>
            <xdr:spPr>
              <a:xfrm>
                <a:off x="28576" y="109141"/>
                <a:ext cx="49666500" cy="1307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94" name="Shape 94" descr="escudo"/>
              <xdr:cNvPicPr preferRelativeResize="0"/>
            </xdr:nvPicPr>
            <xdr:blipFill rotWithShape="1">
              <a:blip xmlns:r="http://schemas.openxmlformats.org/officeDocument/2006/relationships" r:embed="rId1">
                <a:alphaModFix/>
              </a:blip>
              <a:srcRect/>
              <a:stretch/>
            </xdr:blipFill>
            <xdr:spPr>
              <a:xfrm>
                <a:off x="2761779" y="214816"/>
                <a:ext cx="1080000" cy="828000"/>
              </a:xfrm>
              <a:prstGeom prst="rect">
                <a:avLst/>
              </a:prstGeom>
              <a:noFill/>
              <a:ln>
                <a:noFill/>
              </a:ln>
            </xdr:spPr>
          </xdr:pic>
        </xdr:grpSp>
      </xdr:grpSp>
    </xdr:grpSp>
    <xdr:clientData fLocksWithSheet="0"/>
  </xdr:oneCellAnchor>
  <xdr:oneCellAnchor>
    <xdr:from>
      <xdr:col>1</xdr:col>
      <xdr:colOff>47625</xdr:colOff>
      <xdr:row>1</xdr:row>
      <xdr:rowOff>66675</xdr:rowOff>
    </xdr:from>
    <xdr:ext cx="1019175" cy="457200"/>
    <xdr:grpSp>
      <xdr:nvGrpSpPr>
        <xdr:cNvPr id="3" name="Shape 2"/>
        <xdr:cNvGrpSpPr/>
      </xdr:nvGrpSpPr>
      <xdr:grpSpPr>
        <a:xfrm>
          <a:off x="123825" y="171450"/>
          <a:ext cx="1019175" cy="457200"/>
          <a:chOff x="4836413" y="3551400"/>
          <a:chExt cx="1019175" cy="457200"/>
        </a:xfrm>
      </xdr:grpSpPr>
      <xdr:grpSp>
        <xdr:nvGrpSpPr>
          <xdr:cNvPr id="95" name="Shape 95"/>
          <xdr:cNvGrpSpPr/>
        </xdr:nvGrpSpPr>
        <xdr:grpSpPr>
          <a:xfrm>
            <a:off x="4836413" y="3551400"/>
            <a:ext cx="1019175" cy="457200"/>
            <a:chOff x="4836413" y="3551400"/>
            <a:chExt cx="1019175" cy="457200"/>
          </a:xfrm>
        </xdr:grpSpPr>
        <xdr:sp macro="" textlink="">
          <xdr:nvSpPr>
            <xdr:cNvPr id="5" name="Shape 4"/>
            <xdr:cNvSpPr/>
          </xdr:nvSpPr>
          <xdr:spPr>
            <a:xfrm>
              <a:off x="4836413" y="3551400"/>
              <a:ext cx="10191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96" name="Shape 96"/>
            <xdr:cNvGrpSpPr/>
          </xdr:nvGrpSpPr>
          <xdr:grpSpPr>
            <a:xfrm>
              <a:off x="4836413" y="3551400"/>
              <a:ext cx="1019175" cy="457200"/>
              <a:chOff x="47625" y="76200"/>
              <a:chExt cx="1019175" cy="447675"/>
            </a:xfrm>
          </xdr:grpSpPr>
          <xdr:sp macro="" textlink="">
            <xdr:nvSpPr>
              <xdr:cNvPr id="97" name="Shape 97"/>
              <xdr:cNvSpPr/>
            </xdr:nvSpPr>
            <xdr:spPr>
              <a:xfrm>
                <a:off x="47625" y="76200"/>
                <a:ext cx="10191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98" name="Shape 98"/>
              <xdr:cNvSpPr/>
            </xdr:nvSpPr>
            <xdr:spPr>
              <a:xfrm>
                <a:off x="47625" y="76200"/>
                <a:ext cx="1019175" cy="447675"/>
              </a:xfrm>
              <a:prstGeom prst="leftArrow">
                <a:avLst>
                  <a:gd name="adj1" fmla="val 50000"/>
                  <a:gd name="adj2" fmla="val 50000"/>
                </a:avLst>
              </a:prstGeom>
              <a:gradFill>
                <a:gsLst>
                  <a:gs pos="0">
                    <a:srgbClr val="5F82CA"/>
                  </a:gs>
                  <a:gs pos="50000">
                    <a:srgbClr val="3C70CA"/>
                  </a:gs>
                  <a:gs pos="100000">
                    <a:srgbClr val="2E60B9"/>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050"/>
                  <a:buFont typeface="Arial"/>
                  <a:buNone/>
                </a:pPr>
                <a:endParaRPr sz="1050" b="0"/>
              </a:p>
            </xdr:txBody>
          </xdr:sp>
          <xdr:sp macro="" textlink="">
            <xdr:nvSpPr>
              <xdr:cNvPr id="99" name="Shape 99"/>
              <xdr:cNvSpPr txBox="1"/>
            </xdr:nvSpPr>
            <xdr:spPr>
              <a:xfrm>
                <a:off x="228600" y="161925"/>
                <a:ext cx="819150" cy="276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100"/>
                  <a:buFont typeface="Calibri"/>
                  <a:buNone/>
                </a:pPr>
                <a:r>
                  <a:rPr lang="en-US" sz="1100" b="1">
                    <a:solidFill>
                      <a:schemeClr val="lt1"/>
                    </a:solidFill>
                    <a:latin typeface="Calibri"/>
                    <a:ea typeface="Calibri"/>
                    <a:cs typeface="Calibri"/>
                    <a:sym typeface="Calibri"/>
                  </a:rPr>
                  <a:t>REGRESAR</a:t>
                </a:r>
                <a:endParaRPr sz="1400"/>
              </a:p>
            </xdr:txBody>
          </xdr:sp>
        </xdr:grpSp>
      </xdr:grpSp>
    </xdr:grpSp>
    <xdr:clientData fLocksWithSheet="0"/>
  </xdr:oneCellAnchor>
  <xdr:oneCellAnchor>
    <xdr:from>
      <xdr:col>1</xdr:col>
      <xdr:colOff>0</xdr:colOff>
      <xdr:row>147</xdr:row>
      <xdr:rowOff>76200</xdr:rowOff>
    </xdr:from>
    <xdr:ext cx="23936325" cy="1238250"/>
    <xdr:grpSp>
      <xdr:nvGrpSpPr>
        <xdr:cNvPr id="6" name="Shape 2"/>
        <xdr:cNvGrpSpPr/>
      </xdr:nvGrpSpPr>
      <xdr:grpSpPr>
        <a:xfrm>
          <a:off x="76200" y="23926800"/>
          <a:ext cx="23936325" cy="1238250"/>
          <a:chOff x="0" y="3160875"/>
          <a:chExt cx="10692000" cy="1238250"/>
        </a:xfrm>
      </xdr:grpSpPr>
      <xdr:grpSp>
        <xdr:nvGrpSpPr>
          <xdr:cNvPr id="100" name="Shape 100"/>
          <xdr:cNvGrpSpPr/>
        </xdr:nvGrpSpPr>
        <xdr:grpSpPr>
          <a:xfrm>
            <a:off x="0" y="3160875"/>
            <a:ext cx="10692000" cy="1238250"/>
            <a:chOff x="0" y="3160875"/>
            <a:chExt cx="10692000" cy="1238250"/>
          </a:xfrm>
        </xdr:grpSpPr>
        <xdr:sp macro="" textlink="">
          <xdr:nvSpPr>
            <xdr:cNvPr id="7" name="Shape 4"/>
            <xdr:cNvSpPr/>
          </xdr:nvSpPr>
          <xdr:spPr>
            <a:xfrm>
              <a:off x="0" y="3160875"/>
              <a:ext cx="10692000" cy="1238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01" name="Shape 101"/>
            <xdr:cNvGrpSpPr/>
          </xdr:nvGrpSpPr>
          <xdr:grpSpPr>
            <a:xfrm>
              <a:off x="0" y="3160875"/>
              <a:ext cx="10691999" cy="1238250"/>
              <a:chOff x="0" y="5446"/>
              <a:chExt cx="13825" cy="950"/>
            </a:xfrm>
          </xdr:grpSpPr>
          <xdr:sp macro="" textlink="">
            <xdr:nvSpPr>
              <xdr:cNvPr id="102" name="Shape 102"/>
              <xdr:cNvSpPr/>
            </xdr:nvSpPr>
            <xdr:spPr>
              <a:xfrm>
                <a:off x="0" y="5446"/>
                <a:ext cx="13825" cy="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103" name="Shape 103"/>
              <xdr:cNvSpPr/>
            </xdr:nvSpPr>
            <xdr:spPr>
              <a:xfrm>
                <a:off x="0" y="5446"/>
                <a:ext cx="13825" cy="95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104" name="Shape 104"/>
              <xdr:cNvSpPr/>
            </xdr:nvSpPr>
            <xdr:spPr>
              <a:xfrm>
                <a:off x="15" y="5446"/>
                <a:ext cx="4526" cy="267"/>
              </a:xfrm>
              <a:prstGeom prst="rect">
                <a:avLst/>
              </a:prstGeom>
              <a:solidFill>
                <a:srgbClr val="FFFFFF"/>
              </a:solidFill>
              <a:ln w="19075" cap="flat" cmpd="sng">
                <a:solidFill>
                  <a:srgbClr val="000000"/>
                </a:solidFill>
                <a:prstDash val="solid"/>
                <a:miter lim="800000"/>
                <a:headEnd type="none" w="sm" len="sm"/>
                <a:tailEnd type="none" w="sm" len="sm"/>
              </a:ln>
            </xdr:spPr>
            <xdr:txBody>
              <a:bodyPr spcFirstLastPara="1" wrap="square" lIns="27350" tIns="22675" rIns="0" bIns="0" anchor="ctr" anchorCtr="0">
                <a:noAutofit/>
              </a:bodyPr>
              <a:lstStyle/>
              <a:p>
                <a:pPr marL="0" lvl="0" indent="0" algn="l" rtl="0">
                  <a:spcBef>
                    <a:spcPts val="0"/>
                  </a:spcBef>
                  <a:spcAft>
                    <a:spcPts val="0"/>
                  </a:spcAft>
                  <a:buSzPts val="900"/>
                  <a:buFont typeface="Arial"/>
                  <a:buNone/>
                </a:pPr>
                <a:r>
                  <a:rPr lang="en-US" sz="900" b="0" i="0">
                    <a:latin typeface="Arial"/>
                    <a:ea typeface="Arial"/>
                    <a:cs typeface="Arial"/>
                    <a:sym typeface="Arial"/>
                  </a:rPr>
                  <a:t>Elaborado por: Juan David Escobar Garcia, Fredy Villamil</a:t>
                </a:r>
                <a:endParaRPr sz="1400"/>
              </a:p>
            </xdr:txBody>
          </xdr:sp>
          <xdr:sp macro="" textlink="">
            <xdr:nvSpPr>
              <xdr:cNvPr id="105" name="Shape 105"/>
              <xdr:cNvSpPr/>
            </xdr:nvSpPr>
            <xdr:spPr>
              <a:xfrm>
                <a:off x="4541" y="5446"/>
                <a:ext cx="4680" cy="267"/>
              </a:xfrm>
              <a:prstGeom prst="rect">
                <a:avLst/>
              </a:prstGeom>
              <a:solidFill>
                <a:srgbClr val="FFFFFF"/>
              </a:solidFill>
              <a:ln w="19075" cap="flat" cmpd="sng">
                <a:solidFill>
                  <a:srgbClr val="000000"/>
                </a:solidFill>
                <a:prstDash val="solid"/>
                <a:miter lim="800000"/>
                <a:headEnd type="none" w="sm" len="sm"/>
                <a:tailEnd type="none" w="sm" len="sm"/>
              </a:ln>
            </xdr:spPr>
            <xdr:txBody>
              <a:bodyPr spcFirstLastPara="1" wrap="square" lIns="27350" tIns="22675" rIns="0" bIns="0" anchor="ctr" anchorCtr="0">
                <a:noAutofit/>
              </a:bodyPr>
              <a:lstStyle/>
              <a:p>
                <a:pPr marL="0" lvl="0" indent="0" algn="l" rtl="0">
                  <a:spcBef>
                    <a:spcPts val="0"/>
                  </a:spcBef>
                  <a:spcAft>
                    <a:spcPts val="0"/>
                  </a:spcAft>
                  <a:buClr>
                    <a:srgbClr val="000000"/>
                  </a:buClr>
                  <a:buSzPts val="900"/>
                  <a:buFont typeface="Arial"/>
                  <a:buNone/>
                </a:pPr>
                <a:r>
                  <a:rPr lang="en-US" sz="900" b="0" i="0" strike="noStrike">
                    <a:solidFill>
                      <a:srgbClr val="000000"/>
                    </a:solidFill>
                    <a:latin typeface="Arial"/>
                    <a:ea typeface="Arial"/>
                    <a:cs typeface="Arial"/>
                    <a:sym typeface="Arial"/>
                  </a:rPr>
                  <a:t>Cargo:  No Aplica</a:t>
                </a:r>
                <a:endParaRPr sz="1400"/>
              </a:p>
            </xdr:txBody>
          </xdr:sp>
          <xdr:sp macro="" textlink="">
            <xdr:nvSpPr>
              <xdr:cNvPr id="106" name="Shape 106"/>
              <xdr:cNvSpPr/>
            </xdr:nvSpPr>
            <xdr:spPr>
              <a:xfrm>
                <a:off x="9191" y="5446"/>
                <a:ext cx="1560" cy="267"/>
              </a:xfrm>
              <a:prstGeom prst="rect">
                <a:avLst/>
              </a:prstGeom>
              <a:solidFill>
                <a:srgbClr val="FFFFFF"/>
              </a:solidFill>
              <a:ln w="19075" cap="flat" cmpd="sng">
                <a:solidFill>
                  <a:srgbClr val="000000"/>
                </a:solidFill>
                <a:prstDash val="solid"/>
                <a:miter lim="800000"/>
                <a:headEnd type="none" w="sm" len="sm"/>
                <a:tailEnd type="none" w="sm" len="sm"/>
              </a:ln>
            </xdr:spPr>
            <xdr:txBody>
              <a:bodyPr spcFirstLastPara="1" wrap="square" lIns="27350" tIns="22675" rIns="0" bIns="0" anchor="ctr" anchorCtr="0">
                <a:noAutofit/>
              </a:bodyPr>
              <a:lstStyle/>
              <a:p>
                <a:pPr marL="0" lvl="0" indent="0" algn="l" rtl="0">
                  <a:spcBef>
                    <a:spcPts val="0"/>
                  </a:spcBef>
                  <a:spcAft>
                    <a:spcPts val="0"/>
                  </a:spcAft>
                  <a:buSzPts val="1100"/>
                  <a:buFont typeface="Calibri"/>
                  <a:buNone/>
                </a:pPr>
                <a:r>
                  <a:rPr lang="en-US" sz="1100" b="0" i="0">
                    <a:latin typeface="Calibri"/>
                    <a:ea typeface="Calibri"/>
                    <a:cs typeface="Calibri"/>
                    <a:sym typeface="Calibri"/>
                  </a:rPr>
                  <a:t>Fecha: 17/May/2019 </a:t>
                </a:r>
                <a:endParaRPr sz="900"/>
              </a:p>
            </xdr:txBody>
          </xdr:sp>
          <xdr:sp macro="" textlink="">
            <xdr:nvSpPr>
              <xdr:cNvPr id="107" name="Shape 107"/>
              <xdr:cNvSpPr/>
            </xdr:nvSpPr>
            <xdr:spPr>
              <a:xfrm>
                <a:off x="10751" y="5446"/>
                <a:ext cx="3058" cy="267"/>
              </a:xfrm>
              <a:prstGeom prst="rect">
                <a:avLst/>
              </a:prstGeom>
              <a:solidFill>
                <a:srgbClr val="FFFFFF"/>
              </a:solidFill>
              <a:ln w="19075" cap="flat" cmpd="sng">
                <a:solidFill>
                  <a:srgbClr val="000000"/>
                </a:solidFill>
                <a:prstDash val="solid"/>
                <a:miter lim="800000"/>
                <a:headEnd type="none" w="sm" len="sm"/>
                <a:tailEnd type="none" w="sm" len="sm"/>
              </a:ln>
            </xdr:spPr>
            <xdr:txBody>
              <a:bodyPr spcFirstLastPara="1" wrap="square" lIns="27350" tIns="22675" rIns="0" bIns="0" anchor="ctr" anchorCtr="0">
                <a:noAutofit/>
              </a:bodyPr>
              <a:lstStyle/>
              <a:p>
                <a:pPr marL="0" lvl="0" indent="0" algn="l" rtl="0">
                  <a:spcBef>
                    <a:spcPts val="0"/>
                  </a:spcBef>
                  <a:spcAft>
                    <a:spcPts val="0"/>
                  </a:spcAft>
                  <a:buClr>
                    <a:srgbClr val="000000"/>
                  </a:buClr>
                  <a:buSzPts val="900"/>
                  <a:buFont typeface="Arial"/>
                  <a:buNone/>
                </a:pPr>
                <a:r>
                  <a:rPr lang="en-US" sz="900" b="0" i="0" strike="noStrike">
                    <a:solidFill>
                      <a:srgbClr val="000000"/>
                    </a:solidFill>
                    <a:latin typeface="Arial"/>
                    <a:ea typeface="Arial"/>
                    <a:cs typeface="Arial"/>
                    <a:sym typeface="Arial"/>
                  </a:rPr>
                  <a:t>Firma: </a:t>
                </a:r>
                <a:endParaRPr sz="1400"/>
              </a:p>
            </xdr:txBody>
          </xdr:sp>
          <xdr:sp macro="" textlink="">
            <xdr:nvSpPr>
              <xdr:cNvPr id="108" name="Shape 108"/>
              <xdr:cNvSpPr/>
            </xdr:nvSpPr>
            <xdr:spPr>
              <a:xfrm>
                <a:off x="15" y="5802"/>
                <a:ext cx="4511" cy="238"/>
              </a:xfrm>
              <a:prstGeom prst="rect">
                <a:avLst/>
              </a:prstGeom>
              <a:solidFill>
                <a:srgbClr val="FFFFFF"/>
              </a:solidFill>
              <a:ln w="19075" cap="flat" cmpd="sng">
                <a:solidFill>
                  <a:srgbClr val="000000"/>
                </a:solidFill>
                <a:prstDash val="solid"/>
                <a:miter lim="800000"/>
                <a:headEnd type="none" w="sm" len="sm"/>
                <a:tailEnd type="none" w="sm" len="sm"/>
              </a:ln>
            </xdr:spPr>
            <xdr:txBody>
              <a:bodyPr spcFirstLastPara="1" wrap="square" lIns="27350" tIns="22675" rIns="0" bIns="0" anchor="ctr" anchorCtr="0">
                <a:noAutofit/>
              </a:bodyPr>
              <a:lstStyle/>
              <a:p>
                <a:pPr marL="0" lvl="0" indent="0" algn="l" rtl="0">
                  <a:spcBef>
                    <a:spcPts val="0"/>
                  </a:spcBef>
                  <a:spcAft>
                    <a:spcPts val="0"/>
                  </a:spcAft>
                  <a:buClr>
                    <a:srgbClr val="000000"/>
                  </a:buClr>
                  <a:buSzPts val="900"/>
                  <a:buFont typeface="Arial"/>
                  <a:buNone/>
                </a:pPr>
                <a:r>
                  <a:rPr lang="en-US" sz="900" b="0" i="0" strike="noStrike">
                    <a:solidFill>
                      <a:srgbClr val="000000"/>
                    </a:solidFill>
                    <a:latin typeface="Arial"/>
                    <a:ea typeface="Arial"/>
                    <a:cs typeface="Arial"/>
                    <a:sym typeface="Arial"/>
                  </a:rPr>
                  <a:t>Revisado por:  Daniel Jaír Chacón Balcázar</a:t>
                </a:r>
                <a:endParaRPr sz="900" b="0" i="0" strike="noStrike">
                  <a:solidFill>
                    <a:srgbClr val="000000"/>
                  </a:solidFill>
                  <a:latin typeface="Arial"/>
                  <a:ea typeface="Arial"/>
                  <a:cs typeface="Arial"/>
                  <a:sym typeface="Arial"/>
                </a:endParaRPr>
              </a:p>
            </xdr:txBody>
          </xdr:sp>
          <xdr:sp macro="" textlink="">
            <xdr:nvSpPr>
              <xdr:cNvPr id="109" name="Shape 109"/>
              <xdr:cNvSpPr/>
            </xdr:nvSpPr>
            <xdr:spPr>
              <a:xfrm>
                <a:off x="4526" y="5802"/>
                <a:ext cx="4696" cy="238"/>
              </a:xfrm>
              <a:prstGeom prst="rect">
                <a:avLst/>
              </a:prstGeom>
              <a:solidFill>
                <a:srgbClr val="FFFFFF"/>
              </a:solidFill>
              <a:ln w="19075" cap="flat" cmpd="sng">
                <a:solidFill>
                  <a:srgbClr val="000000"/>
                </a:solidFill>
                <a:prstDash val="solid"/>
                <a:miter lim="800000"/>
                <a:headEnd type="none" w="sm" len="sm"/>
                <a:tailEnd type="none" w="sm" len="sm"/>
              </a:ln>
            </xdr:spPr>
            <xdr:txBody>
              <a:bodyPr spcFirstLastPara="1" wrap="square" lIns="27350" tIns="22675" rIns="0" bIns="0" anchor="ctr" anchorCtr="0">
                <a:noAutofit/>
              </a:bodyPr>
              <a:lstStyle/>
              <a:p>
                <a:pPr marL="0" lvl="0" indent="0" algn="l" rtl="0">
                  <a:spcBef>
                    <a:spcPts val="0"/>
                  </a:spcBef>
                  <a:spcAft>
                    <a:spcPts val="0"/>
                  </a:spcAft>
                  <a:buClr>
                    <a:srgbClr val="000000"/>
                  </a:buClr>
                  <a:buSzPts val="900"/>
                  <a:buFont typeface="Arial"/>
                  <a:buNone/>
                </a:pPr>
                <a:r>
                  <a:rPr lang="en-US" sz="900" b="0" i="0" strike="noStrike">
                    <a:solidFill>
                      <a:srgbClr val="000000"/>
                    </a:solidFill>
                    <a:latin typeface="Arial"/>
                    <a:ea typeface="Arial"/>
                    <a:cs typeface="Arial"/>
                    <a:sym typeface="Arial"/>
                  </a:rPr>
                  <a:t>Cargo: Subdirector de Gestión Organizacional</a:t>
                </a:r>
                <a:endParaRPr sz="1400"/>
              </a:p>
            </xdr:txBody>
          </xdr:sp>
          <xdr:sp macro="" textlink="">
            <xdr:nvSpPr>
              <xdr:cNvPr id="110" name="Shape 110"/>
              <xdr:cNvSpPr/>
            </xdr:nvSpPr>
            <xdr:spPr>
              <a:xfrm>
                <a:off x="9191" y="5802"/>
                <a:ext cx="1560" cy="238"/>
              </a:xfrm>
              <a:prstGeom prst="rect">
                <a:avLst/>
              </a:prstGeom>
              <a:solidFill>
                <a:srgbClr val="FFFFFF"/>
              </a:solidFill>
              <a:ln w="19075" cap="flat" cmpd="sng">
                <a:solidFill>
                  <a:srgbClr val="000000"/>
                </a:solidFill>
                <a:prstDash val="solid"/>
                <a:miter lim="800000"/>
                <a:headEnd type="none" w="sm" len="sm"/>
                <a:tailEnd type="none" w="sm" len="sm"/>
              </a:ln>
            </xdr:spPr>
            <xdr:txBody>
              <a:bodyPr spcFirstLastPara="1" wrap="square" lIns="27350" tIns="22675" rIns="0" bIns="0" anchor="ctr" anchorCtr="0">
                <a:noAutofit/>
              </a:bodyPr>
              <a:lstStyle/>
              <a:p>
                <a:pPr marL="0" lvl="0" indent="0" algn="l" rtl="0">
                  <a:spcBef>
                    <a:spcPts val="0"/>
                  </a:spcBef>
                  <a:spcAft>
                    <a:spcPts val="0"/>
                  </a:spcAft>
                  <a:buSzPts val="1100"/>
                  <a:buFont typeface="Calibri"/>
                  <a:buNone/>
                </a:pPr>
                <a:r>
                  <a:rPr lang="en-US" sz="1100" b="0" i="0">
                    <a:latin typeface="Calibri"/>
                    <a:ea typeface="Calibri"/>
                    <a:cs typeface="Calibri"/>
                    <a:sym typeface="Calibri"/>
                  </a:rPr>
                  <a:t>Fecha: 17/May/2019 </a:t>
                </a:r>
                <a:endParaRPr sz="900"/>
              </a:p>
            </xdr:txBody>
          </xdr:sp>
          <xdr:sp macro="" textlink="">
            <xdr:nvSpPr>
              <xdr:cNvPr id="111" name="Shape 111"/>
              <xdr:cNvSpPr/>
            </xdr:nvSpPr>
            <xdr:spPr>
              <a:xfrm>
                <a:off x="10751" y="5802"/>
                <a:ext cx="3058" cy="238"/>
              </a:xfrm>
              <a:prstGeom prst="rect">
                <a:avLst/>
              </a:prstGeom>
              <a:solidFill>
                <a:srgbClr val="FFFFFF"/>
              </a:solidFill>
              <a:ln w="19075" cap="flat" cmpd="sng">
                <a:solidFill>
                  <a:srgbClr val="000000"/>
                </a:solidFill>
                <a:prstDash val="solid"/>
                <a:miter lim="800000"/>
                <a:headEnd type="none" w="sm" len="sm"/>
                <a:tailEnd type="none" w="sm" len="sm"/>
              </a:ln>
            </xdr:spPr>
            <xdr:txBody>
              <a:bodyPr spcFirstLastPara="1" wrap="square" lIns="27350" tIns="22675" rIns="0" bIns="0" anchor="ctr" anchorCtr="0">
                <a:noAutofit/>
              </a:bodyPr>
              <a:lstStyle/>
              <a:p>
                <a:pPr marL="0" lvl="0" indent="0" algn="l" rtl="0">
                  <a:spcBef>
                    <a:spcPts val="0"/>
                  </a:spcBef>
                  <a:spcAft>
                    <a:spcPts val="0"/>
                  </a:spcAft>
                  <a:buClr>
                    <a:srgbClr val="000000"/>
                  </a:buClr>
                  <a:buSzPts val="900"/>
                  <a:buFont typeface="Arial"/>
                  <a:buNone/>
                </a:pPr>
                <a:r>
                  <a:rPr lang="en-US" sz="900" b="0" i="0" strike="noStrike">
                    <a:solidFill>
                      <a:srgbClr val="000000"/>
                    </a:solidFill>
                    <a:latin typeface="Arial"/>
                    <a:ea typeface="Arial"/>
                    <a:cs typeface="Arial"/>
                    <a:sym typeface="Arial"/>
                  </a:rPr>
                  <a:t>Firma: </a:t>
                </a:r>
                <a:endParaRPr sz="1400"/>
              </a:p>
            </xdr:txBody>
          </xdr:sp>
          <xdr:sp macro="" textlink="">
            <xdr:nvSpPr>
              <xdr:cNvPr id="112" name="Shape 112"/>
              <xdr:cNvSpPr/>
            </xdr:nvSpPr>
            <xdr:spPr>
              <a:xfrm>
                <a:off x="15" y="6119"/>
                <a:ext cx="4526" cy="277"/>
              </a:xfrm>
              <a:prstGeom prst="rect">
                <a:avLst/>
              </a:prstGeom>
              <a:solidFill>
                <a:srgbClr val="FFFFFF"/>
              </a:solidFill>
              <a:ln w="19075" cap="flat" cmpd="sng">
                <a:solidFill>
                  <a:srgbClr val="000000"/>
                </a:solidFill>
                <a:prstDash val="solid"/>
                <a:miter lim="800000"/>
                <a:headEnd type="none" w="sm" len="sm"/>
                <a:tailEnd type="none" w="sm" len="sm"/>
              </a:ln>
            </xdr:spPr>
            <xdr:txBody>
              <a:bodyPr spcFirstLastPara="1" wrap="square" lIns="27350" tIns="22675" rIns="0" bIns="0" anchor="ctr" anchorCtr="0">
                <a:noAutofit/>
              </a:bodyPr>
              <a:lstStyle/>
              <a:p>
                <a:pPr marL="0" lvl="0" indent="0" algn="l" rtl="0">
                  <a:spcBef>
                    <a:spcPts val="0"/>
                  </a:spcBef>
                  <a:spcAft>
                    <a:spcPts val="0"/>
                  </a:spcAft>
                  <a:buClr>
                    <a:srgbClr val="000000"/>
                  </a:buClr>
                  <a:buSzPts val="900"/>
                  <a:buFont typeface="Arial"/>
                  <a:buNone/>
                </a:pPr>
                <a:r>
                  <a:rPr lang="en-US" sz="900" b="0" i="0" strike="noStrike">
                    <a:solidFill>
                      <a:srgbClr val="000000"/>
                    </a:solidFill>
                    <a:latin typeface="Arial"/>
                    <a:ea typeface="Arial"/>
                    <a:cs typeface="Arial"/>
                    <a:sym typeface="Arial"/>
                  </a:rPr>
                  <a:t>Aprobado por:  </a:t>
                </a:r>
                <a:r>
                  <a:rPr lang="en-US" sz="1000" b="0" i="0">
                    <a:latin typeface="Calibri"/>
                    <a:ea typeface="Calibri"/>
                    <a:cs typeface="Calibri"/>
                    <a:sym typeface="Calibri"/>
                  </a:rPr>
                  <a:t>Daniel Jaír Chacón Balcázar</a:t>
                </a:r>
                <a:endParaRPr sz="900" b="0" i="0" strike="noStrike">
                  <a:solidFill>
                    <a:srgbClr val="000000"/>
                  </a:solidFill>
                  <a:latin typeface="Arial"/>
                  <a:ea typeface="Arial"/>
                  <a:cs typeface="Arial"/>
                  <a:sym typeface="Arial"/>
                </a:endParaRPr>
              </a:p>
            </xdr:txBody>
          </xdr:sp>
          <xdr:sp macro="" textlink="">
            <xdr:nvSpPr>
              <xdr:cNvPr id="113" name="Shape 113"/>
              <xdr:cNvSpPr/>
            </xdr:nvSpPr>
            <xdr:spPr>
              <a:xfrm>
                <a:off x="4526" y="6119"/>
                <a:ext cx="4696" cy="277"/>
              </a:xfrm>
              <a:prstGeom prst="rect">
                <a:avLst/>
              </a:prstGeom>
              <a:solidFill>
                <a:srgbClr val="FFFFFF"/>
              </a:solidFill>
              <a:ln w="19075" cap="flat" cmpd="sng">
                <a:solidFill>
                  <a:srgbClr val="000000"/>
                </a:solidFill>
                <a:prstDash val="solid"/>
                <a:miter lim="800000"/>
                <a:headEnd type="none" w="sm" len="sm"/>
                <a:tailEnd type="none" w="sm" len="sm"/>
              </a:ln>
            </xdr:spPr>
            <xdr:txBody>
              <a:bodyPr spcFirstLastPara="1" wrap="square" lIns="27350" tIns="22675" rIns="0" bIns="0" anchor="ctr" anchorCtr="0">
                <a:noAutofit/>
              </a:bodyPr>
              <a:lstStyle/>
              <a:p>
                <a:pPr marL="0" lvl="0" indent="0" algn="l" rtl="0">
                  <a:spcBef>
                    <a:spcPts val="0"/>
                  </a:spcBef>
                  <a:spcAft>
                    <a:spcPts val="0"/>
                  </a:spcAft>
                  <a:buClr>
                    <a:srgbClr val="000000"/>
                  </a:buClr>
                  <a:buSzPts val="900"/>
                  <a:buFont typeface="Arial"/>
                  <a:buNone/>
                </a:pPr>
                <a:r>
                  <a:rPr lang="en-US" sz="900" b="0" i="0" strike="noStrike">
                    <a:solidFill>
                      <a:srgbClr val="000000"/>
                    </a:solidFill>
                    <a:latin typeface="Arial"/>
                    <a:ea typeface="Arial"/>
                    <a:cs typeface="Arial"/>
                    <a:sym typeface="Arial"/>
                  </a:rPr>
                  <a:t>Cargo:  </a:t>
                </a:r>
                <a:r>
                  <a:rPr lang="en-US" sz="1000" b="0" i="0">
                    <a:latin typeface="Calibri"/>
                    <a:ea typeface="Calibri"/>
                    <a:cs typeface="Calibri"/>
                    <a:sym typeface="Calibri"/>
                  </a:rPr>
                  <a:t>Subdirector de Gestión Organizacional</a:t>
                </a:r>
                <a:r>
                  <a:rPr lang="en-US" sz="900" b="0" i="0" strike="noStrike">
                    <a:solidFill>
                      <a:srgbClr val="000000"/>
                    </a:solidFill>
                    <a:latin typeface="Arial"/>
                    <a:ea typeface="Arial"/>
                    <a:cs typeface="Arial"/>
                    <a:sym typeface="Arial"/>
                  </a:rPr>
                  <a:t> </a:t>
                </a:r>
                <a:endParaRPr sz="1400"/>
              </a:p>
            </xdr:txBody>
          </xdr:sp>
          <xdr:sp macro="" textlink="">
            <xdr:nvSpPr>
              <xdr:cNvPr id="114" name="Shape 114"/>
              <xdr:cNvSpPr/>
            </xdr:nvSpPr>
            <xdr:spPr>
              <a:xfrm>
                <a:off x="9191" y="6119"/>
                <a:ext cx="1560" cy="277"/>
              </a:xfrm>
              <a:prstGeom prst="rect">
                <a:avLst/>
              </a:prstGeom>
              <a:solidFill>
                <a:srgbClr val="FFFFFF"/>
              </a:solidFill>
              <a:ln w="19075" cap="flat" cmpd="sng">
                <a:solidFill>
                  <a:srgbClr val="000000"/>
                </a:solidFill>
                <a:prstDash val="solid"/>
                <a:miter lim="800000"/>
                <a:headEnd type="none" w="sm" len="sm"/>
                <a:tailEnd type="none" w="sm" len="sm"/>
              </a:ln>
            </xdr:spPr>
            <xdr:txBody>
              <a:bodyPr spcFirstLastPara="1" wrap="square" lIns="27350" tIns="22675" rIns="0" bIns="0" anchor="ctr" anchorCtr="0">
                <a:noAutofit/>
              </a:bodyPr>
              <a:lstStyle/>
              <a:p>
                <a:pPr marL="0" lvl="0" indent="0" algn="l" rtl="0">
                  <a:spcBef>
                    <a:spcPts val="0"/>
                  </a:spcBef>
                  <a:spcAft>
                    <a:spcPts val="0"/>
                  </a:spcAft>
                  <a:buSzPts val="1100"/>
                  <a:buFont typeface="Calibri"/>
                  <a:buNone/>
                </a:pPr>
                <a:r>
                  <a:rPr lang="en-US" sz="1100" b="0" i="0">
                    <a:latin typeface="Calibri"/>
                    <a:ea typeface="Calibri"/>
                    <a:cs typeface="Calibri"/>
                    <a:sym typeface="Calibri"/>
                  </a:rPr>
                  <a:t>Fecha: 17/May/2019 </a:t>
                </a:r>
                <a:endParaRPr sz="900"/>
              </a:p>
            </xdr:txBody>
          </xdr:sp>
          <xdr:sp macro="" textlink="">
            <xdr:nvSpPr>
              <xdr:cNvPr id="115" name="Shape 115"/>
              <xdr:cNvSpPr/>
            </xdr:nvSpPr>
            <xdr:spPr>
              <a:xfrm>
                <a:off x="10751" y="6119"/>
                <a:ext cx="3058" cy="277"/>
              </a:xfrm>
              <a:prstGeom prst="rect">
                <a:avLst/>
              </a:prstGeom>
              <a:solidFill>
                <a:srgbClr val="FFFFFF"/>
              </a:solidFill>
              <a:ln w="19075" cap="flat" cmpd="sng">
                <a:solidFill>
                  <a:srgbClr val="000000"/>
                </a:solidFill>
                <a:prstDash val="solid"/>
                <a:miter lim="800000"/>
                <a:headEnd type="none" w="sm" len="sm"/>
                <a:tailEnd type="none" w="sm" len="sm"/>
              </a:ln>
            </xdr:spPr>
            <xdr:txBody>
              <a:bodyPr spcFirstLastPara="1" wrap="square" lIns="27350" tIns="22675" rIns="0" bIns="0" anchor="ctr" anchorCtr="0">
                <a:noAutofit/>
              </a:bodyPr>
              <a:lstStyle/>
              <a:p>
                <a:pPr marL="0" lvl="0" indent="0" algn="l" rtl="0">
                  <a:spcBef>
                    <a:spcPts val="0"/>
                  </a:spcBef>
                  <a:spcAft>
                    <a:spcPts val="0"/>
                  </a:spcAft>
                  <a:buClr>
                    <a:srgbClr val="000000"/>
                  </a:buClr>
                  <a:buSzPts val="900"/>
                  <a:buFont typeface="Arial"/>
                  <a:buNone/>
                </a:pPr>
                <a:r>
                  <a:rPr lang="en-US" sz="900" b="0" i="0" strike="noStrike">
                    <a:solidFill>
                      <a:srgbClr val="000000"/>
                    </a:solidFill>
                    <a:latin typeface="Arial"/>
                    <a:ea typeface="Arial"/>
                    <a:cs typeface="Arial"/>
                    <a:sym typeface="Arial"/>
                  </a:rPr>
                  <a:t>Firma: </a:t>
                </a:r>
                <a:endParaRPr sz="1400"/>
              </a:p>
            </xdr:txBody>
          </xdr:sp>
        </xdr:grpSp>
      </xdr:grpSp>
    </xdr:grpSp>
    <xdr:clientData fLocksWithSheet="0"/>
  </xdr:oneCellAnchor>
  <xdr:oneCellAnchor>
    <xdr:from>
      <xdr:col>31</xdr:col>
      <xdr:colOff>0</xdr:colOff>
      <xdr:row>0</xdr:row>
      <xdr:rowOff>0</xdr:rowOff>
    </xdr:from>
    <xdr:ext cx="0" cy="0"/>
    <xdr:pic>
      <xdr:nvPicPr>
        <xdr:cNvPr id="8" name="image21.jpg" descr="cert-cdvc"/>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1323975</xdr:colOff>
      <xdr:row>15</xdr:row>
      <xdr:rowOff>76200</xdr:rowOff>
    </xdr:from>
    <xdr:ext cx="1924050" cy="323850"/>
    <xdr:pic>
      <xdr:nvPicPr>
        <xdr:cNvPr id="9"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0</xdr:colOff>
      <xdr:row>0</xdr:row>
      <xdr:rowOff>0</xdr:rowOff>
    </xdr:from>
    <xdr:ext cx="104775" cy="104775"/>
    <xdr:pic>
      <xdr:nvPicPr>
        <xdr:cNvPr id="10" name="image20.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76200</xdr:rowOff>
    </xdr:from>
    <xdr:ext cx="34442400" cy="1085850"/>
    <xdr:grpSp>
      <xdr:nvGrpSpPr>
        <xdr:cNvPr id="2" name="Shape 2"/>
        <xdr:cNvGrpSpPr/>
      </xdr:nvGrpSpPr>
      <xdr:grpSpPr>
        <a:xfrm>
          <a:off x="0" y="3237075"/>
          <a:ext cx="10692000" cy="1085850"/>
          <a:chOff x="0" y="3237075"/>
          <a:chExt cx="10692000" cy="1085850"/>
        </a:xfrm>
      </xdr:grpSpPr>
      <xdr:grpSp>
        <xdr:nvGrpSpPr>
          <xdr:cNvPr id="116" name="Shape 116"/>
          <xdr:cNvGrpSpPr/>
        </xdr:nvGrpSpPr>
        <xdr:grpSpPr>
          <a:xfrm>
            <a:off x="0" y="3237075"/>
            <a:ext cx="10692000" cy="1085850"/>
            <a:chOff x="0" y="109141"/>
            <a:chExt cx="49695097" cy="4213782"/>
          </a:xfrm>
        </xdr:grpSpPr>
        <xdr:sp macro="" textlink="">
          <xdr:nvSpPr>
            <xdr:cNvPr id="4" name="Shape 4"/>
            <xdr:cNvSpPr/>
          </xdr:nvSpPr>
          <xdr:spPr>
            <a:xfrm>
              <a:off x="0" y="109141"/>
              <a:ext cx="49695075" cy="4213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17" name="Shape 117"/>
            <xdr:cNvGrpSpPr/>
          </xdr:nvGrpSpPr>
          <xdr:grpSpPr>
            <a:xfrm>
              <a:off x="28576" y="109141"/>
              <a:ext cx="49666521" cy="1307703"/>
              <a:chOff x="0" y="3032288"/>
              <a:chExt cx="10692000" cy="1495425"/>
            </a:xfrm>
          </xdr:grpSpPr>
          <xdr:sp macro="" textlink="">
            <xdr:nvSpPr>
              <xdr:cNvPr id="118" name="Shape 118"/>
              <xdr:cNvSpPr/>
            </xdr:nvSpPr>
            <xdr:spPr>
              <a:xfrm>
                <a:off x="0" y="3032288"/>
                <a:ext cx="10692000" cy="1495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9" name="Shape 119"/>
              <xdr:cNvGrpSpPr/>
            </xdr:nvGrpSpPr>
            <xdr:grpSpPr>
              <a:xfrm>
                <a:off x="0" y="3032288"/>
                <a:ext cx="10692000" cy="1481046"/>
                <a:chOff x="3" y="-1"/>
                <a:chExt cx="848" cy="103"/>
              </a:xfrm>
            </xdr:grpSpPr>
            <xdr:sp macro="" textlink="">
              <xdr:nvSpPr>
                <xdr:cNvPr id="120" name="Shape 120"/>
                <xdr:cNvSpPr/>
              </xdr:nvSpPr>
              <xdr:spPr>
                <a:xfrm>
                  <a:off x="3" y="-1"/>
                  <a:ext cx="825" cy="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121" name="Shape 121"/>
                <xdr:cNvSpPr/>
              </xdr:nvSpPr>
              <xdr:spPr>
                <a:xfrm>
                  <a:off x="4" y="-1"/>
                  <a:ext cx="847" cy="103"/>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rgbClr val="000000"/>
                    </a:solidFill>
                  </a:endParaRPr>
                </a:p>
              </xdr:txBody>
            </xdr:sp>
            <xdr:sp macro="" textlink="">
              <xdr:nvSpPr>
                <xdr:cNvPr id="122" name="Shape 122"/>
                <xdr:cNvSpPr txBox="1"/>
              </xdr:nvSpPr>
              <xdr:spPr>
                <a:xfrm>
                  <a:off x="670" y="-1"/>
                  <a:ext cx="181" cy="3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0" anchor="ctr" anchorCtr="0">
                  <a:noAutofit/>
                </a:bodyPr>
                <a:lstStyle/>
                <a:p>
                  <a:pPr marL="0" lvl="0" indent="0" algn="ctr" rtl="1">
                    <a:spcBef>
                      <a:spcPts val="0"/>
                    </a:spcBef>
                    <a:spcAft>
                      <a:spcPts val="0"/>
                    </a:spcAft>
                    <a:buClr>
                      <a:srgbClr val="000000"/>
                    </a:buClr>
                    <a:buSzPts val="900"/>
                    <a:buFont typeface="Arial"/>
                    <a:buNone/>
                  </a:pPr>
                  <a:r>
                    <a:rPr lang="en-US" sz="900" b="0" i="0" strike="noStrike">
                      <a:solidFill>
                        <a:srgbClr val="000000"/>
                      </a:solidFill>
                      <a:latin typeface="Arial"/>
                      <a:ea typeface="Arial"/>
                      <a:cs typeface="Arial"/>
                      <a:sym typeface="Arial"/>
                    </a:rPr>
                    <a:t>MEDE01.05.02.18.P01.F21</a:t>
                  </a:r>
                  <a:endParaRPr sz="1400"/>
                </a:p>
              </xdr:txBody>
            </xdr:sp>
            <xdr:sp macro="" textlink="">
              <xdr:nvSpPr>
                <xdr:cNvPr id="123" name="Shape 123"/>
                <xdr:cNvSpPr/>
              </xdr:nvSpPr>
              <xdr:spPr>
                <a:xfrm>
                  <a:off x="670" y="34"/>
                  <a:ext cx="95" cy="19"/>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0" anchor="ctr" anchorCtr="0">
                  <a:noAutofit/>
                </a:bodyPr>
                <a:lstStyle/>
                <a:p>
                  <a:pPr marL="0" lvl="0" indent="0" algn="ctr" rtl="1">
                    <a:spcBef>
                      <a:spcPts val="0"/>
                    </a:spcBef>
                    <a:spcAft>
                      <a:spcPts val="0"/>
                    </a:spcAft>
                    <a:buClr>
                      <a:srgbClr val="000000"/>
                    </a:buClr>
                    <a:buSzPts val="800"/>
                    <a:buFont typeface="Arial"/>
                    <a:buNone/>
                  </a:pPr>
                  <a:r>
                    <a:rPr lang="en-US" sz="800" b="0" i="0" strike="noStrike">
                      <a:solidFill>
                        <a:srgbClr val="000000"/>
                      </a:solidFill>
                      <a:latin typeface="Arial"/>
                      <a:ea typeface="Arial"/>
                      <a:cs typeface="Arial"/>
                      <a:sym typeface="Arial"/>
                    </a:rPr>
                    <a:t>VERSIÓN</a:t>
                  </a:r>
                  <a:endParaRPr sz="1400"/>
                </a:p>
              </xdr:txBody>
            </xdr:sp>
            <xdr:sp macro="" textlink="">
              <xdr:nvSpPr>
                <xdr:cNvPr id="124" name="Shape 124"/>
                <xdr:cNvSpPr txBox="1"/>
              </xdr:nvSpPr>
              <xdr:spPr>
                <a:xfrm>
                  <a:off x="765" y="53"/>
                  <a:ext cx="86" cy="49"/>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22850" anchor="ctr" anchorCtr="0">
                  <a:noAutofit/>
                </a:bodyPr>
                <a:lstStyle/>
                <a:p>
                  <a:pPr marL="0" lvl="0" indent="0" algn="ctr" rtl="1">
                    <a:spcBef>
                      <a:spcPts val="0"/>
                    </a:spcBef>
                    <a:spcAft>
                      <a:spcPts val="0"/>
                    </a:spcAft>
                    <a:buClr>
                      <a:srgbClr val="FF0000"/>
                    </a:buClr>
                    <a:buSzPts val="800"/>
                    <a:buFont typeface="Arial"/>
                    <a:buNone/>
                  </a:pPr>
                  <a:r>
                    <a:rPr lang="en-US" sz="800" b="0" i="0" strike="noStrike">
                      <a:solidFill>
                        <a:srgbClr val="000000"/>
                      </a:solidFill>
                      <a:latin typeface="Arial"/>
                      <a:ea typeface="Arial"/>
                      <a:cs typeface="Arial"/>
                      <a:sym typeface="Arial"/>
                    </a:rPr>
                    <a:t>17/May/2019</a:t>
                  </a:r>
                  <a:endParaRPr sz="1400"/>
                </a:p>
              </xdr:txBody>
            </xdr:sp>
            <xdr:sp macro="" textlink="">
              <xdr:nvSpPr>
                <xdr:cNvPr id="125" name="Shape 125"/>
                <xdr:cNvSpPr txBox="1"/>
              </xdr:nvSpPr>
              <xdr:spPr>
                <a:xfrm>
                  <a:off x="670" y="53"/>
                  <a:ext cx="95" cy="49"/>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22850" anchor="ctr" anchorCtr="0">
                  <a:noAutofit/>
                </a:bodyPr>
                <a:lstStyle/>
                <a:p>
                  <a:pPr marL="0" lvl="0" indent="0" algn="ctr" rtl="1">
                    <a:spcBef>
                      <a:spcPts val="0"/>
                    </a:spcBef>
                    <a:spcAft>
                      <a:spcPts val="0"/>
                    </a:spcAft>
                    <a:buClr>
                      <a:srgbClr val="000000"/>
                    </a:buClr>
                    <a:buSzPts val="800"/>
                    <a:buFont typeface="Arial"/>
                    <a:buNone/>
                  </a:pPr>
                  <a:r>
                    <a:rPr lang="en-US" sz="800" b="0" i="0" strike="noStrike">
                      <a:solidFill>
                        <a:srgbClr val="000000"/>
                      </a:solidFill>
                      <a:latin typeface="Arial"/>
                      <a:ea typeface="Arial"/>
                      <a:cs typeface="Arial"/>
                      <a:sym typeface="Arial"/>
                    </a:rPr>
                    <a:t>FECHA DE ENTRADA EN VIGENCIA</a:t>
                  </a:r>
                  <a:endParaRPr sz="800" b="0" i="0" strike="noStrike">
                    <a:solidFill>
                      <a:srgbClr val="000000"/>
                    </a:solidFill>
                    <a:latin typeface="Arial"/>
                    <a:ea typeface="Arial"/>
                    <a:cs typeface="Arial"/>
                    <a:sym typeface="Arial"/>
                  </a:endParaRPr>
                </a:p>
              </xdr:txBody>
            </xdr:sp>
            <xdr:sp macro="" textlink="">
              <xdr:nvSpPr>
                <xdr:cNvPr id="126" name="Shape 126"/>
                <xdr:cNvSpPr txBox="1"/>
              </xdr:nvSpPr>
              <xdr:spPr>
                <a:xfrm>
                  <a:off x="116" y="-1"/>
                  <a:ext cx="554" cy="103"/>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36575" tIns="22850" rIns="36575" bIns="22850" anchor="ctr" anchorCtr="0">
                  <a:noAutofit/>
                </a:bodyPr>
                <a:lstStyle/>
                <a:p>
                  <a:pPr marL="0" lvl="0" indent="0" algn="ctr" rtl="0">
                    <a:spcBef>
                      <a:spcPts val="0"/>
                    </a:spcBef>
                    <a:spcAft>
                      <a:spcPts val="0"/>
                    </a:spcAft>
                    <a:buSzPts val="1000"/>
                    <a:buFont typeface="Arial"/>
                    <a:buNone/>
                  </a:pPr>
                  <a:r>
                    <a:rPr lang="en-US" sz="1000">
                      <a:latin typeface="Arial"/>
                      <a:ea typeface="Arial"/>
                      <a:cs typeface="Arial"/>
                      <a:sym typeface="Arial"/>
                    </a:rPr>
                    <a:t>SISTEMAS DE GESTIÓN Y CONTROL INTEGRADOS</a:t>
                  </a:r>
                  <a:endParaRPr sz="1400"/>
                </a:p>
                <a:p>
                  <a:pPr marL="0" lvl="0" indent="0" algn="ctr" rtl="0">
                    <a:spcBef>
                      <a:spcPts val="0"/>
                    </a:spcBef>
                    <a:spcAft>
                      <a:spcPts val="0"/>
                    </a:spcAft>
                    <a:buSzPts val="1000"/>
                    <a:buFont typeface="Arial"/>
                    <a:buNone/>
                  </a:pPr>
                  <a:r>
                    <a:rPr lang="en-US" sz="1000">
                      <a:latin typeface="Arial"/>
                      <a:ea typeface="Arial"/>
                      <a:cs typeface="Arial"/>
                      <a:sym typeface="Arial"/>
                    </a:rPr>
                    <a:t>(SISTEDA, SGC y MECI)</a:t>
                  </a:r>
                  <a:endParaRPr sz="1400"/>
                </a:p>
                <a:p>
                  <a:pPr marL="0" lvl="0" indent="0" algn="ctr" rtl="0">
                    <a:spcBef>
                      <a:spcPts val="0"/>
                    </a:spcBef>
                    <a:spcAft>
                      <a:spcPts val="0"/>
                    </a:spcAft>
                    <a:buSzPts val="1200"/>
                    <a:buFont typeface="Arial"/>
                    <a:buNone/>
                  </a:pPr>
                  <a:endParaRPr sz="1200" b="0" i="0" u="none" strike="noStrike">
                    <a:solidFill>
                      <a:srgbClr val="000000"/>
                    </a:solidFill>
                    <a:latin typeface="Arial"/>
                    <a:ea typeface="Arial"/>
                    <a:cs typeface="Arial"/>
                    <a:sym typeface="Arial"/>
                  </a:endParaRPr>
                </a:p>
                <a:p>
                  <a:pPr marL="0" lvl="0" indent="0" algn="ctr" rtl="0">
                    <a:spcBef>
                      <a:spcPts val="0"/>
                    </a:spcBef>
                    <a:spcAft>
                      <a:spcPts val="0"/>
                    </a:spcAft>
                    <a:buClr>
                      <a:srgbClr val="000000"/>
                    </a:buClr>
                    <a:buSzPts val="1200"/>
                    <a:buFont typeface="Arial"/>
                    <a:buNone/>
                  </a:pPr>
                  <a:r>
                    <a:rPr lang="en-US" sz="1200" b="1" i="0" u="none" strike="noStrike">
                      <a:solidFill>
                        <a:srgbClr val="000000"/>
                      </a:solidFill>
                      <a:latin typeface="Arial"/>
                      <a:ea typeface="Arial"/>
                      <a:cs typeface="Arial"/>
                      <a:sym typeface="Arial"/>
                    </a:rPr>
                    <a:t>MAPA DE RIESGOS POR PROCESO</a:t>
                  </a:r>
                  <a:endParaRPr sz="1400"/>
                </a:p>
                <a:p>
                  <a:pPr marL="0" lvl="0" indent="0" algn="ctr" rtl="0">
                    <a:spcBef>
                      <a:spcPts val="0"/>
                    </a:spcBef>
                    <a:spcAft>
                      <a:spcPts val="0"/>
                    </a:spcAft>
                    <a:buClr>
                      <a:srgbClr val="000000"/>
                    </a:buClr>
                    <a:buSzPts val="1200"/>
                    <a:buFont typeface="Arial"/>
                    <a:buNone/>
                  </a:pPr>
                  <a:r>
                    <a:rPr lang="en-US" sz="1200" b="1" i="0" u="none" strike="noStrike">
                      <a:solidFill>
                        <a:srgbClr val="000000"/>
                      </a:solidFill>
                      <a:latin typeface="Arial"/>
                      <a:ea typeface="Arial"/>
                      <a:cs typeface="Arial"/>
                      <a:sym typeface="Arial"/>
                    </a:rPr>
                    <a:t>EVALUACIÓN DE LOS CONTROLES </a:t>
                  </a:r>
                  <a:endParaRPr sz="1400"/>
                </a:p>
              </xdr:txBody>
            </xdr:sp>
            <xdr:sp macro="" textlink="">
              <xdr:nvSpPr>
                <xdr:cNvPr id="127" name="Shape 127"/>
                <xdr:cNvSpPr txBox="1"/>
              </xdr:nvSpPr>
              <xdr:spPr>
                <a:xfrm>
                  <a:off x="21" y="72"/>
                  <a:ext cx="94" cy="28"/>
                </a:xfrm>
                <a:prstGeom prst="rect">
                  <a:avLst/>
                </a:prstGeom>
                <a:solidFill>
                  <a:srgbClr val="FFFFFF"/>
                </a:solidFill>
                <a:ln>
                  <a:noFill/>
                </a:ln>
              </xdr:spPr>
              <xdr:txBody>
                <a:bodyPr spcFirstLastPara="1" wrap="square" lIns="27425" tIns="18275" rIns="27425" bIns="0" anchor="ctr" anchorCtr="0">
                  <a:noAutofit/>
                </a:bodyPr>
                <a:lstStyle/>
                <a:p>
                  <a:pPr marL="0" lvl="0" indent="0" algn="ctr" rtl="1">
                    <a:spcBef>
                      <a:spcPts val="0"/>
                    </a:spcBef>
                    <a:spcAft>
                      <a:spcPts val="0"/>
                    </a:spcAft>
                    <a:buClr>
                      <a:srgbClr val="000000"/>
                    </a:buClr>
                    <a:buSzPts val="700"/>
                    <a:buFont typeface="Arial"/>
                    <a:buNone/>
                  </a:pPr>
                  <a:r>
                    <a:rPr lang="en-US" sz="700" b="0" i="0" strike="noStrike">
                      <a:solidFill>
                        <a:srgbClr val="000000"/>
                      </a:solidFill>
                      <a:latin typeface="Arial"/>
                      <a:ea typeface="Arial"/>
                      <a:cs typeface="Arial"/>
                      <a:sym typeface="Arial"/>
                    </a:rPr>
                    <a:t>DIRECCIONAMIENTO ESTRATÉGICO </a:t>
                  </a:r>
                  <a:endParaRPr sz="1400"/>
                </a:p>
                <a:p>
                  <a:pPr marL="0" lvl="0" indent="0" algn="ctr" rtl="1">
                    <a:spcBef>
                      <a:spcPts val="0"/>
                    </a:spcBef>
                    <a:spcAft>
                      <a:spcPts val="0"/>
                    </a:spcAft>
                    <a:buClr>
                      <a:srgbClr val="000000"/>
                    </a:buClr>
                    <a:buSzPts val="700"/>
                    <a:buFont typeface="Arial"/>
                    <a:buNone/>
                  </a:pPr>
                  <a:r>
                    <a:rPr lang="en-US" sz="700" b="0" i="0" strike="noStrike">
                      <a:solidFill>
                        <a:srgbClr val="000000"/>
                      </a:solidFill>
                      <a:latin typeface="Arial"/>
                      <a:ea typeface="Arial"/>
                      <a:cs typeface="Arial"/>
                      <a:sym typeface="Arial"/>
                    </a:rPr>
                    <a:t>PLANEACIÒN INSTITUCIONAL</a:t>
                  </a:r>
                  <a:endParaRPr sz="1400"/>
                </a:p>
              </xdr:txBody>
            </xdr:sp>
          </xdr:grpSp>
        </xdr:grpSp>
        <xdr:sp macro="" textlink="">
          <xdr:nvSpPr>
            <xdr:cNvPr id="128" name="Shape 128"/>
            <xdr:cNvSpPr txBox="1"/>
          </xdr:nvSpPr>
          <xdr:spPr>
            <a:xfrm>
              <a:off x="44668281" y="595974"/>
              <a:ext cx="4972843" cy="244926"/>
            </a:xfrm>
            <a:prstGeom prst="rect">
              <a:avLst/>
            </a:prstGeom>
            <a:noFill/>
            <a:ln>
              <a:noFill/>
            </a:ln>
          </xdr:spPr>
          <xdr:txBody>
            <a:bodyPr spcFirstLastPara="1" wrap="square" lIns="27425" tIns="27425" rIns="0" bIns="0" anchor="ctr" anchorCtr="1">
              <a:noAutofit/>
            </a:bodyPr>
            <a:lstStyle/>
            <a:p>
              <a:pPr marL="0" lvl="0" indent="0" algn="ctr" rtl="0">
                <a:spcBef>
                  <a:spcPts val="0"/>
                </a:spcBef>
                <a:spcAft>
                  <a:spcPts val="0"/>
                </a:spcAft>
                <a:buClr>
                  <a:srgbClr val="FF0000"/>
                </a:buClr>
                <a:buSzPts val="1100"/>
                <a:buFont typeface="Calibri"/>
                <a:buNone/>
              </a:pPr>
              <a:r>
                <a:rPr lang="en-US" sz="800" b="0" i="0" u="none" strike="noStrike">
                  <a:solidFill>
                    <a:srgbClr val="000000"/>
                  </a:solidFill>
                  <a:latin typeface="Arial"/>
                  <a:ea typeface="Arial"/>
                  <a:cs typeface="Arial"/>
                  <a:sym typeface="Arial"/>
                </a:rPr>
                <a:t>03</a:t>
              </a:r>
              <a:endParaRPr sz="1400"/>
            </a:p>
          </xdr:txBody>
        </xdr:sp>
        <xdr:grpSp>
          <xdr:nvGrpSpPr>
            <xdr:cNvPr id="129" name="Shape 129"/>
            <xdr:cNvGrpSpPr/>
          </xdr:nvGrpSpPr>
          <xdr:grpSpPr>
            <a:xfrm>
              <a:off x="0" y="3237075"/>
              <a:ext cx="10691994" cy="1085848"/>
              <a:chOff x="28576" y="109141"/>
              <a:chExt cx="49666500" cy="1307700"/>
            </a:xfrm>
          </xdr:grpSpPr>
          <xdr:sp macro="" textlink="">
            <xdr:nvSpPr>
              <xdr:cNvPr id="130" name="Shape 130"/>
              <xdr:cNvSpPr/>
            </xdr:nvSpPr>
            <xdr:spPr>
              <a:xfrm>
                <a:off x="28576" y="109141"/>
                <a:ext cx="49666500" cy="1307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31" name="Shape 131" descr="escudo"/>
              <xdr:cNvPicPr preferRelativeResize="0"/>
            </xdr:nvPicPr>
            <xdr:blipFill rotWithShape="1">
              <a:blip xmlns:r="http://schemas.openxmlformats.org/officeDocument/2006/relationships" r:embed="rId1">
                <a:alphaModFix/>
              </a:blip>
              <a:srcRect/>
              <a:stretch/>
            </xdr:blipFill>
            <xdr:spPr>
              <a:xfrm>
                <a:off x="2761777" y="214816"/>
                <a:ext cx="1986413" cy="828000"/>
              </a:xfrm>
              <a:prstGeom prst="rect">
                <a:avLst/>
              </a:prstGeom>
              <a:noFill/>
              <a:ln>
                <a:noFill/>
              </a:ln>
            </xdr:spPr>
          </xdr:pic>
        </xdr:grpSp>
      </xdr:grpSp>
    </xdr:grpSp>
    <xdr:clientData fLocksWithSheet="0"/>
  </xdr:oneCellAnchor>
  <xdr:oneCellAnchor>
    <xdr:from>
      <xdr:col>0</xdr:col>
      <xdr:colOff>142875</xdr:colOff>
      <xdr:row>0</xdr:row>
      <xdr:rowOff>171450</xdr:rowOff>
    </xdr:from>
    <xdr:ext cx="1019175" cy="447675"/>
    <xdr:grpSp>
      <xdr:nvGrpSpPr>
        <xdr:cNvPr id="3" name="Shape 2"/>
        <xdr:cNvGrpSpPr/>
      </xdr:nvGrpSpPr>
      <xdr:grpSpPr>
        <a:xfrm>
          <a:off x="4836413" y="3556163"/>
          <a:ext cx="1019175" cy="447675"/>
          <a:chOff x="4836413" y="3556163"/>
          <a:chExt cx="1019175" cy="447675"/>
        </a:xfrm>
      </xdr:grpSpPr>
      <xdr:grpSp>
        <xdr:nvGrpSpPr>
          <xdr:cNvPr id="132" name="Shape 132"/>
          <xdr:cNvGrpSpPr/>
        </xdr:nvGrpSpPr>
        <xdr:grpSpPr>
          <a:xfrm>
            <a:off x="4836413" y="3556163"/>
            <a:ext cx="1019175" cy="447675"/>
            <a:chOff x="4836413" y="3556163"/>
            <a:chExt cx="1019175" cy="447675"/>
          </a:xfrm>
        </xdr:grpSpPr>
        <xdr:sp macro="" textlink="">
          <xdr:nvSpPr>
            <xdr:cNvPr id="5" name="Shape 4"/>
            <xdr:cNvSpPr/>
          </xdr:nvSpPr>
          <xdr:spPr>
            <a:xfrm>
              <a:off x="4836413" y="3556163"/>
              <a:ext cx="10191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33" name="Shape 133"/>
            <xdr:cNvGrpSpPr/>
          </xdr:nvGrpSpPr>
          <xdr:grpSpPr>
            <a:xfrm>
              <a:off x="4836413" y="3556163"/>
              <a:ext cx="1019175" cy="447675"/>
              <a:chOff x="47625" y="76200"/>
              <a:chExt cx="1019175" cy="447675"/>
            </a:xfrm>
          </xdr:grpSpPr>
          <xdr:sp macro="" textlink="">
            <xdr:nvSpPr>
              <xdr:cNvPr id="134" name="Shape 134"/>
              <xdr:cNvSpPr/>
            </xdr:nvSpPr>
            <xdr:spPr>
              <a:xfrm>
                <a:off x="47625" y="76200"/>
                <a:ext cx="10191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135" name="Shape 135"/>
              <xdr:cNvSpPr/>
            </xdr:nvSpPr>
            <xdr:spPr>
              <a:xfrm>
                <a:off x="47625" y="76200"/>
                <a:ext cx="1019175" cy="447675"/>
              </a:xfrm>
              <a:prstGeom prst="leftArrow">
                <a:avLst>
                  <a:gd name="adj1" fmla="val 50000"/>
                  <a:gd name="adj2" fmla="val 50000"/>
                </a:avLst>
              </a:prstGeom>
              <a:gradFill>
                <a:gsLst>
                  <a:gs pos="0">
                    <a:srgbClr val="5F82CA"/>
                  </a:gs>
                  <a:gs pos="50000">
                    <a:srgbClr val="3C70CA"/>
                  </a:gs>
                  <a:gs pos="100000">
                    <a:srgbClr val="2E60B9"/>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050"/>
                  <a:buFont typeface="Arial"/>
                  <a:buNone/>
                </a:pPr>
                <a:endParaRPr sz="1050" b="0"/>
              </a:p>
            </xdr:txBody>
          </xdr:sp>
          <xdr:sp macro="" textlink="">
            <xdr:nvSpPr>
              <xdr:cNvPr id="136" name="Shape 136"/>
              <xdr:cNvSpPr txBox="1"/>
            </xdr:nvSpPr>
            <xdr:spPr>
              <a:xfrm>
                <a:off x="228600" y="161925"/>
                <a:ext cx="819150" cy="276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100"/>
                  <a:buFont typeface="Calibri"/>
                  <a:buNone/>
                </a:pPr>
                <a:r>
                  <a:rPr lang="en-US" sz="1100" b="1">
                    <a:solidFill>
                      <a:schemeClr val="lt1"/>
                    </a:solidFill>
                    <a:latin typeface="Calibri"/>
                    <a:ea typeface="Calibri"/>
                    <a:cs typeface="Calibri"/>
                    <a:sym typeface="Calibri"/>
                  </a:rPr>
                  <a:t>REGRESAR</a:t>
                </a:r>
                <a:endParaRPr sz="1400"/>
              </a:p>
            </xdr:txBody>
          </xdr:sp>
        </xdr:grpSp>
      </xdr:grpSp>
    </xdr:grp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942975</xdr:colOff>
      <xdr:row>7</xdr:row>
      <xdr:rowOff>38100</xdr:rowOff>
    </xdr:from>
    <xdr:ext cx="285750" cy="4029075"/>
    <xdr:sp macro="" textlink="">
      <xdr:nvSpPr>
        <xdr:cNvPr id="137" name="Shape 137"/>
        <xdr:cNvSpPr txBox="1"/>
      </xdr:nvSpPr>
      <xdr:spPr>
        <a:xfrm rot="-5400000">
          <a:off x="3331463" y="3641888"/>
          <a:ext cx="4029075" cy="276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Probabilidad de Ocurrencia</a:t>
          </a:r>
          <a:endParaRPr sz="1400"/>
        </a:p>
      </xdr:txBody>
    </xdr:sp>
    <xdr:clientData fLocksWithSheet="0"/>
  </xdr:oneCellAnchor>
  <xdr:oneCellAnchor>
    <xdr:from>
      <xdr:col>2</xdr:col>
      <xdr:colOff>0</xdr:colOff>
      <xdr:row>7</xdr:row>
      <xdr:rowOff>523875</xdr:rowOff>
    </xdr:from>
    <xdr:ext cx="219075" cy="3400425"/>
    <xdr:sp macro="" textlink="">
      <xdr:nvSpPr>
        <xdr:cNvPr id="138" name="Shape 138"/>
        <xdr:cNvSpPr/>
      </xdr:nvSpPr>
      <xdr:spPr>
        <a:xfrm>
          <a:off x="5245988" y="2089313"/>
          <a:ext cx="200025" cy="3381375"/>
        </a:xfrm>
        <a:prstGeom prst="upArrow">
          <a:avLst>
            <a:gd name="adj1" fmla="val 50000"/>
            <a:gd name="adj2" fmla="val 50000"/>
          </a:avLst>
        </a:prstGeom>
        <a:solidFill>
          <a:srgbClr val="BFBFBF"/>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1276350</xdr:colOff>
      <xdr:row>14</xdr:row>
      <xdr:rowOff>0</xdr:rowOff>
    </xdr:from>
    <xdr:ext cx="3629025" cy="190500"/>
    <xdr:sp macro="" textlink="">
      <xdr:nvSpPr>
        <xdr:cNvPr id="139" name="Shape 139"/>
        <xdr:cNvSpPr/>
      </xdr:nvSpPr>
      <xdr:spPr>
        <a:xfrm>
          <a:off x="3541013" y="3694275"/>
          <a:ext cx="3609975" cy="171450"/>
        </a:xfrm>
        <a:prstGeom prst="rightArrow">
          <a:avLst>
            <a:gd name="adj1" fmla="val 50000"/>
            <a:gd name="adj2" fmla="val 50000"/>
          </a:avLst>
        </a:prstGeom>
        <a:solidFill>
          <a:srgbClr val="BFBFBF"/>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123825</xdr:colOff>
      <xdr:row>8</xdr:row>
      <xdr:rowOff>0</xdr:rowOff>
    </xdr:from>
    <xdr:ext cx="428625" cy="752475"/>
    <xdr:sp macro="" textlink="">
      <xdr:nvSpPr>
        <xdr:cNvPr id="140" name="Shape 140"/>
        <xdr:cNvSpPr/>
      </xdr:nvSpPr>
      <xdr:spPr>
        <a:xfrm>
          <a:off x="5136450" y="3408525"/>
          <a:ext cx="419100" cy="742950"/>
        </a:xfrm>
        <a:prstGeom prst="homePlate">
          <a:avLst>
            <a:gd name="adj" fmla="val 50000"/>
          </a:avLst>
        </a:prstGeom>
        <a:solidFill>
          <a:srgbClr val="FF0000"/>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123825</xdr:colOff>
      <xdr:row>8</xdr:row>
      <xdr:rowOff>647700</xdr:rowOff>
    </xdr:from>
    <xdr:ext cx="428625" cy="742950"/>
    <xdr:sp macro="" textlink="">
      <xdr:nvSpPr>
        <xdr:cNvPr id="141" name="Shape 141"/>
        <xdr:cNvSpPr/>
      </xdr:nvSpPr>
      <xdr:spPr>
        <a:xfrm>
          <a:off x="5136450" y="3413288"/>
          <a:ext cx="419100" cy="733425"/>
        </a:xfrm>
        <a:prstGeom prst="homePlate">
          <a:avLst>
            <a:gd name="adj" fmla="val 50000"/>
          </a:avLst>
        </a:prstGeom>
        <a:solidFill>
          <a:srgbClr val="E36C09"/>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123825</xdr:colOff>
      <xdr:row>9</xdr:row>
      <xdr:rowOff>628650</xdr:rowOff>
    </xdr:from>
    <xdr:ext cx="428625" cy="704850"/>
    <xdr:sp macro="" textlink="">
      <xdr:nvSpPr>
        <xdr:cNvPr id="142" name="Shape 142"/>
        <xdr:cNvSpPr/>
      </xdr:nvSpPr>
      <xdr:spPr>
        <a:xfrm>
          <a:off x="5136450" y="3432338"/>
          <a:ext cx="419100" cy="695325"/>
        </a:xfrm>
        <a:prstGeom prst="homePlate">
          <a:avLst>
            <a:gd name="adj" fmla="val 50000"/>
          </a:avLst>
        </a:prstGeom>
        <a:solidFill>
          <a:srgbClr val="FFCC00"/>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123825</xdr:colOff>
      <xdr:row>11</xdr:row>
      <xdr:rowOff>0</xdr:rowOff>
    </xdr:from>
    <xdr:ext cx="428625" cy="676275"/>
    <xdr:sp macro="" textlink="">
      <xdr:nvSpPr>
        <xdr:cNvPr id="143" name="Shape 143"/>
        <xdr:cNvSpPr/>
      </xdr:nvSpPr>
      <xdr:spPr>
        <a:xfrm>
          <a:off x="5136450" y="3446625"/>
          <a:ext cx="419100" cy="666750"/>
        </a:xfrm>
        <a:prstGeom prst="homePlate">
          <a:avLst>
            <a:gd name="adj" fmla="val 50000"/>
          </a:avLst>
        </a:prstGeom>
        <a:solidFill>
          <a:srgbClr val="00CC00"/>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57150</xdr:colOff>
      <xdr:row>0</xdr:row>
      <xdr:rowOff>142875</xdr:rowOff>
    </xdr:from>
    <xdr:ext cx="1019175" cy="447675"/>
    <xdr:grpSp>
      <xdr:nvGrpSpPr>
        <xdr:cNvPr id="2" name="Shape 2"/>
        <xdr:cNvGrpSpPr/>
      </xdr:nvGrpSpPr>
      <xdr:grpSpPr>
        <a:xfrm>
          <a:off x="4836413" y="3556163"/>
          <a:ext cx="1019175" cy="447675"/>
          <a:chOff x="4836413" y="3556163"/>
          <a:chExt cx="1019175" cy="447675"/>
        </a:xfrm>
      </xdr:grpSpPr>
      <xdr:grpSp>
        <xdr:nvGrpSpPr>
          <xdr:cNvPr id="144" name="Shape 144"/>
          <xdr:cNvGrpSpPr/>
        </xdr:nvGrpSpPr>
        <xdr:grpSpPr>
          <a:xfrm>
            <a:off x="4836413" y="3556163"/>
            <a:ext cx="1019175" cy="447675"/>
            <a:chOff x="4836413" y="3556163"/>
            <a:chExt cx="1019175" cy="447675"/>
          </a:xfrm>
        </xdr:grpSpPr>
        <xdr:sp macro="" textlink="">
          <xdr:nvSpPr>
            <xdr:cNvPr id="4" name="Shape 4"/>
            <xdr:cNvSpPr/>
          </xdr:nvSpPr>
          <xdr:spPr>
            <a:xfrm>
              <a:off x="4836413" y="3556163"/>
              <a:ext cx="10191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45" name="Shape 145"/>
            <xdr:cNvGrpSpPr/>
          </xdr:nvGrpSpPr>
          <xdr:grpSpPr>
            <a:xfrm>
              <a:off x="4836413" y="3556163"/>
              <a:ext cx="1019175" cy="447675"/>
              <a:chOff x="47625" y="76200"/>
              <a:chExt cx="1019175" cy="447675"/>
            </a:xfrm>
          </xdr:grpSpPr>
          <xdr:sp macro="" textlink="">
            <xdr:nvSpPr>
              <xdr:cNvPr id="146" name="Shape 146"/>
              <xdr:cNvSpPr/>
            </xdr:nvSpPr>
            <xdr:spPr>
              <a:xfrm>
                <a:off x="47625" y="76200"/>
                <a:ext cx="10191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147" name="Shape 147"/>
              <xdr:cNvSpPr/>
            </xdr:nvSpPr>
            <xdr:spPr>
              <a:xfrm>
                <a:off x="47625" y="76200"/>
                <a:ext cx="1019175" cy="447675"/>
              </a:xfrm>
              <a:prstGeom prst="leftArrow">
                <a:avLst>
                  <a:gd name="adj1" fmla="val 50000"/>
                  <a:gd name="adj2" fmla="val 50000"/>
                </a:avLst>
              </a:prstGeom>
              <a:gradFill>
                <a:gsLst>
                  <a:gs pos="0">
                    <a:srgbClr val="5F82CA"/>
                  </a:gs>
                  <a:gs pos="50000">
                    <a:srgbClr val="3C70CA"/>
                  </a:gs>
                  <a:gs pos="100000">
                    <a:srgbClr val="2E60B9"/>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050"/>
                  <a:buFont typeface="Arial"/>
                  <a:buNone/>
                </a:pPr>
                <a:endParaRPr sz="1050" b="0"/>
              </a:p>
            </xdr:txBody>
          </xdr:sp>
          <xdr:sp macro="" textlink="">
            <xdr:nvSpPr>
              <xdr:cNvPr id="148" name="Shape 148"/>
              <xdr:cNvSpPr txBox="1"/>
            </xdr:nvSpPr>
            <xdr:spPr>
              <a:xfrm>
                <a:off x="228600" y="161925"/>
                <a:ext cx="819150" cy="276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100"/>
                  <a:buFont typeface="Calibri"/>
                  <a:buNone/>
                </a:pPr>
                <a:r>
                  <a:rPr lang="en-US" sz="1100" b="1">
                    <a:solidFill>
                      <a:schemeClr val="lt1"/>
                    </a:solidFill>
                    <a:latin typeface="Calibri"/>
                    <a:ea typeface="Calibri"/>
                    <a:cs typeface="Calibri"/>
                    <a:sym typeface="Calibri"/>
                  </a:rPr>
                  <a:t>REGRESAR</a:t>
                </a:r>
                <a:endParaRPr sz="1400"/>
              </a:p>
            </xdr:txBody>
          </xdr:sp>
        </xdr:grpSp>
      </xdr:grpSp>
    </xdr:grp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85725</xdr:colOff>
      <xdr:row>0</xdr:row>
      <xdr:rowOff>38100</xdr:rowOff>
    </xdr:from>
    <xdr:ext cx="1019175" cy="447675"/>
    <xdr:grpSp>
      <xdr:nvGrpSpPr>
        <xdr:cNvPr id="2" name="Shape 2"/>
        <xdr:cNvGrpSpPr/>
      </xdr:nvGrpSpPr>
      <xdr:grpSpPr>
        <a:xfrm>
          <a:off x="4836413" y="3556163"/>
          <a:ext cx="1019175" cy="447675"/>
          <a:chOff x="4836413" y="3556163"/>
          <a:chExt cx="1019175" cy="447675"/>
        </a:xfrm>
      </xdr:grpSpPr>
      <xdr:grpSp>
        <xdr:nvGrpSpPr>
          <xdr:cNvPr id="149" name="Shape 149"/>
          <xdr:cNvGrpSpPr/>
        </xdr:nvGrpSpPr>
        <xdr:grpSpPr>
          <a:xfrm>
            <a:off x="4836413" y="3556163"/>
            <a:ext cx="1019175" cy="447675"/>
            <a:chOff x="4836413" y="3556163"/>
            <a:chExt cx="1019175" cy="447675"/>
          </a:xfrm>
        </xdr:grpSpPr>
        <xdr:sp macro="" textlink="">
          <xdr:nvSpPr>
            <xdr:cNvPr id="4" name="Shape 4"/>
            <xdr:cNvSpPr/>
          </xdr:nvSpPr>
          <xdr:spPr>
            <a:xfrm>
              <a:off x="4836413" y="3556163"/>
              <a:ext cx="10191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0" name="Shape 150"/>
            <xdr:cNvGrpSpPr/>
          </xdr:nvGrpSpPr>
          <xdr:grpSpPr>
            <a:xfrm>
              <a:off x="4836413" y="3556163"/>
              <a:ext cx="1019175" cy="447675"/>
              <a:chOff x="47625" y="76200"/>
              <a:chExt cx="1019175" cy="447675"/>
            </a:xfrm>
          </xdr:grpSpPr>
          <xdr:sp macro="" textlink="">
            <xdr:nvSpPr>
              <xdr:cNvPr id="151" name="Shape 151"/>
              <xdr:cNvSpPr/>
            </xdr:nvSpPr>
            <xdr:spPr>
              <a:xfrm>
                <a:off x="47625" y="76200"/>
                <a:ext cx="10191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152" name="Shape 152"/>
              <xdr:cNvSpPr/>
            </xdr:nvSpPr>
            <xdr:spPr>
              <a:xfrm>
                <a:off x="47625" y="76200"/>
                <a:ext cx="1019175" cy="447675"/>
              </a:xfrm>
              <a:prstGeom prst="leftArrow">
                <a:avLst>
                  <a:gd name="adj1" fmla="val 50000"/>
                  <a:gd name="adj2" fmla="val 50000"/>
                </a:avLst>
              </a:prstGeom>
              <a:gradFill>
                <a:gsLst>
                  <a:gs pos="0">
                    <a:srgbClr val="5F82CA"/>
                  </a:gs>
                  <a:gs pos="50000">
                    <a:srgbClr val="3C70CA"/>
                  </a:gs>
                  <a:gs pos="100000">
                    <a:srgbClr val="2E60B9"/>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050"/>
                  <a:buFont typeface="Arial"/>
                  <a:buNone/>
                </a:pPr>
                <a:endParaRPr sz="1050" b="0"/>
              </a:p>
            </xdr:txBody>
          </xdr:sp>
          <xdr:sp macro="" textlink="">
            <xdr:nvSpPr>
              <xdr:cNvPr id="153" name="Shape 153"/>
              <xdr:cNvSpPr txBox="1"/>
            </xdr:nvSpPr>
            <xdr:spPr>
              <a:xfrm>
                <a:off x="228600" y="161925"/>
                <a:ext cx="819150" cy="276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100"/>
                  <a:buFont typeface="Calibri"/>
                  <a:buNone/>
                </a:pPr>
                <a:r>
                  <a:rPr lang="en-US" sz="1100" b="1">
                    <a:solidFill>
                      <a:schemeClr val="lt1"/>
                    </a:solidFill>
                    <a:latin typeface="Calibri"/>
                    <a:ea typeface="Calibri"/>
                    <a:cs typeface="Calibri"/>
                    <a:sym typeface="Calibri"/>
                  </a:rPr>
                  <a:t>REGRESAR</a:t>
                </a:r>
                <a:endParaRPr sz="1400"/>
              </a:p>
            </xdr:txBody>
          </xdr:sp>
        </xdr:grpSp>
      </xdr:grpSp>
    </xdr:grp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4</xdr:col>
      <xdr:colOff>8582025</xdr:colOff>
      <xdr:row>55</xdr:row>
      <xdr:rowOff>209550</xdr:rowOff>
    </xdr:from>
    <xdr:ext cx="2352675" cy="914400"/>
    <xdr:sp macro="" textlink="">
      <xdr:nvSpPr>
        <xdr:cNvPr id="154" name="Shape 154"/>
        <xdr:cNvSpPr/>
      </xdr:nvSpPr>
      <xdr:spPr>
        <a:xfrm>
          <a:off x="4179188" y="3332325"/>
          <a:ext cx="2333625" cy="895350"/>
        </a:xfrm>
        <a:prstGeom prst="downArrowCallout">
          <a:avLst>
            <a:gd name="adj1" fmla="val 25000"/>
            <a:gd name="adj2" fmla="val 25000"/>
            <a:gd name="adj3" fmla="val 25000"/>
            <a:gd name="adj4" fmla="val 64977"/>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alibri"/>
            <a:buNone/>
          </a:pPr>
          <a:r>
            <a:rPr lang="en-US" sz="1400" b="1">
              <a:solidFill>
                <a:schemeClr val="lt1"/>
              </a:solidFill>
              <a:latin typeface="Calibri"/>
              <a:ea typeface="Calibri"/>
              <a:cs typeface="Calibri"/>
              <a:sym typeface="Calibri"/>
            </a:rPr>
            <a:t>Revisar punto 9 de la explicación del proceso.</a:t>
          </a:r>
          <a:endParaRPr sz="1400"/>
        </a:p>
      </xdr:txBody>
    </xdr:sp>
    <xdr:clientData fLocksWithSheet="0"/>
  </xdr:oneCellAnchor>
  <xdr:oneCellAnchor>
    <xdr:from>
      <xdr:col>4</xdr:col>
      <xdr:colOff>581025</xdr:colOff>
      <xdr:row>8</xdr:row>
      <xdr:rowOff>266700</xdr:rowOff>
    </xdr:from>
    <xdr:ext cx="5467350" cy="3705225"/>
    <xdr:pic>
      <xdr:nvPicPr>
        <xdr:cNvPr id="2" name="image1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228600</xdr:colOff>
      <xdr:row>25</xdr:row>
      <xdr:rowOff>66675</xdr:rowOff>
    </xdr:from>
    <xdr:ext cx="8439150" cy="4057650"/>
    <xdr:pic>
      <xdr:nvPicPr>
        <xdr:cNvPr id="3" name="image6.gif" descr="http://www.monografias.com/trabajos75/expatriciacion-desarrollo-competencias-region-iberica/image013.gif"/>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161925</xdr:colOff>
      <xdr:row>35</xdr:row>
      <xdr:rowOff>257175</xdr:rowOff>
    </xdr:from>
    <xdr:ext cx="7353300" cy="4105275"/>
    <xdr:pic>
      <xdr:nvPicPr>
        <xdr:cNvPr id="4" name="image7.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666750</xdr:colOff>
      <xdr:row>42</xdr:row>
      <xdr:rowOff>104775</xdr:rowOff>
    </xdr:from>
    <xdr:ext cx="5981700" cy="4105275"/>
    <xdr:pic>
      <xdr:nvPicPr>
        <xdr:cNvPr id="5" name="image10.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323850</xdr:colOff>
      <xdr:row>50</xdr:row>
      <xdr:rowOff>447675</xdr:rowOff>
    </xdr:from>
    <xdr:ext cx="10734675" cy="5334000"/>
    <xdr:pic>
      <xdr:nvPicPr>
        <xdr:cNvPr id="6" name="image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542925</xdr:colOff>
      <xdr:row>55</xdr:row>
      <xdr:rowOff>1162050</xdr:rowOff>
    </xdr:from>
    <xdr:ext cx="10382250" cy="1905000"/>
    <xdr:pic>
      <xdr:nvPicPr>
        <xdr:cNvPr id="7" name="image9.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209550</xdr:colOff>
      <xdr:row>60</xdr:row>
      <xdr:rowOff>104775</xdr:rowOff>
    </xdr:from>
    <xdr:ext cx="6267450" cy="5114925"/>
    <xdr:pic>
      <xdr:nvPicPr>
        <xdr:cNvPr id="8" name="image16.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6677025</xdr:colOff>
      <xdr:row>60</xdr:row>
      <xdr:rowOff>95250</xdr:rowOff>
    </xdr:from>
    <xdr:ext cx="4276725" cy="5048250"/>
    <xdr:pic>
      <xdr:nvPicPr>
        <xdr:cNvPr id="9" name="image13.jpg" descr="http://www.siafa.com.ar/notas/nota125/n333_02.jp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447675</xdr:colOff>
      <xdr:row>65</xdr:row>
      <xdr:rowOff>266700</xdr:rowOff>
    </xdr:from>
    <xdr:ext cx="8810625" cy="3067050"/>
    <xdr:pic>
      <xdr:nvPicPr>
        <xdr:cNvPr id="10" name="image12.gif" descr="http://www.proteccioncivil.es/catalogo/carpeta02/carpeta22/guiatec/images/cuanti_fig2_14.gif"/>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6791325</xdr:colOff>
      <xdr:row>70</xdr:row>
      <xdr:rowOff>76200</xdr:rowOff>
    </xdr:from>
    <xdr:ext cx="4105275" cy="5029200"/>
    <xdr:pic>
      <xdr:nvPicPr>
        <xdr:cNvPr id="11" name="image14.gif" descr="http://www.proteccioncivil.es/catalogo/carpeta02/carpeta22/guiatec/images/cuali_figura3_7.gif"/>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361950</xdr:colOff>
      <xdr:row>70</xdr:row>
      <xdr:rowOff>200025</xdr:rowOff>
    </xdr:from>
    <xdr:ext cx="6505575" cy="4886325"/>
    <xdr:pic>
      <xdr:nvPicPr>
        <xdr:cNvPr id="12" name="image19.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771525</xdr:colOff>
      <xdr:row>75</xdr:row>
      <xdr:rowOff>85725</xdr:rowOff>
    </xdr:from>
    <xdr:ext cx="9696450" cy="4086225"/>
    <xdr:pic>
      <xdr:nvPicPr>
        <xdr:cNvPr id="13" name="image15.pn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1628775</xdr:colOff>
      <xdr:row>80</xdr:row>
      <xdr:rowOff>76200</xdr:rowOff>
    </xdr:from>
    <xdr:ext cx="7810500" cy="5372100"/>
    <xdr:pic>
      <xdr:nvPicPr>
        <xdr:cNvPr id="14" name="image17.jpg" descr="C:\Users\emrojas\Pictures\riesgos 2.jp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219075</xdr:colOff>
      <xdr:row>85</xdr:row>
      <xdr:rowOff>171450</xdr:rowOff>
    </xdr:from>
    <xdr:ext cx="10791825" cy="4648200"/>
    <xdr:pic>
      <xdr:nvPicPr>
        <xdr:cNvPr id="15" name="image18.png"/>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028700" cy="361950"/>
    <xdr:grpSp>
      <xdr:nvGrpSpPr>
        <xdr:cNvPr id="2" name="Shape 2"/>
        <xdr:cNvGrpSpPr/>
      </xdr:nvGrpSpPr>
      <xdr:grpSpPr>
        <a:xfrm>
          <a:off x="4831650" y="3599025"/>
          <a:ext cx="1028700" cy="361950"/>
          <a:chOff x="4831650" y="3599025"/>
          <a:chExt cx="1028700" cy="361950"/>
        </a:xfrm>
      </xdr:grpSpPr>
      <xdr:grpSp>
        <xdr:nvGrpSpPr>
          <xdr:cNvPr id="3" name="Shape 3"/>
          <xdr:cNvGrpSpPr/>
        </xdr:nvGrpSpPr>
        <xdr:grpSpPr>
          <a:xfrm>
            <a:off x="4831650" y="3599025"/>
            <a:ext cx="1028700" cy="361950"/>
            <a:chOff x="4831650" y="3599025"/>
            <a:chExt cx="1028700" cy="361950"/>
          </a:xfrm>
        </xdr:grpSpPr>
        <xdr:sp macro="" textlink="">
          <xdr:nvSpPr>
            <xdr:cNvPr id="4" name="Shape 4"/>
            <xdr:cNvSpPr/>
          </xdr:nvSpPr>
          <xdr:spPr>
            <a:xfrm>
              <a:off x="4831650" y="3599025"/>
              <a:ext cx="102870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xdr:cNvGrpSpPr/>
          </xdr:nvGrpSpPr>
          <xdr:grpSpPr>
            <a:xfrm>
              <a:off x="4831650" y="3599025"/>
              <a:ext cx="1028700" cy="361950"/>
              <a:chOff x="47625" y="76200"/>
              <a:chExt cx="1019175" cy="447675"/>
            </a:xfrm>
          </xdr:grpSpPr>
          <xdr:sp macro="" textlink="">
            <xdr:nvSpPr>
              <xdr:cNvPr id="6" name="Shape 6"/>
              <xdr:cNvSpPr/>
            </xdr:nvSpPr>
            <xdr:spPr>
              <a:xfrm>
                <a:off x="47625" y="76200"/>
                <a:ext cx="10191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 name="Shape 7"/>
              <xdr:cNvSpPr/>
            </xdr:nvSpPr>
            <xdr:spPr>
              <a:xfrm>
                <a:off x="47625" y="76200"/>
                <a:ext cx="1019175" cy="447675"/>
              </a:xfrm>
              <a:prstGeom prst="leftArrow">
                <a:avLst>
                  <a:gd name="adj1" fmla="val 50000"/>
                  <a:gd name="adj2" fmla="val 50000"/>
                </a:avLst>
              </a:prstGeom>
              <a:gradFill>
                <a:gsLst>
                  <a:gs pos="0">
                    <a:srgbClr val="5F82CA"/>
                  </a:gs>
                  <a:gs pos="50000">
                    <a:srgbClr val="3C70CA"/>
                  </a:gs>
                  <a:gs pos="100000">
                    <a:srgbClr val="2E60B9"/>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050"/>
                  <a:buFont typeface="Arial"/>
                  <a:buNone/>
                </a:pPr>
                <a:endParaRPr sz="1050" b="0"/>
              </a:p>
            </xdr:txBody>
          </xdr:sp>
          <xdr:sp macro="" textlink="">
            <xdr:nvSpPr>
              <xdr:cNvPr id="8" name="Shape 8"/>
              <xdr:cNvSpPr txBox="1"/>
            </xdr:nvSpPr>
            <xdr:spPr>
              <a:xfrm>
                <a:off x="236246" y="177416"/>
                <a:ext cx="819150" cy="276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100"/>
                  <a:buFont typeface="Calibri"/>
                  <a:buNone/>
                </a:pPr>
                <a:r>
                  <a:rPr lang="en-US" sz="1100" b="1">
                    <a:solidFill>
                      <a:schemeClr val="lt1"/>
                    </a:solidFill>
                    <a:latin typeface="Calibri"/>
                    <a:ea typeface="Calibri"/>
                    <a:cs typeface="Calibri"/>
                    <a:sym typeface="Calibri"/>
                  </a:rPr>
                  <a:t>REGRESAR</a:t>
                </a:r>
                <a:endParaRPr sz="1400"/>
              </a:p>
            </xdr:txBody>
          </xdr:sp>
        </xdr:grp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0</xdr:row>
      <xdr:rowOff>0</xdr:rowOff>
    </xdr:from>
    <xdr:ext cx="10153650" cy="1171575"/>
    <xdr:grpSp>
      <xdr:nvGrpSpPr>
        <xdr:cNvPr id="2" name="Shape 2"/>
        <xdr:cNvGrpSpPr/>
      </xdr:nvGrpSpPr>
      <xdr:grpSpPr>
        <a:xfrm>
          <a:off x="269175" y="3194213"/>
          <a:ext cx="10153650" cy="1171575"/>
          <a:chOff x="269175" y="3194213"/>
          <a:chExt cx="10153650" cy="1171575"/>
        </a:xfrm>
      </xdr:grpSpPr>
      <xdr:grpSp>
        <xdr:nvGrpSpPr>
          <xdr:cNvPr id="29" name="Shape 29"/>
          <xdr:cNvGrpSpPr/>
        </xdr:nvGrpSpPr>
        <xdr:grpSpPr>
          <a:xfrm>
            <a:off x="269175" y="3194213"/>
            <a:ext cx="10153650" cy="1171575"/>
            <a:chOff x="269175" y="3194213"/>
            <a:chExt cx="10153649" cy="1171575"/>
          </a:xfrm>
        </xdr:grpSpPr>
        <xdr:sp macro="" textlink="">
          <xdr:nvSpPr>
            <xdr:cNvPr id="4" name="Shape 4"/>
            <xdr:cNvSpPr/>
          </xdr:nvSpPr>
          <xdr:spPr>
            <a:xfrm>
              <a:off x="269175" y="3194213"/>
              <a:ext cx="10153625" cy="11715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0" name="Shape 30"/>
            <xdr:cNvGrpSpPr/>
          </xdr:nvGrpSpPr>
          <xdr:grpSpPr>
            <a:xfrm>
              <a:off x="269175" y="3194213"/>
              <a:ext cx="10153648" cy="1171575"/>
              <a:chOff x="15" y="0"/>
              <a:chExt cx="12565" cy="1978"/>
            </a:xfrm>
          </xdr:grpSpPr>
          <xdr:sp macro="" textlink="">
            <xdr:nvSpPr>
              <xdr:cNvPr id="31" name="Shape 31"/>
              <xdr:cNvSpPr/>
            </xdr:nvSpPr>
            <xdr:spPr>
              <a:xfrm>
                <a:off x="15" y="0"/>
                <a:ext cx="12550" cy="1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2" name="Shape 32"/>
              <xdr:cNvGrpSpPr/>
            </xdr:nvGrpSpPr>
            <xdr:grpSpPr>
              <a:xfrm>
                <a:off x="15" y="0"/>
                <a:ext cx="12565" cy="1978"/>
                <a:chOff x="15" y="0"/>
                <a:chExt cx="12565" cy="1978"/>
              </a:xfrm>
            </xdr:grpSpPr>
            <xdr:sp macro="" textlink="">
              <xdr:nvSpPr>
                <xdr:cNvPr id="33" name="Shape 33"/>
                <xdr:cNvSpPr/>
              </xdr:nvSpPr>
              <xdr:spPr>
                <a:xfrm>
                  <a:off x="15" y="0"/>
                  <a:ext cx="12565" cy="1978"/>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4" name="Shape 34"/>
                <xdr:cNvGrpSpPr/>
              </xdr:nvGrpSpPr>
              <xdr:grpSpPr>
                <a:xfrm>
                  <a:off x="15" y="0"/>
                  <a:ext cx="12565" cy="1978"/>
                  <a:chOff x="15" y="0"/>
                  <a:chExt cx="12565" cy="1978"/>
                </a:xfrm>
              </xdr:grpSpPr>
              <xdr:sp macro="" textlink="">
                <xdr:nvSpPr>
                  <xdr:cNvPr id="35" name="Shape 35"/>
                  <xdr:cNvSpPr/>
                </xdr:nvSpPr>
                <xdr:spPr>
                  <a:xfrm>
                    <a:off x="15" y="0"/>
                    <a:ext cx="12565" cy="1978"/>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6" name="Shape 36"/>
                  <xdr:cNvGrpSpPr/>
                </xdr:nvGrpSpPr>
                <xdr:grpSpPr>
                  <a:xfrm>
                    <a:off x="15" y="0"/>
                    <a:ext cx="12565" cy="1978"/>
                    <a:chOff x="15" y="0"/>
                    <a:chExt cx="12565" cy="1978"/>
                  </a:xfrm>
                </xdr:grpSpPr>
                <xdr:sp macro="" textlink="">
                  <xdr:nvSpPr>
                    <xdr:cNvPr id="37" name="Shape 37"/>
                    <xdr:cNvSpPr/>
                  </xdr:nvSpPr>
                  <xdr:spPr>
                    <a:xfrm>
                      <a:off x="15" y="0"/>
                      <a:ext cx="12565" cy="1978"/>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8" name="Shape 38"/>
                    <xdr:cNvGrpSpPr/>
                  </xdr:nvGrpSpPr>
                  <xdr:grpSpPr>
                    <a:xfrm>
                      <a:off x="15" y="0"/>
                      <a:ext cx="12565" cy="1978"/>
                      <a:chOff x="15" y="0"/>
                      <a:chExt cx="12565" cy="1978"/>
                    </a:xfrm>
                  </xdr:grpSpPr>
                  <xdr:sp macro="" textlink="">
                    <xdr:nvSpPr>
                      <xdr:cNvPr id="39" name="Shape 39"/>
                      <xdr:cNvSpPr/>
                    </xdr:nvSpPr>
                    <xdr:spPr>
                      <a:xfrm>
                        <a:off x="15" y="0"/>
                        <a:ext cx="12565" cy="1978"/>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40" name="Shape 40"/>
                      <xdr:cNvSpPr/>
                    </xdr:nvSpPr>
                    <xdr:spPr>
                      <a:xfrm>
                        <a:off x="56" y="1424"/>
                        <a:ext cx="2730" cy="523"/>
                      </a:xfrm>
                      <a:prstGeom prst="rect">
                        <a:avLst/>
                      </a:prstGeom>
                      <a:solidFill>
                        <a:srgbClr val="FFFFFF"/>
                      </a:solidFill>
                      <a:ln>
                        <a:noFill/>
                      </a:ln>
                    </xdr:spPr>
                    <xdr:txBody>
                      <a:bodyPr spcFirstLastPara="1" wrap="square" lIns="27350" tIns="18350" rIns="27350" bIns="18350" anchor="ctr" anchorCtr="0">
                        <a:noAutofit/>
                      </a:bodyPr>
                      <a:lstStyle/>
                      <a:p>
                        <a:pPr marL="0" lvl="0" indent="0" algn="ctr" rtl="0">
                          <a:spcBef>
                            <a:spcPts val="0"/>
                          </a:spcBef>
                          <a:spcAft>
                            <a:spcPts val="0"/>
                          </a:spcAft>
                          <a:buSzPts val="500"/>
                          <a:buFont typeface="Arial"/>
                          <a:buNone/>
                        </a:pPr>
                        <a:endParaRPr sz="500" b="0" i="0" u="none" strike="noStrike">
                          <a:solidFill>
                            <a:srgbClr val="000000"/>
                          </a:solidFill>
                          <a:latin typeface="Arial"/>
                          <a:ea typeface="Arial"/>
                          <a:cs typeface="Arial"/>
                          <a:sym typeface="Arial"/>
                        </a:endParaRPr>
                      </a:p>
                      <a:p>
                        <a:pPr marL="0" lvl="0" indent="0" algn="ctr" rtl="0">
                          <a:spcBef>
                            <a:spcPts val="0"/>
                          </a:spcBef>
                          <a:spcAft>
                            <a:spcPts val="0"/>
                          </a:spcAft>
                          <a:buClr>
                            <a:srgbClr val="000000"/>
                          </a:buClr>
                          <a:buSzPts val="500"/>
                          <a:buFont typeface="Arial"/>
                          <a:buNone/>
                        </a:pPr>
                        <a:r>
                          <a:rPr lang="en-US" sz="500" b="0" i="0" u="none" strike="noStrike">
                            <a:solidFill>
                              <a:srgbClr val="000000"/>
                            </a:solidFill>
                            <a:latin typeface="Arial"/>
                            <a:ea typeface="Arial"/>
                            <a:cs typeface="Arial"/>
                            <a:sym typeface="Arial"/>
                          </a:rPr>
                          <a:t>DIRECCIONAMIENTO ESTRATÉGICO</a:t>
                        </a:r>
                        <a:endParaRPr sz="1400"/>
                      </a:p>
                      <a:p>
                        <a:pPr marL="0" lvl="0" indent="0" algn="ctr" rtl="0">
                          <a:spcBef>
                            <a:spcPts val="0"/>
                          </a:spcBef>
                          <a:spcAft>
                            <a:spcPts val="0"/>
                          </a:spcAft>
                          <a:buClr>
                            <a:srgbClr val="000000"/>
                          </a:buClr>
                          <a:buSzPts val="500"/>
                          <a:buFont typeface="Arial"/>
                          <a:buNone/>
                        </a:pPr>
                        <a:r>
                          <a:rPr lang="en-US" sz="500" b="0" i="0" u="none" strike="noStrike">
                            <a:solidFill>
                              <a:srgbClr val="000000"/>
                            </a:solidFill>
                            <a:latin typeface="Arial"/>
                            <a:ea typeface="Arial"/>
                            <a:cs typeface="Arial"/>
                            <a:sym typeface="Arial"/>
                          </a:rPr>
                          <a:t>PLANEACIÓN INSTITUCIONAL</a:t>
                        </a:r>
                        <a:endParaRPr sz="1400"/>
                      </a:p>
                    </xdr:txBody>
                  </xdr:sp>
                </xdr:grpSp>
              </xdr:grpSp>
            </xdr:grpSp>
          </xdr:grpSp>
        </xdr:grpSp>
      </xdr:grpSp>
    </xdr:grpSp>
    <xdr:clientData fLocksWithSheet="0"/>
  </xdr:oneCellAnchor>
  <xdr:oneCellAnchor>
    <xdr:from>
      <xdr:col>0</xdr:col>
      <xdr:colOff>0</xdr:colOff>
      <xdr:row>0</xdr:row>
      <xdr:rowOff>0</xdr:rowOff>
    </xdr:from>
    <xdr:ext cx="628650" cy="466725"/>
    <xdr:sp macro="" textlink="">
      <xdr:nvSpPr>
        <xdr:cNvPr id="41" name="Shape 41"/>
        <xdr:cNvSpPr/>
      </xdr:nvSpPr>
      <xdr:spPr>
        <a:xfrm>
          <a:off x="5036438" y="3551400"/>
          <a:ext cx="619125" cy="457200"/>
        </a:xfrm>
        <a:prstGeom prst="leftArrow">
          <a:avLst>
            <a:gd name="adj1" fmla="val 50000"/>
            <a:gd name="adj2" fmla="val 50000"/>
          </a:avLst>
        </a:prstGeom>
        <a:gradFill>
          <a:gsLst>
            <a:gs pos="0">
              <a:srgbClr val="5F82CA"/>
            </a:gs>
            <a:gs pos="50000">
              <a:srgbClr val="3C70CA"/>
            </a:gs>
            <a:gs pos="100000">
              <a:srgbClr val="2E60B9"/>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050"/>
            <a:buFont typeface="Arial"/>
            <a:buNone/>
          </a:pPr>
          <a:endParaRPr sz="1050" b="0"/>
        </a:p>
      </xdr:txBody>
    </xdr:sp>
    <xdr:clientData fLocksWithSheet="0"/>
  </xdr:oneCellAnchor>
  <xdr:oneCellAnchor>
    <xdr:from>
      <xdr:col>0</xdr:col>
      <xdr:colOff>0</xdr:colOff>
      <xdr:row>0</xdr:row>
      <xdr:rowOff>0</xdr:rowOff>
    </xdr:from>
    <xdr:ext cx="857250" cy="466725"/>
    <xdr:sp macro="" textlink="">
      <xdr:nvSpPr>
        <xdr:cNvPr id="42" name="Shape 42"/>
        <xdr:cNvSpPr/>
      </xdr:nvSpPr>
      <xdr:spPr>
        <a:xfrm>
          <a:off x="4922138" y="3551400"/>
          <a:ext cx="847725" cy="457200"/>
        </a:xfrm>
        <a:prstGeom prst="leftArrow">
          <a:avLst>
            <a:gd name="adj1" fmla="val 50000"/>
            <a:gd name="adj2" fmla="val 50000"/>
          </a:avLst>
        </a:prstGeom>
        <a:gradFill>
          <a:gsLst>
            <a:gs pos="0">
              <a:srgbClr val="5F82CA"/>
            </a:gs>
            <a:gs pos="50000">
              <a:srgbClr val="3C70CA"/>
            </a:gs>
            <a:gs pos="100000">
              <a:srgbClr val="2E60B9"/>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050"/>
            <a:buFont typeface="Arial"/>
            <a:buNone/>
          </a:pPr>
          <a:r>
            <a:rPr lang="en-US" sz="1050" b="0">
              <a:solidFill>
                <a:schemeClr val="lt1"/>
              </a:solidFill>
              <a:latin typeface="Calibri"/>
              <a:ea typeface="Calibri"/>
              <a:cs typeface="Calibri"/>
              <a:sym typeface="Calibri"/>
            </a:rPr>
            <a:t>Regresar</a:t>
          </a:r>
          <a:endParaRPr sz="1050" b="0"/>
        </a:p>
      </xdr:txBody>
    </xdr:sp>
    <xdr:clientData fLocksWithSheet="0"/>
  </xdr:oneCellAnchor>
  <xdr:oneCellAnchor>
    <xdr:from>
      <xdr:col>0</xdr:col>
      <xdr:colOff>781050</xdr:colOff>
      <xdr:row>0</xdr:row>
      <xdr:rowOff>133350</xdr:rowOff>
    </xdr:from>
    <xdr:ext cx="838200" cy="762000"/>
    <xdr:pic>
      <xdr:nvPicPr>
        <xdr:cNvPr id="3" name="image5.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38100</xdr:colOff>
      <xdr:row>0</xdr:row>
      <xdr:rowOff>152400</xdr:rowOff>
    </xdr:from>
    <xdr:ext cx="1009650" cy="457200"/>
    <xdr:grpSp>
      <xdr:nvGrpSpPr>
        <xdr:cNvPr id="2" name="Shape 2"/>
        <xdr:cNvGrpSpPr/>
      </xdr:nvGrpSpPr>
      <xdr:grpSpPr>
        <a:xfrm>
          <a:off x="4841175" y="3551400"/>
          <a:ext cx="1009650" cy="457200"/>
          <a:chOff x="4841175" y="3551400"/>
          <a:chExt cx="1009650" cy="457200"/>
        </a:xfrm>
      </xdr:grpSpPr>
      <xdr:grpSp>
        <xdr:nvGrpSpPr>
          <xdr:cNvPr id="43" name="Shape 43"/>
          <xdr:cNvGrpSpPr/>
        </xdr:nvGrpSpPr>
        <xdr:grpSpPr>
          <a:xfrm>
            <a:off x="4841175" y="3551400"/>
            <a:ext cx="1009650" cy="457200"/>
            <a:chOff x="4841175" y="3551400"/>
            <a:chExt cx="1009650" cy="457200"/>
          </a:xfrm>
        </xdr:grpSpPr>
        <xdr:sp macro="" textlink="">
          <xdr:nvSpPr>
            <xdr:cNvPr id="4" name="Shape 4"/>
            <xdr:cNvSpPr/>
          </xdr:nvSpPr>
          <xdr:spPr>
            <a:xfrm>
              <a:off x="4841175" y="3551400"/>
              <a:ext cx="100965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4" name="Shape 44"/>
            <xdr:cNvGrpSpPr/>
          </xdr:nvGrpSpPr>
          <xdr:grpSpPr>
            <a:xfrm>
              <a:off x="4841175" y="3551400"/>
              <a:ext cx="1009650" cy="457200"/>
              <a:chOff x="47625" y="76200"/>
              <a:chExt cx="1019175" cy="447675"/>
            </a:xfrm>
          </xdr:grpSpPr>
          <xdr:sp macro="" textlink="">
            <xdr:nvSpPr>
              <xdr:cNvPr id="45" name="Shape 45"/>
              <xdr:cNvSpPr/>
            </xdr:nvSpPr>
            <xdr:spPr>
              <a:xfrm>
                <a:off x="47625" y="76200"/>
                <a:ext cx="10191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46" name="Shape 46"/>
              <xdr:cNvSpPr/>
            </xdr:nvSpPr>
            <xdr:spPr>
              <a:xfrm>
                <a:off x="47625" y="76200"/>
                <a:ext cx="1019175" cy="447675"/>
              </a:xfrm>
              <a:prstGeom prst="leftArrow">
                <a:avLst>
                  <a:gd name="adj1" fmla="val 50000"/>
                  <a:gd name="adj2" fmla="val 50000"/>
                </a:avLst>
              </a:prstGeom>
              <a:gradFill>
                <a:gsLst>
                  <a:gs pos="0">
                    <a:srgbClr val="5F82CA"/>
                  </a:gs>
                  <a:gs pos="50000">
                    <a:srgbClr val="3C70CA"/>
                  </a:gs>
                  <a:gs pos="100000">
                    <a:srgbClr val="2E60B9"/>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050"/>
                  <a:buFont typeface="Arial"/>
                  <a:buNone/>
                </a:pPr>
                <a:endParaRPr sz="1050" b="0"/>
              </a:p>
            </xdr:txBody>
          </xdr:sp>
          <xdr:sp macro="" textlink="">
            <xdr:nvSpPr>
              <xdr:cNvPr id="47" name="Shape 47"/>
              <xdr:cNvSpPr txBox="1"/>
            </xdr:nvSpPr>
            <xdr:spPr>
              <a:xfrm>
                <a:off x="228600" y="161925"/>
                <a:ext cx="819150" cy="276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100"/>
                  <a:buFont typeface="Calibri"/>
                  <a:buNone/>
                </a:pPr>
                <a:r>
                  <a:rPr lang="en-US" sz="1100" b="1">
                    <a:solidFill>
                      <a:schemeClr val="lt1"/>
                    </a:solidFill>
                    <a:latin typeface="Calibri"/>
                    <a:ea typeface="Calibri"/>
                    <a:cs typeface="Calibri"/>
                    <a:sym typeface="Calibri"/>
                  </a:rPr>
                  <a:t>REGRESAR</a:t>
                </a:r>
                <a:endParaRPr sz="1400"/>
              </a:p>
            </xdr:txBody>
          </xdr:sp>
        </xdr:grpSp>
      </xdr:grp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8582025</xdr:colOff>
      <xdr:row>56</xdr:row>
      <xdr:rowOff>209550</xdr:rowOff>
    </xdr:from>
    <xdr:ext cx="2352675" cy="914400"/>
    <xdr:sp macro="" textlink="">
      <xdr:nvSpPr>
        <xdr:cNvPr id="48" name="Shape 48"/>
        <xdr:cNvSpPr/>
      </xdr:nvSpPr>
      <xdr:spPr>
        <a:xfrm>
          <a:off x="4179188" y="3332325"/>
          <a:ext cx="2333625" cy="895350"/>
        </a:xfrm>
        <a:prstGeom prst="downArrowCallout">
          <a:avLst>
            <a:gd name="adj1" fmla="val 25000"/>
            <a:gd name="adj2" fmla="val 25000"/>
            <a:gd name="adj3" fmla="val 25000"/>
            <a:gd name="adj4" fmla="val 64977"/>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alibri"/>
            <a:buNone/>
          </a:pPr>
          <a:r>
            <a:rPr lang="en-US" sz="1400" b="1">
              <a:solidFill>
                <a:schemeClr val="lt1"/>
              </a:solidFill>
              <a:latin typeface="Calibri"/>
              <a:ea typeface="Calibri"/>
              <a:cs typeface="Calibri"/>
              <a:sym typeface="Calibri"/>
            </a:rPr>
            <a:t>Revisar punto 9 de la explicación del proceso.</a:t>
          </a:r>
          <a:endParaRPr sz="1400"/>
        </a:p>
      </xdr:txBody>
    </xdr:sp>
    <xdr:clientData fLocksWithSheet="0"/>
  </xdr:oneCellAnchor>
  <xdr:oneCellAnchor>
    <xdr:from>
      <xdr:col>0</xdr:col>
      <xdr:colOff>19050</xdr:colOff>
      <xdr:row>3</xdr:row>
      <xdr:rowOff>114300</xdr:rowOff>
    </xdr:from>
    <xdr:ext cx="1114425" cy="457200"/>
    <xdr:grpSp>
      <xdr:nvGrpSpPr>
        <xdr:cNvPr id="2" name="Shape 2"/>
        <xdr:cNvGrpSpPr/>
      </xdr:nvGrpSpPr>
      <xdr:grpSpPr>
        <a:xfrm>
          <a:off x="4788788" y="3551400"/>
          <a:ext cx="1114425" cy="457200"/>
          <a:chOff x="4788788" y="3551400"/>
          <a:chExt cx="1114425" cy="457200"/>
        </a:xfrm>
      </xdr:grpSpPr>
      <xdr:grpSp>
        <xdr:nvGrpSpPr>
          <xdr:cNvPr id="49" name="Shape 49"/>
          <xdr:cNvGrpSpPr/>
        </xdr:nvGrpSpPr>
        <xdr:grpSpPr>
          <a:xfrm>
            <a:off x="4788788" y="3551400"/>
            <a:ext cx="1114425" cy="457200"/>
            <a:chOff x="4788788" y="3551400"/>
            <a:chExt cx="1114425" cy="457200"/>
          </a:xfrm>
        </xdr:grpSpPr>
        <xdr:sp macro="" textlink="">
          <xdr:nvSpPr>
            <xdr:cNvPr id="4" name="Shape 4"/>
            <xdr:cNvSpPr/>
          </xdr:nvSpPr>
          <xdr:spPr>
            <a:xfrm>
              <a:off x="4788788" y="3551400"/>
              <a:ext cx="111442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0" name="Shape 50"/>
            <xdr:cNvGrpSpPr/>
          </xdr:nvGrpSpPr>
          <xdr:grpSpPr>
            <a:xfrm>
              <a:off x="4788788" y="3551400"/>
              <a:ext cx="1114425" cy="457200"/>
              <a:chOff x="64973" y="29076"/>
              <a:chExt cx="1019175" cy="447675"/>
            </a:xfrm>
          </xdr:grpSpPr>
          <xdr:sp macro="" textlink="">
            <xdr:nvSpPr>
              <xdr:cNvPr id="51" name="Shape 51"/>
              <xdr:cNvSpPr/>
            </xdr:nvSpPr>
            <xdr:spPr>
              <a:xfrm>
                <a:off x="64973" y="29076"/>
                <a:ext cx="10191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52" name="Shape 52"/>
              <xdr:cNvSpPr/>
            </xdr:nvSpPr>
            <xdr:spPr>
              <a:xfrm>
                <a:off x="64973" y="29076"/>
                <a:ext cx="1019175" cy="447675"/>
              </a:xfrm>
              <a:prstGeom prst="leftArrow">
                <a:avLst>
                  <a:gd name="adj1" fmla="val 50000"/>
                  <a:gd name="adj2" fmla="val 50000"/>
                </a:avLst>
              </a:prstGeom>
              <a:gradFill>
                <a:gsLst>
                  <a:gs pos="0">
                    <a:srgbClr val="5F82CA"/>
                  </a:gs>
                  <a:gs pos="50000">
                    <a:srgbClr val="3C70CA"/>
                  </a:gs>
                  <a:gs pos="100000">
                    <a:srgbClr val="2E60B9"/>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050"/>
                  <a:buFont typeface="Arial"/>
                  <a:buNone/>
                </a:pPr>
                <a:endParaRPr sz="1050" b="0"/>
              </a:p>
            </xdr:txBody>
          </xdr:sp>
          <xdr:sp macro="" textlink="">
            <xdr:nvSpPr>
              <xdr:cNvPr id="53" name="Shape 53"/>
              <xdr:cNvSpPr txBox="1"/>
            </xdr:nvSpPr>
            <xdr:spPr>
              <a:xfrm>
                <a:off x="202579" y="133650"/>
                <a:ext cx="819150" cy="276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100"/>
                  <a:buFont typeface="Calibri"/>
                  <a:buNone/>
                </a:pPr>
                <a:r>
                  <a:rPr lang="en-US" sz="1100" b="1">
                    <a:solidFill>
                      <a:schemeClr val="lt1"/>
                    </a:solidFill>
                    <a:latin typeface="Calibri"/>
                    <a:ea typeface="Calibri"/>
                    <a:cs typeface="Calibri"/>
                    <a:sym typeface="Calibri"/>
                  </a:rPr>
                  <a:t>REGRESAR</a:t>
                </a:r>
                <a:endParaRPr sz="1400"/>
              </a:p>
            </xdr:txBody>
          </xdr:sp>
        </xdr:grpSp>
      </xdr:grpSp>
    </xdr:grpSp>
    <xdr:clientData fLocksWithSheet="0"/>
  </xdr:oneCellAnchor>
  <xdr:oneCellAnchor>
    <xdr:from>
      <xdr:col>4</xdr:col>
      <xdr:colOff>581025</xdr:colOff>
      <xdr:row>9</xdr:row>
      <xdr:rowOff>266700</xdr:rowOff>
    </xdr:from>
    <xdr:ext cx="5467350" cy="3705225"/>
    <xdr:pic>
      <xdr:nvPicPr>
        <xdr:cNvPr id="3" name="image1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228600</xdr:colOff>
      <xdr:row>26</xdr:row>
      <xdr:rowOff>66675</xdr:rowOff>
    </xdr:from>
    <xdr:ext cx="8439150" cy="4057650"/>
    <xdr:pic>
      <xdr:nvPicPr>
        <xdr:cNvPr id="5" name="image6.gif" descr="http://www.monografias.com/trabajos75/expatriciacion-desarrollo-competencias-region-iberica/image013.gif"/>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161925</xdr:colOff>
      <xdr:row>36</xdr:row>
      <xdr:rowOff>257175</xdr:rowOff>
    </xdr:from>
    <xdr:ext cx="7353300" cy="4105275"/>
    <xdr:pic>
      <xdr:nvPicPr>
        <xdr:cNvPr id="6" name="image7.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666750</xdr:colOff>
      <xdr:row>43</xdr:row>
      <xdr:rowOff>104775</xdr:rowOff>
    </xdr:from>
    <xdr:ext cx="5981700" cy="4105275"/>
    <xdr:pic>
      <xdr:nvPicPr>
        <xdr:cNvPr id="7" name="image10.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323850</xdr:colOff>
      <xdr:row>51</xdr:row>
      <xdr:rowOff>447675</xdr:rowOff>
    </xdr:from>
    <xdr:ext cx="10734675" cy="5334000"/>
    <xdr:pic>
      <xdr:nvPicPr>
        <xdr:cNvPr id="8" name="image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542925</xdr:colOff>
      <xdr:row>56</xdr:row>
      <xdr:rowOff>1162050</xdr:rowOff>
    </xdr:from>
    <xdr:ext cx="10382250" cy="1905000"/>
    <xdr:pic>
      <xdr:nvPicPr>
        <xdr:cNvPr id="9" name="image9.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209550</xdr:colOff>
      <xdr:row>61</xdr:row>
      <xdr:rowOff>104775</xdr:rowOff>
    </xdr:from>
    <xdr:ext cx="6267450" cy="5114925"/>
    <xdr:pic>
      <xdr:nvPicPr>
        <xdr:cNvPr id="10" name="image16.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6677025</xdr:colOff>
      <xdr:row>61</xdr:row>
      <xdr:rowOff>95250</xdr:rowOff>
    </xdr:from>
    <xdr:ext cx="4276725" cy="5048250"/>
    <xdr:pic>
      <xdr:nvPicPr>
        <xdr:cNvPr id="11" name="image13.jpg" descr="http://www.siafa.com.ar/notas/nota125/n333_02.jp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447675</xdr:colOff>
      <xdr:row>66</xdr:row>
      <xdr:rowOff>266700</xdr:rowOff>
    </xdr:from>
    <xdr:ext cx="8810625" cy="3067050"/>
    <xdr:pic>
      <xdr:nvPicPr>
        <xdr:cNvPr id="12" name="image12.gif" descr="http://www.proteccioncivil.es/catalogo/carpeta02/carpeta22/guiatec/images/cuanti_fig2_14.gif"/>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6791325</xdr:colOff>
      <xdr:row>71</xdr:row>
      <xdr:rowOff>76200</xdr:rowOff>
    </xdr:from>
    <xdr:ext cx="4105275" cy="5029200"/>
    <xdr:pic>
      <xdr:nvPicPr>
        <xdr:cNvPr id="13" name="image14.gif" descr="http://www.proteccioncivil.es/catalogo/carpeta02/carpeta22/guiatec/images/cuali_figura3_7.gif"/>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361950</xdr:colOff>
      <xdr:row>71</xdr:row>
      <xdr:rowOff>200025</xdr:rowOff>
    </xdr:from>
    <xdr:ext cx="6505575" cy="4886325"/>
    <xdr:pic>
      <xdr:nvPicPr>
        <xdr:cNvPr id="14" name="image19.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771525</xdr:colOff>
      <xdr:row>76</xdr:row>
      <xdr:rowOff>85725</xdr:rowOff>
    </xdr:from>
    <xdr:ext cx="9696450" cy="4086225"/>
    <xdr:pic>
      <xdr:nvPicPr>
        <xdr:cNvPr id="15" name="image15.pn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1628775</xdr:colOff>
      <xdr:row>81</xdr:row>
      <xdr:rowOff>76200</xdr:rowOff>
    </xdr:from>
    <xdr:ext cx="7810500" cy="5372100"/>
    <xdr:pic>
      <xdr:nvPicPr>
        <xdr:cNvPr id="16" name="image17.jpg" descr="C:\Users\emrojas\Pictures\riesgos 2.jp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219075</xdr:colOff>
      <xdr:row>86</xdr:row>
      <xdr:rowOff>171450</xdr:rowOff>
    </xdr:from>
    <xdr:ext cx="10791825" cy="4648200"/>
    <xdr:pic>
      <xdr:nvPicPr>
        <xdr:cNvPr id="17" name="image18.png"/>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152400</xdr:rowOff>
    </xdr:from>
    <xdr:ext cx="1019175" cy="457200"/>
    <xdr:grpSp>
      <xdr:nvGrpSpPr>
        <xdr:cNvPr id="2" name="Shape 2"/>
        <xdr:cNvGrpSpPr/>
      </xdr:nvGrpSpPr>
      <xdr:grpSpPr>
        <a:xfrm>
          <a:off x="4836413" y="3551400"/>
          <a:ext cx="1019175" cy="457200"/>
          <a:chOff x="4836413" y="3551400"/>
          <a:chExt cx="1019175" cy="457200"/>
        </a:xfrm>
      </xdr:grpSpPr>
      <xdr:grpSp>
        <xdr:nvGrpSpPr>
          <xdr:cNvPr id="54" name="Shape 54"/>
          <xdr:cNvGrpSpPr/>
        </xdr:nvGrpSpPr>
        <xdr:grpSpPr>
          <a:xfrm>
            <a:off x="4836413" y="3551400"/>
            <a:ext cx="1019175" cy="457200"/>
            <a:chOff x="4836413" y="3551400"/>
            <a:chExt cx="1019175" cy="457200"/>
          </a:xfrm>
        </xdr:grpSpPr>
        <xdr:sp macro="" textlink="">
          <xdr:nvSpPr>
            <xdr:cNvPr id="4" name="Shape 4"/>
            <xdr:cNvSpPr/>
          </xdr:nvSpPr>
          <xdr:spPr>
            <a:xfrm>
              <a:off x="4836413" y="3551400"/>
              <a:ext cx="10191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5" name="Shape 55"/>
            <xdr:cNvGrpSpPr/>
          </xdr:nvGrpSpPr>
          <xdr:grpSpPr>
            <a:xfrm>
              <a:off x="4836413" y="3551400"/>
              <a:ext cx="1019175" cy="457200"/>
              <a:chOff x="47625" y="76200"/>
              <a:chExt cx="1019175" cy="447675"/>
            </a:xfrm>
          </xdr:grpSpPr>
          <xdr:sp macro="" textlink="">
            <xdr:nvSpPr>
              <xdr:cNvPr id="56" name="Shape 56"/>
              <xdr:cNvSpPr/>
            </xdr:nvSpPr>
            <xdr:spPr>
              <a:xfrm>
                <a:off x="47625" y="76200"/>
                <a:ext cx="10191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57" name="Shape 57"/>
              <xdr:cNvSpPr/>
            </xdr:nvSpPr>
            <xdr:spPr>
              <a:xfrm>
                <a:off x="47625" y="76200"/>
                <a:ext cx="1019175" cy="447675"/>
              </a:xfrm>
              <a:prstGeom prst="leftArrow">
                <a:avLst>
                  <a:gd name="adj1" fmla="val 50000"/>
                  <a:gd name="adj2" fmla="val 50000"/>
                </a:avLst>
              </a:prstGeom>
              <a:gradFill>
                <a:gsLst>
                  <a:gs pos="0">
                    <a:srgbClr val="5F82CA"/>
                  </a:gs>
                  <a:gs pos="50000">
                    <a:srgbClr val="3C70CA"/>
                  </a:gs>
                  <a:gs pos="100000">
                    <a:srgbClr val="2E60B9"/>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050"/>
                  <a:buFont typeface="Arial"/>
                  <a:buNone/>
                </a:pPr>
                <a:endParaRPr sz="1050" b="0"/>
              </a:p>
            </xdr:txBody>
          </xdr:sp>
          <xdr:sp macro="" textlink="">
            <xdr:nvSpPr>
              <xdr:cNvPr id="58" name="Shape 58"/>
              <xdr:cNvSpPr txBox="1"/>
            </xdr:nvSpPr>
            <xdr:spPr>
              <a:xfrm>
                <a:off x="228600" y="161925"/>
                <a:ext cx="819150" cy="276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100"/>
                  <a:buFont typeface="Calibri"/>
                  <a:buNone/>
                </a:pPr>
                <a:r>
                  <a:rPr lang="en-US" sz="1100" b="1">
                    <a:solidFill>
                      <a:schemeClr val="lt1"/>
                    </a:solidFill>
                    <a:latin typeface="Calibri"/>
                    <a:ea typeface="Calibri"/>
                    <a:cs typeface="Calibri"/>
                    <a:sym typeface="Calibri"/>
                  </a:rPr>
                  <a:t>REGRESAR</a:t>
                </a:r>
                <a:endParaRPr sz="1400"/>
              </a:p>
            </xdr:txBody>
          </xdr:sp>
        </xdr:grpSp>
      </xdr:grpSp>
    </xdr:grp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76200</xdr:rowOff>
    </xdr:from>
    <xdr:ext cx="1476375" cy="447675"/>
    <xdr:grpSp>
      <xdr:nvGrpSpPr>
        <xdr:cNvPr id="2" name="Shape 2"/>
        <xdr:cNvGrpSpPr/>
      </xdr:nvGrpSpPr>
      <xdr:grpSpPr>
        <a:xfrm>
          <a:off x="4607813" y="3556163"/>
          <a:ext cx="1476375" cy="447675"/>
          <a:chOff x="4607813" y="3556163"/>
          <a:chExt cx="1476375" cy="447675"/>
        </a:xfrm>
      </xdr:grpSpPr>
      <xdr:grpSp>
        <xdr:nvGrpSpPr>
          <xdr:cNvPr id="59" name="Shape 59"/>
          <xdr:cNvGrpSpPr/>
        </xdr:nvGrpSpPr>
        <xdr:grpSpPr>
          <a:xfrm>
            <a:off x="4607813" y="3556163"/>
            <a:ext cx="1476375" cy="447675"/>
            <a:chOff x="4607813" y="3556163"/>
            <a:chExt cx="1476375" cy="447675"/>
          </a:xfrm>
        </xdr:grpSpPr>
        <xdr:sp macro="" textlink="">
          <xdr:nvSpPr>
            <xdr:cNvPr id="4" name="Shape 4"/>
            <xdr:cNvSpPr/>
          </xdr:nvSpPr>
          <xdr:spPr>
            <a:xfrm>
              <a:off x="4607813" y="3556163"/>
              <a:ext cx="14763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0" name="Shape 60"/>
            <xdr:cNvGrpSpPr/>
          </xdr:nvGrpSpPr>
          <xdr:grpSpPr>
            <a:xfrm>
              <a:off x="4607813" y="3556163"/>
              <a:ext cx="1476375" cy="447675"/>
              <a:chOff x="47625" y="76200"/>
              <a:chExt cx="1019175" cy="447675"/>
            </a:xfrm>
          </xdr:grpSpPr>
          <xdr:sp macro="" textlink="">
            <xdr:nvSpPr>
              <xdr:cNvPr id="61" name="Shape 61"/>
              <xdr:cNvSpPr/>
            </xdr:nvSpPr>
            <xdr:spPr>
              <a:xfrm>
                <a:off x="47625" y="76200"/>
                <a:ext cx="10191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62" name="Shape 62"/>
              <xdr:cNvSpPr/>
            </xdr:nvSpPr>
            <xdr:spPr>
              <a:xfrm>
                <a:off x="47625" y="76200"/>
                <a:ext cx="1019175" cy="447675"/>
              </a:xfrm>
              <a:prstGeom prst="leftArrow">
                <a:avLst>
                  <a:gd name="adj1" fmla="val 50000"/>
                  <a:gd name="adj2" fmla="val 50000"/>
                </a:avLst>
              </a:prstGeom>
              <a:gradFill>
                <a:gsLst>
                  <a:gs pos="0">
                    <a:srgbClr val="5F82CA"/>
                  </a:gs>
                  <a:gs pos="50000">
                    <a:srgbClr val="3C70CA"/>
                  </a:gs>
                  <a:gs pos="100000">
                    <a:srgbClr val="2E60B9"/>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050"/>
                  <a:buFont typeface="Arial"/>
                  <a:buNone/>
                </a:pPr>
                <a:endParaRPr sz="1050" b="0"/>
              </a:p>
            </xdr:txBody>
          </xdr:sp>
          <xdr:sp macro="" textlink="">
            <xdr:nvSpPr>
              <xdr:cNvPr id="63" name="Shape 63"/>
              <xdr:cNvSpPr txBox="1"/>
            </xdr:nvSpPr>
            <xdr:spPr>
              <a:xfrm>
                <a:off x="228600" y="161925"/>
                <a:ext cx="819150" cy="276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100"/>
                  <a:buFont typeface="Calibri"/>
                  <a:buNone/>
                </a:pPr>
                <a:r>
                  <a:rPr lang="en-US" sz="1100" b="1">
                    <a:solidFill>
                      <a:schemeClr val="lt1"/>
                    </a:solidFill>
                    <a:latin typeface="Calibri"/>
                    <a:ea typeface="Calibri"/>
                    <a:cs typeface="Calibri"/>
                    <a:sym typeface="Calibri"/>
                  </a:rPr>
                  <a:t>REGRESAR</a:t>
                </a:r>
                <a:endParaRPr sz="1400"/>
              </a:p>
            </xdr:txBody>
          </xdr:sp>
        </xdr:grpSp>
      </xdr:grp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47625</xdr:colOff>
      <xdr:row>0</xdr:row>
      <xdr:rowOff>171450</xdr:rowOff>
    </xdr:from>
    <xdr:ext cx="1019175" cy="457200"/>
    <xdr:grpSp>
      <xdr:nvGrpSpPr>
        <xdr:cNvPr id="2" name="Shape 2"/>
        <xdr:cNvGrpSpPr/>
      </xdr:nvGrpSpPr>
      <xdr:grpSpPr>
        <a:xfrm>
          <a:off x="4836413" y="3551400"/>
          <a:ext cx="1019175" cy="457200"/>
          <a:chOff x="4836413" y="3551400"/>
          <a:chExt cx="1019175" cy="457200"/>
        </a:xfrm>
      </xdr:grpSpPr>
      <xdr:grpSp>
        <xdr:nvGrpSpPr>
          <xdr:cNvPr id="64" name="Shape 64"/>
          <xdr:cNvGrpSpPr/>
        </xdr:nvGrpSpPr>
        <xdr:grpSpPr>
          <a:xfrm>
            <a:off x="4836413" y="3551400"/>
            <a:ext cx="1019175" cy="457200"/>
            <a:chOff x="4836413" y="3551400"/>
            <a:chExt cx="1019175" cy="457200"/>
          </a:xfrm>
        </xdr:grpSpPr>
        <xdr:sp macro="" textlink="">
          <xdr:nvSpPr>
            <xdr:cNvPr id="4" name="Shape 4"/>
            <xdr:cNvSpPr/>
          </xdr:nvSpPr>
          <xdr:spPr>
            <a:xfrm>
              <a:off x="4836413" y="3551400"/>
              <a:ext cx="10191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5" name="Shape 65"/>
            <xdr:cNvGrpSpPr/>
          </xdr:nvGrpSpPr>
          <xdr:grpSpPr>
            <a:xfrm>
              <a:off x="4836413" y="3551400"/>
              <a:ext cx="1019175" cy="457200"/>
              <a:chOff x="47625" y="76200"/>
              <a:chExt cx="1019175" cy="447675"/>
            </a:xfrm>
          </xdr:grpSpPr>
          <xdr:sp macro="" textlink="">
            <xdr:nvSpPr>
              <xdr:cNvPr id="66" name="Shape 66"/>
              <xdr:cNvSpPr/>
            </xdr:nvSpPr>
            <xdr:spPr>
              <a:xfrm>
                <a:off x="47625" y="76200"/>
                <a:ext cx="10191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67" name="Shape 67"/>
              <xdr:cNvSpPr/>
            </xdr:nvSpPr>
            <xdr:spPr>
              <a:xfrm>
                <a:off x="47625" y="76200"/>
                <a:ext cx="1019175" cy="447675"/>
              </a:xfrm>
              <a:prstGeom prst="leftArrow">
                <a:avLst>
                  <a:gd name="adj1" fmla="val 50000"/>
                  <a:gd name="adj2" fmla="val 50000"/>
                </a:avLst>
              </a:prstGeom>
              <a:gradFill>
                <a:gsLst>
                  <a:gs pos="0">
                    <a:srgbClr val="5F82CA"/>
                  </a:gs>
                  <a:gs pos="50000">
                    <a:srgbClr val="3C70CA"/>
                  </a:gs>
                  <a:gs pos="100000">
                    <a:srgbClr val="2E60B9"/>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050"/>
                  <a:buFont typeface="Arial"/>
                  <a:buNone/>
                </a:pPr>
                <a:endParaRPr sz="1050" b="0"/>
              </a:p>
            </xdr:txBody>
          </xdr:sp>
          <xdr:sp macro="" textlink="">
            <xdr:nvSpPr>
              <xdr:cNvPr id="68" name="Shape 68"/>
              <xdr:cNvSpPr txBox="1"/>
            </xdr:nvSpPr>
            <xdr:spPr>
              <a:xfrm>
                <a:off x="228600" y="161925"/>
                <a:ext cx="819150" cy="276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100"/>
                  <a:buFont typeface="Calibri"/>
                  <a:buNone/>
                </a:pPr>
                <a:r>
                  <a:rPr lang="en-US" sz="1100" b="1">
                    <a:solidFill>
                      <a:schemeClr val="lt1"/>
                    </a:solidFill>
                    <a:latin typeface="Calibri"/>
                    <a:ea typeface="Calibri"/>
                    <a:cs typeface="Calibri"/>
                    <a:sym typeface="Calibri"/>
                  </a:rPr>
                  <a:t>REGRESAR</a:t>
                </a:r>
                <a:endParaRPr sz="1400"/>
              </a:p>
            </xdr:txBody>
          </xdr:sp>
        </xdr:grpSp>
      </xdr:grpSp>
    </xdr:grp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47625</xdr:colOff>
      <xdr:row>0</xdr:row>
      <xdr:rowOff>171450</xdr:rowOff>
    </xdr:from>
    <xdr:ext cx="1409700" cy="514350"/>
    <xdr:grpSp>
      <xdr:nvGrpSpPr>
        <xdr:cNvPr id="2" name="Shape 2"/>
        <xdr:cNvGrpSpPr/>
      </xdr:nvGrpSpPr>
      <xdr:grpSpPr>
        <a:xfrm>
          <a:off x="4641150" y="3522825"/>
          <a:ext cx="1409700" cy="514350"/>
          <a:chOff x="4641150" y="3522825"/>
          <a:chExt cx="1409700" cy="514350"/>
        </a:xfrm>
      </xdr:grpSpPr>
      <xdr:grpSp>
        <xdr:nvGrpSpPr>
          <xdr:cNvPr id="69" name="Shape 69"/>
          <xdr:cNvGrpSpPr/>
        </xdr:nvGrpSpPr>
        <xdr:grpSpPr>
          <a:xfrm>
            <a:off x="4641150" y="3522825"/>
            <a:ext cx="1409700" cy="514350"/>
            <a:chOff x="4641150" y="3522825"/>
            <a:chExt cx="1409700" cy="514350"/>
          </a:xfrm>
        </xdr:grpSpPr>
        <xdr:sp macro="" textlink="">
          <xdr:nvSpPr>
            <xdr:cNvPr id="4" name="Shape 4"/>
            <xdr:cNvSpPr/>
          </xdr:nvSpPr>
          <xdr:spPr>
            <a:xfrm>
              <a:off x="4641150" y="3522825"/>
              <a:ext cx="1409700" cy="514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0" name="Shape 70"/>
            <xdr:cNvGrpSpPr/>
          </xdr:nvGrpSpPr>
          <xdr:grpSpPr>
            <a:xfrm>
              <a:off x="4641150" y="3522825"/>
              <a:ext cx="1409700" cy="514350"/>
              <a:chOff x="47625" y="76200"/>
              <a:chExt cx="1019175" cy="447675"/>
            </a:xfrm>
          </xdr:grpSpPr>
          <xdr:sp macro="" textlink="">
            <xdr:nvSpPr>
              <xdr:cNvPr id="71" name="Shape 71"/>
              <xdr:cNvSpPr/>
            </xdr:nvSpPr>
            <xdr:spPr>
              <a:xfrm>
                <a:off x="47625" y="76200"/>
                <a:ext cx="10191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2" name="Shape 72"/>
              <xdr:cNvSpPr/>
            </xdr:nvSpPr>
            <xdr:spPr>
              <a:xfrm>
                <a:off x="47625" y="76200"/>
                <a:ext cx="1019175" cy="447675"/>
              </a:xfrm>
              <a:prstGeom prst="leftArrow">
                <a:avLst>
                  <a:gd name="adj1" fmla="val 50000"/>
                  <a:gd name="adj2" fmla="val 50000"/>
                </a:avLst>
              </a:prstGeom>
              <a:gradFill>
                <a:gsLst>
                  <a:gs pos="0">
                    <a:srgbClr val="5F82CA"/>
                  </a:gs>
                  <a:gs pos="50000">
                    <a:srgbClr val="3C70CA"/>
                  </a:gs>
                  <a:gs pos="100000">
                    <a:srgbClr val="2E60B9"/>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050"/>
                  <a:buFont typeface="Arial"/>
                  <a:buNone/>
                </a:pPr>
                <a:endParaRPr sz="1050" b="0"/>
              </a:p>
            </xdr:txBody>
          </xdr:sp>
          <xdr:sp macro="" textlink="">
            <xdr:nvSpPr>
              <xdr:cNvPr id="73" name="Shape 73"/>
              <xdr:cNvSpPr txBox="1"/>
            </xdr:nvSpPr>
            <xdr:spPr>
              <a:xfrm>
                <a:off x="228600" y="161925"/>
                <a:ext cx="819150" cy="276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100"/>
                  <a:buFont typeface="Calibri"/>
                  <a:buNone/>
                </a:pPr>
                <a:r>
                  <a:rPr lang="en-US" sz="1100" b="1">
                    <a:solidFill>
                      <a:schemeClr val="lt1"/>
                    </a:solidFill>
                    <a:latin typeface="Calibri"/>
                    <a:ea typeface="Calibri"/>
                    <a:cs typeface="Calibri"/>
                    <a:sym typeface="Calibri"/>
                  </a:rPr>
                  <a:t>REGRESAR</a:t>
                </a:r>
                <a:endParaRPr sz="1400"/>
              </a:p>
            </xdr:txBody>
          </xdr:sp>
        </xdr:grpSp>
      </xdr:grp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M1000"/>
  <sheetViews>
    <sheetView showGridLines="0" workbookViewId="0"/>
  </sheetViews>
  <sheetFormatPr baseColWidth="10" defaultColWidth="14.42578125" defaultRowHeight="15" customHeight="1" x14ac:dyDescent="0.25"/>
  <cols>
    <col min="1" max="1" width="46.7109375" customWidth="1"/>
    <col min="2" max="2" width="23.7109375" customWidth="1"/>
    <col min="3" max="3" width="36.140625" customWidth="1"/>
    <col min="4" max="4" width="7" customWidth="1"/>
    <col min="5" max="5" width="21.7109375" customWidth="1"/>
    <col min="6" max="6" width="64.42578125" customWidth="1"/>
    <col min="7" max="7" width="10.7109375" customWidth="1"/>
    <col min="8" max="8" width="15.42578125" customWidth="1"/>
    <col min="9" max="9" width="27.140625" customWidth="1"/>
    <col min="10" max="10" width="45.5703125" customWidth="1"/>
    <col min="11" max="11" width="10.7109375" customWidth="1"/>
    <col min="12" max="12" width="63.140625" customWidth="1"/>
    <col min="13" max="13" width="10.7109375" customWidth="1"/>
  </cols>
  <sheetData>
    <row r="1" spans="1:13" x14ac:dyDescent="0.25">
      <c r="A1" s="1" t="s">
        <v>0</v>
      </c>
      <c r="B1" s="1" t="s">
        <v>1</v>
      </c>
      <c r="C1" s="1" t="s">
        <v>2</v>
      </c>
      <c r="D1" s="2" t="s">
        <v>3</v>
      </c>
      <c r="E1" s="2" t="s">
        <v>5</v>
      </c>
      <c r="F1" s="445" t="s">
        <v>6</v>
      </c>
      <c r="G1" s="446"/>
      <c r="H1" s="2" t="s">
        <v>8</v>
      </c>
      <c r="I1" s="2" t="s">
        <v>9</v>
      </c>
      <c r="J1" s="2" t="s">
        <v>9</v>
      </c>
      <c r="K1" s="2" t="s">
        <v>12</v>
      </c>
      <c r="L1" s="2" t="s">
        <v>13</v>
      </c>
      <c r="M1" s="2" t="s">
        <v>14</v>
      </c>
    </row>
    <row r="2" spans="1:13" x14ac:dyDescent="0.25">
      <c r="A2" s="7" t="s">
        <v>15</v>
      </c>
      <c r="B2" s="7" t="s">
        <v>16</v>
      </c>
      <c r="C2" s="10" t="s">
        <v>17</v>
      </c>
      <c r="D2" s="11">
        <v>1</v>
      </c>
      <c r="E2" s="10" t="s">
        <v>20</v>
      </c>
      <c r="F2" s="12" t="s">
        <v>21</v>
      </c>
      <c r="G2" s="10">
        <v>15</v>
      </c>
      <c r="H2" s="7" t="s">
        <v>22</v>
      </c>
      <c r="I2" s="13" t="s">
        <v>23</v>
      </c>
      <c r="J2" s="13" t="s">
        <v>24</v>
      </c>
      <c r="K2" s="14" t="s">
        <v>25</v>
      </c>
      <c r="L2" s="15" t="s">
        <v>26</v>
      </c>
      <c r="M2" s="17" t="s">
        <v>29</v>
      </c>
    </row>
    <row r="3" spans="1:13" x14ac:dyDescent="0.25">
      <c r="A3" s="10" t="s">
        <v>31</v>
      </c>
      <c r="B3" s="7" t="s">
        <v>32</v>
      </c>
      <c r="C3" s="10" t="s">
        <v>33</v>
      </c>
      <c r="D3" s="11">
        <v>2</v>
      </c>
      <c r="E3" s="10" t="s">
        <v>35</v>
      </c>
      <c r="F3" s="12" t="s">
        <v>36</v>
      </c>
      <c r="G3" s="10">
        <v>0</v>
      </c>
      <c r="H3" s="7" t="s">
        <v>38</v>
      </c>
      <c r="I3" s="22" t="s">
        <v>40</v>
      </c>
      <c r="J3" s="22" t="s">
        <v>42</v>
      </c>
      <c r="K3" s="23" t="s">
        <v>44</v>
      </c>
      <c r="L3" s="15" t="s">
        <v>45</v>
      </c>
      <c r="M3" s="17" t="s">
        <v>46</v>
      </c>
    </row>
    <row r="4" spans="1:13" x14ac:dyDescent="0.25">
      <c r="A4" s="4"/>
      <c r="B4" s="7" t="s">
        <v>47</v>
      </c>
      <c r="C4" s="10" t="s">
        <v>48</v>
      </c>
      <c r="D4" s="11">
        <v>3</v>
      </c>
      <c r="E4" s="10"/>
      <c r="F4" s="10" t="s">
        <v>50</v>
      </c>
      <c r="G4" s="10">
        <v>15</v>
      </c>
      <c r="H4" s="7" t="s">
        <v>51</v>
      </c>
      <c r="I4" s="25" t="s">
        <v>52</v>
      </c>
      <c r="J4" s="22" t="s">
        <v>54</v>
      </c>
      <c r="K4" s="23" t="s">
        <v>55</v>
      </c>
      <c r="L4" s="15" t="s">
        <v>56</v>
      </c>
      <c r="M4" s="17" t="s">
        <v>57</v>
      </c>
    </row>
    <row r="5" spans="1:13" x14ac:dyDescent="0.25">
      <c r="A5" s="4"/>
      <c r="B5" s="7" t="s">
        <v>58</v>
      </c>
      <c r="C5" s="10" t="s">
        <v>59</v>
      </c>
      <c r="D5" s="11">
        <v>4</v>
      </c>
      <c r="F5" s="10" t="s">
        <v>60</v>
      </c>
      <c r="G5" s="10">
        <v>0</v>
      </c>
      <c r="H5" s="7" t="s">
        <v>61</v>
      </c>
      <c r="I5" s="27" t="s">
        <v>62</v>
      </c>
      <c r="J5" s="22" t="s">
        <v>63</v>
      </c>
      <c r="K5" s="23" t="s">
        <v>64</v>
      </c>
      <c r="L5" s="15" t="s">
        <v>65</v>
      </c>
      <c r="M5" s="17" t="s">
        <v>66</v>
      </c>
    </row>
    <row r="6" spans="1:13" x14ac:dyDescent="0.25">
      <c r="A6" s="4"/>
      <c r="B6" s="7" t="s">
        <v>67</v>
      </c>
      <c r="C6" s="10" t="s">
        <v>68</v>
      </c>
      <c r="D6" s="11">
        <v>5</v>
      </c>
      <c r="F6" s="29" t="s">
        <v>69</v>
      </c>
      <c r="G6" s="10">
        <v>15</v>
      </c>
      <c r="H6" s="10" t="s">
        <v>70</v>
      </c>
      <c r="I6" s="4"/>
      <c r="J6" s="22" t="s">
        <v>71</v>
      </c>
      <c r="K6" s="23" t="s">
        <v>72</v>
      </c>
      <c r="L6" s="15" t="s">
        <v>73</v>
      </c>
      <c r="M6" s="17" t="s">
        <v>74</v>
      </c>
    </row>
    <row r="7" spans="1:13" x14ac:dyDescent="0.25">
      <c r="A7" s="4"/>
      <c r="B7" s="7" t="s">
        <v>75</v>
      </c>
      <c r="C7" s="10" t="s">
        <v>76</v>
      </c>
      <c r="D7" s="4"/>
      <c r="F7" s="29" t="s">
        <v>77</v>
      </c>
      <c r="G7" s="10">
        <v>0</v>
      </c>
      <c r="H7" s="10" t="s">
        <v>78</v>
      </c>
      <c r="I7" s="4"/>
      <c r="J7" s="25" t="s">
        <v>79</v>
      </c>
      <c r="K7" s="30" t="s">
        <v>80</v>
      </c>
      <c r="L7" s="31" t="s">
        <v>82</v>
      </c>
      <c r="M7" s="33" t="s">
        <v>83</v>
      </c>
    </row>
    <row r="8" spans="1:13" x14ac:dyDescent="0.25">
      <c r="B8" s="10" t="s">
        <v>85</v>
      </c>
      <c r="C8" s="10" t="s">
        <v>86</v>
      </c>
      <c r="D8" s="4"/>
      <c r="F8" s="35" t="s">
        <v>87</v>
      </c>
      <c r="G8" s="10">
        <v>15</v>
      </c>
      <c r="I8" s="4"/>
      <c r="J8" s="25" t="s">
        <v>88</v>
      </c>
      <c r="K8" s="30" t="s">
        <v>89</v>
      </c>
      <c r="L8" s="31" t="s">
        <v>90</v>
      </c>
      <c r="M8" s="33" t="s">
        <v>91</v>
      </c>
    </row>
    <row r="9" spans="1:13" x14ac:dyDescent="0.25">
      <c r="B9" s="10" t="s">
        <v>92</v>
      </c>
      <c r="C9" s="10" t="s">
        <v>93</v>
      </c>
      <c r="D9" s="4"/>
      <c r="F9" s="35" t="s">
        <v>94</v>
      </c>
      <c r="G9" s="10">
        <v>10</v>
      </c>
      <c r="I9" s="4"/>
      <c r="J9" s="25" t="s">
        <v>95</v>
      </c>
      <c r="K9" s="30" t="s">
        <v>96</v>
      </c>
      <c r="L9" s="31" t="s">
        <v>97</v>
      </c>
      <c r="M9" s="33" t="s">
        <v>99</v>
      </c>
    </row>
    <row r="10" spans="1:13" x14ac:dyDescent="0.25">
      <c r="B10" s="10" t="s">
        <v>100</v>
      </c>
      <c r="C10" s="10" t="s">
        <v>101</v>
      </c>
      <c r="D10" s="4"/>
      <c r="F10" s="35" t="s">
        <v>102</v>
      </c>
      <c r="G10" s="10">
        <v>0</v>
      </c>
      <c r="I10" s="4"/>
      <c r="J10" s="25" t="s">
        <v>103</v>
      </c>
      <c r="K10" s="30" t="s">
        <v>104</v>
      </c>
      <c r="L10" s="31" t="s">
        <v>105</v>
      </c>
      <c r="M10" s="33" t="s">
        <v>106</v>
      </c>
    </row>
    <row r="11" spans="1:13" x14ac:dyDescent="0.25">
      <c r="F11" s="36" t="s">
        <v>107</v>
      </c>
      <c r="G11" s="10">
        <v>15</v>
      </c>
      <c r="I11" s="4"/>
      <c r="J11" s="27" t="s">
        <v>109</v>
      </c>
      <c r="K11" s="37" t="s">
        <v>110</v>
      </c>
      <c r="L11" s="31" t="s">
        <v>111</v>
      </c>
      <c r="M11" s="33" t="s">
        <v>112</v>
      </c>
    </row>
    <row r="12" spans="1:13" x14ac:dyDescent="0.25">
      <c r="F12" s="36" t="s">
        <v>113</v>
      </c>
      <c r="G12" s="10">
        <v>0</v>
      </c>
      <c r="K12" s="4"/>
      <c r="L12" s="31" t="s">
        <v>114</v>
      </c>
      <c r="M12" s="33" t="s">
        <v>116</v>
      </c>
    </row>
    <row r="13" spans="1:13" x14ac:dyDescent="0.25">
      <c r="F13" s="12" t="s">
        <v>117</v>
      </c>
      <c r="G13" s="10">
        <v>15</v>
      </c>
      <c r="K13" s="4"/>
      <c r="L13" s="31" t="s">
        <v>118</v>
      </c>
      <c r="M13" s="33" t="s">
        <v>119</v>
      </c>
    </row>
    <row r="14" spans="1:13" x14ac:dyDescent="0.25">
      <c r="F14" s="12" t="s">
        <v>120</v>
      </c>
      <c r="G14" s="10">
        <v>0</v>
      </c>
      <c r="K14" s="4"/>
      <c r="L14" s="31" t="s">
        <v>121</v>
      </c>
      <c r="M14" s="33" t="s">
        <v>122</v>
      </c>
    </row>
    <row r="15" spans="1:13" x14ac:dyDescent="0.25">
      <c r="F15" s="38" t="s">
        <v>124</v>
      </c>
      <c r="G15" s="10">
        <v>10</v>
      </c>
      <c r="K15" s="4"/>
      <c r="L15" s="31" t="s">
        <v>125</v>
      </c>
      <c r="M15" s="33" t="s">
        <v>126</v>
      </c>
    </row>
    <row r="16" spans="1:13" x14ac:dyDescent="0.25">
      <c r="F16" s="38" t="s">
        <v>128</v>
      </c>
      <c r="G16" s="10">
        <v>5</v>
      </c>
      <c r="K16" s="4"/>
      <c r="L16" s="31" t="s">
        <v>129</v>
      </c>
      <c r="M16" s="33" t="s">
        <v>130</v>
      </c>
    </row>
    <row r="17" spans="6:13" x14ac:dyDescent="0.25">
      <c r="F17" s="38" t="s">
        <v>131</v>
      </c>
      <c r="G17" s="10">
        <v>0</v>
      </c>
      <c r="K17" s="4"/>
      <c r="L17" s="31" t="s">
        <v>132</v>
      </c>
      <c r="M17" s="33" t="s">
        <v>133</v>
      </c>
    </row>
    <row r="18" spans="6:13" x14ac:dyDescent="0.25">
      <c r="F18" s="35" t="s">
        <v>134</v>
      </c>
      <c r="G18" s="10" t="s">
        <v>135</v>
      </c>
      <c r="K18" s="4"/>
      <c r="L18" s="31" t="s">
        <v>137</v>
      </c>
      <c r="M18" s="33" t="s">
        <v>138</v>
      </c>
    </row>
    <row r="19" spans="6:13" x14ac:dyDescent="0.25">
      <c r="F19" s="39" t="s">
        <v>139</v>
      </c>
      <c r="G19" s="10" t="s">
        <v>141</v>
      </c>
      <c r="K19" s="4"/>
      <c r="L19" s="31" t="s">
        <v>142</v>
      </c>
      <c r="M19" s="33" t="s">
        <v>143</v>
      </c>
    </row>
    <row r="20" spans="6:13" x14ac:dyDescent="0.25">
      <c r="F20" s="40" t="s">
        <v>144</v>
      </c>
      <c r="G20" s="10" t="s">
        <v>146</v>
      </c>
      <c r="K20" s="4"/>
      <c r="L20" s="31" t="s">
        <v>147</v>
      </c>
      <c r="M20" s="33" t="s">
        <v>148</v>
      </c>
    </row>
    <row r="21" spans="6:13" ht="15.75" customHeight="1" x14ac:dyDescent="0.25">
      <c r="F21" s="10" t="s">
        <v>149</v>
      </c>
      <c r="K21" s="4"/>
      <c r="L21" s="31" t="s">
        <v>151</v>
      </c>
      <c r="M21" s="33" t="s">
        <v>152</v>
      </c>
    </row>
    <row r="22" spans="6:13" ht="15.75" customHeight="1" x14ac:dyDescent="0.25">
      <c r="F22" s="10" t="s">
        <v>153</v>
      </c>
      <c r="K22" s="4"/>
      <c r="L22" s="31" t="s">
        <v>154</v>
      </c>
      <c r="M22" s="33" t="s">
        <v>155</v>
      </c>
    </row>
    <row r="23" spans="6:13" ht="15.75" customHeight="1" x14ac:dyDescent="0.25">
      <c r="F23" s="10" t="s">
        <v>156</v>
      </c>
      <c r="K23" s="4"/>
      <c r="L23" s="31" t="s">
        <v>157</v>
      </c>
      <c r="M23" s="33" t="s">
        <v>158</v>
      </c>
    </row>
    <row r="24" spans="6:13" ht="15.75" customHeight="1" x14ac:dyDescent="0.25">
      <c r="K24" s="4"/>
      <c r="L24" s="31" t="s">
        <v>159</v>
      </c>
      <c r="M24" s="33" t="s">
        <v>160</v>
      </c>
    </row>
    <row r="25" spans="6:13" ht="15.75" customHeight="1" x14ac:dyDescent="0.25">
      <c r="K25" s="4"/>
      <c r="L25" s="41" t="s">
        <v>161</v>
      </c>
      <c r="M25" s="42" t="s">
        <v>163</v>
      </c>
    </row>
    <row r="26" spans="6:13" ht="15.75" customHeight="1" x14ac:dyDescent="0.25">
      <c r="K26" s="4"/>
      <c r="L26" s="41" t="s">
        <v>164</v>
      </c>
      <c r="M26" s="42" t="s">
        <v>165</v>
      </c>
    </row>
    <row r="27" spans="6:13" ht="15.75" customHeight="1" x14ac:dyDescent="0.25">
      <c r="K27" s="4"/>
      <c r="L27" s="41" t="s">
        <v>166</v>
      </c>
      <c r="M27" s="42" t="s">
        <v>167</v>
      </c>
    </row>
    <row r="28" spans="6:13" ht="15.75" customHeight="1" x14ac:dyDescent="0.25">
      <c r="K28" s="4"/>
      <c r="L28" s="41" t="s">
        <v>169</v>
      </c>
      <c r="M28" s="42" t="s">
        <v>170</v>
      </c>
    </row>
    <row r="29" spans="6:13" ht="15.75" customHeight="1" x14ac:dyDescent="0.25">
      <c r="K29" s="4"/>
      <c r="L29" s="41" t="s">
        <v>171</v>
      </c>
      <c r="M29" s="42" t="s">
        <v>172</v>
      </c>
    </row>
    <row r="30" spans="6:13" ht="15.75" customHeight="1" x14ac:dyDescent="0.25">
      <c r="K30" s="4"/>
      <c r="L30" s="41" t="s">
        <v>173</v>
      </c>
      <c r="M30" s="42" t="s">
        <v>174</v>
      </c>
    </row>
    <row r="31" spans="6:13" ht="15.75" customHeight="1" x14ac:dyDescent="0.25">
      <c r="K31" s="4"/>
      <c r="L31" s="41" t="s">
        <v>175</v>
      </c>
      <c r="M31" s="42" t="s">
        <v>176</v>
      </c>
    </row>
    <row r="32" spans="6:13" ht="15.75" customHeight="1" x14ac:dyDescent="0.25">
      <c r="K32" s="4"/>
      <c r="L32" s="41" t="s">
        <v>178</v>
      </c>
      <c r="M32" s="42" t="s">
        <v>179</v>
      </c>
    </row>
    <row r="33" spans="11:13" ht="15.75" customHeight="1" x14ac:dyDescent="0.25">
      <c r="K33" s="4"/>
      <c r="L33" s="41" t="s">
        <v>180</v>
      </c>
      <c r="M33" s="42" t="s">
        <v>181</v>
      </c>
    </row>
    <row r="34" spans="11:13" ht="15.75" customHeight="1" x14ac:dyDescent="0.25">
      <c r="K34" s="4"/>
      <c r="L34" s="41" t="s">
        <v>182</v>
      </c>
      <c r="M34" s="42" t="s">
        <v>183</v>
      </c>
    </row>
    <row r="35" spans="11:13" ht="15.75" customHeight="1" x14ac:dyDescent="0.25">
      <c r="K35" s="4"/>
      <c r="L35" s="41" t="s">
        <v>184</v>
      </c>
      <c r="M35" s="42" t="s">
        <v>185</v>
      </c>
    </row>
    <row r="36" spans="11:13" ht="15.75" customHeight="1" x14ac:dyDescent="0.25">
      <c r="K36" s="4"/>
      <c r="L36" s="41" t="s">
        <v>187</v>
      </c>
      <c r="M36" s="42" t="s">
        <v>188</v>
      </c>
    </row>
    <row r="37" spans="11:13" ht="15.75" customHeight="1" x14ac:dyDescent="0.25">
      <c r="K37" s="4"/>
      <c r="L37" s="41" t="s">
        <v>189</v>
      </c>
      <c r="M37" s="42" t="s">
        <v>190</v>
      </c>
    </row>
    <row r="38" spans="11:13" ht="15.75" customHeight="1" x14ac:dyDescent="0.25">
      <c r="K38" s="4"/>
      <c r="L38" s="43" t="s">
        <v>191</v>
      </c>
      <c r="M38" s="44" t="s">
        <v>192</v>
      </c>
    </row>
    <row r="39" spans="11:13" ht="15.75" customHeight="1" x14ac:dyDescent="0.25">
      <c r="K39" s="4"/>
      <c r="L39" s="43" t="s">
        <v>194</v>
      </c>
      <c r="M39" s="44" t="s">
        <v>196</v>
      </c>
    </row>
    <row r="40" spans="11:13" ht="15.75" customHeight="1" x14ac:dyDescent="0.25"/>
    <row r="41" spans="11:13" ht="15.75" customHeight="1" x14ac:dyDescent="0.25"/>
    <row r="42" spans="11:13" ht="15.75" customHeight="1" x14ac:dyDescent="0.25"/>
    <row r="43" spans="11:13" ht="15.75" customHeight="1" x14ac:dyDescent="0.25"/>
    <row r="44" spans="11:13" ht="15.75" customHeight="1" x14ac:dyDescent="0.25"/>
    <row r="45" spans="11:13" ht="15.75" customHeight="1" x14ac:dyDescent="0.25"/>
    <row r="46" spans="11:13" ht="15.75" customHeight="1" x14ac:dyDescent="0.25"/>
    <row r="47" spans="11:13" ht="15.75" customHeight="1" x14ac:dyDescent="0.25"/>
    <row r="48" spans="11:13"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F1:G1"/>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1000"/>
  <sheetViews>
    <sheetView showGridLines="0" workbookViewId="0">
      <pane ySplit="8" topLeftCell="A9" activePane="bottomLeft" state="frozen"/>
      <selection pane="bottomLeft" activeCell="B10" sqref="B10"/>
    </sheetView>
  </sheetViews>
  <sheetFormatPr baseColWidth="10" defaultColWidth="14.42578125" defaultRowHeight="15" customHeight="1" x14ac:dyDescent="0.25"/>
  <cols>
    <col min="1" max="1" width="16.5703125" customWidth="1"/>
    <col min="2" max="2" width="47.140625" customWidth="1"/>
    <col min="3" max="3" width="34.140625" customWidth="1"/>
    <col min="4" max="4" width="82.85546875" customWidth="1"/>
    <col min="5" max="14" width="10.85546875" customWidth="1"/>
  </cols>
  <sheetData>
    <row r="1" spans="1:24" ht="15.75" customHeight="1" x14ac:dyDescent="0.25">
      <c r="A1" s="528" t="s">
        <v>288</v>
      </c>
      <c r="B1" s="454"/>
      <c r="C1" s="454"/>
      <c r="D1" s="454"/>
      <c r="E1" s="189"/>
      <c r="F1" s="189"/>
      <c r="G1" s="189"/>
      <c r="H1" s="189"/>
      <c r="I1" s="189"/>
      <c r="J1" s="189"/>
      <c r="K1" s="189"/>
      <c r="L1" s="189"/>
      <c r="M1" s="189"/>
      <c r="N1" s="189"/>
      <c r="O1" s="4"/>
      <c r="P1" s="4"/>
      <c r="Q1" s="4"/>
      <c r="R1" s="4"/>
      <c r="S1" s="4"/>
      <c r="T1" s="4"/>
      <c r="U1" s="4"/>
      <c r="V1" s="4"/>
      <c r="W1" s="4"/>
      <c r="X1" s="4"/>
    </row>
    <row r="2" spans="1:24" ht="15.75" customHeight="1" x14ac:dyDescent="0.25">
      <c r="A2" s="528" t="s">
        <v>972</v>
      </c>
      <c r="B2" s="454"/>
      <c r="C2" s="454"/>
      <c r="D2" s="454"/>
      <c r="E2" s="189"/>
      <c r="F2" s="189"/>
      <c r="G2" s="189"/>
      <c r="H2" s="189"/>
      <c r="I2" s="189"/>
      <c r="J2" s="189"/>
      <c r="K2" s="189"/>
      <c r="L2" s="189"/>
      <c r="M2" s="189"/>
      <c r="N2" s="189"/>
      <c r="O2" s="4"/>
      <c r="P2" s="4"/>
      <c r="Q2" s="4"/>
      <c r="R2" s="4"/>
      <c r="S2" s="4"/>
      <c r="T2" s="4"/>
      <c r="U2" s="4"/>
      <c r="V2" s="4"/>
      <c r="W2" s="4"/>
      <c r="X2" s="4"/>
    </row>
    <row r="3" spans="1:24" ht="15.75" customHeight="1" x14ac:dyDescent="0.25">
      <c r="A3" s="528" t="s">
        <v>11</v>
      </c>
      <c r="B3" s="454"/>
      <c r="C3" s="454"/>
      <c r="D3" s="454"/>
      <c r="E3" s="189"/>
      <c r="F3" s="189"/>
      <c r="G3" s="189"/>
      <c r="H3" s="189"/>
      <c r="I3" s="189"/>
      <c r="J3" s="189"/>
      <c r="K3" s="189"/>
      <c r="L3" s="189"/>
      <c r="M3" s="189"/>
      <c r="N3" s="189"/>
      <c r="O3" s="4"/>
      <c r="P3" s="4"/>
      <c r="Q3" s="4"/>
      <c r="R3" s="4"/>
      <c r="S3" s="4"/>
      <c r="T3" s="4"/>
      <c r="U3" s="4"/>
      <c r="V3" s="4"/>
      <c r="W3" s="4"/>
      <c r="X3" s="4"/>
    </row>
    <row r="4" spans="1:24" ht="15.75" customHeight="1" x14ac:dyDescent="0.25">
      <c r="A4" s="528" t="s">
        <v>973</v>
      </c>
      <c r="B4" s="454"/>
      <c r="C4" s="454"/>
      <c r="D4" s="454"/>
      <c r="E4" s="189"/>
      <c r="F4" s="189"/>
      <c r="G4" s="189"/>
      <c r="H4" s="189"/>
      <c r="I4" s="189"/>
      <c r="J4" s="189"/>
      <c r="K4" s="189"/>
      <c r="L4" s="189"/>
      <c r="M4" s="189"/>
      <c r="N4" s="189"/>
      <c r="O4" s="4"/>
      <c r="P4" s="4"/>
      <c r="Q4" s="4"/>
      <c r="R4" s="4"/>
      <c r="S4" s="4"/>
      <c r="T4" s="4"/>
      <c r="U4" s="4"/>
      <c r="V4" s="4"/>
      <c r="W4" s="4"/>
      <c r="X4" s="4"/>
    </row>
    <row r="5" spans="1:24" ht="15.75" customHeight="1" x14ac:dyDescent="0.25">
      <c r="A5" s="190"/>
      <c r="B5" s="96"/>
      <c r="C5" s="96"/>
      <c r="D5" s="96"/>
      <c r="E5" s="189"/>
      <c r="F5" s="189"/>
      <c r="G5" s="189"/>
      <c r="H5" s="189"/>
      <c r="I5" s="189"/>
      <c r="J5" s="189"/>
      <c r="K5" s="189"/>
      <c r="L5" s="189"/>
      <c r="M5" s="189"/>
      <c r="N5" s="189"/>
      <c r="O5" s="4"/>
      <c r="P5" s="4"/>
      <c r="Q5" s="4"/>
      <c r="R5" s="4"/>
      <c r="S5" s="4"/>
      <c r="T5" s="4"/>
      <c r="U5" s="4"/>
      <c r="V5" s="4"/>
      <c r="W5" s="4"/>
      <c r="X5" s="4"/>
    </row>
    <row r="6" spans="1:24" x14ac:dyDescent="0.25">
      <c r="A6" s="4"/>
      <c r="B6" s="4"/>
      <c r="C6" s="4"/>
      <c r="D6" s="4"/>
      <c r="E6" s="4"/>
      <c r="F6" s="4"/>
      <c r="G6" s="4"/>
      <c r="H6" s="4"/>
      <c r="I6" s="4"/>
      <c r="J6" s="4"/>
      <c r="K6" s="4"/>
      <c r="L6" s="4"/>
      <c r="M6" s="4"/>
      <c r="N6" s="4"/>
      <c r="O6" s="4"/>
      <c r="P6" s="4"/>
      <c r="Q6" s="4"/>
      <c r="R6" s="4"/>
      <c r="S6" s="4"/>
      <c r="T6" s="4"/>
      <c r="U6" s="4"/>
      <c r="V6" s="4"/>
      <c r="W6" s="4"/>
      <c r="X6" s="4"/>
    </row>
    <row r="7" spans="1:24" ht="81" customHeight="1" x14ac:dyDescent="0.25">
      <c r="A7" s="556" t="s">
        <v>981</v>
      </c>
      <c r="B7" s="458"/>
      <c r="C7" s="458"/>
      <c r="D7" s="459"/>
      <c r="E7" s="4"/>
      <c r="F7" s="4"/>
      <c r="G7" s="4"/>
      <c r="H7" s="4"/>
      <c r="I7" s="4"/>
      <c r="J7" s="4"/>
      <c r="K7" s="4"/>
      <c r="L7" s="4"/>
      <c r="M7" s="4"/>
      <c r="N7" s="4"/>
      <c r="O7" s="4"/>
      <c r="P7" s="4"/>
      <c r="Q7" s="4"/>
      <c r="R7" s="4"/>
      <c r="S7" s="4"/>
      <c r="T7" s="4"/>
      <c r="U7" s="4"/>
      <c r="V7" s="4"/>
      <c r="W7" s="4"/>
      <c r="X7" s="4"/>
    </row>
    <row r="8" spans="1:24" ht="28.5" customHeight="1" x14ac:dyDescent="0.25">
      <c r="A8" s="211" t="s">
        <v>8</v>
      </c>
      <c r="B8" s="558" t="s">
        <v>982</v>
      </c>
      <c r="C8" s="507"/>
      <c r="D8" s="212" t="s">
        <v>983</v>
      </c>
      <c r="E8" s="209"/>
      <c r="F8" s="209"/>
      <c r="G8" s="209"/>
      <c r="H8" s="209"/>
      <c r="I8" s="209"/>
      <c r="J8" s="209"/>
      <c r="K8" s="209"/>
      <c r="L8" s="209"/>
      <c r="M8" s="209"/>
      <c r="N8" s="209"/>
      <c r="O8" s="209"/>
      <c r="P8" s="209"/>
      <c r="Q8" s="209"/>
      <c r="R8" s="209"/>
      <c r="S8" s="209"/>
      <c r="T8" s="209"/>
      <c r="U8" s="209"/>
      <c r="V8" s="209"/>
      <c r="W8" s="209"/>
      <c r="X8" s="209"/>
    </row>
    <row r="9" spans="1:24" ht="28.5" customHeight="1" x14ac:dyDescent="0.25">
      <c r="A9" s="557" t="s">
        <v>22</v>
      </c>
      <c r="B9" s="559" t="s">
        <v>984</v>
      </c>
      <c r="C9" s="466"/>
      <c r="D9" s="213" t="s">
        <v>985</v>
      </c>
      <c r="E9" s="209"/>
      <c r="F9" s="209"/>
      <c r="G9" s="209"/>
      <c r="H9" s="209"/>
      <c r="I9" s="209"/>
      <c r="J9" s="209"/>
      <c r="K9" s="209"/>
      <c r="L9" s="209"/>
      <c r="M9" s="209"/>
      <c r="N9" s="209"/>
      <c r="O9" s="209"/>
      <c r="P9" s="209"/>
      <c r="Q9" s="209"/>
      <c r="R9" s="209"/>
      <c r="S9" s="209"/>
      <c r="T9" s="209"/>
      <c r="U9" s="209"/>
      <c r="V9" s="209"/>
      <c r="W9" s="209"/>
      <c r="X9" s="209"/>
    </row>
    <row r="10" spans="1:24" ht="28.5" customHeight="1" x14ac:dyDescent="0.25">
      <c r="A10" s="553"/>
      <c r="B10" s="550" t="s">
        <v>986</v>
      </c>
      <c r="C10" s="459"/>
      <c r="D10" s="214" t="s">
        <v>987</v>
      </c>
      <c r="E10" s="209"/>
      <c r="F10" s="209"/>
      <c r="G10" s="209"/>
      <c r="H10" s="209"/>
      <c r="I10" s="209"/>
      <c r="J10" s="209"/>
      <c r="K10" s="209"/>
      <c r="L10" s="209"/>
      <c r="M10" s="209"/>
      <c r="N10" s="209"/>
      <c r="O10" s="209"/>
      <c r="P10" s="209"/>
      <c r="Q10" s="209"/>
      <c r="R10" s="209"/>
      <c r="S10" s="209"/>
      <c r="T10" s="209"/>
      <c r="U10" s="209"/>
      <c r="V10" s="209"/>
      <c r="W10" s="209"/>
      <c r="X10" s="209"/>
    </row>
    <row r="11" spans="1:24" ht="28.5" customHeight="1" x14ac:dyDescent="0.25">
      <c r="A11" s="553"/>
      <c r="B11" s="550" t="s">
        <v>988</v>
      </c>
      <c r="C11" s="459"/>
      <c r="D11" s="214" t="s">
        <v>989</v>
      </c>
      <c r="E11" s="209"/>
      <c r="F11" s="209"/>
      <c r="G11" s="209"/>
      <c r="H11" s="209"/>
      <c r="I11" s="209"/>
      <c r="J11" s="209"/>
      <c r="K11" s="209"/>
      <c r="L11" s="209"/>
      <c r="M11" s="209"/>
      <c r="N11" s="209"/>
      <c r="O11" s="209"/>
      <c r="P11" s="209"/>
      <c r="Q11" s="209"/>
      <c r="R11" s="209"/>
      <c r="S11" s="209"/>
      <c r="T11" s="209"/>
      <c r="U11" s="209"/>
      <c r="V11" s="209"/>
      <c r="W11" s="209"/>
      <c r="X11" s="209"/>
    </row>
    <row r="12" spans="1:24" ht="28.5" customHeight="1" x14ac:dyDescent="0.25">
      <c r="A12" s="553"/>
      <c r="B12" s="550" t="s">
        <v>990</v>
      </c>
      <c r="C12" s="459"/>
      <c r="D12" s="214" t="s">
        <v>991</v>
      </c>
      <c r="E12" s="209"/>
      <c r="F12" s="209"/>
      <c r="G12" s="209"/>
      <c r="H12" s="209"/>
      <c r="I12" s="209"/>
      <c r="J12" s="209"/>
      <c r="K12" s="209"/>
      <c r="L12" s="209"/>
      <c r="M12" s="209"/>
      <c r="N12" s="209"/>
      <c r="O12" s="209"/>
      <c r="P12" s="209"/>
      <c r="Q12" s="209"/>
      <c r="R12" s="209"/>
      <c r="S12" s="209"/>
      <c r="T12" s="209"/>
      <c r="U12" s="209"/>
      <c r="V12" s="209"/>
      <c r="W12" s="209"/>
      <c r="X12" s="209"/>
    </row>
    <row r="13" spans="1:24" ht="28.5" customHeight="1" x14ac:dyDescent="0.25">
      <c r="A13" s="553"/>
      <c r="B13" s="550" t="s">
        <v>992</v>
      </c>
      <c r="C13" s="459"/>
      <c r="D13" s="214" t="s">
        <v>993</v>
      </c>
      <c r="E13" s="209"/>
      <c r="F13" s="209"/>
      <c r="G13" s="209"/>
      <c r="H13" s="209"/>
      <c r="I13" s="209"/>
      <c r="J13" s="209"/>
      <c r="K13" s="209"/>
      <c r="L13" s="209"/>
      <c r="M13" s="209"/>
      <c r="N13" s="209"/>
      <c r="O13" s="209"/>
      <c r="P13" s="209"/>
      <c r="Q13" s="209"/>
      <c r="R13" s="209"/>
      <c r="S13" s="209"/>
      <c r="T13" s="209"/>
      <c r="U13" s="209"/>
      <c r="V13" s="209"/>
      <c r="W13" s="209"/>
      <c r="X13" s="209"/>
    </row>
    <row r="14" spans="1:24" ht="28.5" customHeight="1" x14ac:dyDescent="0.25">
      <c r="A14" s="553"/>
      <c r="B14" s="550" t="s">
        <v>994</v>
      </c>
      <c r="C14" s="459"/>
      <c r="D14" s="214" t="s">
        <v>995</v>
      </c>
      <c r="E14" s="209"/>
      <c r="F14" s="209"/>
      <c r="G14" s="209"/>
      <c r="H14" s="209"/>
      <c r="I14" s="209"/>
      <c r="J14" s="209"/>
      <c r="K14" s="209"/>
      <c r="L14" s="209"/>
      <c r="M14" s="209"/>
      <c r="N14" s="209"/>
      <c r="O14" s="209"/>
      <c r="P14" s="209"/>
      <c r="Q14" s="209"/>
      <c r="R14" s="209"/>
      <c r="S14" s="209"/>
      <c r="T14" s="209"/>
      <c r="U14" s="209"/>
      <c r="V14" s="209"/>
      <c r="W14" s="209"/>
      <c r="X14" s="209"/>
    </row>
    <row r="15" spans="1:24" ht="28.5" customHeight="1" x14ac:dyDescent="0.25">
      <c r="A15" s="553"/>
      <c r="B15" s="550" t="s">
        <v>996</v>
      </c>
      <c r="C15" s="459"/>
      <c r="D15" s="214" t="s">
        <v>997</v>
      </c>
      <c r="E15" s="209"/>
      <c r="F15" s="209"/>
      <c r="G15" s="209"/>
      <c r="H15" s="209"/>
      <c r="I15" s="209"/>
      <c r="J15" s="209"/>
      <c r="K15" s="209"/>
      <c r="L15" s="209"/>
      <c r="M15" s="209"/>
      <c r="N15" s="209"/>
      <c r="O15" s="209"/>
      <c r="P15" s="209"/>
      <c r="Q15" s="209"/>
      <c r="R15" s="209"/>
      <c r="S15" s="209"/>
      <c r="T15" s="209"/>
      <c r="U15" s="209"/>
      <c r="V15" s="209"/>
      <c r="W15" s="209"/>
      <c r="X15" s="209"/>
    </row>
    <row r="16" spans="1:24" ht="28.5" customHeight="1" x14ac:dyDescent="0.25">
      <c r="A16" s="553"/>
      <c r="B16" s="550" t="s">
        <v>998</v>
      </c>
      <c r="C16" s="459"/>
      <c r="D16" s="214" t="s">
        <v>999</v>
      </c>
      <c r="E16" s="209"/>
      <c r="F16" s="209"/>
      <c r="G16" s="209"/>
      <c r="H16" s="209"/>
      <c r="I16" s="209"/>
      <c r="J16" s="209"/>
      <c r="K16" s="209"/>
      <c r="L16" s="209"/>
      <c r="M16" s="209"/>
      <c r="N16" s="209"/>
      <c r="O16" s="209"/>
      <c r="P16" s="209"/>
      <c r="Q16" s="209"/>
      <c r="R16" s="209"/>
      <c r="S16" s="209"/>
      <c r="T16" s="209"/>
      <c r="U16" s="209"/>
      <c r="V16" s="209"/>
      <c r="W16" s="209"/>
      <c r="X16" s="209"/>
    </row>
    <row r="17" spans="1:24" ht="28.5" customHeight="1" x14ac:dyDescent="0.25">
      <c r="A17" s="553"/>
      <c r="B17" s="550" t="s">
        <v>1000</v>
      </c>
      <c r="C17" s="459"/>
      <c r="D17" s="214" t="s">
        <v>999</v>
      </c>
      <c r="E17" s="209"/>
      <c r="F17" s="209"/>
      <c r="G17" s="209"/>
      <c r="H17" s="209"/>
      <c r="I17" s="209"/>
      <c r="J17" s="209"/>
      <c r="K17" s="209"/>
      <c r="L17" s="209"/>
      <c r="M17" s="209"/>
      <c r="N17" s="209"/>
      <c r="O17" s="209"/>
      <c r="P17" s="209"/>
      <c r="Q17" s="209"/>
      <c r="R17" s="209"/>
      <c r="S17" s="209"/>
      <c r="T17" s="209"/>
      <c r="U17" s="209"/>
      <c r="V17" s="209"/>
      <c r="W17" s="209"/>
      <c r="X17" s="209"/>
    </row>
    <row r="18" spans="1:24" ht="28.5" customHeight="1" x14ac:dyDescent="0.25">
      <c r="A18" s="555"/>
      <c r="B18" s="550" t="s">
        <v>1001</v>
      </c>
      <c r="C18" s="459"/>
      <c r="D18" s="214" t="s">
        <v>999</v>
      </c>
      <c r="E18" s="209"/>
      <c r="F18" s="209"/>
      <c r="G18" s="209"/>
      <c r="H18" s="209"/>
      <c r="I18" s="209"/>
      <c r="J18" s="209"/>
      <c r="K18" s="209"/>
      <c r="L18" s="209"/>
      <c r="M18" s="209"/>
      <c r="N18" s="209"/>
      <c r="O18" s="209"/>
      <c r="P18" s="209"/>
      <c r="Q18" s="209"/>
      <c r="R18" s="209"/>
      <c r="S18" s="209"/>
      <c r="T18" s="209"/>
      <c r="U18" s="209"/>
      <c r="V18" s="209"/>
      <c r="W18" s="209"/>
      <c r="X18" s="209"/>
    </row>
    <row r="19" spans="1:24" ht="28.5" customHeight="1" x14ac:dyDescent="0.25">
      <c r="A19" s="552" t="s">
        <v>38</v>
      </c>
      <c r="B19" s="550" t="s">
        <v>1002</v>
      </c>
      <c r="C19" s="459"/>
      <c r="D19" s="214" t="s">
        <v>1003</v>
      </c>
      <c r="E19" s="209"/>
      <c r="F19" s="209"/>
      <c r="G19" s="209"/>
      <c r="H19" s="209"/>
      <c r="I19" s="209"/>
      <c r="J19" s="209"/>
      <c r="K19" s="209"/>
      <c r="L19" s="209"/>
      <c r="M19" s="209"/>
      <c r="N19" s="209"/>
      <c r="O19" s="209"/>
      <c r="P19" s="209"/>
      <c r="Q19" s="209"/>
      <c r="R19" s="209"/>
      <c r="S19" s="209"/>
      <c r="T19" s="209"/>
      <c r="U19" s="209"/>
      <c r="V19" s="209"/>
      <c r="W19" s="209"/>
      <c r="X19" s="209"/>
    </row>
    <row r="20" spans="1:24" ht="28.5" customHeight="1" x14ac:dyDescent="0.25">
      <c r="A20" s="553"/>
      <c r="B20" s="550" t="s">
        <v>1004</v>
      </c>
      <c r="C20" s="459"/>
      <c r="D20" s="214" t="s">
        <v>1003</v>
      </c>
      <c r="E20" s="209"/>
      <c r="F20" s="209"/>
      <c r="G20" s="209"/>
      <c r="H20" s="209"/>
      <c r="I20" s="209"/>
      <c r="J20" s="209"/>
      <c r="K20" s="209"/>
      <c r="L20" s="209"/>
      <c r="M20" s="209"/>
      <c r="N20" s="209"/>
      <c r="O20" s="209"/>
      <c r="P20" s="209"/>
      <c r="Q20" s="209"/>
      <c r="R20" s="209"/>
      <c r="S20" s="209"/>
      <c r="T20" s="209"/>
      <c r="U20" s="209"/>
      <c r="V20" s="209"/>
      <c r="W20" s="209"/>
      <c r="X20" s="209"/>
    </row>
    <row r="21" spans="1:24" ht="28.5" customHeight="1" x14ac:dyDescent="0.25">
      <c r="A21" s="553"/>
      <c r="B21" s="550" t="s">
        <v>1005</v>
      </c>
      <c r="C21" s="459"/>
      <c r="D21" s="214" t="s">
        <v>1003</v>
      </c>
      <c r="E21" s="209"/>
      <c r="F21" s="209"/>
      <c r="G21" s="209"/>
      <c r="H21" s="209"/>
      <c r="I21" s="209"/>
      <c r="J21" s="209"/>
      <c r="K21" s="209"/>
      <c r="L21" s="209"/>
      <c r="M21" s="209"/>
      <c r="N21" s="209"/>
      <c r="O21" s="209"/>
      <c r="P21" s="209"/>
      <c r="Q21" s="209"/>
      <c r="R21" s="209"/>
      <c r="S21" s="209"/>
      <c r="T21" s="209"/>
      <c r="U21" s="209"/>
      <c r="V21" s="209"/>
      <c r="W21" s="209"/>
      <c r="X21" s="209"/>
    </row>
    <row r="22" spans="1:24" ht="28.5" customHeight="1" x14ac:dyDescent="0.25">
      <c r="A22" s="553"/>
      <c r="B22" s="550" t="s">
        <v>1006</v>
      </c>
      <c r="C22" s="459"/>
      <c r="D22" s="214" t="s">
        <v>1003</v>
      </c>
      <c r="E22" s="209"/>
      <c r="F22" s="209"/>
      <c r="G22" s="209"/>
      <c r="H22" s="209"/>
      <c r="I22" s="209"/>
      <c r="J22" s="209"/>
      <c r="K22" s="209"/>
      <c r="L22" s="209"/>
      <c r="M22" s="209"/>
      <c r="N22" s="209"/>
      <c r="O22" s="209"/>
      <c r="P22" s="209"/>
      <c r="Q22" s="209"/>
      <c r="R22" s="209"/>
      <c r="S22" s="209"/>
      <c r="T22" s="209"/>
      <c r="U22" s="209"/>
      <c r="V22" s="209"/>
      <c r="W22" s="209"/>
      <c r="X22" s="209"/>
    </row>
    <row r="23" spans="1:24" ht="28.5" customHeight="1" x14ac:dyDescent="0.25">
      <c r="A23" s="553"/>
      <c r="B23" s="550" t="s">
        <v>1007</v>
      </c>
      <c r="C23" s="459"/>
      <c r="D23" s="214" t="s">
        <v>1003</v>
      </c>
      <c r="E23" s="209"/>
      <c r="F23" s="209"/>
      <c r="G23" s="209"/>
      <c r="H23" s="209"/>
      <c r="I23" s="209"/>
      <c r="J23" s="209"/>
      <c r="K23" s="209"/>
      <c r="L23" s="209"/>
      <c r="M23" s="209"/>
      <c r="N23" s="209"/>
      <c r="O23" s="209"/>
      <c r="P23" s="209"/>
      <c r="Q23" s="209"/>
      <c r="R23" s="209"/>
      <c r="S23" s="209"/>
      <c r="T23" s="209"/>
      <c r="U23" s="209"/>
      <c r="V23" s="209"/>
      <c r="W23" s="209"/>
      <c r="X23" s="209"/>
    </row>
    <row r="24" spans="1:24" ht="28.5" customHeight="1" x14ac:dyDescent="0.25">
      <c r="A24" s="553"/>
      <c r="B24" s="550" t="s">
        <v>1008</v>
      </c>
      <c r="C24" s="459"/>
      <c r="D24" s="214" t="s">
        <v>1003</v>
      </c>
      <c r="E24" s="209"/>
      <c r="F24" s="209"/>
      <c r="G24" s="209"/>
      <c r="H24" s="209"/>
      <c r="I24" s="209"/>
      <c r="J24" s="209"/>
      <c r="K24" s="209"/>
      <c r="L24" s="209"/>
      <c r="M24" s="209"/>
      <c r="N24" s="209"/>
      <c r="O24" s="209"/>
      <c r="P24" s="209"/>
      <c r="Q24" s="209"/>
      <c r="R24" s="209"/>
      <c r="S24" s="209"/>
      <c r="T24" s="209"/>
      <c r="U24" s="209"/>
      <c r="V24" s="209"/>
      <c r="W24" s="209"/>
      <c r="X24" s="209"/>
    </row>
    <row r="25" spans="1:24" ht="28.5" customHeight="1" x14ac:dyDescent="0.25">
      <c r="A25" s="553"/>
      <c r="B25" s="550" t="s">
        <v>1009</v>
      </c>
      <c r="C25" s="459"/>
      <c r="D25" s="214" t="s">
        <v>1010</v>
      </c>
      <c r="E25" s="209"/>
      <c r="F25" s="209"/>
      <c r="G25" s="209"/>
      <c r="H25" s="209"/>
      <c r="I25" s="209"/>
      <c r="J25" s="209"/>
      <c r="K25" s="209"/>
      <c r="L25" s="209"/>
      <c r="M25" s="209"/>
      <c r="N25" s="209"/>
      <c r="O25" s="209"/>
      <c r="P25" s="209"/>
      <c r="Q25" s="209"/>
      <c r="R25" s="209"/>
      <c r="S25" s="209"/>
      <c r="T25" s="209"/>
      <c r="U25" s="209"/>
      <c r="V25" s="209"/>
      <c r="W25" s="209"/>
      <c r="X25" s="209"/>
    </row>
    <row r="26" spans="1:24" ht="28.5" customHeight="1" x14ac:dyDescent="0.25">
      <c r="A26" s="553"/>
      <c r="B26" s="550" t="s">
        <v>1011</v>
      </c>
      <c r="C26" s="459"/>
      <c r="D26" s="214" t="s">
        <v>1010</v>
      </c>
      <c r="E26" s="209"/>
      <c r="F26" s="209"/>
      <c r="G26" s="209"/>
      <c r="H26" s="209"/>
      <c r="I26" s="209"/>
      <c r="J26" s="209"/>
      <c r="K26" s="209"/>
      <c r="L26" s="209"/>
      <c r="M26" s="209"/>
      <c r="N26" s="209"/>
      <c r="O26" s="209"/>
      <c r="P26" s="209"/>
      <c r="Q26" s="209"/>
      <c r="R26" s="209"/>
      <c r="S26" s="209"/>
      <c r="T26" s="209"/>
      <c r="U26" s="209"/>
      <c r="V26" s="209"/>
      <c r="W26" s="209"/>
      <c r="X26" s="209"/>
    </row>
    <row r="27" spans="1:24" ht="28.5" customHeight="1" x14ac:dyDescent="0.25">
      <c r="A27" s="553"/>
      <c r="B27" s="550" t="s">
        <v>1012</v>
      </c>
      <c r="C27" s="459"/>
      <c r="D27" s="214" t="s">
        <v>993</v>
      </c>
      <c r="E27" s="209"/>
      <c r="F27" s="209"/>
      <c r="G27" s="209"/>
      <c r="H27" s="209"/>
      <c r="I27" s="209"/>
      <c r="J27" s="209"/>
      <c r="K27" s="209"/>
      <c r="L27" s="209"/>
      <c r="M27" s="209"/>
      <c r="N27" s="209"/>
      <c r="O27" s="209"/>
      <c r="P27" s="209"/>
      <c r="Q27" s="209"/>
      <c r="R27" s="209"/>
      <c r="S27" s="209"/>
      <c r="T27" s="209"/>
      <c r="U27" s="209"/>
      <c r="V27" s="209"/>
      <c r="W27" s="209"/>
      <c r="X27" s="209"/>
    </row>
    <row r="28" spans="1:24" ht="28.5" customHeight="1" x14ac:dyDescent="0.25">
      <c r="A28" s="553"/>
      <c r="B28" s="550" t="s">
        <v>1013</v>
      </c>
      <c r="C28" s="459"/>
      <c r="D28" s="214" t="s">
        <v>993</v>
      </c>
      <c r="E28" s="209"/>
      <c r="F28" s="209"/>
      <c r="G28" s="209"/>
      <c r="H28" s="209"/>
      <c r="I28" s="209"/>
      <c r="J28" s="209"/>
      <c r="K28" s="209"/>
      <c r="L28" s="209"/>
      <c r="M28" s="209"/>
      <c r="N28" s="209"/>
      <c r="O28" s="209"/>
      <c r="P28" s="209"/>
      <c r="Q28" s="209"/>
      <c r="R28" s="209"/>
      <c r="S28" s="209"/>
      <c r="T28" s="209"/>
      <c r="U28" s="209"/>
      <c r="V28" s="209"/>
      <c r="W28" s="209"/>
      <c r="X28" s="209"/>
    </row>
    <row r="29" spans="1:24" ht="28.5" customHeight="1" x14ac:dyDescent="0.25">
      <c r="A29" s="553"/>
      <c r="B29" s="550" t="s">
        <v>1014</v>
      </c>
      <c r="C29" s="459"/>
      <c r="D29" s="214" t="s">
        <v>993</v>
      </c>
      <c r="E29" s="209"/>
      <c r="F29" s="209"/>
      <c r="G29" s="209"/>
      <c r="H29" s="209"/>
      <c r="I29" s="209"/>
      <c r="J29" s="209"/>
      <c r="K29" s="209"/>
      <c r="L29" s="209"/>
      <c r="M29" s="209"/>
      <c r="N29" s="209"/>
      <c r="O29" s="209"/>
      <c r="P29" s="209"/>
      <c r="Q29" s="209"/>
      <c r="R29" s="209"/>
      <c r="S29" s="209"/>
      <c r="T29" s="209"/>
      <c r="U29" s="209"/>
      <c r="V29" s="209"/>
      <c r="W29" s="209"/>
      <c r="X29" s="209"/>
    </row>
    <row r="30" spans="1:24" ht="28.5" customHeight="1" x14ac:dyDescent="0.25">
      <c r="A30" s="553"/>
      <c r="B30" s="550" t="s">
        <v>1015</v>
      </c>
      <c r="C30" s="459"/>
      <c r="D30" s="214" t="s">
        <v>993</v>
      </c>
      <c r="E30" s="209"/>
      <c r="F30" s="209"/>
      <c r="G30" s="209"/>
      <c r="H30" s="209"/>
      <c r="I30" s="209"/>
      <c r="J30" s="209"/>
      <c r="K30" s="209"/>
      <c r="L30" s="209"/>
      <c r="M30" s="209"/>
      <c r="N30" s="209"/>
      <c r="O30" s="209"/>
      <c r="P30" s="209"/>
      <c r="Q30" s="209"/>
      <c r="R30" s="209"/>
      <c r="S30" s="209"/>
      <c r="T30" s="209"/>
      <c r="U30" s="209"/>
      <c r="V30" s="209"/>
      <c r="W30" s="209"/>
      <c r="X30" s="209"/>
    </row>
    <row r="31" spans="1:24" ht="28.5" customHeight="1" x14ac:dyDescent="0.25">
      <c r="A31" s="553"/>
      <c r="B31" s="550" t="s">
        <v>1016</v>
      </c>
      <c r="C31" s="459"/>
      <c r="D31" s="214" t="s">
        <v>1017</v>
      </c>
      <c r="E31" s="209"/>
      <c r="F31" s="209"/>
      <c r="G31" s="209"/>
      <c r="H31" s="209"/>
      <c r="I31" s="209"/>
      <c r="J31" s="209"/>
      <c r="K31" s="209"/>
      <c r="L31" s="209"/>
      <c r="M31" s="209"/>
      <c r="N31" s="209"/>
      <c r="O31" s="209"/>
      <c r="P31" s="209"/>
      <c r="Q31" s="209"/>
      <c r="R31" s="209"/>
      <c r="S31" s="209"/>
      <c r="T31" s="209"/>
      <c r="U31" s="209"/>
      <c r="V31" s="209"/>
      <c r="W31" s="209"/>
      <c r="X31" s="209"/>
    </row>
    <row r="32" spans="1:24" ht="28.5" customHeight="1" x14ac:dyDescent="0.25">
      <c r="A32" s="553"/>
      <c r="B32" s="550" t="s">
        <v>1018</v>
      </c>
      <c r="C32" s="459"/>
      <c r="D32" s="214" t="s">
        <v>1017</v>
      </c>
      <c r="E32" s="209"/>
      <c r="F32" s="209"/>
      <c r="G32" s="209"/>
      <c r="H32" s="209"/>
      <c r="I32" s="209"/>
      <c r="J32" s="209"/>
      <c r="K32" s="209"/>
      <c r="L32" s="209"/>
      <c r="M32" s="209"/>
      <c r="N32" s="209"/>
      <c r="O32" s="209"/>
      <c r="P32" s="209"/>
      <c r="Q32" s="209"/>
      <c r="R32" s="209"/>
      <c r="S32" s="209"/>
      <c r="T32" s="209"/>
      <c r="U32" s="209"/>
      <c r="V32" s="209"/>
      <c r="W32" s="209"/>
      <c r="X32" s="209"/>
    </row>
    <row r="33" spans="1:24" ht="28.5" customHeight="1" x14ac:dyDescent="0.25">
      <c r="A33" s="553"/>
      <c r="B33" s="550" t="s">
        <v>1019</v>
      </c>
      <c r="C33" s="459"/>
      <c r="D33" s="214" t="s">
        <v>1017</v>
      </c>
      <c r="E33" s="209"/>
      <c r="F33" s="209"/>
      <c r="G33" s="209"/>
      <c r="H33" s="209"/>
      <c r="I33" s="209"/>
      <c r="J33" s="209"/>
      <c r="K33" s="209"/>
      <c r="L33" s="209"/>
      <c r="M33" s="209"/>
      <c r="N33" s="209"/>
      <c r="O33" s="209"/>
      <c r="P33" s="209"/>
      <c r="Q33" s="209"/>
      <c r="R33" s="209"/>
      <c r="S33" s="209"/>
      <c r="T33" s="209"/>
      <c r="U33" s="209"/>
      <c r="V33" s="209"/>
      <c r="W33" s="209"/>
      <c r="X33" s="209"/>
    </row>
    <row r="34" spans="1:24" ht="15" customHeight="1" x14ac:dyDescent="0.25">
      <c r="A34" s="553"/>
      <c r="B34" s="550" t="s">
        <v>1020</v>
      </c>
      <c r="C34" s="459"/>
      <c r="D34" s="214" t="s">
        <v>1021</v>
      </c>
      <c r="E34" s="209"/>
      <c r="F34" s="209"/>
      <c r="G34" s="209"/>
      <c r="H34" s="209"/>
      <c r="I34" s="209"/>
      <c r="J34" s="209"/>
      <c r="K34" s="209"/>
      <c r="L34" s="209"/>
      <c r="M34" s="209"/>
      <c r="N34" s="209"/>
      <c r="O34" s="209"/>
      <c r="P34" s="209"/>
      <c r="Q34" s="209"/>
      <c r="R34" s="209"/>
      <c r="S34" s="209"/>
      <c r="T34" s="209"/>
      <c r="U34" s="209"/>
      <c r="V34" s="209"/>
      <c r="W34" s="209"/>
      <c r="X34" s="209"/>
    </row>
    <row r="35" spans="1:24" ht="15" customHeight="1" x14ac:dyDescent="0.25">
      <c r="A35" s="553"/>
      <c r="B35" s="550" t="s">
        <v>1022</v>
      </c>
      <c r="C35" s="459"/>
      <c r="D35" s="214" t="s">
        <v>1023</v>
      </c>
      <c r="E35" s="209"/>
      <c r="F35" s="209"/>
      <c r="G35" s="209"/>
      <c r="H35" s="209"/>
      <c r="I35" s="209"/>
      <c r="J35" s="209"/>
      <c r="K35" s="209"/>
      <c r="L35" s="209"/>
      <c r="M35" s="209"/>
      <c r="N35" s="209"/>
      <c r="O35" s="209"/>
      <c r="P35" s="209"/>
      <c r="Q35" s="209"/>
      <c r="R35" s="209"/>
      <c r="S35" s="209"/>
      <c r="T35" s="209"/>
      <c r="U35" s="209"/>
      <c r="V35" s="209"/>
      <c r="W35" s="209"/>
      <c r="X35" s="209"/>
    </row>
    <row r="36" spans="1:24" ht="15" customHeight="1" x14ac:dyDescent="0.25">
      <c r="A36" s="553"/>
      <c r="B36" s="550" t="s">
        <v>1024</v>
      </c>
      <c r="C36" s="459"/>
      <c r="D36" s="214" t="s">
        <v>1023</v>
      </c>
      <c r="E36" s="209"/>
      <c r="F36" s="209"/>
      <c r="G36" s="209"/>
      <c r="H36" s="209"/>
      <c r="I36" s="209"/>
      <c r="J36" s="209"/>
      <c r="K36" s="209"/>
      <c r="L36" s="209"/>
      <c r="M36" s="209"/>
      <c r="N36" s="209"/>
      <c r="O36" s="209"/>
      <c r="P36" s="209"/>
      <c r="Q36" s="209"/>
      <c r="R36" s="209"/>
      <c r="S36" s="209"/>
      <c r="T36" s="209"/>
      <c r="U36" s="209"/>
      <c r="V36" s="209"/>
      <c r="W36" s="209"/>
      <c r="X36" s="209"/>
    </row>
    <row r="37" spans="1:24" ht="15" customHeight="1" x14ac:dyDescent="0.25">
      <c r="A37" s="553"/>
      <c r="B37" s="550" t="s">
        <v>1025</v>
      </c>
      <c r="C37" s="459"/>
      <c r="D37" s="214" t="s">
        <v>1023</v>
      </c>
      <c r="E37" s="209"/>
      <c r="F37" s="209"/>
      <c r="G37" s="209"/>
      <c r="H37" s="209"/>
      <c r="I37" s="209"/>
      <c r="J37" s="209"/>
      <c r="K37" s="209"/>
      <c r="L37" s="209"/>
      <c r="M37" s="209"/>
      <c r="N37" s="209"/>
      <c r="O37" s="209"/>
      <c r="P37" s="209"/>
      <c r="Q37" s="209"/>
      <c r="R37" s="209"/>
      <c r="S37" s="209"/>
      <c r="T37" s="209"/>
      <c r="U37" s="209"/>
      <c r="V37" s="209"/>
      <c r="W37" s="209"/>
      <c r="X37" s="209"/>
    </row>
    <row r="38" spans="1:24" ht="15" customHeight="1" x14ac:dyDescent="0.25">
      <c r="A38" s="553"/>
      <c r="B38" s="550" t="s">
        <v>1026</v>
      </c>
      <c r="C38" s="459"/>
      <c r="D38" s="214" t="s">
        <v>1027</v>
      </c>
      <c r="E38" s="209"/>
      <c r="F38" s="209"/>
      <c r="G38" s="209"/>
      <c r="H38" s="209"/>
      <c r="I38" s="209"/>
      <c r="J38" s="209"/>
      <c r="K38" s="209"/>
      <c r="L38" s="209"/>
      <c r="M38" s="209"/>
      <c r="N38" s="209"/>
      <c r="O38" s="209"/>
      <c r="P38" s="209"/>
      <c r="Q38" s="209"/>
      <c r="R38" s="209"/>
      <c r="S38" s="209"/>
      <c r="T38" s="209"/>
      <c r="U38" s="209"/>
      <c r="V38" s="209"/>
      <c r="W38" s="209"/>
      <c r="X38" s="209"/>
    </row>
    <row r="39" spans="1:24" ht="15" customHeight="1" x14ac:dyDescent="0.25">
      <c r="A39" s="553"/>
      <c r="B39" s="550" t="s">
        <v>1028</v>
      </c>
      <c r="C39" s="459"/>
      <c r="D39" s="214" t="s">
        <v>1027</v>
      </c>
      <c r="E39" s="209"/>
      <c r="F39" s="209"/>
      <c r="G39" s="209"/>
      <c r="H39" s="209"/>
      <c r="I39" s="209"/>
      <c r="J39" s="209"/>
      <c r="K39" s="209"/>
      <c r="L39" s="209"/>
      <c r="M39" s="209"/>
      <c r="N39" s="209"/>
      <c r="O39" s="209"/>
      <c r="P39" s="209"/>
      <c r="Q39" s="209"/>
      <c r="R39" s="209"/>
      <c r="S39" s="209"/>
      <c r="T39" s="209"/>
      <c r="U39" s="209"/>
      <c r="V39" s="209"/>
      <c r="W39" s="209"/>
      <c r="X39" s="209"/>
    </row>
    <row r="40" spans="1:24" ht="15" customHeight="1" x14ac:dyDescent="0.25">
      <c r="A40" s="553"/>
      <c r="B40" s="550" t="s">
        <v>1029</v>
      </c>
      <c r="C40" s="459"/>
      <c r="D40" s="214" t="s">
        <v>1030</v>
      </c>
      <c r="E40" s="209"/>
      <c r="F40" s="209"/>
      <c r="G40" s="209"/>
      <c r="H40" s="209"/>
      <c r="I40" s="209"/>
      <c r="J40" s="209"/>
      <c r="K40" s="209"/>
      <c r="L40" s="209"/>
      <c r="M40" s="209"/>
      <c r="N40" s="209"/>
      <c r="O40" s="209"/>
      <c r="P40" s="209"/>
      <c r="Q40" s="209"/>
      <c r="R40" s="209"/>
      <c r="S40" s="209"/>
      <c r="T40" s="209"/>
      <c r="U40" s="209"/>
      <c r="V40" s="209"/>
      <c r="W40" s="209"/>
      <c r="X40" s="209"/>
    </row>
    <row r="41" spans="1:24" ht="15" customHeight="1" x14ac:dyDescent="0.25">
      <c r="A41" s="555"/>
      <c r="B41" s="550" t="s">
        <v>1031</v>
      </c>
      <c r="C41" s="459"/>
      <c r="D41" s="214" t="s">
        <v>1032</v>
      </c>
      <c r="E41" s="209"/>
      <c r="F41" s="209"/>
      <c r="G41" s="209"/>
      <c r="H41" s="209"/>
      <c r="I41" s="209"/>
      <c r="J41" s="209"/>
      <c r="K41" s="209"/>
      <c r="L41" s="209"/>
      <c r="M41" s="209"/>
      <c r="N41" s="209"/>
      <c r="O41" s="209"/>
      <c r="P41" s="209"/>
      <c r="Q41" s="209"/>
      <c r="R41" s="209"/>
      <c r="S41" s="209"/>
      <c r="T41" s="209"/>
      <c r="U41" s="209"/>
      <c r="V41" s="209"/>
      <c r="W41" s="209"/>
      <c r="X41" s="209"/>
    </row>
    <row r="42" spans="1:24" ht="15" customHeight="1" x14ac:dyDescent="0.25">
      <c r="A42" s="552" t="s">
        <v>51</v>
      </c>
      <c r="B42" s="550" t="s">
        <v>1034</v>
      </c>
      <c r="C42" s="459"/>
      <c r="D42" s="214" t="s">
        <v>1035</v>
      </c>
      <c r="E42" s="209"/>
      <c r="F42" s="209"/>
      <c r="G42" s="209"/>
      <c r="H42" s="209"/>
      <c r="I42" s="209"/>
      <c r="J42" s="209"/>
      <c r="K42" s="209"/>
      <c r="L42" s="209"/>
      <c r="M42" s="209"/>
      <c r="N42" s="209"/>
      <c r="O42" s="209"/>
      <c r="P42" s="209"/>
      <c r="Q42" s="209"/>
      <c r="R42" s="209"/>
      <c r="S42" s="209"/>
      <c r="T42" s="209"/>
      <c r="U42" s="209"/>
      <c r="V42" s="209"/>
      <c r="W42" s="209"/>
      <c r="X42" s="209"/>
    </row>
    <row r="43" spans="1:24" ht="15" customHeight="1" x14ac:dyDescent="0.25">
      <c r="A43" s="553"/>
      <c r="B43" s="550" t="s">
        <v>1036</v>
      </c>
      <c r="C43" s="459"/>
      <c r="D43" s="214" t="s">
        <v>1038</v>
      </c>
      <c r="E43" s="209"/>
      <c r="F43" s="209"/>
      <c r="G43" s="209"/>
      <c r="H43" s="209"/>
      <c r="I43" s="209"/>
      <c r="J43" s="209"/>
      <c r="K43" s="209"/>
      <c r="L43" s="209"/>
      <c r="M43" s="209"/>
      <c r="N43" s="209"/>
      <c r="O43" s="209"/>
      <c r="P43" s="209"/>
      <c r="Q43" s="209"/>
      <c r="R43" s="209"/>
      <c r="S43" s="209"/>
      <c r="T43" s="209"/>
      <c r="U43" s="209"/>
      <c r="V43" s="209"/>
      <c r="W43" s="209"/>
      <c r="X43" s="209"/>
    </row>
    <row r="44" spans="1:24" ht="15" customHeight="1" x14ac:dyDescent="0.25">
      <c r="A44" s="553"/>
      <c r="B44" s="550" t="s">
        <v>1039</v>
      </c>
      <c r="C44" s="459"/>
      <c r="D44" s="214" t="s">
        <v>1038</v>
      </c>
      <c r="E44" s="209"/>
      <c r="F44" s="209"/>
      <c r="G44" s="209"/>
      <c r="H44" s="209"/>
      <c r="I44" s="209"/>
      <c r="J44" s="209"/>
      <c r="K44" s="209"/>
      <c r="L44" s="209"/>
      <c r="M44" s="209"/>
      <c r="N44" s="209"/>
      <c r="O44" s="209"/>
      <c r="P44" s="209"/>
      <c r="Q44" s="209"/>
      <c r="R44" s="209"/>
      <c r="S44" s="209"/>
      <c r="T44" s="209"/>
      <c r="U44" s="209"/>
      <c r="V44" s="209"/>
      <c r="W44" s="209"/>
      <c r="X44" s="209"/>
    </row>
    <row r="45" spans="1:24" ht="15" customHeight="1" x14ac:dyDescent="0.25">
      <c r="A45" s="553"/>
      <c r="B45" s="550" t="s">
        <v>1041</v>
      </c>
      <c r="C45" s="459"/>
      <c r="D45" s="214" t="s">
        <v>1038</v>
      </c>
      <c r="E45" s="209"/>
      <c r="F45" s="209"/>
      <c r="G45" s="209"/>
      <c r="H45" s="209"/>
      <c r="I45" s="209"/>
      <c r="J45" s="209"/>
      <c r="K45" s="209"/>
      <c r="L45" s="209"/>
      <c r="M45" s="209"/>
      <c r="N45" s="209"/>
      <c r="O45" s="209"/>
      <c r="P45" s="209"/>
      <c r="Q45" s="209"/>
      <c r="R45" s="209"/>
      <c r="S45" s="209"/>
      <c r="T45" s="209"/>
      <c r="U45" s="209"/>
      <c r="V45" s="209"/>
      <c r="W45" s="209"/>
      <c r="X45" s="209"/>
    </row>
    <row r="46" spans="1:24" ht="15" customHeight="1" x14ac:dyDescent="0.25">
      <c r="A46" s="553"/>
      <c r="B46" s="550" t="s">
        <v>1042</v>
      </c>
      <c r="C46" s="459"/>
      <c r="D46" s="214" t="s">
        <v>1038</v>
      </c>
      <c r="E46" s="209"/>
      <c r="F46" s="209"/>
      <c r="G46" s="209"/>
      <c r="H46" s="209"/>
      <c r="I46" s="209"/>
      <c r="J46" s="209"/>
      <c r="K46" s="209"/>
      <c r="L46" s="209"/>
      <c r="M46" s="209"/>
      <c r="N46" s="209"/>
      <c r="O46" s="209"/>
      <c r="P46" s="209"/>
      <c r="Q46" s="209"/>
      <c r="R46" s="209"/>
      <c r="S46" s="209"/>
      <c r="T46" s="209"/>
      <c r="U46" s="209"/>
      <c r="V46" s="209"/>
      <c r="W46" s="209"/>
      <c r="X46" s="209"/>
    </row>
    <row r="47" spans="1:24" ht="15" customHeight="1" x14ac:dyDescent="0.25">
      <c r="A47" s="553"/>
      <c r="B47" s="550" t="s">
        <v>1043</v>
      </c>
      <c r="C47" s="459"/>
      <c r="D47" s="214" t="s">
        <v>1038</v>
      </c>
      <c r="E47" s="209"/>
      <c r="F47" s="209"/>
      <c r="G47" s="209"/>
      <c r="H47" s="209"/>
      <c r="I47" s="209"/>
      <c r="J47" s="209"/>
      <c r="K47" s="209"/>
      <c r="L47" s="209"/>
      <c r="M47" s="209"/>
      <c r="N47" s="209"/>
      <c r="O47" s="209"/>
      <c r="P47" s="209"/>
      <c r="Q47" s="209"/>
      <c r="R47" s="209"/>
      <c r="S47" s="209"/>
      <c r="T47" s="209"/>
      <c r="U47" s="209"/>
      <c r="V47" s="209"/>
      <c r="W47" s="209"/>
      <c r="X47" s="209"/>
    </row>
    <row r="48" spans="1:24" ht="15" customHeight="1" x14ac:dyDescent="0.25">
      <c r="A48" s="553"/>
      <c r="B48" s="550" t="s">
        <v>1046</v>
      </c>
      <c r="C48" s="459"/>
      <c r="D48" s="214" t="s">
        <v>1038</v>
      </c>
      <c r="E48" s="209"/>
      <c r="F48" s="209"/>
      <c r="G48" s="209"/>
      <c r="H48" s="209"/>
      <c r="I48" s="209"/>
      <c r="J48" s="209"/>
      <c r="K48" s="209"/>
      <c r="L48" s="209"/>
      <c r="M48" s="209"/>
      <c r="N48" s="209"/>
      <c r="O48" s="209"/>
      <c r="P48" s="209"/>
      <c r="Q48" s="209"/>
      <c r="R48" s="209"/>
      <c r="S48" s="209"/>
      <c r="T48" s="209"/>
      <c r="U48" s="209"/>
      <c r="V48" s="209"/>
      <c r="W48" s="209"/>
      <c r="X48" s="209"/>
    </row>
    <row r="49" spans="1:24" ht="15" customHeight="1" x14ac:dyDescent="0.25">
      <c r="A49" s="553"/>
      <c r="B49" s="550" t="s">
        <v>1048</v>
      </c>
      <c r="C49" s="459"/>
      <c r="D49" s="214" t="s">
        <v>1038</v>
      </c>
      <c r="E49" s="209"/>
      <c r="F49" s="209"/>
      <c r="G49" s="209"/>
      <c r="H49" s="209"/>
      <c r="I49" s="209"/>
      <c r="J49" s="209"/>
      <c r="K49" s="209"/>
      <c r="L49" s="209"/>
      <c r="M49" s="209"/>
      <c r="N49" s="209"/>
      <c r="O49" s="209"/>
      <c r="P49" s="209"/>
      <c r="Q49" s="209"/>
      <c r="R49" s="209"/>
      <c r="S49" s="209"/>
      <c r="T49" s="209"/>
      <c r="U49" s="209"/>
      <c r="V49" s="209"/>
      <c r="W49" s="209"/>
      <c r="X49" s="209"/>
    </row>
    <row r="50" spans="1:24" ht="15" customHeight="1" x14ac:dyDescent="0.25">
      <c r="A50" s="553"/>
      <c r="B50" s="550" t="s">
        <v>1051</v>
      </c>
      <c r="C50" s="459"/>
      <c r="D50" s="214" t="s">
        <v>1038</v>
      </c>
      <c r="E50" s="209"/>
      <c r="F50" s="209"/>
      <c r="G50" s="209"/>
      <c r="H50" s="209"/>
      <c r="I50" s="209"/>
      <c r="J50" s="209"/>
      <c r="K50" s="209"/>
      <c r="L50" s="209"/>
      <c r="M50" s="209"/>
      <c r="N50" s="209"/>
      <c r="O50" s="209"/>
      <c r="P50" s="209"/>
      <c r="Q50" s="209"/>
      <c r="R50" s="209"/>
      <c r="S50" s="209"/>
      <c r="T50" s="209"/>
      <c r="U50" s="209"/>
      <c r="V50" s="209"/>
      <c r="W50" s="209"/>
      <c r="X50" s="209"/>
    </row>
    <row r="51" spans="1:24" ht="15" customHeight="1" x14ac:dyDescent="0.25">
      <c r="A51" s="555"/>
      <c r="B51" s="550" t="s">
        <v>1055</v>
      </c>
      <c r="C51" s="459"/>
      <c r="D51" s="214" t="s">
        <v>1038</v>
      </c>
      <c r="E51" s="209"/>
      <c r="F51" s="209"/>
      <c r="G51" s="209"/>
      <c r="H51" s="209"/>
      <c r="I51" s="209"/>
      <c r="J51" s="209"/>
      <c r="K51" s="209"/>
      <c r="L51" s="209"/>
      <c r="M51" s="209"/>
      <c r="N51" s="209"/>
      <c r="O51" s="209"/>
      <c r="P51" s="209"/>
      <c r="Q51" s="209"/>
      <c r="R51" s="209"/>
      <c r="S51" s="209"/>
      <c r="T51" s="209"/>
      <c r="U51" s="209"/>
      <c r="V51" s="209"/>
      <c r="W51" s="209"/>
      <c r="X51" s="209"/>
    </row>
    <row r="52" spans="1:24" ht="15" customHeight="1" x14ac:dyDescent="0.25">
      <c r="A52" s="552" t="s">
        <v>61</v>
      </c>
      <c r="B52" s="550" t="s">
        <v>1058</v>
      </c>
      <c r="C52" s="459"/>
      <c r="D52" s="214" t="s">
        <v>1059</v>
      </c>
      <c r="E52" s="209"/>
      <c r="F52" s="209"/>
      <c r="G52" s="209"/>
      <c r="H52" s="209"/>
      <c r="I52" s="209"/>
      <c r="J52" s="209"/>
      <c r="K52" s="209"/>
      <c r="L52" s="209"/>
      <c r="M52" s="209"/>
      <c r="N52" s="209"/>
      <c r="O52" s="209"/>
      <c r="P52" s="209"/>
      <c r="Q52" s="209"/>
      <c r="R52" s="209"/>
      <c r="S52" s="209"/>
      <c r="T52" s="209"/>
      <c r="U52" s="209"/>
      <c r="V52" s="209"/>
      <c r="W52" s="209"/>
      <c r="X52" s="209"/>
    </row>
    <row r="53" spans="1:24" ht="15" customHeight="1" x14ac:dyDescent="0.25">
      <c r="A53" s="553"/>
      <c r="B53" s="550" t="s">
        <v>1061</v>
      </c>
      <c r="C53" s="459"/>
      <c r="D53" s="214" t="s">
        <v>1059</v>
      </c>
      <c r="E53" s="209"/>
      <c r="F53" s="209"/>
      <c r="G53" s="209"/>
      <c r="H53" s="209"/>
      <c r="I53" s="209"/>
      <c r="J53" s="209"/>
      <c r="K53" s="209"/>
      <c r="L53" s="209"/>
      <c r="M53" s="209"/>
      <c r="N53" s="209"/>
      <c r="O53" s="209"/>
      <c r="P53" s="209"/>
      <c r="Q53" s="209"/>
      <c r="R53" s="209"/>
      <c r="S53" s="209"/>
      <c r="T53" s="209"/>
      <c r="U53" s="209"/>
      <c r="V53" s="209"/>
      <c r="W53" s="209"/>
      <c r="X53" s="209"/>
    </row>
    <row r="54" spans="1:24" ht="15" customHeight="1" x14ac:dyDescent="0.25">
      <c r="A54" s="553"/>
      <c r="B54" s="550" t="s">
        <v>1064</v>
      </c>
      <c r="C54" s="459"/>
      <c r="D54" s="214" t="s">
        <v>1059</v>
      </c>
      <c r="E54" s="209"/>
      <c r="F54" s="209"/>
      <c r="G54" s="209"/>
      <c r="H54" s="209"/>
      <c r="I54" s="209"/>
      <c r="J54" s="209"/>
      <c r="K54" s="209"/>
      <c r="L54" s="209"/>
      <c r="M54" s="209"/>
      <c r="N54" s="209"/>
      <c r="O54" s="209"/>
      <c r="P54" s="209"/>
      <c r="Q54" s="209"/>
      <c r="R54" s="209"/>
      <c r="S54" s="209"/>
      <c r="T54" s="209"/>
      <c r="U54" s="209"/>
      <c r="V54" s="209"/>
      <c r="W54" s="209"/>
      <c r="X54" s="209"/>
    </row>
    <row r="55" spans="1:24" ht="15" customHeight="1" x14ac:dyDescent="0.25">
      <c r="A55" s="553"/>
      <c r="B55" s="550" t="s">
        <v>1066</v>
      </c>
      <c r="C55" s="459"/>
      <c r="D55" s="214" t="s">
        <v>1059</v>
      </c>
      <c r="E55" s="209"/>
      <c r="F55" s="209"/>
      <c r="G55" s="209"/>
      <c r="H55" s="209"/>
      <c r="I55" s="209"/>
      <c r="J55" s="209"/>
      <c r="K55" s="209"/>
      <c r="L55" s="209"/>
      <c r="M55" s="209"/>
      <c r="N55" s="209"/>
      <c r="O55" s="209"/>
      <c r="P55" s="209"/>
      <c r="Q55" s="209"/>
      <c r="R55" s="209"/>
      <c r="S55" s="209"/>
      <c r="T55" s="209"/>
      <c r="U55" s="209"/>
      <c r="V55" s="209"/>
      <c r="W55" s="209"/>
      <c r="X55" s="209"/>
    </row>
    <row r="56" spans="1:24" ht="15" customHeight="1" x14ac:dyDescent="0.25">
      <c r="A56" s="553"/>
      <c r="B56" s="550" t="s">
        <v>1069</v>
      </c>
      <c r="C56" s="459"/>
      <c r="D56" s="214" t="s">
        <v>1059</v>
      </c>
      <c r="E56" s="209"/>
      <c r="F56" s="209"/>
      <c r="G56" s="209"/>
      <c r="H56" s="209"/>
      <c r="I56" s="209"/>
      <c r="J56" s="209"/>
      <c r="K56" s="209"/>
      <c r="L56" s="209"/>
      <c r="M56" s="209"/>
      <c r="N56" s="209"/>
      <c r="O56" s="209"/>
      <c r="P56" s="209"/>
      <c r="Q56" s="209"/>
      <c r="R56" s="209"/>
      <c r="S56" s="209"/>
      <c r="T56" s="209"/>
      <c r="U56" s="209"/>
      <c r="V56" s="209"/>
      <c r="W56" s="209"/>
      <c r="X56" s="209"/>
    </row>
    <row r="57" spans="1:24" ht="15" customHeight="1" x14ac:dyDescent="0.25">
      <c r="A57" s="553"/>
      <c r="B57" s="550" t="s">
        <v>1073</v>
      </c>
      <c r="C57" s="459"/>
      <c r="D57" s="214" t="s">
        <v>1059</v>
      </c>
      <c r="E57" s="209"/>
      <c r="F57" s="209"/>
      <c r="G57" s="209"/>
      <c r="H57" s="209"/>
      <c r="I57" s="209"/>
      <c r="J57" s="209"/>
      <c r="K57" s="209"/>
      <c r="L57" s="209"/>
      <c r="M57" s="209"/>
      <c r="N57" s="209"/>
      <c r="O57" s="209"/>
      <c r="P57" s="209"/>
      <c r="Q57" s="209"/>
      <c r="R57" s="209"/>
      <c r="S57" s="209"/>
      <c r="T57" s="209"/>
      <c r="U57" s="209"/>
      <c r="V57" s="209"/>
      <c r="W57" s="209"/>
      <c r="X57" s="209"/>
    </row>
    <row r="58" spans="1:24" ht="15" customHeight="1" x14ac:dyDescent="0.25">
      <c r="A58" s="553"/>
      <c r="B58" s="550" t="s">
        <v>1074</v>
      </c>
      <c r="C58" s="459"/>
      <c r="D58" s="214" t="s">
        <v>1059</v>
      </c>
      <c r="E58" s="209"/>
      <c r="F58" s="209"/>
      <c r="G58" s="209"/>
      <c r="H58" s="209"/>
      <c r="I58" s="209"/>
      <c r="J58" s="209"/>
      <c r="K58" s="209"/>
      <c r="L58" s="209"/>
      <c r="M58" s="209"/>
      <c r="N58" s="209"/>
      <c r="O58" s="209"/>
      <c r="P58" s="209"/>
      <c r="Q58" s="209"/>
      <c r="R58" s="209"/>
      <c r="S58" s="209"/>
      <c r="T58" s="209"/>
      <c r="U58" s="209"/>
      <c r="V58" s="209"/>
      <c r="W58" s="209"/>
      <c r="X58" s="209"/>
    </row>
    <row r="59" spans="1:24" ht="15" customHeight="1" x14ac:dyDescent="0.25">
      <c r="A59" s="555"/>
      <c r="B59" s="550" t="s">
        <v>1077</v>
      </c>
      <c r="C59" s="459"/>
      <c r="D59" s="214" t="s">
        <v>1032</v>
      </c>
      <c r="E59" s="209"/>
      <c r="F59" s="209"/>
      <c r="G59" s="209"/>
      <c r="H59" s="209"/>
      <c r="I59" s="209"/>
      <c r="J59" s="209"/>
      <c r="K59" s="209"/>
      <c r="L59" s="209"/>
      <c r="M59" s="209"/>
      <c r="N59" s="209"/>
      <c r="O59" s="209"/>
      <c r="P59" s="209"/>
      <c r="Q59" s="209"/>
      <c r="R59" s="209"/>
      <c r="S59" s="209"/>
      <c r="T59" s="209"/>
      <c r="U59" s="209"/>
      <c r="V59" s="209"/>
      <c r="W59" s="209"/>
      <c r="X59" s="209"/>
    </row>
    <row r="60" spans="1:24" ht="15" customHeight="1" x14ac:dyDescent="0.25">
      <c r="A60" s="552" t="s">
        <v>70</v>
      </c>
      <c r="B60" s="550" t="s">
        <v>1080</v>
      </c>
      <c r="C60" s="459"/>
      <c r="D60" s="214" t="s">
        <v>987</v>
      </c>
      <c r="E60" s="209"/>
      <c r="F60" s="209"/>
      <c r="G60" s="209"/>
      <c r="H60" s="209"/>
      <c r="I60" s="209"/>
      <c r="J60" s="209"/>
      <c r="K60" s="209"/>
      <c r="L60" s="209"/>
      <c r="M60" s="209"/>
      <c r="N60" s="209"/>
      <c r="O60" s="209"/>
      <c r="P60" s="209"/>
      <c r="Q60" s="209"/>
      <c r="R60" s="209"/>
      <c r="S60" s="209"/>
      <c r="T60" s="209"/>
      <c r="U60" s="209"/>
      <c r="V60" s="209"/>
      <c r="W60" s="209"/>
      <c r="X60" s="209"/>
    </row>
    <row r="61" spans="1:24" ht="15" customHeight="1" x14ac:dyDescent="0.25">
      <c r="A61" s="553"/>
      <c r="B61" s="550" t="s">
        <v>1082</v>
      </c>
      <c r="C61" s="459"/>
      <c r="D61" s="214" t="s">
        <v>1084</v>
      </c>
      <c r="E61" s="209"/>
      <c r="F61" s="209"/>
      <c r="G61" s="209"/>
      <c r="H61" s="209"/>
      <c r="I61" s="209"/>
      <c r="J61" s="209"/>
      <c r="K61" s="209"/>
      <c r="L61" s="209"/>
      <c r="M61" s="209"/>
      <c r="N61" s="209"/>
      <c r="O61" s="209"/>
      <c r="P61" s="209"/>
      <c r="Q61" s="209"/>
      <c r="R61" s="209"/>
      <c r="S61" s="209"/>
      <c r="T61" s="209"/>
      <c r="U61" s="209"/>
      <c r="V61" s="209"/>
      <c r="W61" s="209"/>
      <c r="X61" s="209"/>
    </row>
    <row r="62" spans="1:24" ht="15.75" customHeight="1" x14ac:dyDescent="0.25">
      <c r="A62" s="553"/>
      <c r="B62" s="550" t="s">
        <v>1085</v>
      </c>
      <c r="C62" s="459"/>
      <c r="D62" s="214" t="s">
        <v>995</v>
      </c>
      <c r="E62" s="84"/>
      <c r="F62" s="84"/>
      <c r="G62" s="84"/>
      <c r="H62" s="84"/>
      <c r="I62" s="84"/>
      <c r="J62" s="84"/>
      <c r="K62" s="84"/>
      <c r="L62" s="84"/>
      <c r="M62" s="84"/>
      <c r="N62" s="84"/>
      <c r="O62" s="209"/>
      <c r="P62" s="209"/>
      <c r="Q62" s="209"/>
      <c r="R62" s="209"/>
      <c r="S62" s="209"/>
      <c r="T62" s="209"/>
      <c r="U62" s="209"/>
      <c r="V62" s="209"/>
      <c r="W62" s="209"/>
      <c r="X62" s="209"/>
    </row>
    <row r="63" spans="1:24" ht="15.75" customHeight="1" x14ac:dyDescent="0.25">
      <c r="A63" s="555"/>
      <c r="B63" s="550" t="s">
        <v>1090</v>
      </c>
      <c r="C63" s="459"/>
      <c r="D63" s="214" t="s">
        <v>1091</v>
      </c>
      <c r="E63" s="84"/>
      <c r="F63" s="84"/>
      <c r="G63" s="84"/>
      <c r="H63" s="84"/>
      <c r="I63" s="84"/>
      <c r="J63" s="84"/>
      <c r="K63" s="84"/>
      <c r="L63" s="84"/>
      <c r="M63" s="84"/>
      <c r="N63" s="84"/>
      <c r="O63" s="209"/>
      <c r="P63" s="209"/>
      <c r="Q63" s="209"/>
      <c r="R63" s="209"/>
      <c r="S63" s="209"/>
      <c r="T63" s="209"/>
      <c r="U63" s="209"/>
      <c r="V63" s="209"/>
      <c r="W63" s="209"/>
      <c r="X63" s="209"/>
    </row>
    <row r="64" spans="1:24" ht="15.75" customHeight="1" x14ac:dyDescent="0.25">
      <c r="A64" s="552" t="s">
        <v>78</v>
      </c>
      <c r="B64" s="550" t="s">
        <v>1095</v>
      </c>
      <c r="C64" s="459"/>
      <c r="D64" s="214" t="s">
        <v>1003</v>
      </c>
      <c r="E64" s="84"/>
      <c r="F64" s="84"/>
      <c r="G64" s="84"/>
      <c r="H64" s="84"/>
      <c r="I64" s="84"/>
      <c r="J64" s="84"/>
      <c r="K64" s="84"/>
      <c r="L64" s="84"/>
      <c r="M64" s="84"/>
      <c r="N64" s="84"/>
      <c r="O64" s="209"/>
      <c r="P64" s="209"/>
      <c r="Q64" s="209"/>
      <c r="R64" s="209"/>
      <c r="S64" s="209"/>
      <c r="T64" s="209"/>
      <c r="U64" s="209"/>
      <c r="V64" s="209"/>
      <c r="W64" s="209"/>
      <c r="X64" s="209"/>
    </row>
    <row r="65" spans="1:24" ht="15" customHeight="1" x14ac:dyDescent="0.25">
      <c r="A65" s="553"/>
      <c r="B65" s="550" t="s">
        <v>1103</v>
      </c>
      <c r="C65" s="459"/>
      <c r="D65" s="214" t="s">
        <v>1003</v>
      </c>
      <c r="E65" s="209"/>
      <c r="F65" s="209"/>
      <c r="G65" s="209"/>
      <c r="H65" s="209"/>
      <c r="I65" s="209"/>
      <c r="J65" s="209"/>
      <c r="K65" s="209"/>
      <c r="L65" s="209"/>
      <c r="M65" s="209"/>
      <c r="N65" s="209"/>
      <c r="O65" s="209"/>
      <c r="P65" s="209"/>
      <c r="Q65" s="209"/>
      <c r="R65" s="209"/>
      <c r="S65" s="209"/>
      <c r="T65" s="209"/>
      <c r="U65" s="209"/>
      <c r="V65" s="209"/>
      <c r="W65" s="209"/>
      <c r="X65" s="209"/>
    </row>
    <row r="66" spans="1:24" ht="15" customHeight="1" x14ac:dyDescent="0.25">
      <c r="A66" s="553"/>
      <c r="B66" s="550" t="s">
        <v>1106</v>
      </c>
      <c r="C66" s="459"/>
      <c r="D66" s="214" t="s">
        <v>1003</v>
      </c>
      <c r="E66" s="209"/>
      <c r="F66" s="209"/>
      <c r="G66" s="209"/>
      <c r="H66" s="209"/>
      <c r="I66" s="209"/>
      <c r="J66" s="209"/>
      <c r="K66" s="209"/>
      <c r="L66" s="209"/>
      <c r="M66" s="209"/>
      <c r="N66" s="209"/>
      <c r="O66" s="209"/>
      <c r="P66" s="209"/>
      <c r="Q66" s="209"/>
      <c r="R66" s="209"/>
      <c r="S66" s="209"/>
      <c r="T66" s="209"/>
      <c r="U66" s="209"/>
      <c r="V66" s="209"/>
      <c r="W66" s="209"/>
      <c r="X66" s="209"/>
    </row>
    <row r="67" spans="1:24" ht="15" customHeight="1" x14ac:dyDescent="0.25">
      <c r="A67" s="553"/>
      <c r="B67" s="550" t="s">
        <v>1113</v>
      </c>
      <c r="C67" s="459"/>
      <c r="D67" s="214" t="s">
        <v>1003</v>
      </c>
      <c r="E67" s="209"/>
      <c r="F67" s="209"/>
      <c r="G67" s="209"/>
      <c r="H67" s="209"/>
      <c r="I67" s="209"/>
      <c r="J67" s="209"/>
      <c r="K67" s="209"/>
      <c r="L67" s="209"/>
      <c r="M67" s="209"/>
      <c r="N67" s="209"/>
      <c r="O67" s="209"/>
      <c r="P67" s="209"/>
      <c r="Q67" s="209"/>
      <c r="R67" s="209"/>
      <c r="S67" s="209"/>
      <c r="T67" s="209"/>
      <c r="U67" s="209"/>
      <c r="V67" s="209"/>
      <c r="W67" s="209"/>
      <c r="X67" s="209"/>
    </row>
    <row r="68" spans="1:24" ht="15" customHeight="1" x14ac:dyDescent="0.25">
      <c r="A68" s="553"/>
      <c r="B68" s="550" t="s">
        <v>1116</v>
      </c>
      <c r="C68" s="459"/>
      <c r="D68" s="214" t="s">
        <v>1003</v>
      </c>
      <c r="E68" s="209"/>
      <c r="F68" s="209"/>
      <c r="G68" s="209"/>
      <c r="H68" s="209"/>
      <c r="I68" s="209"/>
      <c r="J68" s="209"/>
      <c r="K68" s="209"/>
      <c r="L68" s="209"/>
      <c r="M68" s="209"/>
      <c r="N68" s="209"/>
      <c r="O68" s="209"/>
      <c r="P68" s="209"/>
      <c r="Q68" s="209"/>
      <c r="R68" s="209"/>
      <c r="S68" s="209"/>
      <c r="T68" s="209"/>
      <c r="U68" s="209"/>
      <c r="V68" s="209"/>
      <c r="W68" s="209"/>
      <c r="X68" s="209"/>
    </row>
    <row r="69" spans="1:24" ht="15" customHeight="1" x14ac:dyDescent="0.25">
      <c r="A69" s="553"/>
      <c r="B69" s="550" t="s">
        <v>1120</v>
      </c>
      <c r="C69" s="459"/>
      <c r="D69" s="214" t="s">
        <v>1003</v>
      </c>
      <c r="E69" s="209"/>
      <c r="F69" s="209"/>
      <c r="G69" s="209"/>
      <c r="H69" s="209"/>
      <c r="I69" s="209"/>
      <c r="J69" s="209"/>
      <c r="K69" s="209"/>
      <c r="L69" s="209"/>
      <c r="M69" s="209"/>
      <c r="N69" s="209"/>
      <c r="O69" s="209"/>
      <c r="P69" s="209"/>
      <c r="Q69" s="209"/>
      <c r="R69" s="209"/>
      <c r="S69" s="209"/>
      <c r="T69" s="209"/>
      <c r="U69" s="209"/>
      <c r="V69" s="209"/>
      <c r="W69" s="209"/>
      <c r="X69" s="209"/>
    </row>
    <row r="70" spans="1:24" ht="15" customHeight="1" x14ac:dyDescent="0.25">
      <c r="A70" s="553"/>
      <c r="B70" s="550" t="s">
        <v>1122</v>
      </c>
      <c r="C70" s="459"/>
      <c r="D70" s="214" t="s">
        <v>1003</v>
      </c>
      <c r="E70" s="209"/>
      <c r="F70" s="209"/>
      <c r="G70" s="209"/>
      <c r="H70" s="209"/>
      <c r="I70" s="209"/>
      <c r="J70" s="209"/>
      <c r="K70" s="209"/>
      <c r="L70" s="209"/>
      <c r="M70" s="209"/>
      <c r="N70" s="209"/>
      <c r="O70" s="209"/>
      <c r="P70" s="209"/>
      <c r="Q70" s="209"/>
      <c r="R70" s="209"/>
      <c r="S70" s="209"/>
      <c r="T70" s="209"/>
      <c r="U70" s="209"/>
      <c r="V70" s="209"/>
      <c r="W70" s="209"/>
      <c r="X70" s="209"/>
    </row>
    <row r="71" spans="1:24" ht="15" customHeight="1" x14ac:dyDescent="0.25">
      <c r="A71" s="553"/>
      <c r="B71" s="550" t="s">
        <v>1124</v>
      </c>
      <c r="C71" s="459"/>
      <c r="D71" s="214" t="s">
        <v>1127</v>
      </c>
      <c r="E71" s="209"/>
      <c r="F71" s="209"/>
      <c r="G71" s="209"/>
      <c r="H71" s="209"/>
      <c r="I71" s="209"/>
      <c r="J71" s="209"/>
      <c r="K71" s="209"/>
      <c r="L71" s="209"/>
      <c r="M71" s="209"/>
      <c r="N71" s="209"/>
      <c r="O71" s="209"/>
      <c r="P71" s="209"/>
      <c r="Q71" s="209"/>
      <c r="R71" s="209"/>
      <c r="S71" s="209"/>
      <c r="T71" s="209"/>
      <c r="U71" s="209"/>
      <c r="V71" s="209"/>
      <c r="W71" s="209"/>
      <c r="X71" s="209"/>
    </row>
    <row r="72" spans="1:24" ht="15" customHeight="1" x14ac:dyDescent="0.25">
      <c r="A72" s="553"/>
      <c r="B72" s="550" t="s">
        <v>1133</v>
      </c>
      <c r="C72" s="459"/>
      <c r="D72" s="214" t="s">
        <v>1127</v>
      </c>
      <c r="E72" s="209"/>
      <c r="F72" s="209"/>
      <c r="G72" s="209"/>
      <c r="H72" s="209"/>
      <c r="I72" s="209"/>
      <c r="J72" s="209"/>
      <c r="K72" s="209"/>
      <c r="L72" s="209"/>
      <c r="M72" s="209"/>
      <c r="N72" s="209"/>
      <c r="O72" s="209"/>
      <c r="P72" s="209"/>
      <c r="Q72" s="209"/>
      <c r="R72" s="209"/>
      <c r="S72" s="209"/>
      <c r="T72" s="209"/>
      <c r="U72" s="209"/>
      <c r="V72" s="209"/>
      <c r="W72" s="209"/>
      <c r="X72" s="209"/>
    </row>
    <row r="73" spans="1:24" ht="15" customHeight="1" x14ac:dyDescent="0.25">
      <c r="A73" s="553"/>
      <c r="B73" s="550" t="s">
        <v>1135</v>
      </c>
      <c r="C73" s="459"/>
      <c r="D73" s="214" t="s">
        <v>1127</v>
      </c>
      <c r="E73" s="209"/>
      <c r="F73" s="209"/>
      <c r="G73" s="209"/>
      <c r="H73" s="209"/>
      <c r="I73" s="209"/>
      <c r="J73" s="209"/>
      <c r="K73" s="209"/>
      <c r="L73" s="209"/>
      <c r="M73" s="209"/>
      <c r="N73" s="209"/>
      <c r="O73" s="209"/>
      <c r="P73" s="209"/>
      <c r="Q73" s="209"/>
      <c r="R73" s="209"/>
      <c r="S73" s="209"/>
      <c r="T73" s="209"/>
      <c r="U73" s="209"/>
      <c r="V73" s="209"/>
      <c r="W73" s="209"/>
      <c r="X73" s="209"/>
    </row>
    <row r="74" spans="1:24" ht="15" customHeight="1" x14ac:dyDescent="0.25">
      <c r="A74" s="553"/>
      <c r="B74" s="550" t="s">
        <v>1138</v>
      </c>
      <c r="C74" s="459"/>
      <c r="D74" s="214" t="s">
        <v>1010</v>
      </c>
      <c r="E74" s="209"/>
      <c r="F74" s="209"/>
      <c r="G74" s="209"/>
      <c r="H74" s="209"/>
      <c r="I74" s="209"/>
      <c r="J74" s="209"/>
      <c r="K74" s="209"/>
      <c r="L74" s="209"/>
      <c r="M74" s="209"/>
      <c r="N74" s="209"/>
      <c r="O74" s="209"/>
      <c r="P74" s="209"/>
      <c r="Q74" s="209"/>
      <c r="R74" s="209"/>
      <c r="S74" s="209"/>
      <c r="T74" s="209"/>
      <c r="U74" s="209"/>
      <c r="V74" s="209"/>
      <c r="W74" s="209"/>
      <c r="X74" s="209"/>
    </row>
    <row r="75" spans="1:24" ht="15" customHeight="1" x14ac:dyDescent="0.25">
      <c r="A75" s="553"/>
      <c r="B75" s="550" t="s">
        <v>1143</v>
      </c>
      <c r="C75" s="459"/>
      <c r="D75" s="214" t="s">
        <v>1010</v>
      </c>
      <c r="E75" s="209"/>
      <c r="F75" s="209"/>
      <c r="G75" s="209"/>
      <c r="H75" s="209"/>
      <c r="I75" s="209"/>
      <c r="J75" s="209"/>
      <c r="K75" s="209"/>
      <c r="L75" s="209"/>
      <c r="M75" s="209"/>
      <c r="N75" s="209"/>
      <c r="O75" s="209"/>
      <c r="P75" s="209"/>
      <c r="Q75" s="209"/>
      <c r="R75" s="209"/>
      <c r="S75" s="209"/>
      <c r="T75" s="209"/>
      <c r="U75" s="209"/>
      <c r="V75" s="209"/>
      <c r="W75" s="209"/>
      <c r="X75" s="209"/>
    </row>
    <row r="76" spans="1:24" ht="15" customHeight="1" x14ac:dyDescent="0.25">
      <c r="A76" s="553"/>
      <c r="B76" s="550" t="s">
        <v>1145</v>
      </c>
      <c r="C76" s="459"/>
      <c r="D76" s="214" t="s">
        <v>1146</v>
      </c>
      <c r="E76" s="209"/>
      <c r="F76" s="209"/>
      <c r="G76" s="209"/>
      <c r="H76" s="209"/>
      <c r="I76" s="209"/>
      <c r="J76" s="209"/>
      <c r="K76" s="209"/>
      <c r="L76" s="209"/>
      <c r="M76" s="209"/>
      <c r="N76" s="209"/>
      <c r="O76" s="209"/>
      <c r="P76" s="209"/>
      <c r="Q76" s="209"/>
      <c r="R76" s="209"/>
      <c r="S76" s="209"/>
      <c r="T76" s="209"/>
      <c r="U76" s="209"/>
      <c r="V76" s="209"/>
      <c r="W76" s="209"/>
      <c r="X76" s="209"/>
    </row>
    <row r="77" spans="1:24" ht="15" customHeight="1" x14ac:dyDescent="0.25">
      <c r="A77" s="553"/>
      <c r="B77" s="550" t="s">
        <v>1147</v>
      </c>
      <c r="C77" s="459"/>
      <c r="D77" s="214" t="s">
        <v>1035</v>
      </c>
      <c r="E77" s="209"/>
      <c r="F77" s="209"/>
      <c r="G77" s="209"/>
      <c r="H77" s="209"/>
      <c r="I77" s="209"/>
      <c r="J77" s="209"/>
      <c r="K77" s="209"/>
      <c r="L77" s="209"/>
      <c r="M77" s="209"/>
      <c r="N77" s="209"/>
      <c r="O77" s="209"/>
      <c r="P77" s="209"/>
      <c r="Q77" s="209"/>
      <c r="R77" s="209"/>
      <c r="S77" s="209"/>
      <c r="T77" s="209"/>
      <c r="U77" s="209"/>
      <c r="V77" s="209"/>
      <c r="W77" s="209"/>
      <c r="X77" s="209"/>
    </row>
    <row r="78" spans="1:24" ht="15" customHeight="1" x14ac:dyDescent="0.25">
      <c r="A78" s="553"/>
      <c r="B78" s="550" t="s">
        <v>1148</v>
      </c>
      <c r="C78" s="459"/>
      <c r="D78" s="214" t="s">
        <v>1149</v>
      </c>
      <c r="E78" s="209"/>
      <c r="F78" s="209"/>
      <c r="G78" s="209"/>
      <c r="H78" s="209"/>
      <c r="I78" s="209"/>
      <c r="J78" s="209"/>
      <c r="K78" s="209"/>
      <c r="L78" s="209"/>
      <c r="M78" s="209"/>
      <c r="N78" s="209"/>
      <c r="O78" s="209"/>
      <c r="P78" s="209"/>
      <c r="Q78" s="209"/>
      <c r="R78" s="209"/>
      <c r="S78" s="209"/>
      <c r="T78" s="209"/>
      <c r="U78" s="209"/>
      <c r="V78" s="209"/>
      <c r="W78" s="209"/>
      <c r="X78" s="209"/>
    </row>
    <row r="79" spans="1:24" ht="15" customHeight="1" x14ac:dyDescent="0.25">
      <c r="A79" s="553"/>
      <c r="B79" s="550" t="s">
        <v>1150</v>
      </c>
      <c r="C79" s="459"/>
      <c r="D79" s="214" t="s">
        <v>993</v>
      </c>
      <c r="E79" s="209"/>
      <c r="F79" s="209"/>
      <c r="G79" s="209"/>
      <c r="H79" s="209"/>
      <c r="I79" s="209"/>
      <c r="J79" s="209"/>
      <c r="K79" s="209"/>
      <c r="L79" s="209"/>
      <c r="M79" s="209"/>
      <c r="N79" s="209"/>
      <c r="O79" s="209"/>
      <c r="P79" s="209"/>
      <c r="Q79" s="209"/>
      <c r="R79" s="209"/>
      <c r="S79" s="209"/>
      <c r="T79" s="209"/>
      <c r="U79" s="209"/>
      <c r="V79" s="209"/>
      <c r="W79" s="209"/>
      <c r="X79" s="209"/>
    </row>
    <row r="80" spans="1:24" ht="15" customHeight="1" x14ac:dyDescent="0.25">
      <c r="A80" s="553"/>
      <c r="B80" s="550" t="s">
        <v>1151</v>
      </c>
      <c r="C80" s="459"/>
      <c r="D80" s="214" t="s">
        <v>993</v>
      </c>
      <c r="E80" s="209"/>
      <c r="F80" s="209"/>
      <c r="G80" s="209"/>
      <c r="H80" s="209"/>
      <c r="I80" s="209"/>
      <c r="J80" s="209"/>
      <c r="K80" s="209"/>
      <c r="L80" s="209"/>
      <c r="M80" s="209"/>
      <c r="N80" s="209"/>
      <c r="O80" s="209"/>
      <c r="P80" s="209"/>
      <c r="Q80" s="209"/>
      <c r="R80" s="209"/>
      <c r="S80" s="209"/>
      <c r="T80" s="209"/>
      <c r="U80" s="209"/>
      <c r="V80" s="209"/>
      <c r="W80" s="209"/>
      <c r="X80" s="209"/>
    </row>
    <row r="81" spans="1:24" ht="15" customHeight="1" x14ac:dyDescent="0.25">
      <c r="A81" s="553"/>
      <c r="B81" s="550" t="s">
        <v>1152</v>
      </c>
      <c r="C81" s="459"/>
      <c r="D81" s="214" t="s">
        <v>993</v>
      </c>
      <c r="E81" s="209"/>
      <c r="F81" s="209"/>
      <c r="G81" s="209"/>
      <c r="H81" s="209"/>
      <c r="I81" s="209"/>
      <c r="J81" s="209"/>
      <c r="K81" s="209"/>
      <c r="L81" s="209"/>
      <c r="M81" s="209"/>
      <c r="N81" s="209"/>
      <c r="O81" s="209"/>
      <c r="P81" s="209"/>
      <c r="Q81" s="209"/>
      <c r="R81" s="209"/>
      <c r="S81" s="209"/>
      <c r="T81" s="209"/>
      <c r="U81" s="209"/>
      <c r="V81" s="209"/>
      <c r="W81" s="209"/>
      <c r="X81" s="209"/>
    </row>
    <row r="82" spans="1:24" ht="15" customHeight="1" x14ac:dyDescent="0.25">
      <c r="A82" s="553"/>
      <c r="B82" s="550" t="s">
        <v>1153</v>
      </c>
      <c r="C82" s="459"/>
      <c r="D82" s="214" t="s">
        <v>993</v>
      </c>
      <c r="E82" s="209"/>
      <c r="F82" s="209"/>
      <c r="G82" s="209"/>
      <c r="H82" s="209"/>
      <c r="I82" s="209"/>
      <c r="J82" s="209"/>
      <c r="K82" s="209"/>
      <c r="L82" s="209"/>
      <c r="M82" s="209"/>
      <c r="N82" s="209"/>
      <c r="O82" s="209"/>
      <c r="P82" s="209"/>
      <c r="Q82" s="209"/>
      <c r="R82" s="209"/>
      <c r="S82" s="209"/>
      <c r="T82" s="209"/>
      <c r="U82" s="209"/>
      <c r="V82" s="209"/>
      <c r="W82" s="209"/>
      <c r="X82" s="209"/>
    </row>
    <row r="83" spans="1:24" ht="15" customHeight="1" x14ac:dyDescent="0.25">
      <c r="A83" s="553"/>
      <c r="B83" s="550" t="s">
        <v>1154</v>
      </c>
      <c r="C83" s="459"/>
      <c r="D83" s="214" t="s">
        <v>993</v>
      </c>
      <c r="E83" s="209"/>
      <c r="F83" s="209"/>
      <c r="G83" s="209"/>
      <c r="H83" s="209"/>
      <c r="I83" s="209"/>
      <c r="J83" s="209"/>
      <c r="K83" s="209"/>
      <c r="L83" s="209"/>
      <c r="M83" s="209"/>
      <c r="N83" s="209"/>
      <c r="O83" s="209"/>
      <c r="P83" s="209"/>
      <c r="Q83" s="209"/>
      <c r="R83" s="209"/>
      <c r="S83" s="209"/>
      <c r="T83" s="209"/>
      <c r="U83" s="209"/>
      <c r="V83" s="209"/>
      <c r="W83" s="209"/>
      <c r="X83" s="209"/>
    </row>
    <row r="84" spans="1:24" ht="15" customHeight="1" x14ac:dyDescent="0.25">
      <c r="A84" s="553"/>
      <c r="B84" s="550" t="s">
        <v>1155</v>
      </c>
      <c r="C84" s="459"/>
      <c r="D84" s="214" t="s">
        <v>1091</v>
      </c>
      <c r="E84" s="209"/>
      <c r="F84" s="209"/>
      <c r="G84" s="209"/>
      <c r="H84" s="209"/>
      <c r="I84" s="209"/>
      <c r="J84" s="209"/>
      <c r="K84" s="209"/>
      <c r="L84" s="209"/>
      <c r="M84" s="209"/>
      <c r="N84" s="209"/>
      <c r="O84" s="209"/>
      <c r="P84" s="209"/>
      <c r="Q84" s="209"/>
      <c r="R84" s="209"/>
      <c r="S84" s="209"/>
      <c r="T84" s="209"/>
      <c r="U84" s="209"/>
      <c r="V84" s="209"/>
      <c r="W84" s="209"/>
      <c r="X84" s="209"/>
    </row>
    <row r="85" spans="1:24" ht="15" customHeight="1" x14ac:dyDescent="0.25">
      <c r="A85" s="553"/>
      <c r="B85" s="550" t="s">
        <v>1156</v>
      </c>
      <c r="C85" s="459"/>
      <c r="D85" s="214" t="s">
        <v>1091</v>
      </c>
      <c r="E85" s="209"/>
      <c r="F85" s="209"/>
      <c r="G85" s="209"/>
      <c r="H85" s="209"/>
      <c r="I85" s="209"/>
      <c r="J85" s="209"/>
      <c r="K85" s="209"/>
      <c r="L85" s="209"/>
      <c r="M85" s="209"/>
      <c r="N85" s="209"/>
      <c r="O85" s="209"/>
      <c r="P85" s="209"/>
      <c r="Q85" s="209"/>
      <c r="R85" s="209"/>
      <c r="S85" s="209"/>
      <c r="T85" s="209"/>
      <c r="U85" s="209"/>
      <c r="V85" s="209"/>
      <c r="W85" s="209"/>
      <c r="X85" s="209"/>
    </row>
    <row r="86" spans="1:24" ht="15" customHeight="1" x14ac:dyDescent="0.25">
      <c r="A86" s="553"/>
      <c r="B86" s="550" t="s">
        <v>1157</v>
      </c>
      <c r="C86" s="459"/>
      <c r="D86" s="214" t="s">
        <v>1091</v>
      </c>
      <c r="E86" s="209"/>
      <c r="F86" s="209"/>
      <c r="G86" s="209"/>
      <c r="H86" s="209"/>
      <c r="I86" s="209"/>
      <c r="J86" s="209"/>
      <c r="K86" s="209"/>
      <c r="L86" s="209"/>
      <c r="M86" s="209"/>
      <c r="N86" s="209"/>
      <c r="O86" s="209"/>
      <c r="P86" s="209"/>
      <c r="Q86" s="209"/>
      <c r="R86" s="209"/>
      <c r="S86" s="209"/>
      <c r="T86" s="209"/>
      <c r="U86" s="209"/>
      <c r="V86" s="209"/>
      <c r="W86" s="209"/>
      <c r="X86" s="209"/>
    </row>
    <row r="87" spans="1:24" ht="15" customHeight="1" x14ac:dyDescent="0.25">
      <c r="A87" s="553"/>
      <c r="B87" s="550" t="s">
        <v>1158</v>
      </c>
      <c r="C87" s="459"/>
      <c r="D87" s="214" t="s">
        <v>1030</v>
      </c>
      <c r="E87" s="209"/>
      <c r="F87" s="209"/>
      <c r="G87" s="209"/>
      <c r="H87" s="209"/>
      <c r="I87" s="209"/>
      <c r="J87" s="209"/>
      <c r="K87" s="209"/>
      <c r="L87" s="209"/>
      <c r="M87" s="209"/>
      <c r="N87" s="209"/>
      <c r="O87" s="209"/>
      <c r="P87" s="209"/>
      <c r="Q87" s="209"/>
      <c r="R87" s="209"/>
      <c r="S87" s="209"/>
      <c r="T87" s="209"/>
      <c r="U87" s="209"/>
      <c r="V87" s="209"/>
      <c r="W87" s="209"/>
      <c r="X87" s="209"/>
    </row>
    <row r="88" spans="1:24" ht="15" customHeight="1" x14ac:dyDescent="0.25">
      <c r="A88" s="553"/>
      <c r="B88" s="550" t="s">
        <v>1159</v>
      </c>
      <c r="C88" s="459"/>
      <c r="D88" s="214" t="s">
        <v>1030</v>
      </c>
      <c r="E88" s="209"/>
      <c r="F88" s="209"/>
      <c r="G88" s="209"/>
      <c r="H88" s="209"/>
      <c r="I88" s="209"/>
      <c r="J88" s="209"/>
      <c r="K88" s="209"/>
      <c r="L88" s="209"/>
      <c r="M88" s="209"/>
      <c r="N88" s="209"/>
      <c r="O88" s="209"/>
      <c r="P88" s="209"/>
      <c r="Q88" s="209"/>
      <c r="R88" s="209"/>
      <c r="S88" s="209"/>
      <c r="T88" s="209"/>
      <c r="U88" s="209"/>
      <c r="V88" s="209"/>
      <c r="W88" s="209"/>
      <c r="X88" s="209"/>
    </row>
    <row r="89" spans="1:24" ht="15" customHeight="1" x14ac:dyDescent="0.25">
      <c r="A89" s="553"/>
      <c r="B89" s="550" t="s">
        <v>1160</v>
      </c>
      <c r="C89" s="459"/>
      <c r="D89" s="214" t="s">
        <v>1030</v>
      </c>
      <c r="E89" s="209"/>
      <c r="F89" s="209"/>
      <c r="G89" s="209"/>
      <c r="H89" s="209"/>
      <c r="I89" s="209"/>
      <c r="J89" s="209"/>
      <c r="K89" s="209"/>
      <c r="L89" s="209"/>
      <c r="M89" s="209"/>
      <c r="N89" s="209"/>
      <c r="O89" s="209"/>
      <c r="P89" s="209"/>
      <c r="Q89" s="209"/>
      <c r="R89" s="209"/>
      <c r="S89" s="209"/>
      <c r="T89" s="209"/>
      <c r="U89" s="209"/>
      <c r="V89" s="209"/>
      <c r="W89" s="209"/>
      <c r="X89" s="209"/>
    </row>
    <row r="90" spans="1:24" ht="15" customHeight="1" x14ac:dyDescent="0.25">
      <c r="A90" s="553"/>
      <c r="B90" s="550" t="s">
        <v>1161</v>
      </c>
      <c r="C90" s="459"/>
      <c r="D90" s="214" t="s">
        <v>1162</v>
      </c>
      <c r="E90" s="209"/>
      <c r="F90" s="209"/>
      <c r="G90" s="209"/>
      <c r="H90" s="209"/>
      <c r="I90" s="209"/>
      <c r="J90" s="209"/>
      <c r="K90" s="209"/>
      <c r="L90" s="209"/>
      <c r="M90" s="209"/>
      <c r="N90" s="209"/>
      <c r="O90" s="209"/>
      <c r="P90" s="209"/>
      <c r="Q90" s="209"/>
      <c r="R90" s="209"/>
      <c r="S90" s="209"/>
      <c r="T90" s="209"/>
      <c r="U90" s="209"/>
      <c r="V90" s="209"/>
      <c r="W90" s="209"/>
      <c r="X90" s="209"/>
    </row>
    <row r="91" spans="1:24" ht="15" customHeight="1" x14ac:dyDescent="0.25">
      <c r="A91" s="553"/>
      <c r="B91" s="550" t="s">
        <v>1163</v>
      </c>
      <c r="C91" s="459"/>
      <c r="D91" s="214" t="s">
        <v>1162</v>
      </c>
      <c r="E91" s="209"/>
      <c r="F91" s="209"/>
      <c r="G91" s="209"/>
      <c r="H91" s="209"/>
      <c r="I91" s="209"/>
      <c r="J91" s="209"/>
      <c r="K91" s="209"/>
      <c r="L91" s="209"/>
      <c r="M91" s="209"/>
      <c r="N91" s="209"/>
      <c r="O91" s="209"/>
      <c r="P91" s="209"/>
      <c r="Q91" s="209"/>
      <c r="R91" s="209"/>
      <c r="S91" s="209"/>
      <c r="T91" s="209"/>
      <c r="U91" s="209"/>
      <c r="V91" s="209"/>
      <c r="W91" s="209"/>
      <c r="X91" s="209"/>
    </row>
    <row r="92" spans="1:24" ht="15" customHeight="1" x14ac:dyDescent="0.25">
      <c r="A92" s="554"/>
      <c r="B92" s="551" t="s">
        <v>1164</v>
      </c>
      <c r="C92" s="494"/>
      <c r="D92" s="247" t="s">
        <v>1165</v>
      </c>
      <c r="E92" s="209"/>
      <c r="F92" s="209"/>
      <c r="G92" s="209"/>
      <c r="H92" s="209"/>
      <c r="I92" s="209"/>
      <c r="J92" s="209"/>
      <c r="K92" s="209"/>
      <c r="L92" s="209"/>
      <c r="M92" s="209"/>
      <c r="N92" s="209"/>
      <c r="O92" s="209"/>
      <c r="P92" s="209"/>
      <c r="Q92" s="209"/>
      <c r="R92" s="209"/>
      <c r="S92" s="209"/>
      <c r="T92" s="209"/>
      <c r="U92" s="209"/>
      <c r="V92" s="209"/>
      <c r="W92" s="209"/>
      <c r="X92" s="209"/>
    </row>
    <row r="93" spans="1:24" ht="15" customHeight="1" x14ac:dyDescent="0.25">
      <c r="A93" s="209" t="s">
        <v>980</v>
      </c>
      <c r="B93" s="4"/>
      <c r="C93" s="4"/>
      <c r="D93" s="4"/>
      <c r="E93" s="4"/>
      <c r="F93" s="4"/>
      <c r="G93" s="4"/>
      <c r="H93" s="4"/>
      <c r="I93" s="4"/>
      <c r="J93" s="4"/>
      <c r="K93" s="4"/>
      <c r="L93" s="4"/>
      <c r="M93" s="4"/>
      <c r="N93" s="4"/>
      <c r="O93" s="4"/>
      <c r="P93" s="4"/>
      <c r="Q93" s="4"/>
      <c r="R93" s="4"/>
      <c r="S93" s="4"/>
      <c r="T93" s="4"/>
      <c r="U93" s="4"/>
      <c r="V93" s="4"/>
      <c r="W93" s="4"/>
      <c r="X93" s="4"/>
    </row>
    <row r="94" spans="1:24"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row>
    <row r="95" spans="1:24"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row>
    <row r="96" spans="1:24"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row>
    <row r="97" spans="1:24"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row>
    <row r="98" spans="1:24"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row>
    <row r="99" spans="1:24"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row>
    <row r="100" spans="1:24"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row>
    <row r="101" spans="1:24"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row>
    <row r="102" spans="1:24"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row>
    <row r="103" spans="1:24"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row>
    <row r="104" spans="1:24"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row>
    <row r="105" spans="1:24"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row>
    <row r="106" spans="1:24"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row>
    <row r="107" spans="1:24"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row>
    <row r="108" spans="1:24"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row>
    <row r="109" spans="1:24"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row>
    <row r="110" spans="1:24"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row>
    <row r="111" spans="1:24"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row>
    <row r="112" spans="1:24"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row>
    <row r="113" spans="1:24"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row>
    <row r="114" spans="1:24"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row>
    <row r="115" spans="1:24"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row>
    <row r="116" spans="1:24"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row>
    <row r="117" spans="1:24"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row>
    <row r="118" spans="1:24"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row>
    <row r="119" spans="1:24"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row>
    <row r="120" spans="1:24"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row>
    <row r="121" spans="1:24"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row>
    <row r="122" spans="1:24"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row>
    <row r="123" spans="1:24"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row>
    <row r="124" spans="1:24"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row>
    <row r="125" spans="1:24"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row>
    <row r="126" spans="1:24"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row>
    <row r="127" spans="1:24"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row>
    <row r="128" spans="1:24"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row>
    <row r="129" spans="1:24"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row>
    <row r="130" spans="1:24"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row>
    <row r="131" spans="1:24"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row>
    <row r="132" spans="1:24"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row>
    <row r="133" spans="1:24"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row>
    <row r="134" spans="1:24"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row>
    <row r="135" spans="1:24"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row>
    <row r="136" spans="1:24"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row>
    <row r="137" spans="1:24"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row>
    <row r="138" spans="1:24"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row>
    <row r="139" spans="1:24"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row>
    <row r="140" spans="1:24"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row>
    <row r="141" spans="1:24"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row>
    <row r="142" spans="1:24"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row>
    <row r="143" spans="1:24"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row>
    <row r="144" spans="1:24"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row>
    <row r="145" spans="1:24"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row>
    <row r="146" spans="1:24"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row>
    <row r="147" spans="1:24"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row>
    <row r="148" spans="1:24"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row>
    <row r="149" spans="1:24"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row>
    <row r="150" spans="1:24"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row>
    <row r="151" spans="1:24"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row>
    <row r="152" spans="1:24"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row>
    <row r="153" spans="1:24"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row>
    <row r="154" spans="1:24"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row>
    <row r="155" spans="1:24"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row>
    <row r="156" spans="1:24"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row>
    <row r="157" spans="1:24"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row>
    <row r="158" spans="1:24"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row>
    <row r="159" spans="1:24"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row>
    <row r="160" spans="1:24"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row>
    <row r="161" spans="1:24"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row>
    <row r="162" spans="1:24"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row>
    <row r="163" spans="1:24"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row>
    <row r="164" spans="1:24"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row>
    <row r="165" spans="1:24"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row>
    <row r="166" spans="1:24"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row>
    <row r="167" spans="1:24"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row>
    <row r="168" spans="1:24"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row>
    <row r="169" spans="1:24"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row>
    <row r="170" spans="1:24"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row>
    <row r="171" spans="1:24"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row>
    <row r="172" spans="1:24"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row>
    <row r="173" spans="1:24"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row>
    <row r="174" spans="1:24"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row>
    <row r="175" spans="1:24"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row>
    <row r="176" spans="1:24"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row>
    <row r="177" spans="1:24"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row>
    <row r="178" spans="1:24"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row>
    <row r="179" spans="1:24"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row>
    <row r="180" spans="1:24"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row>
    <row r="181" spans="1:24"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row>
    <row r="182" spans="1:24"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row>
    <row r="183" spans="1:24"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row>
    <row r="184" spans="1:24"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row>
    <row r="185" spans="1:24"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row>
    <row r="186" spans="1:24"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row>
    <row r="187" spans="1:24"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row>
    <row r="188" spans="1:24"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row>
    <row r="189" spans="1:24"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row>
    <row r="190" spans="1:24"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row>
    <row r="191" spans="1:24"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row>
    <row r="192" spans="1:24"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row>
    <row r="193" spans="1:24"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row>
    <row r="194" spans="1:24"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row>
    <row r="195" spans="1:24"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row>
    <row r="196" spans="1:24"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row>
    <row r="197" spans="1:24"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row>
    <row r="198" spans="1:24"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row>
    <row r="199" spans="1:24"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row>
    <row r="200" spans="1:24"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row>
    <row r="201" spans="1:24"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row>
    <row r="202" spans="1:24"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row>
    <row r="203" spans="1:24"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row>
    <row r="204" spans="1:24"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row>
    <row r="205" spans="1:24"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row>
    <row r="206" spans="1:24"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row>
    <row r="207" spans="1:24"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row>
    <row r="208" spans="1:24"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row>
    <row r="209" spans="1:24"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row>
    <row r="210" spans="1:24"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row>
    <row r="211" spans="1:24"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row>
    <row r="212" spans="1:24"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row>
    <row r="213" spans="1:24"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row>
    <row r="214" spans="1:24"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row>
    <row r="215" spans="1:24"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row>
    <row r="216" spans="1:24"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row>
    <row r="217" spans="1:24"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row>
    <row r="218" spans="1:24"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row>
    <row r="219" spans="1:24"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row>
    <row r="220" spans="1:24"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row>
    <row r="221" spans="1:24"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row>
    <row r="222" spans="1:24"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row>
    <row r="223" spans="1:24"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row>
    <row r="224" spans="1:24"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row>
    <row r="225" spans="1:24"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row>
    <row r="226" spans="1:24"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row>
    <row r="227" spans="1:24"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row>
    <row r="228" spans="1:24"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row>
    <row r="229" spans="1:24"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row>
    <row r="230" spans="1:24"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row>
    <row r="231" spans="1:24"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row>
    <row r="232" spans="1:24"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row>
    <row r="233" spans="1:24"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row>
    <row r="234" spans="1:24"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row>
    <row r="235" spans="1:24"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row>
    <row r="236" spans="1:24"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row>
    <row r="237" spans="1:24"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row>
    <row r="238" spans="1:24"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row>
    <row r="239" spans="1:24"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row>
    <row r="240" spans="1:24"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row>
    <row r="241" spans="1:24"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row>
    <row r="242" spans="1:24"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row>
    <row r="243" spans="1:24"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row>
    <row r="244" spans="1:24"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row>
    <row r="245" spans="1:24"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row>
    <row r="246" spans="1:24"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row>
    <row r="247" spans="1:24"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row>
    <row r="248" spans="1:24"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row>
    <row r="249" spans="1:24"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row>
    <row r="250" spans="1:24"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row>
    <row r="251" spans="1:24"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row>
    <row r="252" spans="1:24"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row>
    <row r="253" spans="1:24"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row>
    <row r="254" spans="1:24"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row>
    <row r="255" spans="1:24"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row>
    <row r="256" spans="1:24"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row>
    <row r="257" spans="1:24"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row>
    <row r="258" spans="1:24"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row>
    <row r="259" spans="1:24"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row>
    <row r="260" spans="1:24"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row>
    <row r="261" spans="1:24"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row>
    <row r="262" spans="1:24"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row>
    <row r="263" spans="1:24"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row>
    <row r="264" spans="1:24"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row>
    <row r="265" spans="1:24"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row>
    <row r="266" spans="1:24"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row>
    <row r="267" spans="1:24"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row>
    <row r="268" spans="1:24"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row>
    <row r="269" spans="1:24"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row>
    <row r="270" spans="1:24"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row>
    <row r="271" spans="1:24"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row>
    <row r="272" spans="1:24"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row>
    <row r="273" spans="1:24"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row>
    <row r="274" spans="1:24"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row>
    <row r="275" spans="1:24"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row>
    <row r="276" spans="1:24"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row>
    <row r="277" spans="1:24"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row>
    <row r="278" spans="1:24"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row>
    <row r="279" spans="1:24"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row>
    <row r="280" spans="1:24"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row>
    <row r="281" spans="1:24"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row>
    <row r="282" spans="1:24"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row>
    <row r="283" spans="1:24"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row>
    <row r="284" spans="1:24"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row>
    <row r="285" spans="1:24"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row>
    <row r="286" spans="1:24"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row>
    <row r="287" spans="1:24"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row>
    <row r="288" spans="1:24"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row>
    <row r="289" spans="1:24"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row>
    <row r="290" spans="1:24"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row>
    <row r="291" spans="1:24"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row>
    <row r="292" spans="1:24"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row>
    <row r="293" spans="1:24"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row>
    <row r="294" spans="1:24" ht="15.75" customHeight="1" x14ac:dyDescent="0.25"/>
    <row r="295" spans="1:24" ht="15.75" customHeight="1" x14ac:dyDescent="0.25"/>
    <row r="296" spans="1:24" ht="15.75" customHeight="1" x14ac:dyDescent="0.25"/>
    <row r="297" spans="1:24" ht="15.75" customHeight="1" x14ac:dyDescent="0.25"/>
    <row r="298" spans="1:24" ht="15.75" customHeight="1" x14ac:dyDescent="0.25"/>
    <row r="299" spans="1:24" ht="15.75" customHeight="1" x14ac:dyDescent="0.25"/>
    <row r="300" spans="1:24" ht="15.75" customHeight="1" x14ac:dyDescent="0.25"/>
    <row r="301" spans="1:24" ht="15.75" customHeight="1" x14ac:dyDescent="0.25"/>
    <row r="302" spans="1:24" ht="15.75" customHeight="1" x14ac:dyDescent="0.25"/>
    <row r="303" spans="1:24" ht="15.75" customHeight="1" x14ac:dyDescent="0.25"/>
    <row r="304" spans="1:2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96">
    <mergeCell ref="B20:C20"/>
    <mergeCell ref="B8:C8"/>
    <mergeCell ref="B9:C9"/>
    <mergeCell ref="B26:C26"/>
    <mergeCell ref="A1:D1"/>
    <mergeCell ref="A2:D2"/>
    <mergeCell ref="A3:D3"/>
    <mergeCell ref="B18:C18"/>
    <mergeCell ref="B19:C19"/>
    <mergeCell ref="B14:C14"/>
    <mergeCell ref="B17:C17"/>
    <mergeCell ref="B15:C15"/>
    <mergeCell ref="B16:C16"/>
    <mergeCell ref="A4:D4"/>
    <mergeCell ref="A7:D7"/>
    <mergeCell ref="B12:C12"/>
    <mergeCell ref="B13:C13"/>
    <mergeCell ref="A9:A18"/>
    <mergeCell ref="B22:C22"/>
    <mergeCell ref="A19:A41"/>
    <mergeCell ref="B24:C24"/>
    <mergeCell ref="B25:C25"/>
    <mergeCell ref="B23:C23"/>
    <mergeCell ref="B27:C27"/>
    <mergeCell ref="B28:C28"/>
    <mergeCell ref="B11:C11"/>
    <mergeCell ref="B10:C10"/>
    <mergeCell ref="B30:C30"/>
    <mergeCell ref="B31:C31"/>
    <mergeCell ref="B21:C21"/>
    <mergeCell ref="A42:A51"/>
    <mergeCell ref="A52:A59"/>
    <mergeCell ref="A60:A63"/>
    <mergeCell ref="B59:C59"/>
    <mergeCell ref="B29:C29"/>
    <mergeCell ref="B47:C47"/>
    <mergeCell ref="B56:C56"/>
    <mergeCell ref="B52:C52"/>
    <mergeCell ref="B55:C55"/>
    <mergeCell ref="B53:C53"/>
    <mergeCell ref="B49:C49"/>
    <mergeCell ref="B48:C48"/>
    <mergeCell ref="B54:C54"/>
    <mergeCell ref="B61:C61"/>
    <mergeCell ref="B60:C60"/>
    <mergeCell ref="B89:C89"/>
    <mergeCell ref="A64:A92"/>
    <mergeCell ref="B64:C64"/>
    <mergeCell ref="B69:C69"/>
    <mergeCell ref="B46:C46"/>
    <mergeCell ref="B88:C88"/>
    <mergeCell ref="B71:C71"/>
    <mergeCell ref="B57:C57"/>
    <mergeCell ref="B74:C74"/>
    <mergeCell ref="B79:C79"/>
    <mergeCell ref="B78:C78"/>
    <mergeCell ref="B75:C75"/>
    <mergeCell ref="B76:C76"/>
    <mergeCell ref="B77:C77"/>
    <mergeCell ref="B84:C84"/>
    <mergeCell ref="B85:C85"/>
    <mergeCell ref="B70:C70"/>
    <mergeCell ref="B58:C58"/>
    <mergeCell ref="B63:C63"/>
    <mergeCell ref="B62:C62"/>
    <mergeCell ref="B65:C65"/>
    <mergeCell ref="B66:C66"/>
    <mergeCell ref="B67:C67"/>
    <mergeCell ref="B68:C68"/>
    <mergeCell ref="B72:C72"/>
    <mergeCell ref="B73:C73"/>
    <mergeCell ref="B87:C87"/>
    <mergeCell ref="B86:C86"/>
    <mergeCell ref="B92:C92"/>
    <mergeCell ref="B91:C91"/>
    <mergeCell ref="B90:C90"/>
    <mergeCell ref="B82:C82"/>
    <mergeCell ref="B81:C81"/>
    <mergeCell ref="B80:C80"/>
    <mergeCell ref="B83:C83"/>
    <mergeCell ref="B50:C50"/>
    <mergeCell ref="B51:C51"/>
    <mergeCell ref="B32:C32"/>
    <mergeCell ref="B33:C33"/>
    <mergeCell ref="B34:C34"/>
    <mergeCell ref="B41:C41"/>
    <mergeCell ref="B40:C40"/>
    <mergeCell ref="B39:C39"/>
    <mergeCell ref="B42:C42"/>
    <mergeCell ref="B38:C38"/>
    <mergeCell ref="B37:C37"/>
    <mergeCell ref="B35:C35"/>
    <mergeCell ref="B36:C36"/>
    <mergeCell ref="B43:C43"/>
    <mergeCell ref="B44:C44"/>
    <mergeCell ref="B45:C45"/>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496"/>
  </sheetPr>
  <dimension ref="A1:Z1000"/>
  <sheetViews>
    <sheetView showGridLines="0" workbookViewId="0">
      <pane xSplit="2" ySplit="4" topLeftCell="C5" activePane="bottomRight" state="frozen"/>
      <selection pane="topRight" activeCell="C1" sqref="C1"/>
      <selection pane="bottomLeft" activeCell="A5" sqref="A5"/>
      <selection pane="bottomRight" activeCell="C5" sqref="C5"/>
    </sheetView>
  </sheetViews>
  <sheetFormatPr baseColWidth="10" defaultColWidth="14.42578125" defaultRowHeight="15" customHeight="1" x14ac:dyDescent="0.25"/>
  <cols>
    <col min="1" max="1" width="11.42578125" customWidth="1"/>
    <col min="2" max="2" width="21" customWidth="1"/>
    <col min="3" max="3" width="17.42578125" customWidth="1"/>
    <col min="4" max="4" width="48.7109375" customWidth="1"/>
    <col min="5" max="5" width="20.7109375" customWidth="1"/>
    <col min="6" max="6" width="26.5703125" customWidth="1"/>
    <col min="7" max="7" width="21.7109375" customWidth="1"/>
    <col min="8" max="8" width="24.28515625" customWidth="1"/>
    <col min="9" max="9" width="24.7109375" customWidth="1"/>
    <col min="10" max="10" width="18.28515625" customWidth="1"/>
    <col min="11" max="11" width="18.140625" customWidth="1"/>
    <col min="12" max="12" width="21.42578125" customWidth="1"/>
    <col min="13" max="18" width="11.42578125" customWidth="1"/>
    <col min="19" max="26" width="10.7109375" customWidth="1"/>
  </cols>
  <sheetData>
    <row r="1" spans="1:26" ht="27" customHeight="1" x14ac:dyDescent="0.25">
      <c r="A1" s="564" t="s">
        <v>1033</v>
      </c>
      <c r="B1" s="446"/>
      <c r="C1" s="446"/>
      <c r="D1" s="446"/>
      <c r="E1" s="446"/>
      <c r="F1" s="446"/>
      <c r="G1" s="446"/>
      <c r="H1" s="446"/>
      <c r="I1" s="446"/>
      <c r="J1" s="446"/>
      <c r="K1" s="446"/>
      <c r="L1" s="446"/>
      <c r="M1" s="96"/>
      <c r="N1" s="96"/>
      <c r="O1" s="189"/>
      <c r="P1" s="189"/>
      <c r="Q1" s="189"/>
      <c r="R1" s="189"/>
      <c r="S1" s="4"/>
      <c r="T1" s="4"/>
      <c r="U1" s="4"/>
      <c r="V1" s="4"/>
      <c r="W1" s="4"/>
      <c r="X1" s="4"/>
      <c r="Y1" s="4"/>
      <c r="Z1" s="4"/>
    </row>
    <row r="2" spans="1:26" ht="22.5" customHeight="1" x14ac:dyDescent="0.25">
      <c r="A2" s="560" t="s">
        <v>1037</v>
      </c>
      <c r="B2" s="448"/>
      <c r="C2" s="448"/>
      <c r="D2" s="448"/>
      <c r="E2" s="448"/>
      <c r="F2" s="448"/>
      <c r="G2" s="448"/>
      <c r="H2" s="448"/>
      <c r="I2" s="448"/>
      <c r="J2" s="448"/>
      <c r="K2" s="448"/>
      <c r="L2" s="448"/>
      <c r="M2" s="215"/>
      <c r="N2" s="215"/>
      <c r="O2" s="215"/>
      <c r="P2" s="215"/>
      <c r="Q2" s="215"/>
      <c r="R2" s="215"/>
      <c r="S2" s="215"/>
      <c r="T2" s="215"/>
      <c r="U2" s="215"/>
      <c r="V2" s="215"/>
      <c r="W2" s="215"/>
      <c r="X2" s="215"/>
      <c r="Y2" s="215"/>
      <c r="Z2" s="215"/>
    </row>
    <row r="3" spans="1:26" ht="133.5" customHeight="1" x14ac:dyDescent="0.25">
      <c r="A3" s="561" t="s">
        <v>1040</v>
      </c>
      <c r="B3" s="562"/>
      <c r="C3" s="562"/>
      <c r="D3" s="562"/>
      <c r="E3" s="562"/>
      <c r="F3" s="562"/>
      <c r="G3" s="562"/>
      <c r="H3" s="562"/>
      <c r="I3" s="562"/>
      <c r="J3" s="562"/>
      <c r="K3" s="562"/>
      <c r="L3" s="562"/>
      <c r="M3" s="215"/>
      <c r="N3" s="215"/>
      <c r="O3" s="215"/>
      <c r="P3" s="215"/>
      <c r="Q3" s="215"/>
      <c r="R3" s="215"/>
      <c r="S3" s="215"/>
      <c r="T3" s="215"/>
      <c r="U3" s="215"/>
      <c r="V3" s="215"/>
      <c r="W3" s="215"/>
      <c r="X3" s="215"/>
      <c r="Y3" s="215"/>
      <c r="Z3" s="215"/>
    </row>
    <row r="4" spans="1:26" ht="14.25" customHeight="1" x14ac:dyDescent="0.25">
      <c r="A4" s="216" t="s">
        <v>292</v>
      </c>
      <c r="B4" s="563" t="s">
        <v>1044</v>
      </c>
      <c r="C4" s="506"/>
      <c r="D4" s="217" t="s">
        <v>1045</v>
      </c>
      <c r="E4" s="218" t="s">
        <v>1047</v>
      </c>
      <c r="F4" s="219" t="s">
        <v>1049</v>
      </c>
      <c r="G4" s="220" t="s">
        <v>1050</v>
      </c>
      <c r="H4" s="221" t="s">
        <v>1052</v>
      </c>
      <c r="I4" s="221" t="s">
        <v>1053</v>
      </c>
      <c r="J4" s="221" t="s">
        <v>1054</v>
      </c>
      <c r="K4" s="221" t="s">
        <v>1056</v>
      </c>
      <c r="L4" s="222" t="s">
        <v>1057</v>
      </c>
      <c r="M4" s="223"/>
      <c r="N4" s="223"/>
      <c r="O4" s="223"/>
      <c r="P4" s="223"/>
      <c r="Q4" s="223"/>
      <c r="R4" s="223"/>
      <c r="S4" s="223"/>
      <c r="T4" s="223"/>
      <c r="U4" s="223"/>
      <c r="V4" s="223"/>
      <c r="W4" s="223"/>
      <c r="X4" s="223"/>
      <c r="Y4" s="223"/>
      <c r="Z4" s="223"/>
    </row>
    <row r="5" spans="1:26" ht="85.5" customHeight="1" x14ac:dyDescent="0.25">
      <c r="A5" s="224">
        <v>1</v>
      </c>
      <c r="B5" s="225" t="s">
        <v>1060</v>
      </c>
      <c r="C5" s="226" t="s">
        <v>1062</v>
      </c>
      <c r="D5" s="227" t="s">
        <v>1063</v>
      </c>
      <c r="E5" s="228" t="s">
        <v>1065</v>
      </c>
      <c r="F5" s="229" t="s">
        <v>1067</v>
      </c>
      <c r="G5" s="230" t="s">
        <v>1068</v>
      </c>
      <c r="H5" s="231" t="s">
        <v>1070</v>
      </c>
      <c r="I5" s="225" t="s">
        <v>1071</v>
      </c>
      <c r="J5" s="225" t="s">
        <v>1072</v>
      </c>
      <c r="K5" s="225" t="s">
        <v>1070</v>
      </c>
      <c r="L5" s="225" t="s">
        <v>1070</v>
      </c>
      <c r="M5" s="215"/>
      <c r="N5" s="215"/>
      <c r="O5" s="215"/>
      <c r="P5" s="215"/>
      <c r="Q5" s="215"/>
      <c r="R5" s="215"/>
      <c r="S5" s="215"/>
      <c r="T5" s="215"/>
      <c r="U5" s="215"/>
      <c r="V5" s="215"/>
      <c r="W5" s="215"/>
      <c r="X5" s="215"/>
      <c r="Y5" s="215"/>
      <c r="Z5" s="215"/>
    </row>
    <row r="6" spans="1:26" ht="101.25" customHeight="1" x14ac:dyDescent="0.25">
      <c r="A6" s="232">
        <v>2</v>
      </c>
      <c r="B6" s="233" t="s">
        <v>1075</v>
      </c>
      <c r="C6" s="234" t="s">
        <v>1076</v>
      </c>
      <c r="D6" s="235" t="s">
        <v>1078</v>
      </c>
      <c r="E6" s="236" t="s">
        <v>1079</v>
      </c>
      <c r="F6" s="237" t="s">
        <v>1081</v>
      </c>
      <c r="G6" s="238" t="s">
        <v>1083</v>
      </c>
      <c r="H6" s="239" t="s">
        <v>1070</v>
      </c>
      <c r="I6" s="233" t="s">
        <v>1086</v>
      </c>
      <c r="J6" s="233" t="s">
        <v>1087</v>
      </c>
      <c r="K6" s="233" t="s">
        <v>1088</v>
      </c>
      <c r="L6" s="233" t="s">
        <v>1089</v>
      </c>
      <c r="M6" s="215"/>
      <c r="N6" s="215"/>
      <c r="O6" s="215"/>
      <c r="P6" s="215"/>
      <c r="Q6" s="215"/>
      <c r="R6" s="215"/>
      <c r="S6" s="215"/>
      <c r="T6" s="215"/>
      <c r="U6" s="215"/>
      <c r="V6" s="215"/>
      <c r="W6" s="215"/>
      <c r="X6" s="215"/>
      <c r="Y6" s="215"/>
      <c r="Z6" s="215"/>
    </row>
    <row r="7" spans="1:26" ht="154.5" customHeight="1" x14ac:dyDescent="0.25">
      <c r="A7" s="232">
        <v>3</v>
      </c>
      <c r="B7" s="233" t="s">
        <v>1092</v>
      </c>
      <c r="C7" s="240" t="s">
        <v>139</v>
      </c>
      <c r="D7" s="235" t="s">
        <v>1093</v>
      </c>
      <c r="E7" s="236" t="s">
        <v>1094</v>
      </c>
      <c r="F7" s="237" t="s">
        <v>1096</v>
      </c>
      <c r="G7" s="238" t="s">
        <v>1097</v>
      </c>
      <c r="H7" s="239" t="s">
        <v>1098</v>
      </c>
      <c r="I7" s="233" t="s">
        <v>1099</v>
      </c>
      <c r="J7" s="233" t="s">
        <v>1100</v>
      </c>
      <c r="K7" s="233" t="s">
        <v>1101</v>
      </c>
      <c r="L7" s="233" t="s">
        <v>1102</v>
      </c>
      <c r="M7" s="215"/>
      <c r="N7" s="215"/>
      <c r="O7" s="215"/>
      <c r="P7" s="215"/>
      <c r="Q7" s="215"/>
      <c r="R7" s="215"/>
      <c r="S7" s="215"/>
      <c r="T7" s="215"/>
      <c r="U7" s="215"/>
      <c r="V7" s="215"/>
      <c r="W7" s="215"/>
      <c r="X7" s="215"/>
      <c r="Y7" s="215"/>
      <c r="Z7" s="215"/>
    </row>
    <row r="8" spans="1:26" ht="120" customHeight="1" x14ac:dyDescent="0.25">
      <c r="A8" s="232">
        <v>4</v>
      </c>
      <c r="B8" s="233" t="s">
        <v>1104</v>
      </c>
      <c r="C8" s="241" t="s">
        <v>1105</v>
      </c>
      <c r="D8" s="235" t="s">
        <v>1107</v>
      </c>
      <c r="E8" s="236" t="s">
        <v>1108</v>
      </c>
      <c r="F8" s="237" t="s">
        <v>1081</v>
      </c>
      <c r="G8" s="238" t="s">
        <v>1109</v>
      </c>
      <c r="H8" s="239" t="s">
        <v>1110</v>
      </c>
      <c r="I8" s="233" t="s">
        <v>1111</v>
      </c>
      <c r="J8" s="233" t="s">
        <v>1112</v>
      </c>
      <c r="K8" s="233" t="s">
        <v>1114</v>
      </c>
      <c r="L8" s="233" t="s">
        <v>1115</v>
      </c>
      <c r="M8" s="215"/>
      <c r="N8" s="215"/>
      <c r="O8" s="215"/>
      <c r="P8" s="215"/>
      <c r="Q8" s="215"/>
      <c r="R8" s="215"/>
      <c r="S8" s="215"/>
      <c r="T8" s="215"/>
      <c r="U8" s="215"/>
      <c r="V8" s="215"/>
      <c r="W8" s="215"/>
      <c r="X8" s="215"/>
      <c r="Y8" s="215"/>
      <c r="Z8" s="215"/>
    </row>
    <row r="9" spans="1:26" ht="148.5" customHeight="1" x14ac:dyDescent="0.25">
      <c r="A9" s="232">
        <v>5</v>
      </c>
      <c r="B9" s="233" t="s">
        <v>1117</v>
      </c>
      <c r="C9" s="242" t="s">
        <v>1118</v>
      </c>
      <c r="D9" s="243" t="s">
        <v>1119</v>
      </c>
      <c r="E9" s="244" t="s">
        <v>1121</v>
      </c>
      <c r="F9" s="245" t="s">
        <v>1123</v>
      </c>
      <c r="G9" s="238" t="s">
        <v>1125</v>
      </c>
      <c r="H9" s="239" t="s">
        <v>1126</v>
      </c>
      <c r="I9" s="233" t="s">
        <v>1128</v>
      </c>
      <c r="J9" s="233" t="s">
        <v>1129</v>
      </c>
      <c r="K9" s="233" t="s">
        <v>1130</v>
      </c>
      <c r="L9" s="233" t="s">
        <v>1131</v>
      </c>
      <c r="M9" s="215"/>
      <c r="N9" s="215"/>
      <c r="O9" s="246" t="s">
        <v>1132</v>
      </c>
      <c r="P9" s="54" t="s">
        <v>1134</v>
      </c>
      <c r="Q9" s="215"/>
      <c r="R9" s="215"/>
      <c r="S9" s="215"/>
      <c r="T9" s="215"/>
      <c r="U9" s="215"/>
      <c r="V9" s="215"/>
      <c r="W9" s="215"/>
      <c r="X9" s="215"/>
      <c r="Y9" s="215"/>
      <c r="Z9" s="215"/>
    </row>
    <row r="10" spans="1:26" ht="14.25" customHeight="1" x14ac:dyDescent="0.25">
      <c r="A10" s="215"/>
      <c r="B10" s="215"/>
      <c r="C10" s="215"/>
      <c r="D10" s="215"/>
      <c r="E10" s="215"/>
      <c r="F10" s="215"/>
      <c r="G10" s="215"/>
      <c r="H10" s="215"/>
      <c r="I10" s="215"/>
      <c r="J10" s="215"/>
      <c r="K10" s="215"/>
      <c r="L10" s="215"/>
      <c r="M10" s="215"/>
      <c r="N10" s="215"/>
      <c r="O10" s="246" t="s">
        <v>1136</v>
      </c>
      <c r="P10" s="54" t="s">
        <v>1137</v>
      </c>
      <c r="Q10" s="215"/>
      <c r="R10" s="215"/>
      <c r="S10" s="215"/>
      <c r="T10" s="215"/>
      <c r="U10" s="215"/>
      <c r="V10" s="215"/>
      <c r="W10" s="215"/>
      <c r="X10" s="215"/>
      <c r="Y10" s="215"/>
      <c r="Z10" s="215"/>
    </row>
    <row r="11" spans="1:26" ht="14.25" customHeight="1" x14ac:dyDescent="0.25">
      <c r="A11" s="215"/>
      <c r="B11" s="215"/>
      <c r="C11" s="215"/>
      <c r="D11" s="215"/>
      <c r="E11" s="215"/>
      <c r="F11" s="215"/>
      <c r="G11" s="215"/>
      <c r="H11" s="215"/>
      <c r="I11" s="215"/>
      <c r="J11" s="215"/>
      <c r="K11" s="215"/>
      <c r="L11" s="215"/>
      <c r="M11" s="215"/>
      <c r="N11" s="215"/>
      <c r="O11" s="246" t="s">
        <v>1139</v>
      </c>
      <c r="P11" s="54" t="s">
        <v>1140</v>
      </c>
      <c r="Q11" s="215"/>
      <c r="R11" s="215"/>
      <c r="S11" s="215"/>
      <c r="T11" s="215"/>
      <c r="U11" s="215"/>
      <c r="V11" s="215"/>
      <c r="W11" s="215"/>
      <c r="X11" s="215"/>
      <c r="Y11" s="215"/>
      <c r="Z11" s="215"/>
    </row>
    <row r="12" spans="1:26" ht="14.25" customHeight="1" x14ac:dyDescent="0.25">
      <c r="A12" s="215"/>
      <c r="B12" s="215"/>
      <c r="C12" s="215"/>
      <c r="D12" s="215" t="s">
        <v>1141</v>
      </c>
      <c r="E12" s="215"/>
      <c r="F12" s="215"/>
      <c r="G12" s="215"/>
      <c r="H12" s="215"/>
      <c r="I12" s="215"/>
      <c r="J12" s="215"/>
      <c r="K12" s="215"/>
      <c r="L12" s="215"/>
      <c r="M12" s="215"/>
      <c r="N12" s="215"/>
      <c r="O12" s="246" t="s">
        <v>1142</v>
      </c>
      <c r="P12" s="54" t="s">
        <v>1144</v>
      </c>
      <c r="Q12" s="215"/>
      <c r="R12" s="215"/>
      <c r="S12" s="215"/>
      <c r="T12" s="215"/>
      <c r="U12" s="215"/>
      <c r="V12" s="215"/>
      <c r="W12" s="215"/>
      <c r="X12" s="215"/>
      <c r="Y12" s="215"/>
      <c r="Z12" s="215"/>
    </row>
    <row r="13" spans="1:26" ht="14.25" customHeight="1" x14ac:dyDescent="0.25">
      <c r="A13" s="215"/>
      <c r="B13" s="215"/>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row>
    <row r="14" spans="1:26" ht="14.25" customHeight="1" x14ac:dyDescent="0.25">
      <c r="A14" s="215"/>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row>
    <row r="15" spans="1:26" ht="14.25" customHeight="1" x14ac:dyDescent="0.25">
      <c r="A15" s="215"/>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row>
    <row r="16" spans="1:26" ht="14.25" customHeight="1" x14ac:dyDescent="0.25">
      <c r="A16" s="215"/>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row>
    <row r="17" spans="1:26" ht="14.25" customHeight="1" x14ac:dyDescent="0.25">
      <c r="A17" s="215"/>
      <c r="B17" s="215"/>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row>
    <row r="18" spans="1:26" ht="14.25" customHeight="1" x14ac:dyDescent="0.25">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row>
    <row r="19" spans="1:26" ht="14.25" customHeight="1" x14ac:dyDescent="0.25">
      <c r="A19" s="215"/>
      <c r="B19" s="215"/>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row>
    <row r="20" spans="1:26" ht="14.25" customHeight="1" x14ac:dyDescent="0.25">
      <c r="A20" s="215"/>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row>
    <row r="21" spans="1:26" ht="14.25" customHeight="1" x14ac:dyDescent="0.25">
      <c r="A21" s="215"/>
      <c r="B21" s="215"/>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row>
    <row r="22" spans="1:26" ht="14.25" customHeight="1" x14ac:dyDescent="0.2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row>
    <row r="23" spans="1:26" ht="14.25" customHeight="1" x14ac:dyDescent="0.25">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row>
    <row r="24" spans="1:26" ht="14.25" customHeight="1" x14ac:dyDescent="0.25">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row>
    <row r="25" spans="1:26" ht="14.25" customHeight="1" x14ac:dyDescent="0.25">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row>
    <row r="26" spans="1:26" ht="14.25" customHeight="1" x14ac:dyDescent="0.25">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row>
    <row r="27" spans="1:26" ht="14.25" customHeight="1" x14ac:dyDescent="0.25">
      <c r="A27" s="215"/>
      <c r="B27" s="215"/>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row>
    <row r="28" spans="1:26" ht="14.25" customHeight="1" x14ac:dyDescent="0.25">
      <c r="A28" s="215"/>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row>
    <row r="29" spans="1:26" ht="14.25" customHeight="1" x14ac:dyDescent="0.25">
      <c r="A29" s="215"/>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row>
    <row r="30" spans="1:26" ht="14.25" customHeight="1" x14ac:dyDescent="0.25">
      <c r="A30" s="215"/>
      <c r="B30" s="215"/>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row>
    <row r="31" spans="1:26" ht="14.25" customHeight="1" x14ac:dyDescent="0.25">
      <c r="A31" s="215"/>
      <c r="B31" s="215"/>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row>
    <row r="32" spans="1:26" ht="14.25" customHeight="1" x14ac:dyDescent="0.25">
      <c r="A32" s="215"/>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row>
    <row r="33" spans="1:26" ht="14.25" customHeight="1" x14ac:dyDescent="0.25">
      <c r="A33" s="215"/>
      <c r="B33" s="215"/>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row>
    <row r="34" spans="1:26" ht="14.25" customHeight="1" x14ac:dyDescent="0.25">
      <c r="A34" s="215"/>
      <c r="B34" s="215"/>
      <c r="C34" s="215"/>
      <c r="D34" s="215"/>
      <c r="E34" s="215"/>
      <c r="F34" s="215"/>
      <c r="G34" s="215"/>
      <c r="H34" s="215"/>
      <c r="I34" s="215"/>
      <c r="J34" s="215"/>
      <c r="K34" s="215"/>
      <c r="L34" s="215"/>
      <c r="M34" s="215"/>
      <c r="N34" s="215"/>
      <c r="O34" s="215"/>
      <c r="P34" s="215"/>
      <c r="Q34" s="215"/>
      <c r="R34" s="215"/>
      <c r="S34" s="215"/>
      <c r="T34" s="215"/>
      <c r="U34" s="215"/>
      <c r="V34" s="215"/>
      <c r="W34" s="215"/>
      <c r="X34" s="215"/>
      <c r="Y34" s="215"/>
      <c r="Z34" s="215"/>
    </row>
    <row r="35" spans="1:26" ht="14.25" customHeight="1" x14ac:dyDescent="0.25">
      <c r="A35" s="215"/>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row>
    <row r="36" spans="1:26" ht="14.25" customHeight="1" x14ac:dyDescent="0.25">
      <c r="A36" s="215"/>
      <c r="B36" s="21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row>
    <row r="37" spans="1:26" ht="14.25" customHeight="1" x14ac:dyDescent="0.25">
      <c r="A37" s="215"/>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row>
    <row r="38" spans="1:26" ht="14.25" customHeight="1" x14ac:dyDescent="0.25">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row>
    <row r="39" spans="1:26" ht="14.25" customHeight="1" x14ac:dyDescent="0.25">
      <c r="A39" s="215"/>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row>
    <row r="40" spans="1:26" ht="14.25" customHeight="1" x14ac:dyDescent="0.25">
      <c r="A40" s="215"/>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row>
    <row r="41" spans="1:26" ht="14.25" customHeight="1" x14ac:dyDescent="0.25">
      <c r="A41" s="215"/>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row>
    <row r="42" spans="1:26" ht="14.25" customHeight="1" x14ac:dyDescent="0.25">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row>
    <row r="43" spans="1:26" ht="14.25" customHeight="1" x14ac:dyDescent="0.25">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row>
    <row r="44" spans="1:26" ht="14.25" customHeight="1" x14ac:dyDescent="0.25">
      <c r="A44" s="2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row>
    <row r="45" spans="1:26" ht="14.25" customHeight="1" x14ac:dyDescent="0.25">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row>
    <row r="46" spans="1:26" ht="14.25"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row>
    <row r="47" spans="1:26" ht="14.25" customHeight="1" x14ac:dyDescent="0.25">
      <c r="A47" s="215"/>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row>
    <row r="48" spans="1:26" ht="14.25" customHeight="1" x14ac:dyDescent="0.25">
      <c r="A48" s="215"/>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row>
    <row r="49" spans="1:26" ht="14.25" customHeight="1" x14ac:dyDescent="0.25">
      <c r="A49" s="215"/>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row>
    <row r="50" spans="1:26" ht="14.25" customHeight="1" x14ac:dyDescent="0.25">
      <c r="A50" s="215"/>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row>
    <row r="51" spans="1:26" ht="14.25" customHeight="1" x14ac:dyDescent="0.2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row>
    <row r="52" spans="1:26" ht="14.25" customHeight="1" x14ac:dyDescent="0.25">
      <c r="A52" s="215"/>
      <c r="B52" s="215"/>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row>
    <row r="53" spans="1:26" ht="14.25" customHeight="1" x14ac:dyDescent="0.25">
      <c r="A53" s="215"/>
      <c r="B53" s="215"/>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row>
    <row r="54" spans="1:26" ht="14.25" customHeight="1" x14ac:dyDescent="0.25">
      <c r="A54" s="215"/>
      <c r="B54" s="215"/>
      <c r="C54" s="215"/>
      <c r="D54" s="215"/>
      <c r="E54" s="215"/>
      <c r="F54" s="215"/>
      <c r="G54" s="215"/>
      <c r="H54" s="215"/>
      <c r="I54" s="215"/>
      <c r="J54" s="215"/>
      <c r="K54" s="215"/>
      <c r="L54" s="215"/>
      <c r="M54" s="215"/>
      <c r="N54" s="215"/>
      <c r="O54" s="215"/>
      <c r="P54" s="215"/>
      <c r="Q54" s="215"/>
      <c r="R54" s="215"/>
      <c r="S54" s="215"/>
      <c r="T54" s="215"/>
      <c r="U54" s="215"/>
      <c r="V54" s="215"/>
      <c r="W54" s="215"/>
      <c r="X54" s="215"/>
      <c r="Y54" s="215"/>
      <c r="Z54" s="215"/>
    </row>
    <row r="55" spans="1:26" ht="14.25"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row>
    <row r="56" spans="1:26" ht="14.25" customHeight="1" x14ac:dyDescent="0.25">
      <c r="A56" s="215"/>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row>
    <row r="57" spans="1:26" ht="14.25" customHeight="1" x14ac:dyDescent="0.25">
      <c r="A57" s="215"/>
      <c r="B57" s="215"/>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row>
    <row r="58" spans="1:26" ht="14.25" customHeight="1" x14ac:dyDescent="0.25">
      <c r="A58" s="215"/>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row>
    <row r="59" spans="1:26" ht="14.25" customHeight="1" x14ac:dyDescent="0.25">
      <c r="A59" s="215"/>
      <c r="B59" s="21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row>
    <row r="60" spans="1:26" ht="14.25" customHeight="1" x14ac:dyDescent="0.25">
      <c r="A60" s="215"/>
      <c r="B60" s="215"/>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row>
    <row r="61" spans="1:26" ht="14.25" customHeight="1" x14ac:dyDescent="0.25">
      <c r="A61" s="215"/>
      <c r="B61" s="215"/>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row>
    <row r="62" spans="1:26" ht="14.25" customHeight="1" x14ac:dyDescent="0.25">
      <c r="A62" s="215"/>
      <c r="B62" s="215"/>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row>
    <row r="63" spans="1:26" ht="14.25" customHeight="1" x14ac:dyDescent="0.25">
      <c r="A63" s="215"/>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row>
    <row r="64" spans="1:26" ht="14.25" customHeight="1" x14ac:dyDescent="0.25">
      <c r="A64" s="215"/>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row>
    <row r="65" spans="1:26" ht="14.25" customHeight="1" x14ac:dyDescent="0.25">
      <c r="A65" s="21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row>
    <row r="66" spans="1:26" ht="14.25" customHeight="1" x14ac:dyDescent="0.25">
      <c r="A66" s="215"/>
      <c r="B66" s="215"/>
      <c r="C66" s="215"/>
      <c r="D66" s="215"/>
      <c r="E66" s="215"/>
      <c r="F66" s="215"/>
      <c r="G66" s="215"/>
      <c r="H66" s="215"/>
      <c r="I66" s="215"/>
      <c r="J66" s="215"/>
      <c r="K66" s="215"/>
      <c r="L66" s="215"/>
      <c r="M66" s="215"/>
      <c r="N66" s="215"/>
      <c r="O66" s="215"/>
      <c r="P66" s="215"/>
      <c r="Q66" s="215"/>
      <c r="R66" s="215"/>
      <c r="S66" s="215"/>
      <c r="T66" s="215"/>
      <c r="U66" s="215"/>
      <c r="V66" s="215"/>
      <c r="W66" s="215"/>
      <c r="X66" s="215"/>
      <c r="Y66" s="215"/>
      <c r="Z66" s="215"/>
    </row>
    <row r="67" spans="1:26" ht="14.25" customHeight="1" x14ac:dyDescent="0.25">
      <c r="A67" s="215"/>
      <c r="B67" s="215"/>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row>
    <row r="68" spans="1:26" ht="14.25" customHeight="1" x14ac:dyDescent="0.25">
      <c r="A68" s="215"/>
      <c r="B68" s="215"/>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row>
    <row r="69" spans="1:26" ht="14.25" customHeight="1" x14ac:dyDescent="0.25">
      <c r="A69" s="215"/>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row>
    <row r="70" spans="1:26" ht="14.25" customHeight="1" x14ac:dyDescent="0.25">
      <c r="A70" s="215"/>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row>
    <row r="71" spans="1:26" ht="14.25" customHeight="1" x14ac:dyDescent="0.25">
      <c r="A71" s="215"/>
      <c r="B71" s="215"/>
      <c r="C71" s="215"/>
      <c r="D71" s="215"/>
      <c r="E71" s="215"/>
      <c r="F71" s="215"/>
      <c r="G71" s="215"/>
      <c r="H71" s="215"/>
      <c r="I71" s="215"/>
      <c r="J71" s="215"/>
      <c r="K71" s="215"/>
      <c r="L71" s="215"/>
      <c r="M71" s="215"/>
      <c r="N71" s="215"/>
      <c r="O71" s="215"/>
      <c r="P71" s="215"/>
      <c r="Q71" s="215"/>
      <c r="R71" s="215"/>
      <c r="S71" s="215"/>
      <c r="T71" s="215"/>
      <c r="U71" s="215"/>
      <c r="V71" s="215"/>
      <c r="W71" s="215"/>
      <c r="X71" s="215"/>
      <c r="Y71" s="215"/>
      <c r="Z71" s="215"/>
    </row>
    <row r="72" spans="1:26" ht="14.25" customHeight="1" x14ac:dyDescent="0.25">
      <c r="A72" s="215"/>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row>
    <row r="73" spans="1:26" ht="14.25" customHeight="1" x14ac:dyDescent="0.25">
      <c r="A73" s="215"/>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row>
    <row r="74" spans="1:26" ht="14.25" customHeight="1" x14ac:dyDescent="0.25">
      <c r="A74" s="2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row>
    <row r="75" spans="1:26" ht="14.25" customHeight="1" x14ac:dyDescent="0.25">
      <c r="A75" s="215"/>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row>
    <row r="76" spans="1:26" ht="14.25" customHeight="1" x14ac:dyDescent="0.25">
      <c r="A76" s="215"/>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row>
    <row r="77" spans="1:26" ht="14.25"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row>
    <row r="78" spans="1:26" ht="14.25" customHeight="1" x14ac:dyDescent="0.25">
      <c r="A78" s="215"/>
      <c r="B78" s="215"/>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row>
    <row r="79" spans="1:26" ht="14.25" customHeight="1" x14ac:dyDescent="0.25">
      <c r="A79" s="215"/>
      <c r="B79" s="215"/>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row>
    <row r="80" spans="1:26" ht="14.25" customHeight="1" x14ac:dyDescent="0.25">
      <c r="A80" s="215"/>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row>
    <row r="81" spans="1:26" ht="14.25"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row>
    <row r="82" spans="1:26" ht="14.25" customHeight="1" x14ac:dyDescent="0.25">
      <c r="A82" s="215"/>
      <c r="B82" s="215"/>
      <c r="C82" s="215"/>
      <c r="D82" s="215"/>
      <c r="E82" s="215"/>
      <c r="F82" s="215"/>
      <c r="G82" s="215"/>
      <c r="H82" s="215"/>
      <c r="I82" s="215"/>
      <c r="J82" s="215"/>
      <c r="K82" s="215"/>
      <c r="L82" s="215"/>
      <c r="M82" s="215"/>
      <c r="N82" s="215"/>
      <c r="O82" s="215"/>
      <c r="P82" s="215"/>
      <c r="Q82" s="215"/>
      <c r="R82" s="215"/>
      <c r="S82" s="215"/>
      <c r="T82" s="215"/>
      <c r="U82" s="215"/>
      <c r="V82" s="215"/>
      <c r="W82" s="215"/>
      <c r="X82" s="215"/>
      <c r="Y82" s="215"/>
      <c r="Z82" s="215"/>
    </row>
    <row r="83" spans="1:26" ht="14.25" customHeight="1" x14ac:dyDescent="0.25">
      <c r="A83" s="215"/>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row>
    <row r="84" spans="1:26" ht="14.25" customHeight="1" x14ac:dyDescent="0.25">
      <c r="A84" s="215"/>
      <c r="B84" s="215"/>
      <c r="C84" s="215"/>
      <c r="D84" s="215"/>
      <c r="E84" s="215"/>
      <c r="F84" s="215"/>
      <c r="G84" s="215"/>
      <c r="H84" s="215"/>
      <c r="I84" s="215"/>
      <c r="J84" s="215"/>
      <c r="K84" s="215"/>
      <c r="L84" s="215"/>
      <c r="M84" s="215"/>
      <c r="N84" s="215"/>
      <c r="O84" s="215"/>
      <c r="P84" s="215"/>
      <c r="Q84" s="215"/>
      <c r="R84" s="215"/>
      <c r="S84" s="215"/>
      <c r="T84" s="215"/>
      <c r="U84" s="215"/>
      <c r="V84" s="215"/>
      <c r="W84" s="215"/>
      <c r="X84" s="215"/>
      <c r="Y84" s="215"/>
      <c r="Z84" s="215"/>
    </row>
    <row r="85" spans="1:26" ht="14.25" customHeight="1" x14ac:dyDescent="0.25">
      <c r="A85" s="215"/>
      <c r="B85" s="215"/>
      <c r="C85" s="215"/>
      <c r="D85" s="215"/>
      <c r="E85" s="215"/>
      <c r="F85" s="215"/>
      <c r="G85" s="215"/>
      <c r="H85" s="215"/>
      <c r="I85" s="215"/>
      <c r="J85" s="215"/>
      <c r="K85" s="215"/>
      <c r="L85" s="215"/>
      <c r="M85" s="215"/>
      <c r="N85" s="215"/>
      <c r="O85" s="215"/>
      <c r="P85" s="215"/>
      <c r="Q85" s="215"/>
      <c r="R85" s="215"/>
      <c r="S85" s="215"/>
      <c r="T85" s="215"/>
      <c r="U85" s="215"/>
      <c r="V85" s="215"/>
      <c r="W85" s="215"/>
      <c r="X85" s="215"/>
      <c r="Y85" s="215"/>
      <c r="Z85" s="215"/>
    </row>
    <row r="86" spans="1:26" ht="14.25" customHeight="1" x14ac:dyDescent="0.25">
      <c r="A86" s="215"/>
      <c r="B86" s="215"/>
      <c r="C86" s="215"/>
      <c r="D86" s="215"/>
      <c r="E86" s="215"/>
      <c r="F86" s="215"/>
      <c r="G86" s="215"/>
      <c r="H86" s="215"/>
      <c r="I86" s="215"/>
      <c r="J86" s="215"/>
      <c r="K86" s="215"/>
      <c r="L86" s="215"/>
      <c r="M86" s="215"/>
      <c r="N86" s="215"/>
      <c r="O86" s="215"/>
      <c r="P86" s="215"/>
      <c r="Q86" s="215"/>
      <c r="R86" s="215"/>
      <c r="S86" s="215"/>
      <c r="T86" s="215"/>
      <c r="U86" s="215"/>
      <c r="V86" s="215"/>
      <c r="W86" s="215"/>
      <c r="X86" s="215"/>
      <c r="Y86" s="215"/>
      <c r="Z86" s="215"/>
    </row>
    <row r="87" spans="1:26" ht="14.25" customHeight="1" x14ac:dyDescent="0.25">
      <c r="A87" s="215"/>
      <c r="B87" s="215"/>
      <c r="C87" s="215"/>
      <c r="D87" s="215"/>
      <c r="E87" s="215"/>
      <c r="F87" s="215"/>
      <c r="G87" s="215"/>
      <c r="H87" s="215"/>
      <c r="I87" s="215"/>
      <c r="J87" s="215"/>
      <c r="K87" s="215"/>
      <c r="L87" s="215"/>
      <c r="M87" s="215"/>
      <c r="N87" s="215"/>
      <c r="O87" s="215"/>
      <c r="P87" s="215"/>
      <c r="Q87" s="215"/>
      <c r="R87" s="215"/>
      <c r="S87" s="215"/>
      <c r="T87" s="215"/>
      <c r="U87" s="215"/>
      <c r="V87" s="215"/>
      <c r="W87" s="215"/>
      <c r="X87" s="215"/>
      <c r="Y87" s="215"/>
      <c r="Z87" s="215"/>
    </row>
    <row r="88" spans="1:26" ht="14.25" customHeight="1" x14ac:dyDescent="0.25">
      <c r="A88" s="215"/>
      <c r="B88" s="215"/>
      <c r="C88" s="215"/>
      <c r="D88" s="215"/>
      <c r="E88" s="215"/>
      <c r="F88" s="215"/>
      <c r="G88" s="215"/>
      <c r="H88" s="215"/>
      <c r="I88" s="215"/>
      <c r="J88" s="215"/>
      <c r="K88" s="215"/>
      <c r="L88" s="215"/>
      <c r="M88" s="215"/>
      <c r="N88" s="215"/>
      <c r="O88" s="215"/>
      <c r="P88" s="215"/>
      <c r="Q88" s="215"/>
      <c r="R88" s="215"/>
      <c r="S88" s="215"/>
      <c r="T88" s="215"/>
      <c r="U88" s="215"/>
      <c r="V88" s="215"/>
      <c r="W88" s="215"/>
      <c r="X88" s="215"/>
      <c r="Y88" s="215"/>
      <c r="Z88" s="215"/>
    </row>
    <row r="89" spans="1:26" ht="14.25" customHeight="1" x14ac:dyDescent="0.25">
      <c r="A89" s="215"/>
      <c r="B89" s="215"/>
      <c r="C89" s="215"/>
      <c r="D89" s="215"/>
      <c r="E89" s="215"/>
      <c r="F89" s="215"/>
      <c r="G89" s="215"/>
      <c r="H89" s="215"/>
      <c r="I89" s="215"/>
      <c r="J89" s="215"/>
      <c r="K89" s="215"/>
      <c r="L89" s="215"/>
      <c r="M89" s="215"/>
      <c r="N89" s="215"/>
      <c r="O89" s="215"/>
      <c r="P89" s="215"/>
      <c r="Q89" s="215"/>
      <c r="R89" s="215"/>
      <c r="S89" s="215"/>
      <c r="T89" s="215"/>
      <c r="U89" s="215"/>
      <c r="V89" s="215"/>
      <c r="W89" s="215"/>
      <c r="X89" s="215"/>
      <c r="Y89" s="215"/>
      <c r="Z89" s="215"/>
    </row>
    <row r="90" spans="1:26" ht="14.25" customHeight="1" x14ac:dyDescent="0.25">
      <c r="A90" s="215"/>
      <c r="B90" s="215"/>
      <c r="C90" s="215"/>
      <c r="D90" s="215"/>
      <c r="E90" s="215"/>
      <c r="F90" s="215"/>
      <c r="G90" s="215"/>
      <c r="H90" s="215"/>
      <c r="I90" s="215"/>
      <c r="J90" s="215"/>
      <c r="K90" s="215"/>
      <c r="L90" s="215"/>
      <c r="M90" s="215"/>
      <c r="N90" s="215"/>
      <c r="O90" s="215"/>
      <c r="P90" s="215"/>
      <c r="Q90" s="215"/>
      <c r="R90" s="215"/>
      <c r="S90" s="215"/>
      <c r="T90" s="215"/>
      <c r="U90" s="215"/>
      <c r="V90" s="215"/>
      <c r="W90" s="215"/>
      <c r="X90" s="215"/>
      <c r="Y90" s="215"/>
      <c r="Z90" s="215"/>
    </row>
    <row r="91" spans="1:26" ht="14.25" customHeight="1" x14ac:dyDescent="0.25">
      <c r="A91" s="215"/>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row>
    <row r="92" spans="1:26" ht="14.25" customHeight="1" x14ac:dyDescent="0.25">
      <c r="A92" s="215"/>
      <c r="B92" s="215"/>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row>
    <row r="93" spans="1:26" ht="14.25" customHeight="1" x14ac:dyDescent="0.25">
      <c r="A93" s="215"/>
      <c r="B93" s="215"/>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row>
    <row r="94" spans="1:26" ht="14.25" customHeight="1" x14ac:dyDescent="0.25">
      <c r="A94" s="215"/>
      <c r="B94" s="215"/>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row>
    <row r="95" spans="1:26" ht="14.25" customHeight="1" x14ac:dyDescent="0.25">
      <c r="A95" s="215"/>
      <c r="B95" s="215"/>
      <c r="C95" s="215"/>
      <c r="D95" s="215"/>
      <c r="E95" s="215"/>
      <c r="F95" s="215"/>
      <c r="G95" s="215"/>
      <c r="H95" s="215"/>
      <c r="I95" s="215"/>
      <c r="J95" s="215"/>
      <c r="K95" s="215"/>
      <c r="L95" s="215"/>
      <c r="M95" s="215"/>
      <c r="N95" s="215"/>
      <c r="O95" s="215"/>
      <c r="P95" s="215"/>
      <c r="Q95" s="215"/>
      <c r="R95" s="215"/>
      <c r="S95" s="215"/>
      <c r="T95" s="215"/>
      <c r="U95" s="215"/>
      <c r="V95" s="215"/>
      <c r="W95" s="215"/>
      <c r="X95" s="215"/>
      <c r="Y95" s="215"/>
      <c r="Z95" s="215"/>
    </row>
    <row r="96" spans="1:26" ht="14.25" customHeight="1" x14ac:dyDescent="0.25">
      <c r="A96" s="215"/>
      <c r="B96" s="215"/>
      <c r="C96" s="215"/>
      <c r="D96" s="215"/>
      <c r="E96" s="215"/>
      <c r="F96" s="215"/>
      <c r="G96" s="215"/>
      <c r="H96" s="215"/>
      <c r="I96" s="215"/>
      <c r="J96" s="215"/>
      <c r="K96" s="215"/>
      <c r="L96" s="215"/>
      <c r="M96" s="215"/>
      <c r="N96" s="215"/>
      <c r="O96" s="215"/>
      <c r="P96" s="215"/>
      <c r="Q96" s="215"/>
      <c r="R96" s="215"/>
      <c r="S96" s="215"/>
      <c r="T96" s="215"/>
      <c r="U96" s="215"/>
      <c r="V96" s="215"/>
      <c r="W96" s="215"/>
      <c r="X96" s="215"/>
      <c r="Y96" s="215"/>
      <c r="Z96" s="215"/>
    </row>
    <row r="97" spans="1:26" ht="14.25" customHeight="1" x14ac:dyDescent="0.25">
      <c r="A97" s="215"/>
      <c r="B97" s="215"/>
      <c r="C97" s="215"/>
      <c r="D97" s="215"/>
      <c r="E97" s="215"/>
      <c r="F97" s="215"/>
      <c r="G97" s="215"/>
      <c r="H97" s="215"/>
      <c r="I97" s="215"/>
      <c r="J97" s="215"/>
      <c r="K97" s="215"/>
      <c r="L97" s="215"/>
      <c r="M97" s="215"/>
      <c r="N97" s="215"/>
      <c r="O97" s="215"/>
      <c r="P97" s="215"/>
      <c r="Q97" s="215"/>
      <c r="R97" s="215"/>
      <c r="S97" s="215"/>
      <c r="T97" s="215"/>
      <c r="U97" s="215"/>
      <c r="V97" s="215"/>
      <c r="W97" s="215"/>
      <c r="X97" s="215"/>
      <c r="Y97" s="215"/>
      <c r="Z97" s="215"/>
    </row>
    <row r="98" spans="1:26" ht="14.25" customHeight="1" x14ac:dyDescent="0.25">
      <c r="A98" s="215"/>
      <c r="B98" s="215"/>
      <c r="C98" s="215"/>
      <c r="D98" s="215"/>
      <c r="E98" s="215"/>
      <c r="F98" s="215"/>
      <c r="G98" s="215"/>
      <c r="H98" s="215"/>
      <c r="I98" s="215"/>
      <c r="J98" s="215"/>
      <c r="K98" s="215"/>
      <c r="L98" s="215"/>
      <c r="M98" s="215"/>
      <c r="N98" s="215"/>
      <c r="O98" s="215"/>
      <c r="P98" s="215"/>
      <c r="Q98" s="215"/>
      <c r="R98" s="215"/>
      <c r="S98" s="215"/>
      <c r="T98" s="215"/>
      <c r="U98" s="215"/>
      <c r="V98" s="215"/>
      <c r="W98" s="215"/>
      <c r="X98" s="215"/>
      <c r="Y98" s="215"/>
      <c r="Z98" s="215"/>
    </row>
    <row r="99" spans="1:26" ht="14.25" customHeight="1" x14ac:dyDescent="0.25">
      <c r="A99" s="215"/>
      <c r="B99" s="215"/>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row>
    <row r="100" spans="1:26" ht="14.25"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row>
    <row r="101" spans="1:26" ht="14.25" customHeight="1" x14ac:dyDescent="0.25">
      <c r="A101" s="215"/>
      <c r="B101" s="215"/>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row>
    <row r="102" spans="1:26" ht="14.25" customHeight="1" x14ac:dyDescent="0.25">
      <c r="A102" s="215"/>
      <c r="B102" s="215"/>
      <c r="C102" s="215"/>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row>
    <row r="103" spans="1:26" ht="14.25" customHeight="1" x14ac:dyDescent="0.25">
      <c r="A103" s="215"/>
      <c r="B103" s="215"/>
      <c r="C103" s="215"/>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row>
    <row r="104" spans="1:26" ht="14.25" customHeight="1" x14ac:dyDescent="0.25">
      <c r="A104" s="215"/>
      <c r="B104" s="215"/>
      <c r="C104" s="215"/>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row>
    <row r="105" spans="1:26" ht="14.25" customHeight="1" x14ac:dyDescent="0.25">
      <c r="A105" s="215"/>
      <c r="B105" s="215"/>
      <c r="C105" s="215"/>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row>
    <row r="106" spans="1:26" ht="14.25" customHeight="1" x14ac:dyDescent="0.25">
      <c r="A106" s="215"/>
      <c r="B106" s="215"/>
      <c r="C106" s="215"/>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row>
    <row r="107" spans="1:26" ht="14.25" customHeight="1" x14ac:dyDescent="0.25">
      <c r="A107" s="215"/>
      <c r="B107" s="215"/>
      <c r="C107" s="215"/>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row>
    <row r="108" spans="1:26" ht="14.25" customHeight="1" x14ac:dyDescent="0.25">
      <c r="A108" s="215"/>
      <c r="B108" s="215"/>
      <c r="C108" s="215"/>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row>
    <row r="109" spans="1:26" ht="14.25" customHeight="1" x14ac:dyDescent="0.25">
      <c r="A109" s="215"/>
      <c r="B109" s="215"/>
      <c r="C109" s="215"/>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row>
    <row r="110" spans="1:26" ht="14.25" customHeight="1" x14ac:dyDescent="0.25">
      <c r="A110" s="215"/>
      <c r="B110" s="215"/>
      <c r="C110" s="215"/>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row>
    <row r="111" spans="1:26" ht="14.25" customHeight="1" x14ac:dyDescent="0.25">
      <c r="A111" s="215"/>
      <c r="B111" s="215"/>
      <c r="C111" s="215"/>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row>
    <row r="112" spans="1:26" ht="14.25" customHeight="1" x14ac:dyDescent="0.25">
      <c r="A112" s="215"/>
      <c r="B112" s="215"/>
      <c r="C112" s="215"/>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row>
    <row r="113" spans="1:26" ht="14.25" customHeight="1" x14ac:dyDescent="0.25">
      <c r="A113" s="215"/>
      <c r="B113" s="215"/>
      <c r="C113" s="215"/>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row>
    <row r="114" spans="1:26" ht="14.25" customHeight="1" x14ac:dyDescent="0.25">
      <c r="A114" s="215"/>
      <c r="B114" s="215"/>
      <c r="C114" s="215"/>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row>
    <row r="115" spans="1:26" ht="14.25" customHeight="1" x14ac:dyDescent="0.25">
      <c r="A115" s="215"/>
      <c r="B115" s="215"/>
      <c r="C115" s="215"/>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row>
    <row r="116" spans="1:26" ht="14.25" customHeight="1" x14ac:dyDescent="0.25">
      <c r="A116" s="215"/>
      <c r="B116" s="215"/>
      <c r="C116" s="215"/>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row>
    <row r="117" spans="1:26" ht="14.25" customHeight="1" x14ac:dyDescent="0.25">
      <c r="A117" s="215"/>
      <c r="B117" s="215"/>
      <c r="C117" s="215"/>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row>
    <row r="118" spans="1:26" ht="14.25" customHeight="1" x14ac:dyDescent="0.25">
      <c r="A118" s="215"/>
      <c r="B118" s="215"/>
      <c r="C118" s="215"/>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row>
    <row r="119" spans="1:26" ht="14.25" customHeight="1" x14ac:dyDescent="0.25">
      <c r="A119" s="215"/>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row>
    <row r="120" spans="1:26" ht="14.25" customHeight="1" x14ac:dyDescent="0.25">
      <c r="A120" s="215"/>
      <c r="B120" s="215"/>
      <c r="C120" s="215"/>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row>
    <row r="121" spans="1:26" ht="14.25" customHeight="1" x14ac:dyDescent="0.25">
      <c r="A121" s="215"/>
      <c r="B121" s="215"/>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row>
    <row r="122" spans="1:26" ht="14.25" customHeight="1" x14ac:dyDescent="0.25">
      <c r="A122" s="215"/>
      <c r="B122" s="215"/>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row>
    <row r="123" spans="1:26" ht="14.25" customHeight="1" x14ac:dyDescent="0.25">
      <c r="A123" s="215"/>
      <c r="B123" s="215"/>
      <c r="C123" s="215"/>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row>
    <row r="124" spans="1:26" ht="14.25" customHeight="1" x14ac:dyDescent="0.25">
      <c r="A124" s="215"/>
      <c r="B124" s="215"/>
      <c r="C124" s="215"/>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row>
    <row r="125" spans="1:26" ht="14.25" customHeight="1" x14ac:dyDescent="0.25">
      <c r="A125" s="215"/>
      <c r="B125" s="215"/>
      <c r="C125" s="215"/>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row>
    <row r="126" spans="1:26" ht="14.25" customHeight="1" x14ac:dyDescent="0.25">
      <c r="A126" s="215"/>
      <c r="B126" s="215"/>
      <c r="C126" s="215"/>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row>
    <row r="127" spans="1:26" ht="14.25" customHeight="1" x14ac:dyDescent="0.25">
      <c r="A127" s="215"/>
      <c r="B127" s="215"/>
      <c r="C127" s="215"/>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row>
    <row r="128" spans="1:26" ht="14.25" customHeight="1" x14ac:dyDescent="0.25">
      <c r="A128" s="215"/>
      <c r="B128" s="215"/>
      <c r="C128" s="215"/>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row>
    <row r="129" spans="1:26" ht="14.25" customHeight="1" x14ac:dyDescent="0.25">
      <c r="A129" s="215"/>
      <c r="B129" s="215"/>
      <c r="C129" s="215"/>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row>
    <row r="130" spans="1:26" ht="14.25" customHeight="1" x14ac:dyDescent="0.25">
      <c r="A130" s="215"/>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row>
    <row r="131" spans="1:26" ht="14.25" customHeight="1" x14ac:dyDescent="0.25">
      <c r="A131" s="215"/>
      <c r="B131" s="215"/>
      <c r="C131" s="215"/>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row>
    <row r="132" spans="1:26" ht="14.25" customHeight="1" x14ac:dyDescent="0.25">
      <c r="A132" s="215"/>
      <c r="B132" s="215"/>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row>
    <row r="133" spans="1:26" ht="14.25" customHeight="1" x14ac:dyDescent="0.25">
      <c r="A133" s="215"/>
      <c r="B133" s="215"/>
      <c r="C133" s="215"/>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row>
    <row r="134" spans="1:26" ht="14.25" customHeight="1" x14ac:dyDescent="0.25">
      <c r="A134" s="215"/>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row>
    <row r="135" spans="1:26" ht="14.25" customHeight="1" x14ac:dyDescent="0.25">
      <c r="A135" s="215"/>
      <c r="B135" s="215"/>
      <c r="C135" s="215"/>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row>
    <row r="136" spans="1:26" ht="14.25" customHeight="1" x14ac:dyDescent="0.25">
      <c r="A136" s="215"/>
      <c r="B136" s="215"/>
      <c r="C136" s="215"/>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row>
    <row r="137" spans="1:26" ht="14.25" customHeight="1" x14ac:dyDescent="0.25">
      <c r="A137" s="215"/>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row>
    <row r="138" spans="1:26" ht="14.25" customHeight="1" x14ac:dyDescent="0.25">
      <c r="A138" s="215"/>
      <c r="B138" s="215"/>
      <c r="C138" s="215"/>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row>
    <row r="139" spans="1:26" ht="14.25" customHeight="1" x14ac:dyDescent="0.25">
      <c r="A139" s="215"/>
      <c r="B139" s="215"/>
      <c r="C139" s="215"/>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row>
    <row r="140" spans="1:26" ht="14.25" customHeight="1" x14ac:dyDescent="0.25">
      <c r="A140" s="215"/>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row>
    <row r="141" spans="1:26" ht="14.25" customHeight="1" x14ac:dyDescent="0.25">
      <c r="A141" s="215"/>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row>
    <row r="142" spans="1:26" ht="14.25" customHeight="1" x14ac:dyDescent="0.25">
      <c r="A142" s="215"/>
      <c r="B142" s="215"/>
      <c r="C142" s="215"/>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row>
    <row r="143" spans="1:26" ht="14.25" customHeight="1" x14ac:dyDescent="0.25">
      <c r="A143" s="215"/>
      <c r="B143" s="215"/>
      <c r="C143" s="215"/>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row>
    <row r="144" spans="1:26" ht="14.25" customHeight="1" x14ac:dyDescent="0.25">
      <c r="A144" s="215"/>
      <c r="B144" s="215"/>
      <c r="C144" s="215"/>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row>
    <row r="145" spans="1:26" ht="14.25" customHeight="1" x14ac:dyDescent="0.25">
      <c r="A145" s="215"/>
      <c r="B145" s="215"/>
      <c r="C145" s="215"/>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row>
    <row r="146" spans="1:26" ht="14.25" customHeight="1" x14ac:dyDescent="0.25">
      <c r="A146" s="215"/>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row>
    <row r="147" spans="1:26" ht="14.25" customHeight="1" x14ac:dyDescent="0.25">
      <c r="A147" s="215"/>
      <c r="B147" s="215"/>
      <c r="C147" s="215"/>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row>
    <row r="148" spans="1:26" ht="14.25" customHeight="1" x14ac:dyDescent="0.25">
      <c r="A148" s="215"/>
      <c r="B148" s="215"/>
      <c r="C148" s="215"/>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row>
    <row r="149" spans="1:26" ht="14.25" customHeight="1" x14ac:dyDescent="0.25">
      <c r="A149" s="215"/>
      <c r="B149" s="215"/>
      <c r="C149" s="215"/>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row>
    <row r="150" spans="1:26" ht="14.25" customHeight="1" x14ac:dyDescent="0.25">
      <c r="A150" s="215"/>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row>
    <row r="151" spans="1:26" ht="14.25" customHeight="1" x14ac:dyDescent="0.25">
      <c r="A151" s="215"/>
      <c r="B151" s="215"/>
      <c r="C151" s="215"/>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row>
    <row r="152" spans="1:26" ht="14.25" customHeight="1" x14ac:dyDescent="0.25">
      <c r="A152" s="215"/>
      <c r="B152" s="215"/>
      <c r="C152" s="215"/>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row>
    <row r="153" spans="1:26" ht="14.25" customHeight="1" x14ac:dyDescent="0.25">
      <c r="A153" s="215"/>
      <c r="B153" s="215"/>
      <c r="C153" s="215"/>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row>
    <row r="154" spans="1:26" ht="14.25" customHeight="1" x14ac:dyDescent="0.25">
      <c r="A154" s="215"/>
      <c r="B154" s="215"/>
      <c r="C154" s="215"/>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row>
    <row r="155" spans="1:26" ht="14.25" customHeight="1" x14ac:dyDescent="0.25">
      <c r="A155" s="215"/>
      <c r="B155" s="215"/>
      <c r="C155" s="215"/>
      <c r="D155" s="215"/>
      <c r="E155" s="215"/>
      <c r="F155" s="215"/>
      <c r="G155" s="215"/>
      <c r="H155" s="215"/>
      <c r="I155" s="215"/>
      <c r="J155" s="215"/>
      <c r="K155" s="215"/>
      <c r="L155" s="215"/>
      <c r="M155" s="215"/>
      <c r="N155" s="215"/>
      <c r="O155" s="215"/>
      <c r="P155" s="215"/>
      <c r="Q155" s="215"/>
      <c r="R155" s="215"/>
      <c r="S155" s="215"/>
      <c r="T155" s="215"/>
      <c r="U155" s="215"/>
      <c r="V155" s="215"/>
      <c r="W155" s="215"/>
      <c r="X155" s="215"/>
      <c r="Y155" s="215"/>
      <c r="Z155" s="215"/>
    </row>
    <row r="156" spans="1:26" ht="14.25" customHeight="1" x14ac:dyDescent="0.25">
      <c r="A156" s="215"/>
      <c r="B156" s="215"/>
      <c r="C156" s="215"/>
      <c r="D156" s="215"/>
      <c r="E156" s="215"/>
      <c r="F156" s="215"/>
      <c r="G156" s="215"/>
      <c r="H156" s="215"/>
      <c r="I156" s="215"/>
      <c r="J156" s="215"/>
      <c r="K156" s="215"/>
      <c r="L156" s="215"/>
      <c r="M156" s="215"/>
      <c r="N156" s="215"/>
      <c r="O156" s="215"/>
      <c r="P156" s="215"/>
      <c r="Q156" s="215"/>
      <c r="R156" s="215"/>
      <c r="S156" s="215"/>
      <c r="T156" s="215"/>
      <c r="U156" s="215"/>
      <c r="V156" s="215"/>
      <c r="W156" s="215"/>
      <c r="X156" s="215"/>
      <c r="Y156" s="215"/>
      <c r="Z156" s="215"/>
    </row>
    <row r="157" spans="1:26" ht="14.25" customHeight="1" x14ac:dyDescent="0.25">
      <c r="A157" s="215"/>
      <c r="B157" s="215"/>
      <c r="C157" s="215"/>
      <c r="D157" s="215"/>
      <c r="E157" s="215"/>
      <c r="F157" s="215"/>
      <c r="G157" s="215"/>
      <c r="H157" s="215"/>
      <c r="I157" s="215"/>
      <c r="J157" s="215"/>
      <c r="K157" s="215"/>
      <c r="L157" s="215"/>
      <c r="M157" s="215"/>
      <c r="N157" s="215"/>
      <c r="O157" s="215"/>
      <c r="P157" s="215"/>
      <c r="Q157" s="215"/>
      <c r="R157" s="215"/>
      <c r="S157" s="215"/>
      <c r="T157" s="215"/>
      <c r="U157" s="215"/>
      <c r="V157" s="215"/>
      <c r="W157" s="215"/>
      <c r="X157" s="215"/>
      <c r="Y157" s="215"/>
      <c r="Z157" s="215"/>
    </row>
    <row r="158" spans="1:26" ht="14.25" customHeight="1" x14ac:dyDescent="0.25">
      <c r="A158" s="215"/>
      <c r="B158" s="215"/>
      <c r="C158" s="215"/>
      <c r="D158" s="215"/>
      <c r="E158" s="215"/>
      <c r="F158" s="215"/>
      <c r="G158" s="215"/>
      <c r="H158" s="215"/>
      <c r="I158" s="215"/>
      <c r="J158" s="215"/>
      <c r="K158" s="215"/>
      <c r="L158" s="215"/>
      <c r="M158" s="215"/>
      <c r="N158" s="215"/>
      <c r="O158" s="215"/>
      <c r="P158" s="215"/>
      <c r="Q158" s="215"/>
      <c r="R158" s="215"/>
      <c r="S158" s="215"/>
      <c r="T158" s="215"/>
      <c r="U158" s="215"/>
      <c r="V158" s="215"/>
      <c r="W158" s="215"/>
      <c r="X158" s="215"/>
      <c r="Y158" s="215"/>
      <c r="Z158" s="215"/>
    </row>
    <row r="159" spans="1:26" ht="14.25" customHeight="1" x14ac:dyDescent="0.25">
      <c r="A159" s="215"/>
      <c r="B159" s="215"/>
      <c r="C159" s="215"/>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row>
    <row r="160" spans="1:26" ht="14.25" customHeight="1" x14ac:dyDescent="0.25">
      <c r="A160" s="215"/>
      <c r="B160" s="215"/>
      <c r="C160" s="215"/>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row>
    <row r="161" spans="1:26" ht="14.25" customHeight="1" x14ac:dyDescent="0.25">
      <c r="A161" s="215"/>
      <c r="B161" s="215"/>
      <c r="C161" s="215"/>
      <c r="D161" s="215"/>
      <c r="E161" s="215"/>
      <c r="F161" s="215"/>
      <c r="G161" s="215"/>
      <c r="H161" s="215"/>
      <c r="I161" s="215"/>
      <c r="J161" s="215"/>
      <c r="K161" s="215"/>
      <c r="L161" s="215"/>
      <c r="M161" s="215"/>
      <c r="N161" s="215"/>
      <c r="O161" s="215"/>
      <c r="P161" s="215"/>
      <c r="Q161" s="215"/>
      <c r="R161" s="215"/>
      <c r="S161" s="215"/>
      <c r="T161" s="215"/>
      <c r="U161" s="215"/>
      <c r="V161" s="215"/>
      <c r="W161" s="215"/>
      <c r="X161" s="215"/>
      <c r="Y161" s="215"/>
      <c r="Z161" s="215"/>
    </row>
    <row r="162" spans="1:26" ht="14.25" customHeight="1" x14ac:dyDescent="0.25">
      <c r="A162" s="215"/>
      <c r="B162" s="215"/>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row>
    <row r="163" spans="1:26" ht="14.25"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row>
    <row r="164" spans="1:26" ht="14.25" customHeight="1" x14ac:dyDescent="0.25">
      <c r="A164" s="215"/>
      <c r="B164" s="215"/>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row>
    <row r="165" spans="1:26" ht="14.25" customHeight="1" x14ac:dyDescent="0.25">
      <c r="A165" s="215"/>
      <c r="B165" s="215"/>
      <c r="C165" s="215"/>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row>
    <row r="166" spans="1:26" ht="14.25" customHeight="1" x14ac:dyDescent="0.25">
      <c r="A166" s="215"/>
      <c r="B166" s="215"/>
      <c r="C166" s="215"/>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Z166" s="215"/>
    </row>
    <row r="167" spans="1:26" ht="14.25" customHeight="1" x14ac:dyDescent="0.25">
      <c r="A167" s="215"/>
      <c r="B167" s="215"/>
      <c r="C167" s="215"/>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row>
    <row r="168" spans="1:26" ht="14.25" customHeight="1" x14ac:dyDescent="0.25">
      <c r="A168" s="215"/>
      <c r="B168" s="215"/>
      <c r="C168" s="215"/>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row>
    <row r="169" spans="1:26" ht="14.25" customHeight="1" x14ac:dyDescent="0.25">
      <c r="A169" s="215"/>
      <c r="B169" s="215"/>
      <c r="C169" s="215"/>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row>
    <row r="170" spans="1:26" ht="14.25" customHeight="1" x14ac:dyDescent="0.25">
      <c r="A170" s="215"/>
      <c r="B170" s="215"/>
      <c r="C170" s="215"/>
      <c r="D170" s="215"/>
      <c r="E170" s="215"/>
      <c r="F170" s="215"/>
      <c r="G170" s="215"/>
      <c r="H170" s="215"/>
      <c r="I170" s="215"/>
      <c r="J170" s="215"/>
      <c r="K170" s="215"/>
      <c r="L170" s="215"/>
      <c r="M170" s="215"/>
      <c r="N170" s="215"/>
      <c r="O170" s="215"/>
      <c r="P170" s="215"/>
      <c r="Q170" s="215"/>
      <c r="R170" s="215"/>
      <c r="S170" s="215"/>
      <c r="T170" s="215"/>
      <c r="U170" s="215"/>
      <c r="V170" s="215"/>
      <c r="W170" s="215"/>
      <c r="X170" s="215"/>
      <c r="Y170" s="215"/>
      <c r="Z170" s="215"/>
    </row>
    <row r="171" spans="1:26" ht="14.25" customHeight="1" x14ac:dyDescent="0.25">
      <c r="A171" s="215"/>
      <c r="B171" s="215"/>
      <c r="C171" s="215"/>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row>
    <row r="172" spans="1:26" ht="14.25" customHeight="1" x14ac:dyDescent="0.25">
      <c r="A172" s="215"/>
      <c r="B172" s="215"/>
      <c r="C172" s="215"/>
      <c r="D172" s="215"/>
      <c r="E172" s="215"/>
      <c r="F172" s="215"/>
      <c r="G172" s="215"/>
      <c r="H172" s="215"/>
      <c r="I172" s="215"/>
      <c r="J172" s="215"/>
      <c r="K172" s="215"/>
      <c r="L172" s="215"/>
      <c r="M172" s="215"/>
      <c r="N172" s="215"/>
      <c r="O172" s="215"/>
      <c r="P172" s="215"/>
      <c r="Q172" s="215"/>
      <c r="R172" s="215"/>
      <c r="S172" s="215"/>
      <c r="T172" s="215"/>
      <c r="U172" s="215"/>
      <c r="V172" s="215"/>
      <c r="W172" s="215"/>
      <c r="X172" s="215"/>
      <c r="Y172" s="215"/>
      <c r="Z172" s="215"/>
    </row>
    <row r="173" spans="1:26" ht="14.25" customHeight="1" x14ac:dyDescent="0.25">
      <c r="A173" s="215"/>
      <c r="B173" s="215"/>
      <c r="C173" s="215"/>
      <c r="D173" s="215"/>
      <c r="E173" s="215"/>
      <c r="F173" s="215"/>
      <c r="G173" s="215"/>
      <c r="H173" s="215"/>
      <c r="I173" s="215"/>
      <c r="J173" s="215"/>
      <c r="K173" s="215"/>
      <c r="L173" s="215"/>
      <c r="M173" s="215"/>
      <c r="N173" s="215"/>
      <c r="O173" s="215"/>
      <c r="P173" s="215"/>
      <c r="Q173" s="215"/>
      <c r="R173" s="215"/>
      <c r="S173" s="215"/>
      <c r="T173" s="215"/>
      <c r="U173" s="215"/>
      <c r="V173" s="215"/>
      <c r="W173" s="215"/>
      <c r="X173" s="215"/>
      <c r="Y173" s="215"/>
      <c r="Z173" s="215"/>
    </row>
    <row r="174" spans="1:26" ht="14.25" customHeight="1" x14ac:dyDescent="0.25">
      <c r="A174" s="215"/>
      <c r="B174" s="215"/>
      <c r="C174" s="215"/>
      <c r="D174" s="215"/>
      <c r="E174" s="215"/>
      <c r="F174" s="215"/>
      <c r="G174" s="215"/>
      <c r="H174" s="215"/>
      <c r="I174" s="215"/>
      <c r="J174" s="215"/>
      <c r="K174" s="215"/>
      <c r="L174" s="215"/>
      <c r="M174" s="215"/>
      <c r="N174" s="215"/>
      <c r="O174" s="215"/>
      <c r="P174" s="215"/>
      <c r="Q174" s="215"/>
      <c r="R174" s="215"/>
      <c r="S174" s="215"/>
      <c r="T174" s="215"/>
      <c r="U174" s="215"/>
      <c r="V174" s="215"/>
      <c r="W174" s="215"/>
      <c r="X174" s="215"/>
      <c r="Y174" s="215"/>
      <c r="Z174" s="215"/>
    </row>
    <row r="175" spans="1:26" ht="14.25" customHeight="1" x14ac:dyDescent="0.25">
      <c r="A175" s="215"/>
      <c r="B175" s="215"/>
      <c r="C175" s="215"/>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row>
    <row r="176" spans="1:26" ht="14.25" customHeight="1" x14ac:dyDescent="0.25">
      <c r="A176" s="215"/>
      <c r="B176" s="215"/>
      <c r="C176" s="215"/>
      <c r="D176" s="215"/>
      <c r="E176" s="215"/>
      <c r="F176" s="215"/>
      <c r="G176" s="215"/>
      <c r="H176" s="215"/>
      <c r="I176" s="215"/>
      <c r="J176" s="215"/>
      <c r="K176" s="215"/>
      <c r="L176" s="215"/>
      <c r="M176" s="215"/>
      <c r="N176" s="215"/>
      <c r="O176" s="215"/>
      <c r="P176" s="215"/>
      <c r="Q176" s="215"/>
      <c r="R176" s="215"/>
      <c r="S176" s="215"/>
      <c r="T176" s="215"/>
      <c r="U176" s="215"/>
      <c r="V176" s="215"/>
      <c r="W176" s="215"/>
      <c r="X176" s="215"/>
      <c r="Y176" s="215"/>
      <c r="Z176" s="215"/>
    </row>
    <row r="177" spans="1:26" ht="14.25" customHeight="1" x14ac:dyDescent="0.25">
      <c r="A177" s="215"/>
      <c r="B177" s="215"/>
      <c r="C177" s="215"/>
      <c r="D177" s="215"/>
      <c r="E177" s="215"/>
      <c r="F177" s="215"/>
      <c r="G177" s="215"/>
      <c r="H177" s="215"/>
      <c r="I177" s="215"/>
      <c r="J177" s="215"/>
      <c r="K177" s="215"/>
      <c r="L177" s="215"/>
      <c r="M177" s="215"/>
      <c r="N177" s="215"/>
      <c r="O177" s="215"/>
      <c r="P177" s="215"/>
      <c r="Q177" s="215"/>
      <c r="R177" s="215"/>
      <c r="S177" s="215"/>
      <c r="T177" s="215"/>
      <c r="U177" s="215"/>
      <c r="V177" s="215"/>
      <c r="W177" s="215"/>
      <c r="X177" s="215"/>
      <c r="Y177" s="215"/>
      <c r="Z177" s="215"/>
    </row>
    <row r="178" spans="1:26" ht="14.25" customHeight="1" x14ac:dyDescent="0.25">
      <c r="A178" s="215"/>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row>
    <row r="179" spans="1:26" ht="14.25" customHeight="1" x14ac:dyDescent="0.25">
      <c r="A179" s="215"/>
      <c r="B179" s="215"/>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row>
    <row r="180" spans="1:26" ht="14.25" customHeight="1" x14ac:dyDescent="0.25">
      <c r="A180" s="215"/>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row>
    <row r="181" spans="1:26" ht="14.25" customHeight="1" x14ac:dyDescent="0.25">
      <c r="A181" s="215"/>
      <c r="B181" s="215"/>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c r="Z181" s="215"/>
    </row>
    <row r="182" spans="1:26" ht="14.25" customHeight="1" x14ac:dyDescent="0.25">
      <c r="A182" s="215"/>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5"/>
      <c r="Z182" s="215"/>
    </row>
    <row r="183" spans="1:26" ht="14.25" customHeight="1" x14ac:dyDescent="0.25">
      <c r="A183" s="215"/>
      <c r="B183" s="215"/>
      <c r="C183" s="215"/>
      <c r="D183" s="215"/>
      <c r="E183" s="215"/>
      <c r="F183" s="215"/>
      <c r="G183" s="215"/>
      <c r="H183" s="215"/>
      <c r="I183" s="215"/>
      <c r="J183" s="215"/>
      <c r="K183" s="215"/>
      <c r="L183" s="215"/>
      <c r="M183" s="215"/>
      <c r="N183" s="215"/>
      <c r="O183" s="215"/>
      <c r="P183" s="215"/>
      <c r="Q183" s="215"/>
      <c r="R183" s="215"/>
      <c r="S183" s="215"/>
      <c r="T183" s="215"/>
      <c r="U183" s="215"/>
      <c r="V183" s="215"/>
      <c r="W183" s="215"/>
      <c r="X183" s="215"/>
      <c r="Y183" s="215"/>
      <c r="Z183" s="215"/>
    </row>
    <row r="184" spans="1:26" ht="14.25" customHeight="1" x14ac:dyDescent="0.25">
      <c r="A184" s="215"/>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5"/>
      <c r="Z184" s="215"/>
    </row>
    <row r="185" spans="1:26" ht="14.25" customHeight="1" x14ac:dyDescent="0.25">
      <c r="A185" s="215"/>
      <c r="B185" s="215"/>
      <c r="C185" s="215"/>
      <c r="D185" s="215"/>
      <c r="E185" s="215"/>
      <c r="F185" s="215"/>
      <c r="G185" s="215"/>
      <c r="H185" s="215"/>
      <c r="I185" s="215"/>
      <c r="J185" s="215"/>
      <c r="K185" s="215"/>
      <c r="L185" s="215"/>
      <c r="M185" s="215"/>
      <c r="N185" s="215"/>
      <c r="O185" s="215"/>
      <c r="P185" s="215"/>
      <c r="Q185" s="215"/>
      <c r="R185" s="215"/>
      <c r="S185" s="215"/>
      <c r="T185" s="215"/>
      <c r="U185" s="215"/>
      <c r="V185" s="215"/>
      <c r="W185" s="215"/>
      <c r="X185" s="215"/>
      <c r="Y185" s="215"/>
      <c r="Z185" s="215"/>
    </row>
    <row r="186" spans="1:26" ht="14.25" customHeight="1" x14ac:dyDescent="0.25">
      <c r="A186" s="215"/>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5"/>
      <c r="Z186" s="215"/>
    </row>
    <row r="187" spans="1:26" ht="14.25" customHeight="1" x14ac:dyDescent="0.25">
      <c r="A187" s="215"/>
      <c r="B187" s="215"/>
      <c r="C187" s="215"/>
      <c r="D187" s="215"/>
      <c r="E187" s="215"/>
      <c r="F187" s="215"/>
      <c r="G187" s="215"/>
      <c r="H187" s="215"/>
      <c r="I187" s="215"/>
      <c r="J187" s="215"/>
      <c r="K187" s="215"/>
      <c r="L187" s="215"/>
      <c r="M187" s="215"/>
      <c r="N187" s="215"/>
      <c r="O187" s="215"/>
      <c r="P187" s="215"/>
      <c r="Q187" s="215"/>
      <c r="R187" s="215"/>
      <c r="S187" s="215"/>
      <c r="T187" s="215"/>
      <c r="U187" s="215"/>
      <c r="V187" s="215"/>
      <c r="W187" s="215"/>
      <c r="X187" s="215"/>
      <c r="Y187" s="215"/>
      <c r="Z187" s="215"/>
    </row>
    <row r="188" spans="1:26" ht="14.25" customHeight="1" x14ac:dyDescent="0.25">
      <c r="A188" s="215"/>
      <c r="B188" s="215"/>
      <c r="C188" s="215"/>
      <c r="D188" s="215"/>
      <c r="E188" s="215"/>
      <c r="F188" s="215"/>
      <c r="G188" s="215"/>
      <c r="H188" s="215"/>
      <c r="I188" s="215"/>
      <c r="J188" s="215"/>
      <c r="K188" s="215"/>
      <c r="L188" s="215"/>
      <c r="M188" s="215"/>
      <c r="N188" s="215"/>
      <c r="O188" s="215"/>
      <c r="P188" s="215"/>
      <c r="Q188" s="215"/>
      <c r="R188" s="215"/>
      <c r="S188" s="215"/>
      <c r="T188" s="215"/>
      <c r="U188" s="215"/>
      <c r="V188" s="215"/>
      <c r="W188" s="215"/>
      <c r="X188" s="215"/>
      <c r="Y188" s="215"/>
      <c r="Z188" s="215"/>
    </row>
    <row r="189" spans="1:26" ht="14.25" customHeight="1" x14ac:dyDescent="0.25">
      <c r="A189" s="215"/>
      <c r="B189" s="215"/>
      <c r="C189" s="215"/>
      <c r="D189" s="215"/>
      <c r="E189" s="215"/>
      <c r="F189" s="215"/>
      <c r="G189" s="215"/>
      <c r="H189" s="215"/>
      <c r="I189" s="215"/>
      <c r="J189" s="215"/>
      <c r="K189" s="215"/>
      <c r="L189" s="215"/>
      <c r="M189" s="215"/>
      <c r="N189" s="215"/>
      <c r="O189" s="215"/>
      <c r="P189" s="215"/>
      <c r="Q189" s="215"/>
      <c r="R189" s="215"/>
      <c r="S189" s="215"/>
      <c r="T189" s="215"/>
      <c r="U189" s="215"/>
      <c r="V189" s="215"/>
      <c r="W189" s="215"/>
      <c r="X189" s="215"/>
      <c r="Y189" s="215"/>
      <c r="Z189" s="215"/>
    </row>
    <row r="190" spans="1:26" ht="14.25" customHeight="1" x14ac:dyDescent="0.25">
      <c r="A190" s="215"/>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row>
    <row r="191" spans="1:26" ht="14.25" customHeight="1" x14ac:dyDescent="0.25">
      <c r="A191" s="215"/>
      <c r="B191" s="215"/>
      <c r="C191" s="215"/>
      <c r="D191" s="215"/>
      <c r="E191" s="215"/>
      <c r="F191" s="215"/>
      <c r="G191" s="215"/>
      <c r="H191" s="215"/>
      <c r="I191" s="215"/>
      <c r="J191" s="215"/>
      <c r="K191" s="215"/>
      <c r="L191" s="215"/>
      <c r="M191" s="215"/>
      <c r="N191" s="215"/>
      <c r="O191" s="215"/>
      <c r="P191" s="215"/>
      <c r="Q191" s="215"/>
      <c r="R191" s="215"/>
      <c r="S191" s="215"/>
      <c r="T191" s="215"/>
      <c r="U191" s="215"/>
      <c r="V191" s="215"/>
      <c r="W191" s="215"/>
      <c r="X191" s="215"/>
      <c r="Y191" s="215"/>
      <c r="Z191" s="215"/>
    </row>
    <row r="192" spans="1:26" ht="14.25" customHeight="1" x14ac:dyDescent="0.25">
      <c r="A192" s="215"/>
      <c r="B192" s="215"/>
      <c r="C192" s="215"/>
      <c r="D192" s="215"/>
      <c r="E192" s="215"/>
      <c r="F192" s="215"/>
      <c r="G192" s="215"/>
      <c r="H192" s="215"/>
      <c r="I192" s="215"/>
      <c r="J192" s="215"/>
      <c r="K192" s="215"/>
      <c r="L192" s="215"/>
      <c r="M192" s="215"/>
      <c r="N192" s="215"/>
      <c r="O192" s="215"/>
      <c r="P192" s="215"/>
      <c r="Q192" s="215"/>
      <c r="R192" s="215"/>
      <c r="S192" s="215"/>
      <c r="T192" s="215"/>
      <c r="U192" s="215"/>
      <c r="V192" s="215"/>
      <c r="W192" s="215"/>
      <c r="X192" s="215"/>
      <c r="Y192" s="215"/>
      <c r="Z192" s="215"/>
    </row>
    <row r="193" spans="1:26" ht="14.25" customHeight="1" x14ac:dyDescent="0.25">
      <c r="A193" s="215"/>
      <c r="B193" s="215"/>
      <c r="C193" s="215"/>
      <c r="D193" s="215"/>
      <c r="E193" s="215"/>
      <c r="F193" s="215"/>
      <c r="G193" s="215"/>
      <c r="H193" s="215"/>
      <c r="I193" s="215"/>
      <c r="J193" s="215"/>
      <c r="K193" s="215"/>
      <c r="L193" s="215"/>
      <c r="M193" s="215"/>
      <c r="N193" s="215"/>
      <c r="O193" s="215"/>
      <c r="P193" s="215"/>
      <c r="Q193" s="215"/>
      <c r="R193" s="215"/>
      <c r="S193" s="215"/>
      <c r="T193" s="215"/>
      <c r="U193" s="215"/>
      <c r="V193" s="215"/>
      <c r="W193" s="215"/>
      <c r="X193" s="215"/>
      <c r="Y193" s="215"/>
      <c r="Z193" s="215"/>
    </row>
    <row r="194" spans="1:26" ht="14.25" customHeight="1" x14ac:dyDescent="0.25">
      <c r="A194" s="215"/>
      <c r="B194" s="215"/>
      <c r="C194" s="215"/>
      <c r="D194" s="215"/>
      <c r="E194" s="215"/>
      <c r="F194" s="215"/>
      <c r="G194" s="215"/>
      <c r="H194" s="215"/>
      <c r="I194" s="215"/>
      <c r="J194" s="215"/>
      <c r="K194" s="215"/>
      <c r="L194" s="215"/>
      <c r="M194" s="215"/>
      <c r="N194" s="215"/>
      <c r="O194" s="215"/>
      <c r="P194" s="215"/>
      <c r="Q194" s="215"/>
      <c r="R194" s="215"/>
      <c r="S194" s="215"/>
      <c r="T194" s="215"/>
      <c r="U194" s="215"/>
      <c r="V194" s="215"/>
      <c r="W194" s="215"/>
      <c r="X194" s="215"/>
      <c r="Y194" s="215"/>
      <c r="Z194" s="215"/>
    </row>
    <row r="195" spans="1:26" ht="14.25" customHeight="1" x14ac:dyDescent="0.25">
      <c r="A195" s="215"/>
      <c r="B195" s="215"/>
      <c r="C195" s="215"/>
      <c r="D195" s="215"/>
      <c r="E195" s="215"/>
      <c r="F195" s="215"/>
      <c r="G195" s="215"/>
      <c r="H195" s="215"/>
      <c r="I195" s="215"/>
      <c r="J195" s="215"/>
      <c r="K195" s="215"/>
      <c r="L195" s="215"/>
      <c r="M195" s="215"/>
      <c r="N195" s="215"/>
      <c r="O195" s="215"/>
      <c r="P195" s="215"/>
      <c r="Q195" s="215"/>
      <c r="R195" s="215"/>
      <c r="S195" s="215"/>
      <c r="T195" s="215"/>
      <c r="U195" s="215"/>
      <c r="V195" s="215"/>
      <c r="W195" s="215"/>
      <c r="X195" s="215"/>
      <c r="Y195" s="215"/>
      <c r="Z195" s="215"/>
    </row>
    <row r="196" spans="1:26" ht="14.25" customHeight="1" x14ac:dyDescent="0.25">
      <c r="A196" s="215"/>
      <c r="B196" s="215"/>
      <c r="C196" s="215"/>
      <c r="D196" s="215"/>
      <c r="E196" s="215"/>
      <c r="F196" s="215"/>
      <c r="G196" s="215"/>
      <c r="H196" s="215"/>
      <c r="I196" s="215"/>
      <c r="J196" s="215"/>
      <c r="K196" s="215"/>
      <c r="L196" s="215"/>
      <c r="M196" s="215"/>
      <c r="N196" s="215"/>
      <c r="O196" s="215"/>
      <c r="P196" s="215"/>
      <c r="Q196" s="215"/>
      <c r="R196" s="215"/>
      <c r="S196" s="215"/>
      <c r="T196" s="215"/>
      <c r="U196" s="215"/>
      <c r="V196" s="215"/>
      <c r="W196" s="215"/>
      <c r="X196" s="215"/>
      <c r="Y196" s="215"/>
      <c r="Z196" s="215"/>
    </row>
    <row r="197" spans="1:26" ht="14.25" customHeight="1" x14ac:dyDescent="0.25">
      <c r="A197" s="215"/>
      <c r="B197" s="215"/>
      <c r="C197" s="215"/>
      <c r="D197" s="215"/>
      <c r="E197" s="215"/>
      <c r="F197" s="215"/>
      <c r="G197" s="215"/>
      <c r="H197" s="215"/>
      <c r="I197" s="215"/>
      <c r="J197" s="215"/>
      <c r="K197" s="215"/>
      <c r="L197" s="215"/>
      <c r="M197" s="215"/>
      <c r="N197" s="215"/>
      <c r="O197" s="215"/>
      <c r="P197" s="215"/>
      <c r="Q197" s="215"/>
      <c r="R197" s="215"/>
      <c r="S197" s="215"/>
      <c r="T197" s="215"/>
      <c r="U197" s="215"/>
      <c r="V197" s="215"/>
      <c r="W197" s="215"/>
      <c r="X197" s="215"/>
      <c r="Y197" s="215"/>
      <c r="Z197" s="215"/>
    </row>
    <row r="198" spans="1:26" ht="14.25" customHeight="1" x14ac:dyDescent="0.25">
      <c r="A198" s="215"/>
      <c r="B198" s="215"/>
      <c r="C198" s="215"/>
      <c r="D198" s="215"/>
      <c r="E198" s="215"/>
      <c r="F198" s="215"/>
      <c r="G198" s="215"/>
      <c r="H198" s="215"/>
      <c r="I198" s="215"/>
      <c r="J198" s="215"/>
      <c r="K198" s="215"/>
      <c r="L198" s="215"/>
      <c r="M198" s="215"/>
      <c r="N198" s="215"/>
      <c r="O198" s="215"/>
      <c r="P198" s="215"/>
      <c r="Q198" s="215"/>
      <c r="R198" s="215"/>
      <c r="S198" s="215"/>
      <c r="T198" s="215"/>
      <c r="U198" s="215"/>
      <c r="V198" s="215"/>
      <c r="W198" s="215"/>
      <c r="X198" s="215"/>
      <c r="Y198" s="215"/>
      <c r="Z198" s="215"/>
    </row>
    <row r="199" spans="1:26" ht="14.25" customHeight="1" x14ac:dyDescent="0.25">
      <c r="A199" s="215"/>
      <c r="B199" s="215"/>
      <c r="C199" s="215"/>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row>
    <row r="200" spans="1:26" ht="14.25" customHeight="1" x14ac:dyDescent="0.25">
      <c r="A200" s="215"/>
      <c r="B200" s="215"/>
      <c r="C200" s="215"/>
      <c r="D200" s="215"/>
      <c r="E200" s="215"/>
      <c r="F200" s="215"/>
      <c r="G200" s="215"/>
      <c r="H200" s="215"/>
      <c r="I200" s="215"/>
      <c r="J200" s="215"/>
      <c r="K200" s="215"/>
      <c r="L200" s="215"/>
      <c r="M200" s="215"/>
      <c r="N200" s="215"/>
      <c r="O200" s="215"/>
      <c r="P200" s="215"/>
      <c r="Q200" s="215"/>
      <c r="R200" s="215"/>
      <c r="S200" s="215"/>
      <c r="T200" s="215"/>
      <c r="U200" s="215"/>
      <c r="V200" s="215"/>
      <c r="W200" s="215"/>
      <c r="X200" s="215"/>
      <c r="Y200" s="215"/>
      <c r="Z200" s="215"/>
    </row>
    <row r="201" spans="1:26" ht="14.25" customHeight="1" x14ac:dyDescent="0.25">
      <c r="A201" s="215"/>
      <c r="B201" s="215"/>
      <c r="C201" s="215"/>
      <c r="D201" s="215"/>
      <c r="E201" s="215"/>
      <c r="F201" s="215"/>
      <c r="G201" s="215"/>
      <c r="H201" s="215"/>
      <c r="I201" s="215"/>
      <c r="J201" s="215"/>
      <c r="K201" s="215"/>
      <c r="L201" s="215"/>
      <c r="M201" s="215"/>
      <c r="N201" s="215"/>
      <c r="O201" s="215"/>
      <c r="P201" s="215"/>
      <c r="Q201" s="215"/>
      <c r="R201" s="215"/>
      <c r="S201" s="215"/>
      <c r="T201" s="215"/>
      <c r="U201" s="215"/>
      <c r="V201" s="215"/>
      <c r="W201" s="215"/>
      <c r="X201" s="215"/>
      <c r="Y201" s="215"/>
      <c r="Z201" s="215"/>
    </row>
    <row r="202" spans="1:26" ht="14.25" customHeight="1" x14ac:dyDescent="0.25">
      <c r="A202" s="215"/>
      <c r="B202" s="215"/>
      <c r="C202" s="215"/>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row>
    <row r="203" spans="1:26" ht="14.25" customHeight="1" x14ac:dyDescent="0.25">
      <c r="A203" s="215"/>
      <c r="B203" s="215"/>
      <c r="C203" s="215"/>
      <c r="D203" s="215"/>
      <c r="E203" s="215"/>
      <c r="F203" s="215"/>
      <c r="G203" s="215"/>
      <c r="H203" s="215"/>
      <c r="I203" s="215"/>
      <c r="J203" s="215"/>
      <c r="K203" s="215"/>
      <c r="L203" s="215"/>
      <c r="M203" s="215"/>
      <c r="N203" s="215"/>
      <c r="O203" s="215"/>
      <c r="P203" s="215"/>
      <c r="Q203" s="215"/>
      <c r="R203" s="215"/>
      <c r="S203" s="215"/>
      <c r="T203" s="215"/>
      <c r="U203" s="215"/>
      <c r="V203" s="215"/>
      <c r="W203" s="215"/>
      <c r="X203" s="215"/>
      <c r="Y203" s="215"/>
      <c r="Z203" s="215"/>
    </row>
    <row r="204" spans="1:26" ht="14.25" customHeight="1" x14ac:dyDescent="0.25">
      <c r="A204" s="215"/>
      <c r="B204" s="215"/>
      <c r="C204" s="215"/>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row>
    <row r="205" spans="1:26" ht="14.25" customHeight="1" x14ac:dyDescent="0.25">
      <c r="A205" s="215"/>
      <c r="B205" s="215"/>
      <c r="C205" s="215"/>
      <c r="D205" s="215"/>
      <c r="E205" s="215"/>
      <c r="F205" s="215"/>
      <c r="G205" s="215"/>
      <c r="H205" s="215"/>
      <c r="I205" s="215"/>
      <c r="J205" s="215"/>
      <c r="K205" s="215"/>
      <c r="L205" s="215"/>
      <c r="M205" s="215"/>
      <c r="N205" s="215"/>
      <c r="O205" s="215"/>
      <c r="P205" s="215"/>
      <c r="Q205" s="215"/>
      <c r="R205" s="215"/>
      <c r="S205" s="215"/>
      <c r="T205" s="215"/>
      <c r="U205" s="215"/>
      <c r="V205" s="215"/>
      <c r="W205" s="215"/>
      <c r="X205" s="215"/>
      <c r="Y205" s="215"/>
      <c r="Z205" s="215"/>
    </row>
    <row r="206" spans="1:26" ht="14.25" customHeight="1" x14ac:dyDescent="0.25">
      <c r="A206" s="215"/>
      <c r="B206" s="215"/>
      <c r="C206" s="215"/>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row>
    <row r="207" spans="1:26" ht="14.25" customHeight="1" x14ac:dyDescent="0.25">
      <c r="A207" s="215"/>
      <c r="B207" s="215"/>
      <c r="C207" s="215"/>
      <c r="D207" s="215"/>
      <c r="E207" s="215"/>
      <c r="F207" s="215"/>
      <c r="G207" s="215"/>
      <c r="H207" s="215"/>
      <c r="I207" s="215"/>
      <c r="J207" s="215"/>
      <c r="K207" s="215"/>
      <c r="L207" s="215"/>
      <c r="M207" s="215"/>
      <c r="N207" s="215"/>
      <c r="O207" s="215"/>
      <c r="P207" s="215"/>
      <c r="Q207" s="215"/>
      <c r="R207" s="215"/>
      <c r="S207" s="215"/>
      <c r="T207" s="215"/>
      <c r="U207" s="215"/>
      <c r="V207" s="215"/>
      <c r="W207" s="215"/>
      <c r="X207" s="215"/>
      <c r="Y207" s="215"/>
      <c r="Z207" s="215"/>
    </row>
    <row r="208" spans="1:26" ht="14.25" customHeight="1" x14ac:dyDescent="0.25">
      <c r="A208" s="215"/>
      <c r="B208" s="215"/>
      <c r="C208" s="215"/>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row>
    <row r="209" spans="1:26" ht="14.25" customHeight="1" x14ac:dyDescent="0.25">
      <c r="A209" s="215"/>
      <c r="B209" s="215"/>
      <c r="C209" s="215"/>
      <c r="D209" s="215"/>
      <c r="E209" s="215"/>
      <c r="F209" s="215"/>
      <c r="G209" s="215"/>
      <c r="H209" s="215"/>
      <c r="I209" s="215"/>
      <c r="J209" s="215"/>
      <c r="K209" s="215"/>
      <c r="L209" s="215"/>
      <c r="M209" s="215"/>
      <c r="N209" s="215"/>
      <c r="O209" s="215"/>
      <c r="P209" s="215"/>
      <c r="Q209" s="215"/>
      <c r="R209" s="215"/>
      <c r="S209" s="215"/>
      <c r="T209" s="215"/>
      <c r="U209" s="215"/>
      <c r="V209" s="215"/>
      <c r="W209" s="215"/>
      <c r="X209" s="215"/>
      <c r="Y209" s="215"/>
      <c r="Z209" s="215"/>
    </row>
    <row r="210" spans="1:26" ht="14.25" customHeight="1" x14ac:dyDescent="0.25">
      <c r="A210" s="215"/>
      <c r="B210" s="215"/>
      <c r="C210" s="215"/>
      <c r="D210" s="215"/>
      <c r="E210" s="215"/>
      <c r="F210" s="215"/>
      <c r="G210" s="215"/>
      <c r="H210" s="215"/>
      <c r="I210" s="215"/>
      <c r="J210" s="215"/>
      <c r="K210" s="215"/>
      <c r="L210" s="215"/>
      <c r="M210" s="215"/>
      <c r="N210" s="215"/>
      <c r="O210" s="215"/>
      <c r="P210" s="215"/>
      <c r="Q210" s="215"/>
      <c r="R210" s="215"/>
      <c r="S210" s="215"/>
      <c r="T210" s="215"/>
      <c r="U210" s="215"/>
      <c r="V210" s="215"/>
      <c r="W210" s="215"/>
      <c r="X210" s="215"/>
      <c r="Y210" s="215"/>
      <c r="Z210" s="215"/>
    </row>
    <row r="211" spans="1:26" ht="14.25" customHeight="1" x14ac:dyDescent="0.25">
      <c r="A211" s="215"/>
      <c r="B211" s="215"/>
      <c r="C211" s="215"/>
      <c r="D211" s="215"/>
      <c r="E211" s="215"/>
      <c r="F211" s="215"/>
      <c r="G211" s="215"/>
      <c r="H211" s="215"/>
      <c r="I211" s="215"/>
      <c r="J211" s="215"/>
      <c r="K211" s="215"/>
      <c r="L211" s="215"/>
      <c r="M211" s="215"/>
      <c r="N211" s="215"/>
      <c r="O211" s="215"/>
      <c r="P211" s="215"/>
      <c r="Q211" s="215"/>
      <c r="R211" s="215"/>
      <c r="S211" s="215"/>
      <c r="T211" s="215"/>
      <c r="U211" s="215"/>
      <c r="V211" s="215"/>
      <c r="W211" s="215"/>
      <c r="X211" s="215"/>
      <c r="Y211" s="215"/>
      <c r="Z211" s="215"/>
    </row>
    <row r="212" spans="1:26" ht="14.25" customHeight="1" x14ac:dyDescent="0.25">
      <c r="A212" s="215"/>
      <c r="B212" s="215"/>
      <c r="C212" s="215"/>
      <c r="D212" s="215"/>
      <c r="E212" s="215"/>
      <c r="F212" s="215"/>
      <c r="G212" s="215"/>
      <c r="H212" s="215"/>
      <c r="I212" s="215"/>
      <c r="J212" s="215"/>
      <c r="K212" s="215"/>
      <c r="L212" s="215"/>
      <c r="M212" s="215"/>
      <c r="N212" s="215"/>
      <c r="O212" s="215"/>
      <c r="P212" s="215"/>
      <c r="Q212" s="215"/>
      <c r="R212" s="215"/>
      <c r="S212" s="215"/>
      <c r="T212" s="215"/>
      <c r="U212" s="215"/>
      <c r="V212" s="215"/>
      <c r="W212" s="215"/>
      <c r="X212" s="215"/>
      <c r="Y212" s="215"/>
      <c r="Z212" s="215"/>
    </row>
    <row r="213" spans="1:26" ht="14.25" customHeight="1" x14ac:dyDescent="0.25">
      <c r="A213" s="215"/>
      <c r="B213" s="215"/>
      <c r="C213" s="215"/>
      <c r="D213" s="215"/>
      <c r="E213" s="215"/>
      <c r="F213" s="215"/>
      <c r="G213" s="215"/>
      <c r="H213" s="215"/>
      <c r="I213" s="215"/>
      <c r="J213" s="215"/>
      <c r="K213" s="215"/>
      <c r="L213" s="215"/>
      <c r="M213" s="215"/>
      <c r="N213" s="215"/>
      <c r="O213" s="215"/>
      <c r="P213" s="215"/>
      <c r="Q213" s="215"/>
      <c r="R213" s="215"/>
      <c r="S213" s="215"/>
      <c r="T213" s="215"/>
      <c r="U213" s="215"/>
      <c r="V213" s="215"/>
      <c r="W213" s="215"/>
      <c r="X213" s="215"/>
      <c r="Y213" s="215"/>
      <c r="Z213" s="215"/>
    </row>
    <row r="214" spans="1:26" ht="14.25" customHeight="1" x14ac:dyDescent="0.25">
      <c r="A214" s="215"/>
      <c r="B214" s="215"/>
      <c r="C214" s="215"/>
      <c r="D214" s="215"/>
      <c r="E214" s="215"/>
      <c r="F214" s="215"/>
      <c r="G214" s="215"/>
      <c r="H214" s="215"/>
      <c r="I214" s="215"/>
      <c r="J214" s="215"/>
      <c r="K214" s="215"/>
      <c r="L214" s="215"/>
      <c r="M214" s="215"/>
      <c r="N214" s="215"/>
      <c r="O214" s="215"/>
      <c r="P214" s="215"/>
      <c r="Q214" s="215"/>
      <c r="R214" s="215"/>
      <c r="S214" s="215"/>
      <c r="T214" s="215"/>
      <c r="U214" s="215"/>
      <c r="V214" s="215"/>
      <c r="W214" s="215"/>
      <c r="X214" s="215"/>
      <c r="Y214" s="215"/>
      <c r="Z214" s="215"/>
    </row>
    <row r="215" spans="1:26" ht="14.25" customHeight="1" x14ac:dyDescent="0.25">
      <c r="A215" s="215"/>
      <c r="B215" s="215"/>
      <c r="C215" s="215"/>
      <c r="D215" s="215"/>
      <c r="E215" s="215"/>
      <c r="F215" s="215"/>
      <c r="G215" s="215"/>
      <c r="H215" s="215"/>
      <c r="I215" s="215"/>
      <c r="J215" s="215"/>
      <c r="K215" s="215"/>
      <c r="L215" s="215"/>
      <c r="M215" s="215"/>
      <c r="N215" s="215"/>
      <c r="O215" s="215"/>
      <c r="P215" s="215"/>
      <c r="Q215" s="215"/>
      <c r="R215" s="215"/>
      <c r="S215" s="215"/>
      <c r="T215" s="215"/>
      <c r="U215" s="215"/>
      <c r="V215" s="215"/>
      <c r="W215" s="215"/>
      <c r="X215" s="215"/>
      <c r="Y215" s="215"/>
      <c r="Z215" s="215"/>
    </row>
    <row r="216" spans="1:26" ht="14.25" customHeight="1" x14ac:dyDescent="0.25">
      <c r="A216" s="215"/>
      <c r="B216" s="215"/>
      <c r="C216" s="215"/>
      <c r="D216" s="215"/>
      <c r="E216" s="215"/>
      <c r="F216" s="215"/>
      <c r="G216" s="215"/>
      <c r="H216" s="215"/>
      <c r="I216" s="215"/>
      <c r="J216" s="215"/>
      <c r="K216" s="215"/>
      <c r="L216" s="215"/>
      <c r="M216" s="215"/>
      <c r="N216" s="215"/>
      <c r="O216" s="215"/>
      <c r="P216" s="215"/>
      <c r="Q216" s="215"/>
      <c r="R216" s="215"/>
      <c r="S216" s="215"/>
      <c r="T216" s="215"/>
      <c r="U216" s="215"/>
      <c r="V216" s="215"/>
      <c r="W216" s="215"/>
      <c r="X216" s="215"/>
      <c r="Y216" s="215"/>
      <c r="Z216" s="215"/>
    </row>
    <row r="217" spans="1:26" ht="14.25" customHeight="1" x14ac:dyDescent="0.25">
      <c r="A217" s="215"/>
      <c r="B217" s="215"/>
      <c r="C217" s="215"/>
      <c r="D217" s="215"/>
      <c r="E217" s="215"/>
      <c r="F217" s="215"/>
      <c r="G217" s="215"/>
      <c r="H217" s="215"/>
      <c r="I217" s="215"/>
      <c r="J217" s="215"/>
      <c r="K217" s="215"/>
      <c r="L217" s="215"/>
      <c r="M217" s="215"/>
      <c r="N217" s="215"/>
      <c r="O217" s="215"/>
      <c r="P217" s="215"/>
      <c r="Q217" s="215"/>
      <c r="R217" s="215"/>
      <c r="S217" s="215"/>
      <c r="T217" s="215"/>
      <c r="U217" s="215"/>
      <c r="V217" s="215"/>
      <c r="W217" s="215"/>
      <c r="X217" s="215"/>
      <c r="Y217" s="215"/>
      <c r="Z217" s="215"/>
    </row>
    <row r="218" spans="1:26" ht="14.25" customHeight="1" x14ac:dyDescent="0.25">
      <c r="A218" s="215"/>
      <c r="B218" s="215"/>
      <c r="C218" s="215"/>
      <c r="D218" s="215"/>
      <c r="E218" s="215"/>
      <c r="F218" s="215"/>
      <c r="G218" s="215"/>
      <c r="H218" s="215"/>
      <c r="I218" s="215"/>
      <c r="J218" s="215"/>
      <c r="K218" s="215"/>
      <c r="L218" s="215"/>
      <c r="M218" s="215"/>
      <c r="N218" s="215"/>
      <c r="O218" s="215"/>
      <c r="P218" s="215"/>
      <c r="Q218" s="215"/>
      <c r="R218" s="215"/>
      <c r="S218" s="215"/>
      <c r="T218" s="215"/>
      <c r="U218" s="215"/>
      <c r="V218" s="215"/>
      <c r="W218" s="215"/>
      <c r="X218" s="215"/>
      <c r="Y218" s="215"/>
      <c r="Z218" s="215"/>
    </row>
    <row r="219" spans="1:26" ht="14.25" customHeight="1" x14ac:dyDescent="0.25">
      <c r="A219" s="215"/>
      <c r="B219" s="215"/>
      <c r="C219" s="215"/>
      <c r="D219" s="215"/>
      <c r="E219" s="215"/>
      <c r="F219" s="215"/>
      <c r="G219" s="215"/>
      <c r="H219" s="215"/>
      <c r="I219" s="215"/>
      <c r="J219" s="215"/>
      <c r="K219" s="215"/>
      <c r="L219" s="215"/>
      <c r="M219" s="215"/>
      <c r="N219" s="215"/>
      <c r="O219" s="215"/>
      <c r="P219" s="215"/>
      <c r="Q219" s="215"/>
      <c r="R219" s="215"/>
      <c r="S219" s="215"/>
      <c r="T219" s="215"/>
      <c r="U219" s="215"/>
      <c r="V219" s="215"/>
      <c r="W219" s="215"/>
      <c r="X219" s="215"/>
      <c r="Y219" s="215"/>
      <c r="Z219" s="215"/>
    </row>
    <row r="220" spans="1:26" ht="14.25" customHeight="1" x14ac:dyDescent="0.25">
      <c r="A220" s="215"/>
      <c r="B220" s="215"/>
      <c r="C220" s="215"/>
      <c r="D220" s="215"/>
      <c r="E220" s="215"/>
      <c r="F220" s="215"/>
      <c r="G220" s="215"/>
      <c r="H220" s="215"/>
      <c r="I220" s="215"/>
      <c r="J220" s="215"/>
      <c r="K220" s="215"/>
      <c r="L220" s="215"/>
      <c r="M220" s="215"/>
      <c r="N220" s="215"/>
      <c r="O220" s="215"/>
      <c r="P220" s="215"/>
      <c r="Q220" s="215"/>
      <c r="R220" s="215"/>
      <c r="S220" s="215"/>
      <c r="T220" s="215"/>
      <c r="U220" s="215"/>
      <c r="V220" s="215"/>
      <c r="W220" s="215"/>
      <c r="X220" s="215"/>
      <c r="Y220" s="215"/>
      <c r="Z220" s="215"/>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A2:L2"/>
    <mergeCell ref="A3:L3"/>
    <mergeCell ref="B4:C4"/>
    <mergeCell ref="A1:L1"/>
  </mergeCell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22A35"/>
  </sheetPr>
  <dimension ref="A1:BZ461"/>
  <sheetViews>
    <sheetView showGridLines="0" tabSelected="1" topLeftCell="AO19" workbookViewId="0">
      <selection activeCell="AV19" sqref="AV19:AV43"/>
    </sheetView>
  </sheetViews>
  <sheetFormatPr baseColWidth="10" defaultColWidth="14.42578125" defaultRowHeight="15" customHeight="1" x14ac:dyDescent="0.25"/>
  <cols>
    <col min="1" max="1" width="1.140625" customWidth="1"/>
    <col min="2" max="2" width="21.42578125" customWidth="1"/>
    <col min="3" max="3" width="28" customWidth="1"/>
    <col min="4" max="4" width="17.85546875" customWidth="1"/>
    <col min="5" max="5" width="50.140625" customWidth="1"/>
    <col min="6" max="6" width="41.42578125" customWidth="1"/>
    <col min="7" max="7" width="40.7109375" customWidth="1"/>
    <col min="8" max="8" width="16" customWidth="1"/>
    <col min="9" max="9" width="34" customWidth="1"/>
    <col min="10" max="10" width="4.140625" customWidth="1"/>
    <col min="11" max="11" width="32.28515625" customWidth="1"/>
    <col min="12" max="12" width="54.5703125" customWidth="1"/>
    <col min="13" max="13" width="12.7109375" customWidth="1"/>
    <col min="14" max="15" width="5.28515625" customWidth="1"/>
    <col min="16" max="16" width="15.85546875" customWidth="1"/>
    <col min="17" max="17" width="48.85546875" customWidth="1"/>
    <col min="18" max="18" width="25.5703125" customWidth="1"/>
    <col min="19" max="19" width="21.28515625" customWidth="1"/>
    <col min="20" max="20" width="17.5703125" hidden="1" customWidth="1"/>
    <col min="21" max="21" width="19.28515625" customWidth="1"/>
    <col min="22" max="23" width="19.5703125" customWidth="1"/>
    <col min="24" max="25" width="16" customWidth="1"/>
    <col min="26" max="27" width="6.140625" customWidth="1"/>
    <col min="28" max="28" width="19.85546875" customWidth="1"/>
    <col min="29" max="29" width="59.42578125" customWidth="1"/>
    <col min="30" max="30" width="42" customWidth="1"/>
    <col min="31" max="31" width="16.140625" customWidth="1"/>
    <col min="32" max="32" width="26.140625" customWidth="1"/>
    <col min="33" max="38" width="21" customWidth="1"/>
    <col min="39" max="39" width="19.5703125" customWidth="1"/>
    <col min="40" max="41" width="19.85546875" customWidth="1"/>
    <col min="42" max="44" width="11.28515625" customWidth="1"/>
    <col min="45" max="48" width="18" customWidth="1"/>
    <col min="49" max="60" width="3.85546875" customWidth="1"/>
    <col min="61" max="61" width="3.28515625" customWidth="1"/>
    <col min="62" max="66" width="10.85546875" customWidth="1"/>
    <col min="67" max="67" width="30.42578125" customWidth="1"/>
    <col min="68" max="68" width="154.42578125" customWidth="1"/>
    <col min="69" max="78" width="10.85546875" customWidth="1"/>
  </cols>
  <sheetData>
    <row r="1" spans="1:78" ht="8.25" customHeight="1" x14ac:dyDescent="0.25">
      <c r="A1" s="4"/>
      <c r="B1" s="4"/>
      <c r="C1" s="248"/>
      <c r="D1" s="248"/>
      <c r="E1" s="249"/>
      <c r="F1" s="249"/>
      <c r="G1" s="249"/>
      <c r="H1" s="4"/>
      <c r="I1" s="250"/>
      <c r="J1" s="250"/>
      <c r="K1" s="251"/>
      <c r="L1" s="250"/>
      <c r="M1" s="252"/>
      <c r="N1" s="250"/>
      <c r="O1" s="250"/>
      <c r="P1" s="252"/>
      <c r="Q1" s="250"/>
      <c r="R1" s="253"/>
      <c r="S1" s="250"/>
      <c r="T1" s="250"/>
      <c r="U1" s="250"/>
      <c r="V1" s="250"/>
      <c r="W1" s="250"/>
      <c r="X1" s="250"/>
      <c r="Y1" s="250"/>
      <c r="Z1" s="250"/>
      <c r="AA1" s="250"/>
      <c r="AB1" s="252"/>
      <c r="AC1" s="250"/>
      <c r="AD1" s="250"/>
      <c r="AE1" s="253"/>
      <c r="AF1" s="254"/>
      <c r="AG1" s="254"/>
      <c r="AH1" s="254"/>
      <c r="AI1" s="254"/>
      <c r="AJ1" s="254"/>
      <c r="AK1" s="254"/>
    </row>
    <row r="2" spans="1:78" ht="12.75" customHeight="1" x14ac:dyDescent="0.25">
      <c r="A2" s="4"/>
      <c r="B2" s="4"/>
      <c r="C2" s="248"/>
      <c r="D2" s="248"/>
      <c r="E2" s="249"/>
      <c r="F2" s="249"/>
      <c r="G2" s="249"/>
      <c r="H2" s="4"/>
      <c r="I2" s="250"/>
      <c r="J2" s="250"/>
      <c r="K2" s="251"/>
      <c r="L2" s="250"/>
      <c r="M2" s="252"/>
      <c r="N2" s="250"/>
      <c r="O2" s="250"/>
      <c r="P2" s="252"/>
      <c r="Q2" s="250"/>
      <c r="R2" s="253"/>
      <c r="S2" s="250"/>
      <c r="T2" s="250"/>
      <c r="U2" s="250"/>
      <c r="V2" s="250"/>
      <c r="W2" s="250"/>
      <c r="X2" s="250"/>
      <c r="Y2" s="250"/>
      <c r="Z2" s="250"/>
      <c r="AA2" s="250"/>
      <c r="AB2" s="252"/>
      <c r="AC2" s="250"/>
      <c r="AD2" s="250"/>
      <c r="AE2" s="253"/>
      <c r="AF2" s="254"/>
      <c r="AG2" s="254"/>
      <c r="AH2" s="254"/>
      <c r="AI2" s="254"/>
      <c r="AJ2" s="254"/>
      <c r="AK2" s="254"/>
    </row>
    <row r="3" spans="1:78" ht="12.75" customHeight="1" x14ac:dyDescent="0.25">
      <c r="A3" s="4"/>
      <c r="B3" s="4"/>
      <c r="C3" s="248" t="str">
        <f>IF(ISBLANK(C11),"",MID(Q11,1,3))</f>
        <v>MDS</v>
      </c>
      <c r="D3" s="248"/>
      <c r="E3" s="249"/>
      <c r="F3" s="249"/>
      <c r="G3" s="249"/>
      <c r="H3" s="4"/>
      <c r="I3" s="250"/>
      <c r="J3" s="250"/>
      <c r="K3" s="251"/>
      <c r="L3" s="250"/>
      <c r="M3" s="252"/>
      <c r="N3" s="250"/>
      <c r="O3" s="250"/>
      <c r="P3" s="252"/>
      <c r="Q3" s="250"/>
      <c r="R3" s="253"/>
      <c r="S3" s="250"/>
      <c r="T3" s="250"/>
      <c r="U3" s="250"/>
      <c r="V3" s="250"/>
      <c r="W3" s="250"/>
      <c r="X3" s="250"/>
      <c r="Y3" s="250"/>
      <c r="Z3" s="250"/>
      <c r="AA3" s="250"/>
      <c r="AB3" s="252"/>
      <c r="AC3" s="250"/>
      <c r="AD3" s="250"/>
      <c r="AE3" s="253"/>
      <c r="AF3" s="254"/>
      <c r="AG3" s="254"/>
      <c r="AH3" s="254"/>
      <c r="AI3" s="254"/>
      <c r="AJ3" s="254"/>
      <c r="AK3" s="254"/>
    </row>
    <row r="4" spans="1:78" ht="12.75" customHeight="1" x14ac:dyDescent="0.25">
      <c r="A4" s="4"/>
      <c r="B4" s="4"/>
      <c r="C4" s="248"/>
      <c r="D4" s="248"/>
      <c r="E4" s="249"/>
      <c r="F4" s="249"/>
      <c r="G4" s="249"/>
      <c r="H4" s="4"/>
      <c r="I4" s="250"/>
      <c r="J4" s="250"/>
      <c r="K4" s="251"/>
      <c r="L4" s="250"/>
      <c r="M4" s="252"/>
      <c r="N4" s="250"/>
      <c r="O4" s="250"/>
      <c r="P4" s="252"/>
      <c r="Q4" s="250"/>
      <c r="R4" s="253"/>
      <c r="S4" s="250"/>
      <c r="T4" s="250"/>
      <c r="U4" s="250"/>
      <c r="V4" s="250"/>
      <c r="W4" s="250"/>
      <c r="X4" s="250"/>
      <c r="Y4" s="250"/>
      <c r="Z4" s="250"/>
      <c r="AA4" s="250"/>
      <c r="AB4" s="252"/>
      <c r="AC4" s="250"/>
      <c r="AD4" s="250"/>
      <c r="AE4" s="253"/>
      <c r="AF4" s="254"/>
      <c r="AG4" s="254"/>
      <c r="AH4" s="254"/>
      <c r="AI4" s="254"/>
      <c r="AJ4" s="254"/>
      <c r="AK4" s="254"/>
    </row>
    <row r="5" spans="1:78" ht="12.75" customHeight="1" x14ac:dyDescent="0.25">
      <c r="A5" s="4"/>
      <c r="B5" s="4"/>
      <c r="C5" s="248"/>
      <c r="D5" s="248"/>
      <c r="E5" s="249"/>
      <c r="F5" s="249"/>
      <c r="G5" s="249"/>
      <c r="H5" s="4"/>
      <c r="I5" s="250"/>
      <c r="J5" s="250"/>
      <c r="K5" s="251"/>
      <c r="L5" s="250"/>
      <c r="M5" s="252"/>
      <c r="N5" s="250"/>
      <c r="O5" s="250"/>
      <c r="P5" s="252"/>
      <c r="Q5" s="250"/>
      <c r="R5" s="253"/>
      <c r="S5" s="250"/>
      <c r="T5" s="255"/>
      <c r="U5" s="255"/>
      <c r="V5" s="255"/>
      <c r="W5" s="255"/>
      <c r="X5" s="255"/>
      <c r="Y5" s="255"/>
      <c r="Z5" s="255"/>
      <c r="AA5" s="255"/>
      <c r="AB5" s="252"/>
      <c r="AC5" s="250"/>
      <c r="AD5" s="250"/>
      <c r="AE5" s="253"/>
      <c r="AF5" s="254"/>
      <c r="AG5" s="254"/>
      <c r="AH5" s="254"/>
      <c r="AI5" s="254"/>
      <c r="AJ5" s="254"/>
      <c r="AK5" s="254"/>
    </row>
    <row r="6" spans="1:78" ht="12.75" customHeight="1" x14ac:dyDescent="0.25">
      <c r="A6" s="4"/>
      <c r="B6" s="4"/>
      <c r="C6" s="248"/>
      <c r="D6" s="248"/>
      <c r="E6" s="249"/>
      <c r="F6" s="249"/>
      <c r="G6" s="249"/>
      <c r="H6" s="4"/>
      <c r="I6" s="250"/>
      <c r="J6" s="250"/>
      <c r="K6" s="251"/>
      <c r="L6" s="250"/>
      <c r="M6" s="252"/>
      <c r="N6" s="250"/>
      <c r="O6" s="250"/>
      <c r="P6" s="252"/>
      <c r="Q6" s="250"/>
      <c r="R6" s="253"/>
      <c r="S6" s="250"/>
      <c r="T6" s="250"/>
      <c r="U6" s="250"/>
      <c r="V6" s="250"/>
      <c r="W6" s="250"/>
      <c r="X6" s="250"/>
      <c r="Y6" s="250"/>
      <c r="Z6" s="250"/>
      <c r="AA6" s="250"/>
      <c r="AB6" s="252"/>
      <c r="AC6" s="250"/>
      <c r="AD6" s="250"/>
      <c r="AE6" s="253"/>
      <c r="AF6" s="254"/>
      <c r="AG6" s="254"/>
      <c r="AH6" s="254"/>
      <c r="AI6" s="254"/>
      <c r="AJ6" s="254"/>
      <c r="AK6" s="254"/>
    </row>
    <row r="7" spans="1:78" ht="12.75" customHeight="1" x14ac:dyDescent="0.25">
      <c r="A7" s="4"/>
      <c r="B7" s="4"/>
      <c r="C7" s="248"/>
      <c r="D7" s="248"/>
      <c r="E7" s="249"/>
      <c r="F7" s="249"/>
      <c r="G7" s="249"/>
      <c r="H7" s="4"/>
      <c r="I7" s="250"/>
      <c r="J7" s="250"/>
      <c r="K7" s="251"/>
      <c r="L7" s="250"/>
      <c r="M7" s="252"/>
      <c r="N7" s="250"/>
      <c r="O7" s="250"/>
      <c r="P7" s="252"/>
      <c r="Q7" s="250"/>
      <c r="R7" s="253"/>
      <c r="S7" s="250"/>
      <c r="T7" s="250"/>
      <c r="U7" s="250"/>
      <c r="V7" s="250"/>
      <c r="W7" s="250"/>
      <c r="X7" s="250"/>
      <c r="Y7" s="250"/>
      <c r="Z7" s="250"/>
      <c r="AA7" s="250"/>
      <c r="AB7" s="252"/>
      <c r="AC7" s="250"/>
      <c r="AD7" s="250"/>
      <c r="AE7" s="253"/>
      <c r="AF7" s="254"/>
      <c r="AG7" s="254"/>
      <c r="AH7" s="254"/>
      <c r="AI7" s="254"/>
      <c r="AJ7" s="254"/>
      <c r="AK7" s="254"/>
    </row>
    <row r="8" spans="1:78" ht="12.75" customHeight="1" x14ac:dyDescent="0.25">
      <c r="A8" s="4"/>
      <c r="B8" s="4"/>
      <c r="C8" s="248"/>
      <c r="D8" s="248"/>
      <c r="E8" s="249"/>
      <c r="F8" s="249"/>
      <c r="G8" s="249"/>
      <c r="H8" s="4"/>
      <c r="I8" s="250"/>
      <c r="J8" s="250"/>
      <c r="K8" s="251"/>
      <c r="L8" s="250"/>
      <c r="M8" s="252"/>
      <c r="N8" s="250"/>
      <c r="O8" s="250"/>
      <c r="P8" s="252"/>
      <c r="Q8" s="250"/>
      <c r="R8" s="253"/>
      <c r="S8" s="250"/>
      <c r="T8" s="250"/>
      <c r="U8" s="250"/>
      <c r="V8" s="250"/>
      <c r="W8" s="250"/>
      <c r="X8" s="250"/>
      <c r="Y8" s="250"/>
      <c r="Z8" s="250"/>
      <c r="AA8" s="250"/>
      <c r="AB8" s="252"/>
      <c r="AC8" s="250"/>
      <c r="AD8" s="250"/>
      <c r="AE8" s="253"/>
      <c r="AF8" s="254"/>
      <c r="AG8" s="254"/>
      <c r="AH8" s="254"/>
      <c r="AI8" s="254"/>
      <c r="AJ8" s="254"/>
      <c r="AK8" s="254"/>
    </row>
    <row r="9" spans="1:78" ht="12" customHeight="1" x14ac:dyDescent="0.25">
      <c r="A9" s="4"/>
      <c r="B9" s="4"/>
      <c r="C9" s="248"/>
      <c r="D9" s="248"/>
      <c r="E9" s="249"/>
      <c r="F9" s="249"/>
      <c r="G9" s="249"/>
      <c r="H9" s="4"/>
      <c r="I9" s="4"/>
      <c r="J9" s="4"/>
      <c r="K9" s="643"/>
      <c r="L9" s="454"/>
      <c r="M9" s="454"/>
      <c r="N9" s="454"/>
      <c r="O9" s="454"/>
      <c r="P9" s="454"/>
      <c r="Q9" s="454"/>
      <c r="R9" s="454"/>
      <c r="S9" s="454"/>
      <c r="T9" s="454"/>
      <c r="U9" s="454"/>
      <c r="V9" s="454"/>
      <c r="W9" s="454"/>
      <c r="X9" s="454"/>
      <c r="Y9" s="454"/>
      <c r="Z9" s="454"/>
      <c r="AA9" s="454"/>
      <c r="AB9" s="454"/>
      <c r="AC9" s="454"/>
      <c r="AD9" s="454"/>
      <c r="AE9" s="454"/>
      <c r="AF9" s="254"/>
      <c r="AG9" s="254"/>
      <c r="AH9" s="254"/>
      <c r="AI9" s="254"/>
      <c r="AJ9" s="254"/>
      <c r="AK9" s="254"/>
    </row>
    <row r="10" spans="1:78" ht="12.75" customHeight="1" x14ac:dyDescent="0.25">
      <c r="A10" s="4"/>
      <c r="B10" s="4"/>
      <c r="C10" s="248"/>
      <c r="D10" s="248"/>
      <c r="E10" s="249"/>
      <c r="F10" s="249"/>
      <c r="G10" s="249"/>
      <c r="H10" s="4"/>
      <c r="I10" s="53"/>
      <c r="J10" s="53"/>
      <c r="K10" s="257"/>
      <c r="L10" s="53"/>
      <c r="M10" s="254"/>
      <c r="N10" s="53"/>
      <c r="O10" s="53"/>
      <c r="P10" s="254"/>
      <c r="Q10" s="53"/>
      <c r="R10" s="258"/>
      <c r="S10" s="53"/>
      <c r="T10" s="53"/>
      <c r="U10" s="53"/>
      <c r="V10" s="53"/>
      <c r="W10" s="53"/>
      <c r="X10" s="53"/>
      <c r="Y10" s="53"/>
      <c r="Z10" s="53"/>
      <c r="AA10" s="53"/>
      <c r="AB10" s="254"/>
      <c r="AC10" s="53"/>
      <c r="AD10" s="53"/>
      <c r="AE10" s="258"/>
      <c r="AF10" s="53"/>
      <c r="AG10" s="53"/>
      <c r="AH10" s="53"/>
      <c r="AI10" s="53"/>
      <c r="AJ10" s="53"/>
      <c r="AK10" s="53"/>
    </row>
    <row r="11" spans="1:78" ht="27" customHeight="1" x14ac:dyDescent="0.25">
      <c r="A11" s="4"/>
      <c r="B11" s="259" t="s">
        <v>1166</v>
      </c>
      <c r="C11" s="579" t="s">
        <v>42</v>
      </c>
      <c r="D11" s="458"/>
      <c r="E11" s="458"/>
      <c r="F11" s="458"/>
      <c r="G11" s="458"/>
      <c r="H11" s="458"/>
      <c r="I11" s="260"/>
      <c r="J11" s="260"/>
      <c r="K11" s="261"/>
      <c r="L11" s="262"/>
      <c r="M11" s="263"/>
      <c r="N11" s="641" t="s">
        <v>1167</v>
      </c>
      <c r="O11" s="458"/>
      <c r="P11" s="458"/>
      <c r="Q11" s="644" t="str">
        <f>IF(ISBLANK(C11),"", VLOOKUP(C11,Maestros!J2:K11,2,FALSE))</f>
        <v xml:space="preserve">MDS01 </v>
      </c>
      <c r="R11" s="458"/>
      <c r="S11" s="458"/>
      <c r="T11" s="458"/>
      <c r="U11" s="264"/>
      <c r="V11" s="264"/>
      <c r="W11" s="264"/>
      <c r="X11" s="264"/>
      <c r="Y11" s="264"/>
      <c r="Z11" s="264"/>
      <c r="AA11" s="264"/>
      <c r="AB11" s="264"/>
      <c r="AC11" s="264"/>
      <c r="AD11" s="264"/>
      <c r="AE11" s="265"/>
      <c r="AF11" s="264"/>
      <c r="AG11" s="53"/>
      <c r="AH11" s="53"/>
      <c r="AI11" s="53"/>
      <c r="AJ11" s="53"/>
      <c r="AK11" s="53"/>
    </row>
    <row r="12" spans="1:78" ht="27" customHeight="1" x14ac:dyDescent="0.25">
      <c r="A12" s="4"/>
      <c r="B12" s="259" t="s">
        <v>360</v>
      </c>
      <c r="C12" s="579" t="s">
        <v>111</v>
      </c>
      <c r="D12" s="458"/>
      <c r="E12" s="458"/>
      <c r="F12" s="458"/>
      <c r="G12" s="458"/>
      <c r="H12" s="458"/>
      <c r="I12" s="262"/>
      <c r="J12" s="262"/>
      <c r="K12" s="261"/>
      <c r="L12" s="262"/>
      <c r="M12" s="263"/>
      <c r="N12" s="641" t="s">
        <v>1167</v>
      </c>
      <c r="O12" s="458"/>
      <c r="P12" s="458"/>
      <c r="Q12" s="642" t="str">
        <f>IF(ISBLANK(C12),"", VLOOKUP(C12,Maestros!L2:M39,2,FALSE))</f>
        <v>MDS01.07</v>
      </c>
      <c r="R12" s="458"/>
      <c r="S12" s="458"/>
      <c r="T12" s="458"/>
      <c r="U12" s="264"/>
      <c r="V12" s="264"/>
      <c r="W12" s="264"/>
      <c r="X12" s="264"/>
      <c r="Y12" s="264"/>
      <c r="Z12" s="264"/>
      <c r="AA12" s="264"/>
      <c r="AB12" s="264"/>
      <c r="AC12" s="264"/>
      <c r="AD12" s="264"/>
      <c r="AE12" s="265"/>
      <c r="AF12" s="264"/>
      <c r="AG12" s="53"/>
      <c r="AH12" s="53"/>
      <c r="AI12" s="53"/>
      <c r="AJ12" s="53"/>
      <c r="AK12" s="53"/>
    </row>
    <row r="13" spans="1:78" ht="30" customHeight="1" x14ac:dyDescent="0.25">
      <c r="A13" s="4"/>
      <c r="B13" s="259" t="s">
        <v>1168</v>
      </c>
      <c r="C13" s="597" t="s">
        <v>1169</v>
      </c>
      <c r="D13" s="458"/>
      <c r="E13" s="458"/>
      <c r="F13" s="458"/>
      <c r="G13" s="458"/>
      <c r="H13" s="458"/>
      <c r="I13" s="458"/>
      <c r="J13" s="458"/>
      <c r="K13" s="458"/>
      <c r="L13" s="458"/>
      <c r="M13" s="459"/>
      <c r="N13" s="641" t="s">
        <v>1170</v>
      </c>
      <c r="O13" s="458"/>
      <c r="P13" s="458"/>
      <c r="Q13" s="642" t="str">
        <f>IF(LEN(Q11)=0,"",IF(C3="MED",Maestros!I2,IF(OR(C3="MDS",C3="MDI",C3="MCS",C3="MPS"),Maestros!I3,IF(OR(C3="MAJ",C3="MAT",C3="MAH",C3="MAG"),Maestros!I4,Maestros!I5))))</f>
        <v>MISIONAL</v>
      </c>
      <c r="R13" s="458"/>
      <c r="S13" s="458"/>
      <c r="T13" s="458"/>
      <c r="U13" s="264"/>
      <c r="V13" s="264"/>
      <c r="W13" s="264"/>
      <c r="X13" s="264"/>
      <c r="Y13" s="264"/>
      <c r="Z13" s="264"/>
      <c r="AA13" s="264"/>
      <c r="AB13" s="264"/>
      <c r="AC13" s="264"/>
      <c r="AD13" s="264"/>
      <c r="AE13" s="265"/>
      <c r="AF13" s="264"/>
      <c r="AG13" s="254"/>
      <c r="AH13" s="254"/>
      <c r="AI13" s="254"/>
      <c r="AJ13" s="254"/>
      <c r="AK13" s="254"/>
    </row>
    <row r="14" spans="1:78" ht="12" customHeight="1" x14ac:dyDescent="0.25">
      <c r="A14" s="4"/>
      <c r="B14" s="4"/>
      <c r="C14" s="248"/>
      <c r="D14" s="248"/>
      <c r="E14" s="249"/>
      <c r="F14" s="249"/>
      <c r="G14" s="249"/>
      <c r="H14" s="4"/>
      <c r="I14" s="256"/>
      <c r="J14" s="256"/>
      <c r="K14" s="251"/>
      <c r="L14" s="252"/>
      <c r="M14" s="256"/>
      <c r="N14" s="256"/>
      <c r="O14" s="256"/>
      <c r="P14" s="256"/>
      <c r="Q14" s="256"/>
      <c r="R14" s="256"/>
      <c r="S14" s="256"/>
      <c r="T14" s="256"/>
      <c r="U14" s="256"/>
      <c r="V14" s="256"/>
      <c r="W14" s="256"/>
      <c r="X14" s="256"/>
      <c r="Y14" s="256"/>
      <c r="Z14" s="256"/>
      <c r="AA14" s="256"/>
      <c r="AB14" s="256"/>
      <c r="AC14" s="256"/>
      <c r="AD14" s="256"/>
      <c r="AE14" s="256"/>
      <c r="AF14" s="254"/>
      <c r="AG14" s="254"/>
      <c r="AH14" s="254"/>
      <c r="AI14" s="254"/>
      <c r="AJ14" s="254"/>
      <c r="AK14" s="254"/>
    </row>
    <row r="15" spans="1:78" ht="33.75" customHeight="1" x14ac:dyDescent="0.3">
      <c r="A15" s="266"/>
      <c r="B15" s="580" t="s">
        <v>1171</v>
      </c>
      <c r="C15" s="506"/>
      <c r="D15" s="506"/>
      <c r="E15" s="506"/>
      <c r="F15" s="506"/>
      <c r="G15" s="506"/>
      <c r="H15" s="506"/>
      <c r="I15" s="506"/>
      <c r="J15" s="506"/>
      <c r="K15" s="506"/>
      <c r="L15" s="506"/>
      <c r="M15" s="506"/>
      <c r="N15" s="630" t="s">
        <v>1172</v>
      </c>
      <c r="O15" s="506"/>
      <c r="P15" s="542"/>
      <c r="Q15" s="630" t="s">
        <v>1173</v>
      </c>
      <c r="R15" s="506"/>
      <c r="S15" s="506"/>
      <c r="T15" s="506"/>
      <c r="U15" s="506"/>
      <c r="V15" s="506"/>
      <c r="W15" s="506"/>
      <c r="X15" s="506"/>
      <c r="Y15" s="506"/>
      <c r="Z15" s="506"/>
      <c r="AA15" s="506"/>
      <c r="AB15" s="506"/>
      <c r="AC15" s="631" t="s">
        <v>1174</v>
      </c>
      <c r="AD15" s="506"/>
      <c r="AE15" s="506"/>
      <c r="AF15" s="506"/>
      <c r="AG15" s="595" t="s">
        <v>1175</v>
      </c>
      <c r="AH15" s="506"/>
      <c r="AI15" s="506"/>
      <c r="AJ15" s="506"/>
      <c r="AK15" s="506"/>
      <c r="AL15" s="506"/>
      <c r="AM15" s="506"/>
      <c r="AN15" s="506"/>
      <c r="AO15" s="506"/>
      <c r="AP15" s="506"/>
      <c r="AQ15" s="506"/>
      <c r="AR15" s="506"/>
      <c r="AS15" s="506"/>
      <c r="AT15" s="506"/>
      <c r="AU15" s="506"/>
      <c r="AV15" s="506"/>
      <c r="AW15" s="506"/>
      <c r="AX15" s="506"/>
      <c r="AY15" s="506"/>
      <c r="AZ15" s="506"/>
      <c r="BA15" s="506"/>
      <c r="BB15" s="506"/>
      <c r="BC15" s="506"/>
      <c r="BD15" s="506"/>
      <c r="BE15" s="506"/>
      <c r="BF15" s="506"/>
      <c r="BG15" s="506"/>
      <c r="BH15" s="506"/>
      <c r="BI15" s="507"/>
      <c r="BJ15" s="266"/>
      <c r="BK15" s="266"/>
      <c r="BL15" s="267"/>
      <c r="BM15" s="267"/>
      <c r="BN15" s="267"/>
      <c r="BO15" s="267"/>
      <c r="BP15" s="267"/>
      <c r="BQ15" s="267"/>
      <c r="BR15" s="267"/>
      <c r="BS15" s="267"/>
      <c r="BT15" s="267"/>
      <c r="BU15" s="267"/>
      <c r="BV15" s="267"/>
      <c r="BW15" s="267"/>
      <c r="BX15" s="267"/>
      <c r="BY15" s="267"/>
      <c r="BZ15" s="267"/>
    </row>
    <row r="16" spans="1:78" ht="37.5" customHeight="1" x14ac:dyDescent="0.25">
      <c r="A16" s="4"/>
      <c r="B16" s="596" t="s">
        <v>0</v>
      </c>
      <c r="C16" s="581" t="s">
        <v>1176</v>
      </c>
      <c r="D16" s="581" t="s">
        <v>1177</v>
      </c>
      <c r="E16" s="581" t="s">
        <v>1178</v>
      </c>
      <c r="F16" s="581" t="s">
        <v>1179</v>
      </c>
      <c r="G16" s="581" t="s">
        <v>1180</v>
      </c>
      <c r="H16" s="589" t="s">
        <v>1</v>
      </c>
      <c r="I16" s="589" t="s">
        <v>1181</v>
      </c>
      <c r="J16" s="589" t="s">
        <v>1182</v>
      </c>
      <c r="K16" s="610" t="s">
        <v>1183</v>
      </c>
      <c r="L16" s="609" t="s">
        <v>1184</v>
      </c>
      <c r="M16" s="586" t="s">
        <v>2</v>
      </c>
      <c r="N16" s="587" t="s">
        <v>1185</v>
      </c>
      <c r="O16" s="446"/>
      <c r="P16" s="588"/>
      <c r="Q16" s="645" t="s">
        <v>1186</v>
      </c>
      <c r="R16" s="510"/>
      <c r="S16" s="510"/>
      <c r="T16" s="510"/>
      <c r="U16" s="510"/>
      <c r="V16" s="510"/>
      <c r="W16" s="510"/>
      <c r="X16" s="510"/>
      <c r="Y16" s="481"/>
      <c r="Z16" s="647" t="s">
        <v>1187</v>
      </c>
      <c r="AA16" s="446"/>
      <c r="AB16" s="446"/>
      <c r="AC16" s="598" t="s">
        <v>1188</v>
      </c>
      <c r="AD16" s="448"/>
      <c r="AE16" s="448"/>
      <c r="AF16" s="448"/>
      <c r="AG16" s="593" t="s">
        <v>1189</v>
      </c>
      <c r="AH16" s="562"/>
      <c r="AI16" s="562"/>
      <c r="AJ16" s="562"/>
      <c r="AK16" s="562"/>
      <c r="AL16" s="562"/>
      <c r="AM16" s="562"/>
      <c r="AN16" s="562"/>
      <c r="AO16" s="562"/>
      <c r="AP16" s="562"/>
      <c r="AQ16" s="562"/>
      <c r="AR16" s="594"/>
      <c r="AS16" s="593" t="s">
        <v>1190</v>
      </c>
      <c r="AT16" s="562"/>
      <c r="AU16" s="562"/>
      <c r="AV16" s="594"/>
      <c r="AW16" s="598" t="s">
        <v>1191</v>
      </c>
      <c r="AX16" s="448"/>
      <c r="AY16" s="448"/>
      <c r="AZ16" s="448"/>
      <c r="BA16" s="448"/>
      <c r="BB16" s="448"/>
      <c r="BC16" s="448"/>
      <c r="BD16" s="448"/>
      <c r="BE16" s="448"/>
      <c r="BF16" s="448"/>
      <c r="BG16" s="448"/>
      <c r="BH16" s="448"/>
      <c r="BI16" s="599"/>
      <c r="BJ16" s="268"/>
      <c r="BK16" s="268"/>
      <c r="BL16" s="269"/>
      <c r="BM16" s="269"/>
      <c r="BN16" s="269"/>
      <c r="BO16" s="269"/>
      <c r="BP16" s="269"/>
      <c r="BQ16" s="269"/>
      <c r="BR16" s="269"/>
      <c r="BS16" s="269"/>
      <c r="BT16" s="269"/>
      <c r="BU16" s="269"/>
      <c r="BV16" s="269"/>
      <c r="BW16" s="269"/>
      <c r="BX16" s="269"/>
      <c r="BY16" s="269"/>
      <c r="BZ16" s="269"/>
    </row>
    <row r="17" spans="1:78" ht="36.75" customHeight="1" x14ac:dyDescent="0.25">
      <c r="A17" s="4"/>
      <c r="B17" s="553"/>
      <c r="C17" s="462"/>
      <c r="D17" s="462"/>
      <c r="E17" s="462"/>
      <c r="F17" s="462"/>
      <c r="G17" s="462"/>
      <c r="H17" s="462"/>
      <c r="I17" s="462"/>
      <c r="J17" s="462"/>
      <c r="K17" s="462"/>
      <c r="L17" s="462"/>
      <c r="M17" s="571"/>
      <c r="N17" s="585" t="s">
        <v>1192</v>
      </c>
      <c r="O17" s="584" t="s">
        <v>1193</v>
      </c>
      <c r="P17" s="583" t="s">
        <v>1194</v>
      </c>
      <c r="Q17" s="582" t="s">
        <v>1195</v>
      </c>
      <c r="R17" s="582" t="s">
        <v>1196</v>
      </c>
      <c r="S17" s="637" t="s">
        <v>1197</v>
      </c>
      <c r="T17" s="582" t="s">
        <v>1198</v>
      </c>
      <c r="U17" s="636" t="s">
        <v>1199</v>
      </c>
      <c r="V17" s="582" t="s">
        <v>1200</v>
      </c>
      <c r="W17" s="582" t="s">
        <v>1201</v>
      </c>
      <c r="X17" s="646" t="s">
        <v>1202</v>
      </c>
      <c r="Y17" s="459"/>
      <c r="Z17" s="632" t="s">
        <v>1192</v>
      </c>
      <c r="AA17" s="632" t="s">
        <v>1193</v>
      </c>
      <c r="AB17" s="639" t="s">
        <v>1194</v>
      </c>
      <c r="AC17" s="640" t="s">
        <v>1203</v>
      </c>
      <c r="AD17" s="648" t="s">
        <v>1204</v>
      </c>
      <c r="AE17" s="640" t="s">
        <v>1205</v>
      </c>
      <c r="AF17" s="648" t="s">
        <v>1206</v>
      </c>
      <c r="AG17" s="591" t="s">
        <v>1207</v>
      </c>
      <c r="AH17" s="590" t="s">
        <v>1208</v>
      </c>
      <c r="AI17" s="592" t="s">
        <v>1209</v>
      </c>
      <c r="AJ17" s="591" t="s">
        <v>1210</v>
      </c>
      <c r="AK17" s="590" t="s">
        <v>1211</v>
      </c>
      <c r="AL17" s="592" t="s">
        <v>1212</v>
      </c>
      <c r="AM17" s="591" t="s">
        <v>1213</v>
      </c>
      <c r="AN17" s="590" t="s">
        <v>1214</v>
      </c>
      <c r="AO17" s="592" t="s">
        <v>1215</v>
      </c>
      <c r="AP17" s="591" t="s">
        <v>1216</v>
      </c>
      <c r="AQ17" s="590" t="s">
        <v>1217</v>
      </c>
      <c r="AR17" s="592" t="s">
        <v>1218</v>
      </c>
      <c r="AS17" s="623" t="s">
        <v>1219</v>
      </c>
      <c r="AT17" s="608" t="s">
        <v>1220</v>
      </c>
      <c r="AU17" s="608" t="s">
        <v>1221</v>
      </c>
      <c r="AV17" s="624" t="s">
        <v>1222</v>
      </c>
      <c r="AW17" s="591" t="s">
        <v>1207</v>
      </c>
      <c r="AX17" s="590" t="s">
        <v>1208</v>
      </c>
      <c r="AY17" s="592" t="s">
        <v>1209</v>
      </c>
      <c r="AZ17" s="591" t="s">
        <v>1210</v>
      </c>
      <c r="BA17" s="590" t="s">
        <v>1211</v>
      </c>
      <c r="BB17" s="592" t="s">
        <v>1212</v>
      </c>
      <c r="BC17" s="591" t="s">
        <v>1213</v>
      </c>
      <c r="BD17" s="590" t="s">
        <v>1214</v>
      </c>
      <c r="BE17" s="592" t="s">
        <v>1215</v>
      </c>
      <c r="BF17" s="591" t="s">
        <v>1216</v>
      </c>
      <c r="BG17" s="590" t="s">
        <v>1217</v>
      </c>
      <c r="BH17" s="592" t="s">
        <v>1218</v>
      </c>
      <c r="BI17" s="600" t="s">
        <v>1223</v>
      </c>
      <c r="BJ17" s="269"/>
      <c r="BK17" s="269"/>
      <c r="BL17" s="269"/>
      <c r="BM17" s="269"/>
      <c r="BN17" s="269"/>
      <c r="BO17" s="269"/>
      <c r="BP17" s="269"/>
      <c r="BQ17" s="269"/>
      <c r="BR17" s="269"/>
      <c r="BS17" s="269"/>
      <c r="BT17" s="269"/>
      <c r="BU17" s="269"/>
      <c r="BV17" s="269"/>
      <c r="BW17" s="269"/>
      <c r="BX17" s="269"/>
      <c r="BY17" s="269"/>
      <c r="BZ17" s="269"/>
    </row>
    <row r="18" spans="1:78" ht="39" customHeight="1" x14ac:dyDescent="0.25">
      <c r="A18" s="4"/>
      <c r="B18" s="553"/>
      <c r="C18" s="462"/>
      <c r="D18" s="462"/>
      <c r="E18" s="462"/>
      <c r="F18" s="462"/>
      <c r="G18" s="462"/>
      <c r="H18" s="463"/>
      <c r="I18" s="496"/>
      <c r="J18" s="496"/>
      <c r="K18" s="496"/>
      <c r="L18" s="462"/>
      <c r="M18" s="498"/>
      <c r="N18" s="554"/>
      <c r="O18" s="496"/>
      <c r="P18" s="498"/>
      <c r="Q18" s="496"/>
      <c r="R18" s="496"/>
      <c r="S18" s="604"/>
      <c r="T18" s="496"/>
      <c r="U18" s="496"/>
      <c r="V18" s="496"/>
      <c r="W18" s="496"/>
      <c r="X18" s="270" t="s">
        <v>1192</v>
      </c>
      <c r="Y18" s="270" t="s">
        <v>1193</v>
      </c>
      <c r="Z18" s="496"/>
      <c r="AA18" s="496"/>
      <c r="AB18" s="625"/>
      <c r="AC18" s="554"/>
      <c r="AD18" s="498"/>
      <c r="AE18" s="554"/>
      <c r="AF18" s="498"/>
      <c r="AG18" s="554"/>
      <c r="AH18" s="496"/>
      <c r="AI18" s="498"/>
      <c r="AJ18" s="554"/>
      <c r="AK18" s="496"/>
      <c r="AL18" s="498"/>
      <c r="AM18" s="554"/>
      <c r="AN18" s="496"/>
      <c r="AO18" s="498"/>
      <c r="AP18" s="554"/>
      <c r="AQ18" s="496"/>
      <c r="AR18" s="498"/>
      <c r="AS18" s="604"/>
      <c r="AT18" s="496"/>
      <c r="AU18" s="496"/>
      <c r="AV18" s="625"/>
      <c r="AW18" s="554"/>
      <c r="AX18" s="496"/>
      <c r="AY18" s="498"/>
      <c r="AZ18" s="554"/>
      <c r="BA18" s="496"/>
      <c r="BB18" s="498"/>
      <c r="BC18" s="554"/>
      <c r="BD18" s="496"/>
      <c r="BE18" s="498"/>
      <c r="BF18" s="554"/>
      <c r="BG18" s="496"/>
      <c r="BH18" s="498"/>
      <c r="BI18" s="567"/>
      <c r="BJ18" s="269"/>
      <c r="BK18" s="269"/>
      <c r="BL18" s="269"/>
      <c r="BM18" s="269"/>
      <c r="BN18" s="269"/>
      <c r="BO18" s="269"/>
      <c r="BP18" s="269"/>
      <c r="BQ18" s="269"/>
      <c r="BR18" s="269"/>
      <c r="BS18" s="269"/>
      <c r="BT18" s="269"/>
      <c r="BU18" s="269"/>
      <c r="BV18" s="269"/>
      <c r="BW18" s="269"/>
      <c r="BX18" s="269"/>
      <c r="BY18" s="269"/>
      <c r="BZ18" s="269"/>
    </row>
    <row r="19" spans="1:78" ht="36.75" customHeight="1" x14ac:dyDescent="0.25">
      <c r="A19" s="4"/>
      <c r="B19" s="611" t="s">
        <v>31</v>
      </c>
      <c r="C19" s="620"/>
      <c r="D19" s="271"/>
      <c r="E19" s="272"/>
      <c r="F19" s="272"/>
      <c r="G19" s="272"/>
      <c r="H19" s="616" t="s">
        <v>16</v>
      </c>
      <c r="I19" s="605" t="s">
        <v>1224</v>
      </c>
      <c r="J19" s="577">
        <v>1</v>
      </c>
      <c r="K19" s="635" t="s">
        <v>43</v>
      </c>
      <c r="L19" s="612" t="s">
        <v>1225</v>
      </c>
      <c r="M19" s="603" t="s">
        <v>93</v>
      </c>
      <c r="N19" s="602">
        <v>4</v>
      </c>
      <c r="O19" s="602">
        <v>5</v>
      </c>
      <c r="P19" s="621" t="str">
        <f>IF(AND(OR(N19=1,N19=2),(OR(O19=1,O19=2))),"Zona Baja",IF(AND((N19=3),(O19=1)),"Zona Baja",IF(AND(OR(N19=1,N19=2),(O19=3)),"Zona Moderada",IF(AND((N19=4),(O19=1)),"Zona Moderada",IF(AND((N19=3),(O19=2)),"Zona Moderada",IF(AND((N19=5),(OR(O19=1,O19=2))),"Zona Alta",IF(AND((N19=4),(OR(O19=2,O19=3))),"Zona Alta",IF(AND((N19=3),(O19=3)),"Zona Alta",IF(AND((N19=2),(O19=4)),"Zona Alta",IF(AND((N19=1),(OR(O19=4,O19=5))),"Zona Alta",IF(AND((N19=2),(O19=5)),"Zona Extrema",IF(AND(OR(N19=3,N19=4,N19=5),(OR(O19=4,O19=5))),"Zona Extrema",IF(AND((N19=5),(O19=3)),"Zona Extrema","")))))))))))))</f>
        <v>Zona Extrema</v>
      </c>
      <c r="Q19" s="274" t="s">
        <v>1226</v>
      </c>
      <c r="R19" s="275" t="str">
        <f>'Evaluación del Control'!J4</f>
        <v xml:space="preserve">PREVENIR </v>
      </c>
      <c r="S19" s="626" t="str">
        <f>'Evaluación del Control'!L4</f>
        <v>Preventivo</v>
      </c>
      <c r="T19" s="627" t="str">
        <f>IF(M19="Riesgo de Corrupción",IF(S19="Preventivo","Probabilidad",IF(S19="Correctivo","Impacto","")),IF(S19="Preventivo","Probabilidad",IF(S19="","",IF(S19="Preventivo - Correctivo","Probabilidad - Impacto",IF(S19="Preventivo","Probabilidad",IF(S19="","",IF(S19="Preventivo - Correctivo","Probabilidad - Impacto","Impacto")))))))</f>
        <v>Probabilidad</v>
      </c>
      <c r="U19" s="638">
        <f>'Evaluación del Control'!Y9</f>
        <v>100</v>
      </c>
      <c r="V19" s="577" t="str">
        <f>'Evaluación del Control'!AD9</f>
        <v>Directamente</v>
      </c>
      <c r="W19" s="577" t="str">
        <f>'Evaluación del Control'!AE9</f>
        <v>Indirectamente</v>
      </c>
      <c r="X19" s="627">
        <f>+IFERROR(VLOOKUP('Evaluación del Control'!AF9,'Evaluación del Control'!$AG$6:$AL$14,5),0)</f>
        <v>2</v>
      </c>
      <c r="Y19" s="627">
        <f>+IFERROR(VLOOKUP('Evaluación del Control'!AF9,'Evaluación del Control'!$AG$6:$AL$14,6),0)</f>
        <v>0</v>
      </c>
      <c r="Z19" s="627">
        <f>IF(S19="","",IF((N19-X19)&lt;=0,1,(N19-X19)))</f>
        <v>2</v>
      </c>
      <c r="AA19" s="627">
        <f>IF(S19="","",IF((O19-Y19)&lt;=0,1,(O19-Y19)))</f>
        <v>5</v>
      </c>
      <c r="AB19" s="629" t="str">
        <f>IF(AND(OR(Z19=1,Z19=2),(OR(AA19=1,AA19=2))),"Zona Baja",IF(AND((Z19=3),(AA19=1)),"Zona Baja",IF(AND(OR(Z19=1,Z19=2),(AA19=3)),"Zona Moderada",IF(AND((Z19=4),(AA19=1)),"Zona Moderada",IF(AND((Z19=3),(AA19=2)),"Zona Moderada",IF(AND((Z19=5),(OR(AA19=1,AA19=2))),"Zona Alta",IF(AND((Z19=4),(OR(AA19=2,AA19=3))),"Zona Alta",IF(AND((Z19=3),(AA19=3)),"Zona Alta",IF(AND((Z19=2),(AA19=4)),"Zona Alta",IF(AND((Z19=1),(OR(AA19=4,AA19=5))),"Zona Alta",IF(AND((Z19=2),(AA19=5)),"Zona Extrema",IF(AND(OR(Z19=3,Z19=4,Z19=5),(OR(AA19=4,AA19=5))),"Zona Extrema",IF(AND((Z19=5),(AA19=3)),"Zona Extrema","")))))))))))))</f>
        <v>Zona Extrema</v>
      </c>
      <c r="AC19" s="276" t="s">
        <v>1228</v>
      </c>
      <c r="AD19" s="277" t="s">
        <v>1229</v>
      </c>
      <c r="AE19" s="278" t="s">
        <v>1230</v>
      </c>
      <c r="AF19" s="279" t="s">
        <v>1233</v>
      </c>
      <c r="AG19" s="578"/>
      <c r="AH19" s="569"/>
      <c r="AI19" s="570"/>
      <c r="AJ19" s="572"/>
      <c r="AK19" s="569"/>
      <c r="AL19" s="570"/>
      <c r="AM19" s="601" t="s">
        <v>1468</v>
      </c>
      <c r="AN19" s="601" t="s">
        <v>1469</v>
      </c>
      <c r="AO19" s="601" t="s">
        <v>1470</v>
      </c>
      <c r="AP19" s="572"/>
      <c r="AQ19" s="569"/>
      <c r="AR19" s="570"/>
      <c r="AS19" s="574"/>
      <c r="AT19" s="574"/>
      <c r="AU19" s="574" t="s">
        <v>1472</v>
      </c>
      <c r="AV19" s="574"/>
      <c r="AW19" s="572"/>
      <c r="AX19" s="569"/>
      <c r="AY19" s="570"/>
      <c r="AZ19" s="572"/>
      <c r="BA19" s="569"/>
      <c r="BB19" s="570"/>
      <c r="BC19" s="572">
        <v>0</v>
      </c>
      <c r="BD19" s="569">
        <v>0</v>
      </c>
      <c r="BE19" s="570">
        <v>0</v>
      </c>
      <c r="BF19" s="572"/>
      <c r="BG19" s="569"/>
      <c r="BH19" s="570"/>
      <c r="BI19" s="568">
        <f>SUM(AW19:BH23)</f>
        <v>0</v>
      </c>
      <c r="BJ19" s="294"/>
      <c r="BK19" s="295"/>
      <c r="BL19" s="294"/>
      <c r="BM19" s="294"/>
      <c r="BN19" s="294"/>
      <c r="BO19" s="294"/>
      <c r="BP19" s="294"/>
      <c r="BQ19" s="294"/>
      <c r="BR19" s="294"/>
      <c r="BS19" s="294"/>
      <c r="BT19" s="294"/>
      <c r="BU19" s="294"/>
      <c r="BV19" s="294"/>
      <c r="BW19" s="294"/>
      <c r="BX19" s="294"/>
      <c r="BY19" s="294"/>
      <c r="BZ19" s="294"/>
    </row>
    <row r="20" spans="1:78" ht="36.75" customHeight="1" x14ac:dyDescent="0.25">
      <c r="A20" s="4"/>
      <c r="B20" s="553"/>
      <c r="C20" s="462"/>
      <c r="D20" s="297"/>
      <c r="E20" s="300"/>
      <c r="F20" s="300"/>
      <c r="G20" s="300"/>
      <c r="H20" s="571"/>
      <c r="I20" s="465"/>
      <c r="J20" s="462"/>
      <c r="K20" s="571"/>
      <c r="L20" s="575"/>
      <c r="M20" s="533"/>
      <c r="N20" s="462"/>
      <c r="O20" s="462"/>
      <c r="P20" s="462"/>
      <c r="Q20" s="303" t="s">
        <v>1269</v>
      </c>
      <c r="R20" s="304" t="str">
        <f>'Evaluación del Control'!J5</f>
        <v xml:space="preserve">PREVENIR </v>
      </c>
      <c r="S20" s="465"/>
      <c r="T20" s="462"/>
      <c r="U20" s="462"/>
      <c r="V20" s="462"/>
      <c r="W20" s="462"/>
      <c r="X20" s="462"/>
      <c r="Y20" s="462"/>
      <c r="Z20" s="462"/>
      <c r="AA20" s="462"/>
      <c r="AB20" s="474"/>
      <c r="AC20" s="276" t="s">
        <v>1270</v>
      </c>
      <c r="AD20" s="277" t="s">
        <v>1272</v>
      </c>
      <c r="AE20" s="278" t="s">
        <v>1230</v>
      </c>
      <c r="AF20" s="279" t="s">
        <v>1233</v>
      </c>
      <c r="AG20" s="553"/>
      <c r="AH20" s="462"/>
      <c r="AI20" s="571"/>
      <c r="AJ20" s="553"/>
      <c r="AK20" s="462"/>
      <c r="AL20" s="571"/>
      <c r="AM20" s="553"/>
      <c r="AN20" s="553"/>
      <c r="AO20" s="553"/>
      <c r="AP20" s="553"/>
      <c r="AQ20" s="462"/>
      <c r="AR20" s="571"/>
      <c r="AS20" s="575"/>
      <c r="AT20" s="575"/>
      <c r="AU20" s="575"/>
      <c r="AV20" s="575"/>
      <c r="AW20" s="553"/>
      <c r="AX20" s="462"/>
      <c r="AY20" s="571"/>
      <c r="AZ20" s="553"/>
      <c r="BA20" s="462"/>
      <c r="BB20" s="571"/>
      <c r="BC20" s="553"/>
      <c r="BD20" s="462"/>
      <c r="BE20" s="571"/>
      <c r="BF20" s="553"/>
      <c r="BG20" s="462"/>
      <c r="BH20" s="571"/>
      <c r="BI20" s="566"/>
      <c r="BJ20" s="294"/>
      <c r="BK20" s="294"/>
      <c r="BL20" s="294"/>
      <c r="BM20" s="294"/>
      <c r="BN20" s="294"/>
      <c r="BO20" s="294"/>
      <c r="BP20" s="294"/>
      <c r="BQ20" s="294"/>
      <c r="BR20" s="294"/>
      <c r="BS20" s="294"/>
      <c r="BT20" s="294"/>
      <c r="BU20" s="294"/>
      <c r="BV20" s="294"/>
      <c r="BW20" s="294"/>
      <c r="BX20" s="294"/>
      <c r="BY20" s="294"/>
      <c r="BZ20" s="294"/>
    </row>
    <row r="21" spans="1:78" ht="36.75" customHeight="1" x14ac:dyDescent="0.25">
      <c r="A21" s="4"/>
      <c r="B21" s="553"/>
      <c r="C21" s="462"/>
      <c r="D21" s="297"/>
      <c r="E21" s="300"/>
      <c r="F21" s="300"/>
      <c r="G21" s="300"/>
      <c r="H21" s="571"/>
      <c r="I21" s="465"/>
      <c r="J21" s="462"/>
      <c r="K21" s="571"/>
      <c r="L21" s="575"/>
      <c r="M21" s="533"/>
      <c r="N21" s="462"/>
      <c r="O21" s="462"/>
      <c r="P21" s="462"/>
      <c r="Q21" s="309" t="s">
        <v>1273</v>
      </c>
      <c r="R21" s="310" t="str">
        <f>'Evaluación del Control'!J6</f>
        <v xml:space="preserve">PREVENIR </v>
      </c>
      <c r="S21" s="465"/>
      <c r="T21" s="462"/>
      <c r="U21" s="462"/>
      <c r="V21" s="462"/>
      <c r="W21" s="462"/>
      <c r="X21" s="462"/>
      <c r="Y21" s="462"/>
      <c r="Z21" s="462"/>
      <c r="AA21" s="462"/>
      <c r="AB21" s="474"/>
      <c r="AC21" s="276" t="s">
        <v>1274</v>
      </c>
      <c r="AD21" s="277" t="s">
        <v>1275</v>
      </c>
      <c r="AE21" s="278" t="s">
        <v>1230</v>
      </c>
      <c r="AF21" s="279" t="s">
        <v>1233</v>
      </c>
      <c r="AG21" s="553"/>
      <c r="AH21" s="462"/>
      <c r="AI21" s="571"/>
      <c r="AJ21" s="553"/>
      <c r="AK21" s="462"/>
      <c r="AL21" s="571"/>
      <c r="AM21" s="553"/>
      <c r="AN21" s="553"/>
      <c r="AO21" s="553"/>
      <c r="AP21" s="553"/>
      <c r="AQ21" s="462"/>
      <c r="AR21" s="571"/>
      <c r="AS21" s="575"/>
      <c r="AT21" s="575"/>
      <c r="AU21" s="575"/>
      <c r="AV21" s="575"/>
      <c r="AW21" s="553"/>
      <c r="AX21" s="462"/>
      <c r="AY21" s="571"/>
      <c r="AZ21" s="553"/>
      <c r="BA21" s="462"/>
      <c r="BB21" s="571"/>
      <c r="BC21" s="553"/>
      <c r="BD21" s="462"/>
      <c r="BE21" s="571"/>
      <c r="BF21" s="553"/>
      <c r="BG21" s="462"/>
      <c r="BH21" s="571"/>
      <c r="BI21" s="566"/>
      <c r="BJ21" s="294"/>
      <c r="BK21" s="294"/>
      <c r="BL21" s="294"/>
      <c r="BM21" s="294"/>
      <c r="BN21" s="294"/>
      <c r="BO21" s="294"/>
      <c r="BP21" s="294"/>
      <c r="BQ21" s="294"/>
      <c r="BR21" s="294"/>
      <c r="BS21" s="294"/>
      <c r="BT21" s="294"/>
      <c r="BU21" s="294"/>
      <c r="BV21" s="294"/>
      <c r="BW21" s="294"/>
      <c r="BX21" s="294"/>
      <c r="BY21" s="294"/>
      <c r="BZ21" s="294"/>
    </row>
    <row r="22" spans="1:78" ht="36.75" customHeight="1" x14ac:dyDescent="0.25">
      <c r="A22" s="4"/>
      <c r="B22" s="553"/>
      <c r="C22" s="462"/>
      <c r="D22" s="297"/>
      <c r="E22" s="300"/>
      <c r="F22" s="300"/>
      <c r="G22" s="300"/>
      <c r="H22" s="571"/>
      <c r="I22" s="465"/>
      <c r="J22" s="462"/>
      <c r="K22" s="571"/>
      <c r="L22" s="575"/>
      <c r="M22" s="533"/>
      <c r="N22" s="462"/>
      <c r="O22" s="462"/>
      <c r="P22" s="462"/>
      <c r="Q22" s="309" t="s">
        <v>1276</v>
      </c>
      <c r="R22" s="310" t="str">
        <f>'Evaluación del Control'!J7</f>
        <v xml:space="preserve">PREVENIR </v>
      </c>
      <c r="S22" s="465"/>
      <c r="T22" s="462"/>
      <c r="U22" s="462"/>
      <c r="V22" s="462"/>
      <c r="W22" s="462"/>
      <c r="X22" s="462"/>
      <c r="Y22" s="462"/>
      <c r="Z22" s="462"/>
      <c r="AA22" s="462"/>
      <c r="AB22" s="474"/>
      <c r="AC22" s="312" t="s">
        <v>1277</v>
      </c>
      <c r="AD22" s="83" t="s">
        <v>1279</v>
      </c>
      <c r="AE22" s="278" t="s">
        <v>1230</v>
      </c>
      <c r="AF22" s="313" t="s">
        <v>1280</v>
      </c>
      <c r="AG22" s="553"/>
      <c r="AH22" s="462"/>
      <c r="AI22" s="571"/>
      <c r="AJ22" s="553"/>
      <c r="AK22" s="462"/>
      <c r="AL22" s="571"/>
      <c r="AM22" s="553"/>
      <c r="AN22" s="553"/>
      <c r="AO22" s="553"/>
      <c r="AP22" s="553"/>
      <c r="AQ22" s="462"/>
      <c r="AR22" s="571"/>
      <c r="AS22" s="575"/>
      <c r="AT22" s="575"/>
      <c r="AU22" s="575"/>
      <c r="AV22" s="575"/>
      <c r="AW22" s="553"/>
      <c r="AX22" s="462"/>
      <c r="AY22" s="571"/>
      <c r="AZ22" s="553"/>
      <c r="BA22" s="462"/>
      <c r="BB22" s="571"/>
      <c r="BC22" s="553"/>
      <c r="BD22" s="462"/>
      <c r="BE22" s="571"/>
      <c r="BF22" s="553"/>
      <c r="BG22" s="462"/>
      <c r="BH22" s="571"/>
      <c r="BI22" s="566"/>
      <c r="BJ22" s="294"/>
      <c r="BK22" s="294"/>
      <c r="BL22" s="294"/>
      <c r="BM22" s="294"/>
      <c r="BN22" s="294"/>
      <c r="BO22" s="294"/>
      <c r="BP22" s="294"/>
      <c r="BQ22" s="294"/>
      <c r="BR22" s="294"/>
      <c r="BS22" s="294"/>
      <c r="BT22" s="294"/>
      <c r="BU22" s="294"/>
      <c r="BV22" s="294"/>
      <c r="BW22" s="294"/>
      <c r="BX22" s="294"/>
      <c r="BY22" s="294"/>
      <c r="BZ22" s="294"/>
    </row>
    <row r="23" spans="1:78" ht="409.6" customHeight="1" x14ac:dyDescent="0.25">
      <c r="A23" s="4"/>
      <c r="B23" s="554"/>
      <c r="C23" s="496"/>
      <c r="D23" s="315"/>
      <c r="E23" s="317"/>
      <c r="F23" s="317"/>
      <c r="G23" s="317"/>
      <c r="H23" s="498"/>
      <c r="I23" s="485"/>
      <c r="J23" s="496"/>
      <c r="K23" s="498"/>
      <c r="L23" s="526"/>
      <c r="M23" s="604"/>
      <c r="N23" s="496"/>
      <c r="O23" s="496"/>
      <c r="P23" s="496"/>
      <c r="Q23" s="319"/>
      <c r="R23" s="321"/>
      <c r="S23" s="485"/>
      <c r="T23" s="496"/>
      <c r="U23" s="496"/>
      <c r="V23" s="496"/>
      <c r="W23" s="496"/>
      <c r="X23" s="496"/>
      <c r="Y23" s="496"/>
      <c r="Z23" s="496"/>
      <c r="AA23" s="496"/>
      <c r="AB23" s="619"/>
      <c r="AC23" s="323">
        <v>5</v>
      </c>
      <c r="AD23" s="325"/>
      <c r="AE23" s="327"/>
      <c r="AF23" s="330"/>
      <c r="AG23" s="554"/>
      <c r="AH23" s="496"/>
      <c r="AI23" s="498"/>
      <c r="AJ23" s="554"/>
      <c r="AK23" s="496"/>
      <c r="AL23" s="498"/>
      <c r="AM23" s="554"/>
      <c r="AN23" s="554"/>
      <c r="AO23" s="554"/>
      <c r="AP23" s="554"/>
      <c r="AQ23" s="496"/>
      <c r="AR23" s="498"/>
      <c r="AS23" s="575"/>
      <c r="AT23" s="575"/>
      <c r="AU23" s="575"/>
      <c r="AV23" s="575"/>
      <c r="AW23" s="554"/>
      <c r="AX23" s="496"/>
      <c r="AY23" s="498"/>
      <c r="AZ23" s="554"/>
      <c r="BA23" s="496"/>
      <c r="BB23" s="498"/>
      <c r="BC23" s="554"/>
      <c r="BD23" s="496"/>
      <c r="BE23" s="498"/>
      <c r="BF23" s="554"/>
      <c r="BG23" s="496"/>
      <c r="BH23" s="498"/>
      <c r="BI23" s="567"/>
      <c r="BJ23" s="294"/>
      <c r="BK23" s="294"/>
      <c r="BL23" s="294"/>
      <c r="BM23" s="294"/>
      <c r="BN23" s="294"/>
      <c r="BO23" s="294"/>
      <c r="BP23" s="294"/>
      <c r="BQ23" s="294"/>
      <c r="BR23" s="294"/>
      <c r="BS23" s="294"/>
      <c r="BT23" s="294"/>
      <c r="BU23" s="294"/>
      <c r="BV23" s="294"/>
      <c r="BW23" s="294"/>
      <c r="BX23" s="294"/>
      <c r="BY23" s="294"/>
      <c r="BZ23" s="294"/>
    </row>
    <row r="24" spans="1:78" ht="39.75" customHeight="1" x14ac:dyDescent="0.25">
      <c r="A24" s="4"/>
      <c r="B24" s="611" t="s">
        <v>31</v>
      </c>
      <c r="C24" s="606"/>
      <c r="D24" s="333"/>
      <c r="E24" s="272"/>
      <c r="F24" s="272"/>
      <c r="G24" s="272"/>
      <c r="H24" s="616" t="s">
        <v>16</v>
      </c>
      <c r="I24" s="605" t="s">
        <v>1303</v>
      </c>
      <c r="J24" s="577">
        <v>2</v>
      </c>
      <c r="K24" s="618" t="s">
        <v>1305</v>
      </c>
      <c r="L24" s="612" t="s">
        <v>1308</v>
      </c>
      <c r="M24" s="603" t="s">
        <v>76</v>
      </c>
      <c r="N24" s="602">
        <v>4</v>
      </c>
      <c r="O24" s="602">
        <v>4</v>
      </c>
      <c r="P24" s="621" t="str">
        <f>IF(AND(OR(N24=1,N24=2),(OR(O24=1,O24=2))),"Zona Baja",IF(AND((N24=3),(O24=1)),"Zona Baja",IF(AND(OR(N24=1,N24=2),(O24=3)),"Zona Moderada",IF(AND((N24=4),(O24=1)),"Zona Moderada",IF(AND((N24=3),(O24=2)),"Zona Moderada",IF(AND((N24=5),(OR(O24=1,O24=2))),"Zona Alta",IF(AND((N24=4),(OR(O24=2,O24=3))),"Zona Alta",IF(AND((N24=3),(O24=3)),"Zona Alta",IF(AND((N24=2),(O24=4)),"Zona Alta",IF(AND((N24=1),(OR(O24=4,O24=5))),"Zona Alta",IF(AND((N24=2),(O24=5)),"Zona Extrema",IF(AND(OR(N24=3,N24=4,N24=5),(OR(O24=4,O24=5))),"Zona Extrema",IF(AND((N24=5),(O24=3)),"Zona Extrema","")))))))))))))</f>
        <v>Zona Extrema</v>
      </c>
      <c r="Q24" s="274" t="s">
        <v>1320</v>
      </c>
      <c r="R24" s="275" t="str">
        <f>'Evaluación del Control'!J12</f>
        <v xml:space="preserve">PREVENIR </v>
      </c>
      <c r="S24" s="626" t="str">
        <f>'Evaluación del Control'!L12</f>
        <v>Preventivo</v>
      </c>
      <c r="T24" s="627" t="str">
        <f>IF(M24="Corrupción",IF(S24="Preventivo","Probabilidad",IF(S24="Correctivo","Impacto","")),IF(S24="Preventivo","Probabilidad",IF(S24="","",IF(S24="Preventivo - Correctivo","Probabilidad - Impacto",IF(S24="Preventivo","Probabilidad",IF(S24="","",IF(S24="Preventivo - Correctivo","Probabilidad - Impacto","Impacto")))))))</f>
        <v>Probabilidad</v>
      </c>
      <c r="U24" s="628">
        <f>'Evaluación del Control'!Y17</f>
        <v>100</v>
      </c>
      <c r="V24" s="577" t="str">
        <f>'Evaluación del Control'!AD17</f>
        <v>Directamente</v>
      </c>
      <c r="W24" s="577" t="str">
        <f>'Evaluación del Control'!AE17</f>
        <v>Indirectamente</v>
      </c>
      <c r="X24" s="627">
        <f>+IFERROR(VLOOKUP('Evaluación del Control'!AF17,'Evaluación del Control'!$AG$6:$AL$14,5),0)</f>
        <v>2</v>
      </c>
      <c r="Y24" s="627">
        <f>+IFERROR(VLOOKUP('Evaluación del Control'!AF17,'Evaluación del Control'!$AG$6:$AL$14,6),0)</f>
        <v>0</v>
      </c>
      <c r="Z24" s="627">
        <f>IF(S24="","",IF((N24-X24)&lt;=0,1,(N24-X24)))</f>
        <v>2</v>
      </c>
      <c r="AA24" s="627">
        <f>IF(S24="","",IF((O24-Y24)&lt;=0,1,(O24-Y24)))</f>
        <v>4</v>
      </c>
      <c r="AB24" s="629" t="str">
        <f>IF(AND(OR(Z24=1,Z24=2),(OR(AA24=1,AA24=2))),"Zona Baja",IF(AND((Z24=3),(AA24=1)),"Zona Baja",IF(AND(OR(Z24=1,Z24=2),(AA24=3)),"Zona Moderada",IF(AND((Z24=4),(AA24=1)),"Zona Moderada",IF(AND((Z24=3),(AA24=2)),"Zona Moderada",IF(AND((Z24=5),(OR(AA24=1,AA24=2))),"Zona Alta",IF(AND((Z24=4),(OR(AA24=2,AA24=3))),"Zona Alta",IF(AND((Z24=3),(AA24=3)),"Zona Alta",IF(AND((Z24=2),(AA24=4)),"Zona Alta",IF(AND((Z24=1),(OR(AA24=4,AA24=5))),"Zona Alta",IF(AND((Z24=2),(AA24=5)),"Zona Extrema",IF(AND(OR(Z24=3,Z24=4,Z24=5),(OR(AA24=4,AA24=5))),"Zona Extrema",IF(AND((Z24=5),(AA24=3)),"Zona Extrema","")))))))))))))</f>
        <v>Zona Alta</v>
      </c>
      <c r="AC24" s="345" t="s">
        <v>1342</v>
      </c>
      <c r="AD24" s="83" t="s">
        <v>1343</v>
      </c>
      <c r="AE24" s="278" t="s">
        <v>1230</v>
      </c>
      <c r="AF24" s="346" t="s">
        <v>1344</v>
      </c>
      <c r="AG24" s="280"/>
      <c r="AH24" s="578" t="s">
        <v>1345</v>
      </c>
      <c r="AI24" s="347"/>
      <c r="AJ24" s="578" t="s">
        <v>1345</v>
      </c>
      <c r="AK24" s="273"/>
      <c r="AL24" s="578" t="s">
        <v>1345</v>
      </c>
      <c r="AM24" s="607" t="s">
        <v>1346</v>
      </c>
      <c r="AN24" s="607" t="s">
        <v>1347</v>
      </c>
      <c r="AO24" s="684" t="s">
        <v>1346</v>
      </c>
      <c r="AP24" s="578"/>
      <c r="AQ24" s="577"/>
      <c r="AR24" s="576"/>
      <c r="AS24" s="575"/>
      <c r="AT24" s="575"/>
      <c r="AU24" s="575"/>
      <c r="AV24" s="575"/>
      <c r="AW24" s="578"/>
      <c r="AX24" s="577"/>
      <c r="AY24" s="576"/>
      <c r="AZ24" s="578"/>
      <c r="BA24" s="577"/>
      <c r="BB24" s="576"/>
      <c r="BC24" s="578">
        <v>0</v>
      </c>
      <c r="BD24" s="577">
        <v>0</v>
      </c>
      <c r="BE24" s="576">
        <v>0</v>
      </c>
      <c r="BF24" s="578"/>
      <c r="BG24" s="577"/>
      <c r="BH24" s="576"/>
      <c r="BI24" s="565">
        <f>SUM(AW24:BH28)</f>
        <v>0</v>
      </c>
      <c r="BJ24" s="294"/>
      <c r="BK24" s="295"/>
      <c r="BL24" s="294"/>
      <c r="BM24" s="294"/>
      <c r="BN24" s="294"/>
      <c r="BO24" s="294"/>
      <c r="BP24" s="294"/>
      <c r="BQ24" s="294"/>
      <c r="BR24" s="294"/>
      <c r="BS24" s="294"/>
      <c r="BT24" s="294"/>
      <c r="BU24" s="294"/>
      <c r="BV24" s="294"/>
      <c r="BW24" s="294"/>
      <c r="BX24" s="294"/>
      <c r="BY24" s="294"/>
      <c r="BZ24" s="294"/>
    </row>
    <row r="25" spans="1:78" ht="39.75" customHeight="1" x14ac:dyDescent="0.25">
      <c r="A25" s="4"/>
      <c r="B25" s="553"/>
      <c r="C25" s="462"/>
      <c r="D25" s="353"/>
      <c r="E25" s="300"/>
      <c r="F25" s="300"/>
      <c r="G25" s="300"/>
      <c r="H25" s="571"/>
      <c r="I25" s="465"/>
      <c r="J25" s="462"/>
      <c r="K25" s="474"/>
      <c r="L25" s="575"/>
      <c r="M25" s="533"/>
      <c r="N25" s="462"/>
      <c r="O25" s="462"/>
      <c r="P25" s="462"/>
      <c r="Q25" s="274" t="s">
        <v>1352</v>
      </c>
      <c r="R25" s="304" t="str">
        <f>'Evaluación del Control'!J13</f>
        <v xml:space="preserve">PREVENIR </v>
      </c>
      <c r="S25" s="465"/>
      <c r="T25" s="462"/>
      <c r="U25" s="462"/>
      <c r="V25" s="462"/>
      <c r="W25" s="462"/>
      <c r="X25" s="462"/>
      <c r="Y25" s="462"/>
      <c r="Z25" s="462"/>
      <c r="AA25" s="462"/>
      <c r="AB25" s="474"/>
      <c r="AC25" s="356" t="s">
        <v>1353</v>
      </c>
      <c r="AD25" s="85" t="s">
        <v>1354</v>
      </c>
      <c r="AE25" s="278" t="s">
        <v>1230</v>
      </c>
      <c r="AF25" s="279" t="s">
        <v>1233</v>
      </c>
      <c r="AG25" s="284"/>
      <c r="AH25" s="553"/>
      <c r="AI25" s="283"/>
      <c r="AJ25" s="553"/>
      <c r="AK25" s="281"/>
      <c r="AL25" s="553"/>
      <c r="AM25" s="462"/>
      <c r="AN25" s="462"/>
      <c r="AO25" s="462"/>
      <c r="AP25" s="553"/>
      <c r="AQ25" s="462"/>
      <c r="AR25" s="571"/>
      <c r="AS25" s="575"/>
      <c r="AT25" s="575"/>
      <c r="AU25" s="575"/>
      <c r="AV25" s="575"/>
      <c r="AW25" s="553"/>
      <c r="AX25" s="462"/>
      <c r="AY25" s="571"/>
      <c r="AZ25" s="553"/>
      <c r="BA25" s="462"/>
      <c r="BB25" s="571"/>
      <c r="BC25" s="553"/>
      <c r="BD25" s="462"/>
      <c r="BE25" s="571"/>
      <c r="BF25" s="553"/>
      <c r="BG25" s="462"/>
      <c r="BH25" s="571"/>
      <c r="BI25" s="566"/>
      <c r="BJ25" s="294"/>
      <c r="BK25" s="294"/>
      <c r="BL25" s="294"/>
      <c r="BM25" s="294"/>
      <c r="BN25" s="294"/>
      <c r="BO25" s="294"/>
      <c r="BP25" s="294"/>
      <c r="BQ25" s="294"/>
      <c r="BR25" s="294"/>
      <c r="BS25" s="294"/>
      <c r="BT25" s="294"/>
      <c r="BU25" s="294"/>
      <c r="BV25" s="294"/>
      <c r="BW25" s="294"/>
      <c r="BX25" s="294"/>
      <c r="BY25" s="294"/>
      <c r="BZ25" s="294"/>
    </row>
    <row r="26" spans="1:78" ht="54" customHeight="1" x14ac:dyDescent="0.25">
      <c r="A26" s="4"/>
      <c r="B26" s="553"/>
      <c r="C26" s="462"/>
      <c r="D26" s="353"/>
      <c r="E26" s="300"/>
      <c r="F26" s="300"/>
      <c r="G26" s="300"/>
      <c r="H26" s="571"/>
      <c r="I26" s="465"/>
      <c r="J26" s="462"/>
      <c r="K26" s="474"/>
      <c r="L26" s="575"/>
      <c r="M26" s="533"/>
      <c r="N26" s="462"/>
      <c r="O26" s="462"/>
      <c r="P26" s="462"/>
      <c r="Q26" s="274" t="s">
        <v>1357</v>
      </c>
      <c r="R26" s="310" t="str">
        <f>'Evaluación del Control'!J14</f>
        <v xml:space="preserve">PREVENIR </v>
      </c>
      <c r="S26" s="465"/>
      <c r="T26" s="462"/>
      <c r="U26" s="462"/>
      <c r="V26" s="462"/>
      <c r="W26" s="462"/>
      <c r="X26" s="462"/>
      <c r="Y26" s="462"/>
      <c r="Z26" s="462"/>
      <c r="AA26" s="462"/>
      <c r="AB26" s="474"/>
      <c r="AC26" s="312" t="s">
        <v>1358</v>
      </c>
      <c r="AD26" s="83" t="s">
        <v>1359</v>
      </c>
      <c r="AE26" s="278" t="s">
        <v>1230</v>
      </c>
      <c r="AF26" s="313" t="s">
        <v>1360</v>
      </c>
      <c r="AG26" s="284"/>
      <c r="AH26" s="553"/>
      <c r="AI26" s="283"/>
      <c r="AJ26" s="553"/>
      <c r="AK26" s="281"/>
      <c r="AL26" s="553"/>
      <c r="AM26" s="462"/>
      <c r="AN26" s="462"/>
      <c r="AO26" s="462"/>
      <c r="AP26" s="553"/>
      <c r="AQ26" s="462"/>
      <c r="AR26" s="571"/>
      <c r="AS26" s="575"/>
      <c r="AT26" s="575"/>
      <c r="AU26" s="575"/>
      <c r="AV26" s="575"/>
      <c r="AW26" s="553"/>
      <c r="AX26" s="462"/>
      <c r="AY26" s="571"/>
      <c r="AZ26" s="553"/>
      <c r="BA26" s="462"/>
      <c r="BB26" s="571"/>
      <c r="BC26" s="553"/>
      <c r="BD26" s="462"/>
      <c r="BE26" s="571"/>
      <c r="BF26" s="553"/>
      <c r="BG26" s="462"/>
      <c r="BH26" s="571"/>
      <c r="BI26" s="566"/>
      <c r="BJ26" s="294"/>
      <c r="BK26" s="294"/>
      <c r="BL26" s="294"/>
      <c r="BM26" s="294"/>
      <c r="BN26" s="294"/>
      <c r="BO26" s="294"/>
      <c r="BP26" s="294"/>
      <c r="BQ26" s="294"/>
      <c r="BR26" s="294"/>
      <c r="BS26" s="294"/>
      <c r="BT26" s="294"/>
      <c r="BU26" s="294"/>
      <c r="BV26" s="294"/>
      <c r="BW26" s="294"/>
      <c r="BX26" s="294"/>
      <c r="BY26" s="294"/>
      <c r="BZ26" s="294"/>
    </row>
    <row r="27" spans="1:78" ht="39.75" customHeight="1" x14ac:dyDescent="0.25">
      <c r="A27" s="4"/>
      <c r="B27" s="553"/>
      <c r="C27" s="462"/>
      <c r="D27" s="353"/>
      <c r="E27" s="300"/>
      <c r="F27" s="300"/>
      <c r="G27" s="300"/>
      <c r="H27" s="571"/>
      <c r="I27" s="465"/>
      <c r="J27" s="462"/>
      <c r="K27" s="474"/>
      <c r="L27" s="575"/>
      <c r="M27" s="533"/>
      <c r="N27" s="462"/>
      <c r="O27" s="462"/>
      <c r="P27" s="462"/>
      <c r="Q27" s="274" t="s">
        <v>1361</v>
      </c>
      <c r="R27" s="310" t="str">
        <f>'Evaluación del Control'!J15</f>
        <v xml:space="preserve">PREVENIR </v>
      </c>
      <c r="S27" s="465"/>
      <c r="T27" s="462"/>
      <c r="U27" s="462"/>
      <c r="V27" s="462"/>
      <c r="W27" s="462"/>
      <c r="X27" s="462"/>
      <c r="Y27" s="462"/>
      <c r="Z27" s="462"/>
      <c r="AA27" s="462"/>
      <c r="AB27" s="474"/>
      <c r="AC27" s="312" t="s">
        <v>1362</v>
      </c>
      <c r="AD27" s="83" t="s">
        <v>1363</v>
      </c>
      <c r="AE27" s="278" t="s">
        <v>1230</v>
      </c>
      <c r="AF27" s="279" t="s">
        <v>1233</v>
      </c>
      <c r="AG27" s="284"/>
      <c r="AH27" s="553"/>
      <c r="AI27" s="283"/>
      <c r="AJ27" s="553"/>
      <c r="AK27" s="281"/>
      <c r="AL27" s="553"/>
      <c r="AM27" s="462"/>
      <c r="AN27" s="462"/>
      <c r="AO27" s="462"/>
      <c r="AP27" s="553"/>
      <c r="AQ27" s="462"/>
      <c r="AR27" s="571"/>
      <c r="AS27" s="575"/>
      <c r="AT27" s="575"/>
      <c r="AU27" s="575"/>
      <c r="AV27" s="575"/>
      <c r="AW27" s="553"/>
      <c r="AX27" s="462"/>
      <c r="AY27" s="571"/>
      <c r="AZ27" s="553"/>
      <c r="BA27" s="462"/>
      <c r="BB27" s="571"/>
      <c r="BC27" s="553"/>
      <c r="BD27" s="462"/>
      <c r="BE27" s="571"/>
      <c r="BF27" s="553"/>
      <c r="BG27" s="462"/>
      <c r="BH27" s="571"/>
      <c r="BI27" s="566"/>
      <c r="BJ27" s="294"/>
      <c r="BK27" s="294"/>
      <c r="BL27" s="294"/>
      <c r="BM27" s="294"/>
      <c r="BN27" s="294"/>
      <c r="BO27" s="294"/>
      <c r="BP27" s="294"/>
      <c r="BQ27" s="294"/>
      <c r="BR27" s="294"/>
      <c r="BS27" s="294"/>
      <c r="BT27" s="294"/>
      <c r="BU27" s="294"/>
      <c r="BV27" s="294"/>
      <c r="BW27" s="294"/>
      <c r="BX27" s="294"/>
      <c r="BY27" s="294"/>
      <c r="BZ27" s="294"/>
    </row>
    <row r="28" spans="1:78" ht="39.75" customHeight="1" thickBot="1" x14ac:dyDescent="0.3">
      <c r="A28" s="4"/>
      <c r="B28" s="554"/>
      <c r="C28" s="496"/>
      <c r="D28" s="361"/>
      <c r="E28" s="317"/>
      <c r="F28" s="317"/>
      <c r="G28" s="317"/>
      <c r="H28" s="498"/>
      <c r="I28" s="485"/>
      <c r="J28" s="496"/>
      <c r="K28" s="619"/>
      <c r="L28" s="526"/>
      <c r="M28" s="604"/>
      <c r="N28" s="496"/>
      <c r="O28" s="496"/>
      <c r="P28" s="496"/>
      <c r="Q28" s="319" t="s">
        <v>1364</v>
      </c>
      <c r="R28" s="364">
        <f>'Evaluación del Control'!J16</f>
        <v>0</v>
      </c>
      <c r="S28" s="485"/>
      <c r="T28" s="496"/>
      <c r="U28" s="496"/>
      <c r="V28" s="496"/>
      <c r="W28" s="496"/>
      <c r="X28" s="496"/>
      <c r="Y28" s="496"/>
      <c r="Z28" s="496"/>
      <c r="AA28" s="496"/>
      <c r="AB28" s="619"/>
      <c r="AC28" s="365" t="s">
        <v>1365</v>
      </c>
      <c r="AD28" s="366" t="s">
        <v>1365</v>
      </c>
      <c r="AE28" s="367"/>
      <c r="AF28" s="368"/>
      <c r="AG28" s="369"/>
      <c r="AH28" s="554"/>
      <c r="AI28" s="370"/>
      <c r="AJ28" s="554"/>
      <c r="AK28" s="371"/>
      <c r="AL28" s="554"/>
      <c r="AM28" s="496"/>
      <c r="AN28" s="496"/>
      <c r="AO28" s="496"/>
      <c r="AP28" s="554"/>
      <c r="AQ28" s="496"/>
      <c r="AR28" s="498"/>
      <c r="AS28" s="575"/>
      <c r="AT28" s="575"/>
      <c r="AU28" s="575"/>
      <c r="AV28" s="575"/>
      <c r="AW28" s="554"/>
      <c r="AX28" s="496"/>
      <c r="AY28" s="498"/>
      <c r="AZ28" s="554"/>
      <c r="BA28" s="496"/>
      <c r="BB28" s="498"/>
      <c r="BC28" s="554"/>
      <c r="BD28" s="496"/>
      <c r="BE28" s="498"/>
      <c r="BF28" s="554"/>
      <c r="BG28" s="496"/>
      <c r="BH28" s="498"/>
      <c r="BI28" s="567"/>
      <c r="BJ28" s="294"/>
      <c r="BK28" s="294"/>
      <c r="BL28" s="294"/>
      <c r="BM28" s="294"/>
      <c r="BN28" s="294"/>
      <c r="BO28" s="294"/>
      <c r="BP28" s="294"/>
      <c r="BQ28" s="294"/>
      <c r="BR28" s="294"/>
      <c r="BS28" s="294"/>
      <c r="BT28" s="294"/>
      <c r="BU28" s="294"/>
      <c r="BV28" s="294"/>
      <c r="BW28" s="294"/>
      <c r="BX28" s="294"/>
      <c r="BY28" s="294"/>
      <c r="BZ28" s="294"/>
    </row>
    <row r="29" spans="1:78" ht="30" customHeight="1" x14ac:dyDescent="0.25">
      <c r="A29" s="4"/>
      <c r="B29" s="611" t="s">
        <v>31</v>
      </c>
      <c r="C29" s="606"/>
      <c r="D29" s="271"/>
      <c r="E29" s="272"/>
      <c r="F29" s="272"/>
      <c r="G29" s="272"/>
      <c r="H29" s="616" t="s">
        <v>16</v>
      </c>
      <c r="I29" s="605" t="s">
        <v>1367</v>
      </c>
      <c r="J29" s="577">
        <v>3</v>
      </c>
      <c r="K29" s="618" t="s">
        <v>1368</v>
      </c>
      <c r="L29" s="612" t="s">
        <v>1369</v>
      </c>
      <c r="M29" s="603" t="s">
        <v>76</v>
      </c>
      <c r="N29" s="602">
        <v>3</v>
      </c>
      <c r="O29" s="602">
        <v>5</v>
      </c>
      <c r="P29" s="621" t="str">
        <f>IF(AND(OR(N29=1,N29=2),(OR(O29=1,O29=2))),"Zona Baja",IF(AND((N29=3),(O29=1)),"Zona Baja",IF(AND(OR(N29=1,N29=2),(O29=3)),"Zona Moderada",IF(AND((N29=4),(O29=1)),"Zona Moderada",IF(AND((N29=3),(O29=2)),"Zona Moderada",IF(AND((N29=5),(OR(O29=1,O29=2))),"Zona Alta",IF(AND((N29=4),(OR(O29=2,O29=3))),"Zona Alta",IF(AND((N29=3),(O29=3)),"Zona Alta",IF(AND((N29=2),(O29=4)),"Zona Alta",IF(AND((N29=1),(OR(O29=4,O29=5))),"Zona Alta",IF(AND((N29=2),(O29=5)),"Zona Extrema",IF(AND(OR(N29=3,N29=4,N29=5),(OR(O29=4,O29=5))),"Zona Extrema",IF(AND((N29=5),(O29=3)),"Zona Extrema","")))))))))))))</f>
        <v>Zona Extrema</v>
      </c>
      <c r="Q29" s="274" t="s">
        <v>1370</v>
      </c>
      <c r="R29" s="275" t="str">
        <f>'Evaluación del Control'!J20</f>
        <v xml:space="preserve">PREVENIR </v>
      </c>
      <c r="S29" s="626" t="str">
        <f>'Evaluación del Control'!L20</f>
        <v>Preventivo</v>
      </c>
      <c r="T29" s="627" t="str">
        <f>IF(M29="Corrupción",IF(S29="Preventivo","Probabilidad",IF(S29="Correctivo","Impacto","")),IF(S29="Preventivo","Probabilidad",IF(S29="","",IF(S29="Preventivo - Correctivo","Probabilidad - Impacto",IF(S29="Preventivo","Probabilidad",IF(S29="","",IF(S29="Preventivo - Correctivo","Probabilidad - Impacto","Impacto")))))))</f>
        <v>Probabilidad</v>
      </c>
      <c r="U29" s="628">
        <f>'Evaluación del Control'!Y25</f>
        <v>100</v>
      </c>
      <c r="V29" s="577" t="str">
        <f>'Evaluación del Control'!AD25</f>
        <v>Directamente</v>
      </c>
      <c r="W29" s="577" t="str">
        <f>'Evaluación del Control'!AE25</f>
        <v>Indirectamente</v>
      </c>
      <c r="X29" s="627">
        <f>+IFERROR(VLOOKUP('Evaluación del Control'!AF25,'Evaluación del Control'!$AG$6:$AL$14,5),0)</f>
        <v>2</v>
      </c>
      <c r="Y29" s="627">
        <f>+IFERROR(VLOOKUP('Evaluación del Control'!AF25,'Evaluación del Control'!$AG$6:$AL$14,6),0)</f>
        <v>0</v>
      </c>
      <c r="Z29" s="627">
        <f>IF(S29="","",IF((N29-X29)&lt;=0,1,(N29-X29)))</f>
        <v>1</v>
      </c>
      <c r="AA29" s="627">
        <f>IF(S29="","",IF((O29-Y29)&lt;=0,1,(O29-Y29)))</f>
        <v>5</v>
      </c>
      <c r="AB29" s="629" t="str">
        <f>IF(AND(OR(Z29=1,Z29=2),(OR(AA29=1,AA29=2))),"Zona Baja",IF(AND((Z29=3),(AA29=1)),"Zona Baja",IF(AND(OR(Z29=1,Z29=2),(AA29=3)),"Zona Moderada",IF(AND((Z29=4),(AA29=1)),"Zona Moderada",IF(AND((Z29=3),(AA29=2)),"Zona Moderada",IF(AND((Z29=5),(OR(AA29=1,AA29=2))),"Zona Alta",IF(AND((Z29=4),(OR(AA29=2,AA29=3))),"Zona Alta",IF(AND((Z29=3),(AA29=3)),"Zona Alta",IF(AND((Z29=2),(AA29=4)),"Zona Alta",IF(AND((Z29=1),(OR(AA29=4,AA29=5))),"Zona Alta",IF(AND((Z29=2),(AA29=5)),"Zona Extrema",IF(AND(OR(Z29=3,Z29=4,Z29=5),(OR(AA29=4,AA29=5))),"Zona Extrema",IF(AND((Z29=5),(AA29=3)),"Zona Extrema","")))))))))))))</f>
        <v>Zona Alta</v>
      </c>
      <c r="AC29" s="276" t="s">
        <v>1371</v>
      </c>
      <c r="AD29" s="277" t="s">
        <v>1372</v>
      </c>
      <c r="AE29" s="278" t="s">
        <v>1230</v>
      </c>
      <c r="AF29" s="279" t="s">
        <v>1373</v>
      </c>
      <c r="AG29" s="578" t="s">
        <v>1374</v>
      </c>
      <c r="AH29" s="577" t="s">
        <v>1374</v>
      </c>
      <c r="AI29" s="576" t="s">
        <v>1374</v>
      </c>
      <c r="AJ29" s="633" t="s">
        <v>1375</v>
      </c>
      <c r="AK29" s="627" t="s">
        <v>1376</v>
      </c>
      <c r="AL29" s="633" t="s">
        <v>1377</v>
      </c>
      <c r="AM29" s="627" t="s">
        <v>1376</v>
      </c>
      <c r="AN29" s="627" t="s">
        <v>1376</v>
      </c>
      <c r="AO29" s="633" t="s">
        <v>1378</v>
      </c>
      <c r="AP29" s="578"/>
      <c r="AQ29" s="577"/>
      <c r="AR29" s="576"/>
      <c r="AS29" s="575"/>
      <c r="AT29" s="575"/>
      <c r="AU29" s="575"/>
      <c r="AV29" s="575"/>
      <c r="AW29" s="578"/>
      <c r="AX29" s="577"/>
      <c r="AY29" s="576"/>
      <c r="AZ29" s="578"/>
      <c r="BA29" s="577"/>
      <c r="BB29" s="576"/>
      <c r="BC29" s="578">
        <v>0</v>
      </c>
      <c r="BD29" s="577">
        <v>0</v>
      </c>
      <c r="BE29" s="576">
        <v>0</v>
      </c>
      <c r="BF29" s="578"/>
      <c r="BG29" s="577"/>
      <c r="BH29" s="576"/>
      <c r="BI29" s="565">
        <f>SUM(AW29:BH33)</f>
        <v>0</v>
      </c>
      <c r="BJ29" s="269"/>
      <c r="BK29" s="269"/>
      <c r="BL29" s="269"/>
      <c r="BM29" s="269"/>
      <c r="BN29" s="269"/>
      <c r="BO29" s="269"/>
      <c r="BP29" s="269"/>
      <c r="BQ29" s="269"/>
      <c r="BR29" s="269"/>
      <c r="BS29" s="269"/>
      <c r="BT29" s="269"/>
      <c r="BU29" s="269"/>
      <c r="BV29" s="269"/>
      <c r="BW29" s="269"/>
      <c r="BX29" s="269"/>
      <c r="BY29" s="269"/>
      <c r="BZ29" s="269"/>
    </row>
    <row r="30" spans="1:78" ht="30" customHeight="1" x14ac:dyDescent="0.25">
      <c r="A30" s="4"/>
      <c r="B30" s="553"/>
      <c r="C30" s="462"/>
      <c r="D30" s="297"/>
      <c r="E30" s="300"/>
      <c r="F30" s="300"/>
      <c r="G30" s="300"/>
      <c r="H30" s="571"/>
      <c r="I30" s="465"/>
      <c r="J30" s="462"/>
      <c r="K30" s="474"/>
      <c r="L30" s="575"/>
      <c r="M30" s="533"/>
      <c r="N30" s="462"/>
      <c r="O30" s="462"/>
      <c r="P30" s="462"/>
      <c r="Q30" s="373">
        <v>2</v>
      </c>
      <c r="R30" s="304">
        <f>'Evaluación del Control'!J21</f>
        <v>0</v>
      </c>
      <c r="S30" s="465"/>
      <c r="T30" s="462"/>
      <c r="U30" s="462"/>
      <c r="V30" s="462"/>
      <c r="W30" s="462"/>
      <c r="X30" s="462"/>
      <c r="Y30" s="462"/>
      <c r="Z30" s="462"/>
      <c r="AA30" s="462"/>
      <c r="AB30" s="474"/>
      <c r="AC30" s="375">
        <v>2</v>
      </c>
      <c r="AD30" s="376" t="s">
        <v>1379</v>
      </c>
      <c r="AE30" s="377"/>
      <c r="AF30" s="378"/>
      <c r="AG30" s="553"/>
      <c r="AH30" s="462"/>
      <c r="AI30" s="571"/>
      <c r="AJ30" s="553"/>
      <c r="AK30" s="462"/>
      <c r="AL30" s="553"/>
      <c r="AM30" s="462"/>
      <c r="AN30" s="462"/>
      <c r="AO30" s="553"/>
      <c r="AP30" s="553"/>
      <c r="AQ30" s="462"/>
      <c r="AR30" s="571"/>
      <c r="AS30" s="575"/>
      <c r="AT30" s="575"/>
      <c r="AU30" s="575"/>
      <c r="AV30" s="575"/>
      <c r="AW30" s="553"/>
      <c r="AX30" s="462"/>
      <c r="AY30" s="571"/>
      <c r="AZ30" s="553"/>
      <c r="BA30" s="462"/>
      <c r="BB30" s="571"/>
      <c r="BC30" s="553"/>
      <c r="BD30" s="462"/>
      <c r="BE30" s="571"/>
      <c r="BF30" s="553"/>
      <c r="BG30" s="462"/>
      <c r="BH30" s="571"/>
      <c r="BI30" s="566"/>
      <c r="BJ30" s="269"/>
      <c r="BK30" s="269"/>
      <c r="BL30" s="269"/>
      <c r="BM30" s="269"/>
      <c r="BN30" s="269"/>
      <c r="BO30" s="269"/>
      <c r="BP30" s="269"/>
      <c r="BQ30" s="269"/>
      <c r="BR30" s="269"/>
      <c r="BS30" s="269"/>
      <c r="BT30" s="269"/>
      <c r="BU30" s="269"/>
      <c r="BV30" s="269"/>
      <c r="BW30" s="269"/>
      <c r="BX30" s="269"/>
      <c r="BY30" s="269"/>
      <c r="BZ30" s="269"/>
    </row>
    <row r="31" spans="1:78" ht="30" customHeight="1" x14ac:dyDescent="0.25">
      <c r="A31" s="4"/>
      <c r="B31" s="553"/>
      <c r="C31" s="462"/>
      <c r="D31" s="297"/>
      <c r="E31" s="300"/>
      <c r="F31" s="300"/>
      <c r="G31" s="300"/>
      <c r="H31" s="571"/>
      <c r="I31" s="465"/>
      <c r="J31" s="462"/>
      <c r="K31" s="474"/>
      <c r="L31" s="575"/>
      <c r="M31" s="533"/>
      <c r="N31" s="462"/>
      <c r="O31" s="462"/>
      <c r="P31" s="462"/>
      <c r="Q31" s="380">
        <v>3</v>
      </c>
      <c r="R31" s="310">
        <f>'Evaluación del Control'!J22</f>
        <v>0</v>
      </c>
      <c r="S31" s="465"/>
      <c r="T31" s="462"/>
      <c r="U31" s="462"/>
      <c r="V31" s="462"/>
      <c r="W31" s="462"/>
      <c r="X31" s="462"/>
      <c r="Y31" s="462"/>
      <c r="Z31" s="462"/>
      <c r="AA31" s="462"/>
      <c r="AB31" s="474"/>
      <c r="AC31" s="375">
        <v>3</v>
      </c>
      <c r="AD31" s="376" t="s">
        <v>1380</v>
      </c>
      <c r="AE31" s="377"/>
      <c r="AF31" s="378"/>
      <c r="AG31" s="553"/>
      <c r="AH31" s="462"/>
      <c r="AI31" s="571"/>
      <c r="AJ31" s="553"/>
      <c r="AK31" s="462"/>
      <c r="AL31" s="553"/>
      <c r="AM31" s="462"/>
      <c r="AN31" s="462"/>
      <c r="AO31" s="553"/>
      <c r="AP31" s="553"/>
      <c r="AQ31" s="462"/>
      <c r="AR31" s="571"/>
      <c r="AS31" s="575"/>
      <c r="AT31" s="575"/>
      <c r="AU31" s="575"/>
      <c r="AV31" s="575"/>
      <c r="AW31" s="553"/>
      <c r="AX31" s="462"/>
      <c r="AY31" s="571"/>
      <c r="AZ31" s="553"/>
      <c r="BA31" s="462"/>
      <c r="BB31" s="571"/>
      <c r="BC31" s="553"/>
      <c r="BD31" s="462"/>
      <c r="BE31" s="571"/>
      <c r="BF31" s="553"/>
      <c r="BG31" s="462"/>
      <c r="BH31" s="571"/>
      <c r="BI31" s="566"/>
      <c r="BJ31" s="269"/>
      <c r="BK31" s="269"/>
      <c r="BL31" s="269"/>
      <c r="BM31" s="269"/>
      <c r="BN31" s="269"/>
      <c r="BO31" s="269"/>
      <c r="BP31" s="269"/>
      <c r="BQ31" s="269"/>
      <c r="BR31" s="269"/>
      <c r="BS31" s="269"/>
      <c r="BT31" s="269"/>
      <c r="BU31" s="269"/>
      <c r="BV31" s="269"/>
      <c r="BW31" s="269"/>
      <c r="BX31" s="269"/>
      <c r="BY31" s="269"/>
      <c r="BZ31" s="269"/>
    </row>
    <row r="32" spans="1:78" ht="30" customHeight="1" x14ac:dyDescent="0.25">
      <c r="A32" s="4"/>
      <c r="B32" s="553"/>
      <c r="C32" s="462"/>
      <c r="D32" s="297"/>
      <c r="E32" s="300"/>
      <c r="F32" s="300"/>
      <c r="G32" s="300"/>
      <c r="H32" s="571"/>
      <c r="I32" s="465"/>
      <c r="J32" s="462"/>
      <c r="K32" s="474"/>
      <c r="L32" s="575"/>
      <c r="M32" s="533"/>
      <c r="N32" s="462"/>
      <c r="O32" s="462"/>
      <c r="P32" s="462"/>
      <c r="Q32" s="380">
        <v>4</v>
      </c>
      <c r="R32" s="310">
        <f>'Evaluación del Control'!J23</f>
        <v>0</v>
      </c>
      <c r="S32" s="465"/>
      <c r="T32" s="462"/>
      <c r="U32" s="462"/>
      <c r="V32" s="462"/>
      <c r="W32" s="462"/>
      <c r="X32" s="462"/>
      <c r="Y32" s="462"/>
      <c r="Z32" s="462"/>
      <c r="AA32" s="462"/>
      <c r="AB32" s="474"/>
      <c r="AC32" s="375">
        <v>4</v>
      </c>
      <c r="AD32" s="376" t="s">
        <v>1381</v>
      </c>
      <c r="AE32" s="377"/>
      <c r="AF32" s="378"/>
      <c r="AG32" s="553"/>
      <c r="AH32" s="462"/>
      <c r="AI32" s="571"/>
      <c r="AJ32" s="553"/>
      <c r="AK32" s="462"/>
      <c r="AL32" s="553"/>
      <c r="AM32" s="462"/>
      <c r="AN32" s="462"/>
      <c r="AO32" s="553"/>
      <c r="AP32" s="553"/>
      <c r="AQ32" s="462"/>
      <c r="AR32" s="571"/>
      <c r="AS32" s="575"/>
      <c r="AT32" s="575"/>
      <c r="AU32" s="575"/>
      <c r="AV32" s="575"/>
      <c r="AW32" s="553"/>
      <c r="AX32" s="462"/>
      <c r="AY32" s="571"/>
      <c r="AZ32" s="553"/>
      <c r="BA32" s="462"/>
      <c r="BB32" s="571"/>
      <c r="BC32" s="553"/>
      <c r="BD32" s="462"/>
      <c r="BE32" s="571"/>
      <c r="BF32" s="553"/>
      <c r="BG32" s="462"/>
      <c r="BH32" s="571"/>
      <c r="BI32" s="566"/>
      <c r="BJ32" s="269"/>
      <c r="BK32" s="269"/>
      <c r="BL32" s="269"/>
      <c r="BM32" s="269"/>
      <c r="BN32" s="269"/>
      <c r="BO32" s="269"/>
      <c r="BP32" s="269"/>
      <c r="BQ32" s="269"/>
      <c r="BR32" s="269"/>
      <c r="BS32" s="269"/>
      <c r="BT32" s="269"/>
      <c r="BU32" s="269"/>
      <c r="BV32" s="269"/>
      <c r="BW32" s="269"/>
      <c r="BX32" s="269"/>
      <c r="BY32" s="269"/>
      <c r="BZ32" s="269"/>
    </row>
    <row r="33" spans="1:78" ht="30" customHeight="1" thickBot="1" x14ac:dyDescent="0.3">
      <c r="A33" s="4"/>
      <c r="B33" s="553"/>
      <c r="C33" s="462"/>
      <c r="D33" s="381"/>
      <c r="E33" s="382"/>
      <c r="F33" s="382"/>
      <c r="G33" s="382"/>
      <c r="H33" s="571"/>
      <c r="I33" s="465"/>
      <c r="J33" s="462"/>
      <c r="K33" s="474"/>
      <c r="L33" s="526"/>
      <c r="M33" s="604"/>
      <c r="N33" s="496"/>
      <c r="O33" s="496"/>
      <c r="P33" s="496"/>
      <c r="Q33" s="319">
        <v>5</v>
      </c>
      <c r="R33" s="364">
        <f>'Evaluación del Control'!J24</f>
        <v>0</v>
      </c>
      <c r="S33" s="485"/>
      <c r="T33" s="496"/>
      <c r="U33" s="496"/>
      <c r="V33" s="496"/>
      <c r="W33" s="496"/>
      <c r="X33" s="496"/>
      <c r="Y33" s="496"/>
      <c r="Z33" s="496"/>
      <c r="AA33" s="496"/>
      <c r="AB33" s="619"/>
      <c r="AC33" s="323">
        <v>5</v>
      </c>
      <c r="AD33" s="325" t="s">
        <v>1365</v>
      </c>
      <c r="AE33" s="327"/>
      <c r="AF33" s="330"/>
      <c r="AG33" s="554"/>
      <c r="AH33" s="496"/>
      <c r="AI33" s="498"/>
      <c r="AJ33" s="554"/>
      <c r="AK33" s="496"/>
      <c r="AL33" s="554"/>
      <c r="AM33" s="496"/>
      <c r="AN33" s="496"/>
      <c r="AO33" s="554"/>
      <c r="AP33" s="554"/>
      <c r="AQ33" s="496"/>
      <c r="AR33" s="498"/>
      <c r="AS33" s="575"/>
      <c r="AT33" s="575"/>
      <c r="AU33" s="575"/>
      <c r="AV33" s="575"/>
      <c r="AW33" s="554"/>
      <c r="AX33" s="496"/>
      <c r="AY33" s="498"/>
      <c r="AZ33" s="554"/>
      <c r="BA33" s="496"/>
      <c r="BB33" s="498"/>
      <c r="BC33" s="554"/>
      <c r="BD33" s="496"/>
      <c r="BE33" s="498"/>
      <c r="BF33" s="554"/>
      <c r="BG33" s="496"/>
      <c r="BH33" s="498"/>
      <c r="BI33" s="567"/>
      <c r="BJ33" s="269"/>
      <c r="BK33" s="269"/>
      <c r="BL33" s="269"/>
      <c r="BM33" s="269"/>
      <c r="BN33" s="269"/>
      <c r="BO33" s="269"/>
      <c r="BP33" s="269"/>
      <c r="BQ33" s="269"/>
      <c r="BR33" s="269"/>
      <c r="BS33" s="269"/>
      <c r="BT33" s="269"/>
      <c r="BU33" s="269"/>
      <c r="BV33" s="269"/>
      <c r="BW33" s="269"/>
      <c r="BX33" s="269"/>
      <c r="BY33" s="269"/>
      <c r="BZ33" s="269"/>
    </row>
    <row r="34" spans="1:78" ht="90.75" customHeight="1" thickBot="1" x14ac:dyDescent="0.3">
      <c r="A34" s="4"/>
      <c r="B34" s="611" t="s">
        <v>15</v>
      </c>
      <c r="C34" s="615" t="s">
        <v>1382</v>
      </c>
      <c r="D34" s="383" t="s">
        <v>70</v>
      </c>
      <c r="E34" s="384" t="s">
        <v>1383</v>
      </c>
      <c r="F34" s="384" t="s">
        <v>1384</v>
      </c>
      <c r="G34" s="384" t="s">
        <v>1385</v>
      </c>
      <c r="H34" s="614" t="s">
        <v>100</v>
      </c>
      <c r="I34" s="617"/>
      <c r="J34" s="577">
        <v>4</v>
      </c>
      <c r="K34" s="635" t="s">
        <v>1387</v>
      </c>
      <c r="L34" s="612" t="s">
        <v>1388</v>
      </c>
      <c r="M34" s="603" t="s">
        <v>101</v>
      </c>
      <c r="N34" s="602">
        <v>5</v>
      </c>
      <c r="O34" s="602">
        <v>5</v>
      </c>
      <c r="P34" s="621" t="str">
        <f>IF(AND(OR(N34=1,N34=2),(OR(O34=1,O34=2))),"Zona Baja",IF(AND((N34=3),(O34=1)),"Zona Baja",IF(AND(OR(N34=1,N34=2),(O34=3)),"Zona Moderada",IF(AND((N34=4),(O34=1)),"Zona Moderada",IF(AND((N34=3),(O34=2)),"Zona Moderada",IF(AND((N34=5),(OR(O34=1,O34=2))),"Zona Alta",IF(AND((N34=4),(OR(O34=2,O34=3))),"Zona Alta",IF(AND((N34=3),(O34=3)),"Zona Alta",IF(AND((N34=2),(O34=4)),"Zona Alta",IF(AND((N34=1),(OR(O34=4,O34=5))),"Zona Alta",IF(AND((N34=2),(O34=5)),"Zona Extrema",IF(AND(OR(N34=3,N34=4,N34=5),(OR(O34=4,O34=5))),"Zona Extrema",IF(AND((N34=5),(O34=3)),"Zona Extrema","")))))))))))))</f>
        <v>Zona Extrema</v>
      </c>
      <c r="Q34" s="274" t="s">
        <v>1389</v>
      </c>
      <c r="R34" s="275" t="str">
        <f>'Evaluación del Control'!J28</f>
        <v xml:space="preserve">PREVENIR </v>
      </c>
      <c r="S34" s="626" t="str">
        <f>'Evaluación del Control'!L28</f>
        <v>Preventivo</v>
      </c>
      <c r="T34" s="627" t="str">
        <f>IF(M34="Corrupción",IF(S34="Preventivo","Probabilidad",IF(S34="Correctivo","Impacto","")),IF(S34="Preventivo","Probabilidad",IF(S34="","",IF(S34="Preventivo - Correctivo","Probabilidad - Impacto",IF(S34="Preventivo","Probabilidad",IF(S34="","",IF(S34="Preventivo - Correctivo","Probabilidad - Impacto","Impacto")))))))</f>
        <v>Probabilidad</v>
      </c>
      <c r="U34" s="628">
        <f>'Evaluación del Control'!Y33</f>
        <v>100</v>
      </c>
      <c r="V34" s="577" t="str">
        <f>'Evaluación del Control'!AD33</f>
        <v>Directamente</v>
      </c>
      <c r="W34" s="577" t="str">
        <f>'Evaluación del Control'!AE33</f>
        <v>Indirectamente</v>
      </c>
      <c r="X34" s="627">
        <f>+IFERROR(VLOOKUP('Evaluación del Control'!AF33,'Evaluación del Control'!$AG$6:$AL$14,5),0)</f>
        <v>2</v>
      </c>
      <c r="Y34" s="627">
        <f>+IFERROR(VLOOKUP('Evaluación del Control'!AF33,'Evaluación del Control'!$AG$6:$AL$14,6),0)</f>
        <v>0</v>
      </c>
      <c r="Z34" s="627">
        <f>IF(S34="","",IF((N34-X34)&lt;=0,1,(N34-X34)))</f>
        <v>3</v>
      </c>
      <c r="AA34" s="627">
        <f>IF(S34="","",IF((O34-Y34)&lt;=0,1,(O34-Y34)))</f>
        <v>5</v>
      </c>
      <c r="AB34" s="629" t="str">
        <f>IF(AND(OR(Z34=1,Z34=2),(OR(AA34=1,AA34=2))),"Zona Baja",IF(AND((Z34=3),(AA34=1)),"Zona Baja",IF(AND(OR(Z34=1,Z34=2),(AA34=3)),"Zona Moderada",IF(AND((Z34=4),(AA34=1)),"Zona Moderada",IF(AND((Z34=3),(AA34=2)),"Zona Moderada",IF(AND((Z34=5),(OR(AA34=1,AA34=2))),"Zona Alta",IF(AND((Z34=4),(OR(AA34=2,AA34=3))),"Zona Alta",IF(AND((Z34=3),(AA34=3)),"Zona Alta",IF(AND((Z34=2),(AA34=4)),"Zona Alta",IF(AND((Z34=1),(OR(AA34=4,AA34=5))),"Zona Alta",IF(AND((Z34=2),(AA34=5)),"Zona Extrema",IF(AND(OR(Z34=3,Z34=4,Z34=5),(OR(AA34=4,AA34=5))),"Zona Extrema",IF(AND((Z34=5),(AA34=3)),"Zona Extrema","")))))))))))))</f>
        <v>Zona Extrema</v>
      </c>
      <c r="AC34" s="388" t="s">
        <v>1390</v>
      </c>
      <c r="AD34" s="80" t="s">
        <v>1391</v>
      </c>
      <c r="AE34" s="389" t="s">
        <v>1230</v>
      </c>
      <c r="AF34" s="283" t="s">
        <v>1392</v>
      </c>
      <c r="AG34" s="391"/>
      <c r="AH34" s="577"/>
      <c r="AI34" s="576"/>
      <c r="AJ34" s="578"/>
      <c r="AK34" s="577"/>
      <c r="AL34" s="576"/>
      <c r="AM34" s="578" t="s">
        <v>1393</v>
      </c>
      <c r="AN34" s="578" t="s">
        <v>1393</v>
      </c>
      <c r="AO34" s="578" t="s">
        <v>1393</v>
      </c>
      <c r="AP34" s="578"/>
      <c r="AQ34" s="577"/>
      <c r="AR34" s="576"/>
      <c r="AS34" s="575"/>
      <c r="AT34" s="575"/>
      <c r="AU34" s="575"/>
      <c r="AV34" s="575"/>
      <c r="AW34" s="578"/>
      <c r="AX34" s="577"/>
      <c r="AY34" s="576"/>
      <c r="AZ34" s="578"/>
      <c r="BA34" s="577"/>
      <c r="BB34" s="576"/>
      <c r="BC34" s="578">
        <v>0</v>
      </c>
      <c r="BD34" s="577">
        <v>0</v>
      </c>
      <c r="BE34" s="576">
        <v>0</v>
      </c>
      <c r="BF34" s="578"/>
      <c r="BG34" s="577"/>
      <c r="BH34" s="576"/>
      <c r="BI34" s="565">
        <f>SUM(AW34:BH38)</f>
        <v>0</v>
      </c>
      <c r="BJ34" s="269"/>
      <c r="BK34" s="269"/>
      <c r="BL34" s="269"/>
      <c r="BM34" s="269"/>
      <c r="BN34" s="269"/>
      <c r="BO34" s="269"/>
      <c r="BP34" s="269"/>
      <c r="BQ34" s="269"/>
      <c r="BR34" s="269"/>
      <c r="BS34" s="269"/>
      <c r="BT34" s="269"/>
      <c r="BU34" s="269"/>
      <c r="BV34" s="269"/>
      <c r="BW34" s="269"/>
      <c r="BX34" s="269"/>
      <c r="BY34" s="269"/>
      <c r="BZ34" s="269"/>
    </row>
    <row r="35" spans="1:78" ht="72" customHeight="1" thickBot="1" x14ac:dyDescent="0.3">
      <c r="A35" s="4"/>
      <c r="B35" s="553"/>
      <c r="C35" s="462"/>
      <c r="D35" s="392" t="s">
        <v>61</v>
      </c>
      <c r="E35" s="393" t="s">
        <v>1394</v>
      </c>
      <c r="F35" s="393" t="s">
        <v>1395</v>
      </c>
      <c r="G35" s="393" t="s">
        <v>1396</v>
      </c>
      <c r="H35" s="462"/>
      <c r="I35" s="533"/>
      <c r="J35" s="462"/>
      <c r="K35" s="571"/>
      <c r="L35" s="575"/>
      <c r="M35" s="533"/>
      <c r="N35" s="462"/>
      <c r="O35" s="462"/>
      <c r="P35" s="462"/>
      <c r="Q35" s="274" t="s">
        <v>1397</v>
      </c>
      <c r="R35" s="304" t="str">
        <f>'Evaluación del Control'!J29</f>
        <v xml:space="preserve">PREVENIR </v>
      </c>
      <c r="S35" s="465"/>
      <c r="T35" s="462"/>
      <c r="U35" s="462"/>
      <c r="V35" s="462"/>
      <c r="W35" s="462"/>
      <c r="X35" s="462"/>
      <c r="Y35" s="462"/>
      <c r="Z35" s="462"/>
      <c r="AA35" s="462"/>
      <c r="AB35" s="474"/>
      <c r="AC35" s="276" t="s">
        <v>1398</v>
      </c>
      <c r="AD35" s="277" t="s">
        <v>1399</v>
      </c>
      <c r="AE35" s="278" t="s">
        <v>1230</v>
      </c>
      <c r="AF35" s="394" t="s">
        <v>1392</v>
      </c>
      <c r="AG35" s="395"/>
      <c r="AH35" s="462"/>
      <c r="AI35" s="571"/>
      <c r="AJ35" s="553"/>
      <c r="AK35" s="462"/>
      <c r="AL35" s="571"/>
      <c r="AM35" s="553"/>
      <c r="AN35" s="553"/>
      <c r="AO35" s="553"/>
      <c r="AP35" s="553"/>
      <c r="AQ35" s="462"/>
      <c r="AR35" s="571"/>
      <c r="AS35" s="575"/>
      <c r="AT35" s="575"/>
      <c r="AU35" s="575"/>
      <c r="AV35" s="575"/>
      <c r="AW35" s="553"/>
      <c r="AX35" s="462"/>
      <c r="AY35" s="571"/>
      <c r="AZ35" s="553"/>
      <c r="BA35" s="462"/>
      <c r="BB35" s="571"/>
      <c r="BC35" s="553"/>
      <c r="BD35" s="462"/>
      <c r="BE35" s="571"/>
      <c r="BF35" s="553"/>
      <c r="BG35" s="462"/>
      <c r="BH35" s="571"/>
      <c r="BI35" s="566"/>
      <c r="BJ35" s="269"/>
      <c r="BK35" s="269"/>
      <c r="BL35" s="269"/>
      <c r="BM35" s="269"/>
      <c r="BN35" s="269"/>
      <c r="BO35" s="269"/>
      <c r="BP35" s="269"/>
      <c r="BQ35" s="269"/>
      <c r="BR35" s="269"/>
      <c r="BS35" s="269"/>
      <c r="BT35" s="269"/>
      <c r="BU35" s="269"/>
      <c r="BV35" s="269"/>
      <c r="BW35" s="269"/>
      <c r="BX35" s="269"/>
      <c r="BY35" s="269"/>
      <c r="BZ35" s="269"/>
    </row>
    <row r="36" spans="1:78" ht="66" customHeight="1" thickBot="1" x14ac:dyDescent="0.3">
      <c r="A36" s="4"/>
      <c r="B36" s="553"/>
      <c r="C36" s="462"/>
      <c r="D36" s="396"/>
      <c r="E36" s="397"/>
      <c r="F36" s="397"/>
      <c r="G36" s="397"/>
      <c r="H36" s="462"/>
      <c r="I36" s="533"/>
      <c r="J36" s="462"/>
      <c r="K36" s="571"/>
      <c r="L36" s="575"/>
      <c r="M36" s="533"/>
      <c r="N36" s="462"/>
      <c r="O36" s="462"/>
      <c r="P36" s="462"/>
      <c r="Q36" s="309" t="s">
        <v>1400</v>
      </c>
      <c r="R36" s="310" t="str">
        <f>'Evaluación del Control'!J30</f>
        <v xml:space="preserve">PREVENIR </v>
      </c>
      <c r="S36" s="465"/>
      <c r="T36" s="462"/>
      <c r="U36" s="462"/>
      <c r="V36" s="462"/>
      <c r="W36" s="462"/>
      <c r="X36" s="462"/>
      <c r="Y36" s="462"/>
      <c r="Z36" s="462"/>
      <c r="AA36" s="462"/>
      <c r="AB36" s="474"/>
      <c r="AC36" s="312" t="s">
        <v>1401</v>
      </c>
      <c r="AD36" s="83" t="s">
        <v>1402</v>
      </c>
      <c r="AE36" s="278" t="s">
        <v>1230</v>
      </c>
      <c r="AF36" s="394" t="s">
        <v>1392</v>
      </c>
      <c r="AG36" s="395"/>
      <c r="AH36" s="462"/>
      <c r="AI36" s="571"/>
      <c r="AJ36" s="553"/>
      <c r="AK36" s="462"/>
      <c r="AL36" s="571"/>
      <c r="AM36" s="553"/>
      <c r="AN36" s="553"/>
      <c r="AO36" s="553"/>
      <c r="AP36" s="553"/>
      <c r="AQ36" s="462"/>
      <c r="AR36" s="571"/>
      <c r="AS36" s="575"/>
      <c r="AT36" s="575"/>
      <c r="AU36" s="575"/>
      <c r="AV36" s="575"/>
      <c r="AW36" s="553"/>
      <c r="AX36" s="462"/>
      <c r="AY36" s="571"/>
      <c r="AZ36" s="553"/>
      <c r="BA36" s="462"/>
      <c r="BB36" s="571"/>
      <c r="BC36" s="553"/>
      <c r="BD36" s="462"/>
      <c r="BE36" s="571"/>
      <c r="BF36" s="553"/>
      <c r="BG36" s="462"/>
      <c r="BH36" s="571"/>
      <c r="BI36" s="566"/>
      <c r="BJ36" s="269"/>
      <c r="BK36" s="269"/>
      <c r="BL36" s="269"/>
      <c r="BM36" s="269"/>
      <c r="BN36" s="269"/>
      <c r="BO36" s="269"/>
      <c r="BP36" s="269"/>
      <c r="BQ36" s="269"/>
      <c r="BR36" s="269"/>
      <c r="BS36" s="269"/>
      <c r="BT36" s="269"/>
      <c r="BU36" s="269"/>
      <c r="BV36" s="269"/>
      <c r="BW36" s="269"/>
      <c r="BX36" s="269"/>
      <c r="BY36" s="269"/>
      <c r="BZ36" s="269"/>
    </row>
    <row r="37" spans="1:78" ht="35.25" customHeight="1" thickBot="1" x14ac:dyDescent="0.3">
      <c r="A37" s="4"/>
      <c r="B37" s="553"/>
      <c r="C37" s="462"/>
      <c r="D37" s="396"/>
      <c r="E37" s="397"/>
      <c r="F37" s="397"/>
      <c r="G37" s="397"/>
      <c r="H37" s="462"/>
      <c r="I37" s="533"/>
      <c r="J37" s="462"/>
      <c r="K37" s="571"/>
      <c r="L37" s="575"/>
      <c r="M37" s="533"/>
      <c r="N37" s="462"/>
      <c r="O37" s="462"/>
      <c r="P37" s="462"/>
      <c r="Q37" s="380">
        <v>4</v>
      </c>
      <c r="R37" s="310" t="str">
        <f>'Evaluación del Control'!J31</f>
        <v xml:space="preserve">PREVENIR </v>
      </c>
      <c r="S37" s="465"/>
      <c r="T37" s="462"/>
      <c r="U37" s="462"/>
      <c r="V37" s="462"/>
      <c r="W37" s="462"/>
      <c r="X37" s="462"/>
      <c r="Y37" s="462"/>
      <c r="Z37" s="462"/>
      <c r="AA37" s="462"/>
      <c r="AB37" s="474"/>
      <c r="AC37" s="375" t="s">
        <v>1381</v>
      </c>
      <c r="AD37" s="376">
        <v>4</v>
      </c>
      <c r="AE37" s="398"/>
      <c r="AF37" s="368"/>
      <c r="AG37" s="395"/>
      <c r="AH37" s="462"/>
      <c r="AI37" s="571"/>
      <c r="AJ37" s="553"/>
      <c r="AK37" s="462"/>
      <c r="AL37" s="571"/>
      <c r="AM37" s="553"/>
      <c r="AN37" s="553"/>
      <c r="AO37" s="553"/>
      <c r="AP37" s="553"/>
      <c r="AQ37" s="462"/>
      <c r="AR37" s="571"/>
      <c r="AS37" s="575"/>
      <c r="AT37" s="575"/>
      <c r="AU37" s="575"/>
      <c r="AV37" s="575"/>
      <c r="AW37" s="553"/>
      <c r="AX37" s="462"/>
      <c r="AY37" s="571"/>
      <c r="AZ37" s="553"/>
      <c r="BA37" s="462"/>
      <c r="BB37" s="571"/>
      <c r="BC37" s="553"/>
      <c r="BD37" s="462"/>
      <c r="BE37" s="571"/>
      <c r="BF37" s="553"/>
      <c r="BG37" s="462"/>
      <c r="BH37" s="571"/>
      <c r="BI37" s="566"/>
      <c r="BJ37" s="269"/>
      <c r="BK37" s="269"/>
      <c r="BL37" s="269"/>
      <c r="BM37" s="269"/>
      <c r="BN37" s="269"/>
      <c r="BO37" s="269"/>
      <c r="BP37" s="269"/>
      <c r="BQ37" s="269"/>
      <c r="BR37" s="269"/>
      <c r="BS37" s="269"/>
      <c r="BT37" s="269"/>
      <c r="BU37" s="269"/>
      <c r="BV37" s="269"/>
      <c r="BW37" s="269"/>
      <c r="BX37" s="269"/>
      <c r="BY37" s="269"/>
      <c r="BZ37" s="269"/>
    </row>
    <row r="38" spans="1:78" ht="35.25" customHeight="1" thickBot="1" x14ac:dyDescent="0.3">
      <c r="A38" s="4"/>
      <c r="B38" s="554"/>
      <c r="C38" s="496"/>
      <c r="D38" s="399"/>
      <c r="E38" s="400"/>
      <c r="F38" s="400"/>
      <c r="G38" s="400"/>
      <c r="H38" s="496"/>
      <c r="I38" s="604"/>
      <c r="J38" s="496"/>
      <c r="K38" s="498"/>
      <c r="L38" s="526"/>
      <c r="M38" s="604"/>
      <c r="N38" s="496"/>
      <c r="O38" s="496"/>
      <c r="P38" s="496"/>
      <c r="Q38" s="319">
        <v>5</v>
      </c>
      <c r="R38" s="364">
        <f>'Evaluación del Control'!J32</f>
        <v>0</v>
      </c>
      <c r="S38" s="485"/>
      <c r="T38" s="496"/>
      <c r="U38" s="496"/>
      <c r="V38" s="496"/>
      <c r="W38" s="496"/>
      <c r="X38" s="496"/>
      <c r="Y38" s="496"/>
      <c r="Z38" s="496"/>
      <c r="AA38" s="496"/>
      <c r="AB38" s="619"/>
      <c r="AC38" s="323" t="s">
        <v>1365</v>
      </c>
      <c r="AD38" s="325">
        <v>5</v>
      </c>
      <c r="AE38" s="398"/>
      <c r="AF38" s="330"/>
      <c r="AG38" s="401"/>
      <c r="AH38" s="496"/>
      <c r="AI38" s="498"/>
      <c r="AJ38" s="554"/>
      <c r="AK38" s="496"/>
      <c r="AL38" s="498"/>
      <c r="AM38" s="554"/>
      <c r="AN38" s="554"/>
      <c r="AO38" s="554"/>
      <c r="AP38" s="554"/>
      <c r="AQ38" s="496"/>
      <c r="AR38" s="498"/>
      <c r="AS38" s="575"/>
      <c r="AT38" s="575"/>
      <c r="AU38" s="575"/>
      <c r="AV38" s="575"/>
      <c r="AW38" s="554"/>
      <c r="AX38" s="496"/>
      <c r="AY38" s="498"/>
      <c r="AZ38" s="554"/>
      <c r="BA38" s="496"/>
      <c r="BB38" s="498"/>
      <c r="BC38" s="554"/>
      <c r="BD38" s="496"/>
      <c r="BE38" s="498"/>
      <c r="BF38" s="554"/>
      <c r="BG38" s="496"/>
      <c r="BH38" s="498"/>
      <c r="BI38" s="567"/>
      <c r="BJ38" s="269"/>
      <c r="BK38" s="269"/>
      <c r="BL38" s="269"/>
      <c r="BM38" s="269"/>
      <c r="BN38" s="269"/>
      <c r="BO38" s="269"/>
      <c r="BP38" s="269"/>
      <c r="BQ38" s="269"/>
      <c r="BR38" s="269"/>
      <c r="BS38" s="269"/>
      <c r="BT38" s="269"/>
      <c r="BU38" s="269"/>
      <c r="BV38" s="269"/>
      <c r="BW38" s="269"/>
      <c r="BX38" s="269"/>
      <c r="BY38" s="269"/>
      <c r="BZ38" s="269"/>
    </row>
    <row r="39" spans="1:78" ht="69" customHeight="1" thickBot="1" x14ac:dyDescent="0.3">
      <c r="A39" s="4"/>
      <c r="B39" s="611" t="s">
        <v>15</v>
      </c>
      <c r="C39" s="615" t="s">
        <v>1403</v>
      </c>
      <c r="D39" s="383" t="s">
        <v>22</v>
      </c>
      <c r="E39" s="384" t="s">
        <v>1404</v>
      </c>
      <c r="F39" s="384" t="s">
        <v>998</v>
      </c>
      <c r="G39" s="384" t="s">
        <v>1405</v>
      </c>
      <c r="H39" s="613" t="s">
        <v>100</v>
      </c>
      <c r="I39" s="649"/>
      <c r="J39" s="569">
        <v>5</v>
      </c>
      <c r="K39" s="634" t="s">
        <v>1406</v>
      </c>
      <c r="L39" s="612" t="s">
        <v>1407</v>
      </c>
      <c r="M39" s="603" t="s">
        <v>101</v>
      </c>
      <c r="N39" s="602">
        <v>3</v>
      </c>
      <c r="O39" s="602">
        <v>5</v>
      </c>
      <c r="P39" s="621" t="str">
        <f>IF(AND(OR(N39=1,N39=2),(OR(O39=1,O39=2))),"Zona Baja",IF(AND((N39=3),(O39=1)),"Zona Baja",IF(AND(OR(N39=1,N39=2),(O39=3)),"Zona Moderada",IF(AND((N39=4),(O39=1)),"Zona Moderada",IF(AND((N39=3),(O39=2)),"Zona Moderada",IF(AND((N39=5),(OR(O39=1,O39=2))),"Zona Alta",IF(AND((N39=4),(OR(O39=2,O39=3))),"Zona Alta",IF(AND((N39=3),(O39=3)),"Zona Alta",IF(AND((N39=2),(O39=4)),"Zona Alta",IF(AND((N39=1),(OR(O39=4,O39=5))),"Zona Alta",IF(AND((N39=2),(O39=5)),"Zona Extrema",IF(AND(OR(N39=3,N39=4,N39=5),(OR(O39=4,O39=5))),"Zona Extrema",IF(AND((N39=5),(O39=3)),"Zona Extrema","")))))))))))))</f>
        <v>Zona Extrema</v>
      </c>
      <c r="Q39" s="303" t="s">
        <v>1408</v>
      </c>
      <c r="R39" s="304" t="s">
        <v>87</v>
      </c>
      <c r="S39" s="626" t="str">
        <f>'Evaluación del Control'!L36</f>
        <v>Preventivo</v>
      </c>
      <c r="T39" s="627" t="str">
        <f>IF(M39="Corrupción",IF(S39="Preventivo","Probabilidad",IF(S39="Correctivo","Impacto","")),IF(S39="Preventivo","Probabilidad",IF(S39="","",IF(S39="Preventivo - Correctivo","Probabilidad - Impacto",IF(S39="Preventivo","Probabilidad",IF(S39="","",IF(S39="Preventivo - Correctivo","Probabilidad - Impacto","Impacto")))))))</f>
        <v>Probabilidad</v>
      </c>
      <c r="U39" s="628">
        <f>'Evaluación del Control'!Y41</f>
        <v>100</v>
      </c>
      <c r="V39" s="577" t="str">
        <f>'Evaluación del Control'!AD41</f>
        <v>Directamente</v>
      </c>
      <c r="W39" s="577" t="str">
        <f>'Evaluación del Control'!AE41</f>
        <v>Indirectamente</v>
      </c>
      <c r="X39" s="627">
        <f>+IFERROR(VLOOKUP('Evaluación del Control'!AF41,'Evaluación del Control'!$AG$6:$AL$14,5),0)</f>
        <v>2</v>
      </c>
      <c r="Y39" s="627">
        <f>+IFERROR(VLOOKUP('Evaluación del Control'!AF41,'Evaluación del Control'!$AG$6:$AL$14,6),0)</f>
        <v>0</v>
      </c>
      <c r="Z39" s="627">
        <f>IF(S39="","",IF((N39-X39)&lt;=0,1,(N39-X39)))</f>
        <v>1</v>
      </c>
      <c r="AA39" s="627">
        <f>IF(S39="","",IF((O39-Y39)&lt;=0,1,(O39-Y39)))</f>
        <v>5</v>
      </c>
      <c r="AB39" s="629" t="str">
        <f>IF(AND(OR(Z39=1,Z39=2),(OR(AA39=1,AA39=2))),"Zona Baja",IF(AND((Z39=3),(AA39=1)),"Zona Baja",IF(AND(OR(Z39=1,Z39=2),(AA39=3)),"Zona Moderada",IF(AND((Z39=4),(AA39=1)),"Zona Moderada",IF(AND((Z39=3),(AA39=2)),"Zona Moderada",IF(AND((Z39=5),(OR(AA39=1,AA39=2))),"Zona Alta",IF(AND((Z39=4),(OR(AA39=2,AA39=3))),"Zona Alta",IF(AND((Z39=3),(AA39=3)),"Zona Alta",IF(AND((Z39=2),(AA39=4)),"Zona Alta",IF(AND((Z39=1),(OR(AA39=4,AA39=5))),"Zona Alta",IF(AND((Z39=2),(AA39=5)),"Zona Extrema",IF(AND(OR(Z39=3,Z39=4,Z39=5),(OR(AA39=4,AA39=5))),"Zona Extrema",IF(AND((Z39=5),(AA39=3)),"Zona Extrema","")))))))))))))</f>
        <v>Zona Alta</v>
      </c>
      <c r="AC39" s="356" t="s">
        <v>1409</v>
      </c>
      <c r="AD39" s="277" t="s">
        <v>1410</v>
      </c>
      <c r="AE39" s="278" t="s">
        <v>1230</v>
      </c>
      <c r="AF39" s="394" t="s">
        <v>1392</v>
      </c>
      <c r="AG39" s="391"/>
      <c r="AH39" s="569"/>
      <c r="AI39" s="570"/>
      <c r="AJ39" s="572"/>
      <c r="AK39" s="569"/>
      <c r="AL39" s="570"/>
      <c r="AM39" s="601" t="s">
        <v>1471</v>
      </c>
      <c r="AN39" s="601" t="s">
        <v>1471</v>
      </c>
      <c r="AO39" s="622" t="s">
        <v>1471</v>
      </c>
      <c r="AP39" s="572"/>
      <c r="AQ39" s="569"/>
      <c r="AR39" s="570"/>
      <c r="AS39" s="575"/>
      <c r="AT39" s="575"/>
      <c r="AU39" s="575"/>
      <c r="AV39" s="575"/>
      <c r="AW39" s="572"/>
      <c r="AX39" s="569"/>
      <c r="AY39" s="570"/>
      <c r="AZ39" s="572"/>
      <c r="BA39" s="569"/>
      <c r="BB39" s="570"/>
      <c r="BC39" s="578">
        <v>0</v>
      </c>
      <c r="BD39" s="577">
        <v>0</v>
      </c>
      <c r="BE39" s="576">
        <v>0</v>
      </c>
      <c r="BF39" s="572"/>
      <c r="BG39" s="569"/>
      <c r="BH39" s="570"/>
      <c r="BI39" s="568">
        <f>SUM(AW39:BH43)</f>
        <v>0</v>
      </c>
      <c r="BJ39" s="294"/>
      <c r="BK39" s="295"/>
      <c r="BL39" s="294"/>
      <c r="BM39" s="294"/>
      <c r="BN39" s="294"/>
      <c r="BO39" s="294"/>
      <c r="BP39" s="294"/>
      <c r="BQ39" s="294"/>
      <c r="BR39" s="294"/>
      <c r="BS39" s="294"/>
      <c r="BT39" s="294"/>
      <c r="BU39" s="294"/>
      <c r="BV39" s="294"/>
      <c r="BW39" s="294"/>
      <c r="BX39" s="294"/>
      <c r="BY39" s="294"/>
      <c r="BZ39" s="294"/>
    </row>
    <row r="40" spans="1:78" ht="64.5" customHeight="1" thickBot="1" x14ac:dyDescent="0.3">
      <c r="A40" s="4"/>
      <c r="B40" s="553"/>
      <c r="C40" s="462"/>
      <c r="D40" s="392" t="s">
        <v>38</v>
      </c>
      <c r="E40" s="393" t="s">
        <v>1411</v>
      </c>
      <c r="F40" s="393" t="s">
        <v>1412</v>
      </c>
      <c r="G40" s="393" t="s">
        <v>1385</v>
      </c>
      <c r="H40" s="571"/>
      <c r="I40" s="533"/>
      <c r="J40" s="462"/>
      <c r="K40" s="474"/>
      <c r="L40" s="575"/>
      <c r="M40" s="533"/>
      <c r="N40" s="462"/>
      <c r="O40" s="462"/>
      <c r="P40" s="462"/>
      <c r="Q40" s="303" t="s">
        <v>1413</v>
      </c>
      <c r="R40" s="304" t="s">
        <v>87</v>
      </c>
      <c r="S40" s="465"/>
      <c r="T40" s="462"/>
      <c r="U40" s="462"/>
      <c r="V40" s="462"/>
      <c r="W40" s="462"/>
      <c r="X40" s="462"/>
      <c r="Y40" s="462"/>
      <c r="Z40" s="462"/>
      <c r="AA40" s="462"/>
      <c r="AB40" s="474"/>
      <c r="AC40" s="356" t="s">
        <v>1414</v>
      </c>
      <c r="AD40" s="85" t="s">
        <v>1415</v>
      </c>
      <c r="AE40" s="278" t="s">
        <v>1230</v>
      </c>
      <c r="AF40" s="394" t="s">
        <v>1392</v>
      </c>
      <c r="AG40" s="395"/>
      <c r="AH40" s="462"/>
      <c r="AI40" s="571"/>
      <c r="AJ40" s="553"/>
      <c r="AK40" s="462"/>
      <c r="AL40" s="571"/>
      <c r="AM40" s="553"/>
      <c r="AN40" s="553"/>
      <c r="AO40" s="575"/>
      <c r="AP40" s="553"/>
      <c r="AQ40" s="462"/>
      <c r="AR40" s="571"/>
      <c r="AS40" s="575"/>
      <c r="AT40" s="575"/>
      <c r="AU40" s="575"/>
      <c r="AV40" s="575"/>
      <c r="AW40" s="553"/>
      <c r="AX40" s="462"/>
      <c r="AY40" s="571"/>
      <c r="AZ40" s="553"/>
      <c r="BA40" s="462"/>
      <c r="BB40" s="571"/>
      <c r="BC40" s="553"/>
      <c r="BD40" s="462"/>
      <c r="BE40" s="571"/>
      <c r="BF40" s="553"/>
      <c r="BG40" s="462"/>
      <c r="BH40" s="571"/>
      <c r="BI40" s="566"/>
      <c r="BJ40" s="294"/>
      <c r="BK40" s="294"/>
      <c r="BL40" s="294"/>
      <c r="BM40" s="294"/>
      <c r="BN40" s="294"/>
      <c r="BO40" s="294"/>
      <c r="BP40" s="294"/>
      <c r="BQ40" s="294"/>
      <c r="BR40" s="294"/>
      <c r="BS40" s="294"/>
      <c r="BT40" s="294"/>
      <c r="BU40" s="294"/>
      <c r="BV40" s="294"/>
      <c r="BW40" s="294"/>
      <c r="BX40" s="294"/>
      <c r="BY40" s="294"/>
      <c r="BZ40" s="294"/>
    </row>
    <row r="41" spans="1:78" ht="35.25" customHeight="1" thickBot="1" x14ac:dyDescent="0.3">
      <c r="A41" s="4"/>
      <c r="B41" s="553"/>
      <c r="C41" s="462"/>
      <c r="D41" s="396"/>
      <c r="E41" s="397"/>
      <c r="F41" s="397"/>
      <c r="G41" s="397"/>
      <c r="H41" s="571"/>
      <c r="I41" s="533"/>
      <c r="J41" s="462"/>
      <c r="K41" s="474"/>
      <c r="L41" s="575"/>
      <c r="M41" s="533"/>
      <c r="N41" s="462"/>
      <c r="O41" s="462"/>
      <c r="P41" s="462"/>
      <c r="Q41" s="380"/>
      <c r="R41" s="310">
        <f>'Evaluación del Control'!J38</f>
        <v>0</v>
      </c>
      <c r="S41" s="465"/>
      <c r="T41" s="462"/>
      <c r="U41" s="462"/>
      <c r="V41" s="462"/>
      <c r="W41" s="462"/>
      <c r="X41" s="462"/>
      <c r="Y41" s="462"/>
      <c r="Z41" s="462"/>
      <c r="AA41" s="462"/>
      <c r="AB41" s="474"/>
      <c r="AC41" s="375">
        <v>3</v>
      </c>
      <c r="AD41" s="376" t="s">
        <v>1380</v>
      </c>
      <c r="AE41" s="398"/>
      <c r="AF41" s="378"/>
      <c r="AG41" s="395"/>
      <c r="AH41" s="462"/>
      <c r="AI41" s="571"/>
      <c r="AJ41" s="553"/>
      <c r="AK41" s="462"/>
      <c r="AL41" s="571"/>
      <c r="AM41" s="553"/>
      <c r="AN41" s="553"/>
      <c r="AO41" s="575"/>
      <c r="AP41" s="553"/>
      <c r="AQ41" s="462"/>
      <c r="AR41" s="571"/>
      <c r="AS41" s="575"/>
      <c r="AT41" s="575"/>
      <c r="AU41" s="575"/>
      <c r="AV41" s="575"/>
      <c r="AW41" s="553"/>
      <c r="AX41" s="462"/>
      <c r="AY41" s="571"/>
      <c r="AZ41" s="553"/>
      <c r="BA41" s="462"/>
      <c r="BB41" s="571"/>
      <c r="BC41" s="553"/>
      <c r="BD41" s="462"/>
      <c r="BE41" s="571"/>
      <c r="BF41" s="553"/>
      <c r="BG41" s="462"/>
      <c r="BH41" s="571"/>
      <c r="BI41" s="566"/>
      <c r="BJ41" s="294"/>
      <c r="BK41" s="294"/>
      <c r="BL41" s="294"/>
      <c r="BM41" s="294"/>
      <c r="BN41" s="294"/>
      <c r="BO41" s="294"/>
      <c r="BP41" s="294"/>
      <c r="BQ41" s="294"/>
      <c r="BR41" s="294"/>
      <c r="BS41" s="294"/>
      <c r="BT41" s="294"/>
      <c r="BU41" s="294"/>
      <c r="BV41" s="294"/>
      <c r="BW41" s="294"/>
      <c r="BX41" s="294"/>
      <c r="BY41" s="294"/>
      <c r="BZ41" s="294"/>
    </row>
    <row r="42" spans="1:78" ht="35.25" customHeight="1" x14ac:dyDescent="0.25">
      <c r="A42" s="4"/>
      <c r="B42" s="553"/>
      <c r="C42" s="462"/>
      <c r="D42" s="396"/>
      <c r="E42" s="397"/>
      <c r="F42" s="397"/>
      <c r="G42" s="397"/>
      <c r="H42" s="571"/>
      <c r="I42" s="533"/>
      <c r="J42" s="462"/>
      <c r="K42" s="474"/>
      <c r="L42" s="575"/>
      <c r="M42" s="533"/>
      <c r="N42" s="462"/>
      <c r="O42" s="462"/>
      <c r="P42" s="462"/>
      <c r="Q42" s="380"/>
      <c r="R42" s="310">
        <f>'Evaluación del Control'!J39</f>
        <v>0</v>
      </c>
      <c r="S42" s="465"/>
      <c r="T42" s="462"/>
      <c r="U42" s="462"/>
      <c r="V42" s="462"/>
      <c r="W42" s="462"/>
      <c r="X42" s="462"/>
      <c r="Y42" s="462"/>
      <c r="Z42" s="462"/>
      <c r="AA42" s="462"/>
      <c r="AB42" s="474"/>
      <c r="AC42" s="375">
        <v>4</v>
      </c>
      <c r="AD42" s="376" t="s">
        <v>1381</v>
      </c>
      <c r="AE42" s="398"/>
      <c r="AF42" s="378"/>
      <c r="AG42" s="395"/>
      <c r="AH42" s="462"/>
      <c r="AI42" s="571"/>
      <c r="AJ42" s="553"/>
      <c r="AK42" s="462"/>
      <c r="AL42" s="571"/>
      <c r="AM42" s="553"/>
      <c r="AN42" s="553"/>
      <c r="AO42" s="575"/>
      <c r="AP42" s="553"/>
      <c r="AQ42" s="462"/>
      <c r="AR42" s="571"/>
      <c r="AS42" s="575"/>
      <c r="AT42" s="575"/>
      <c r="AU42" s="575"/>
      <c r="AV42" s="575"/>
      <c r="AW42" s="553"/>
      <c r="AX42" s="462"/>
      <c r="AY42" s="571"/>
      <c r="AZ42" s="553"/>
      <c r="BA42" s="462"/>
      <c r="BB42" s="571"/>
      <c r="BC42" s="553"/>
      <c r="BD42" s="462"/>
      <c r="BE42" s="571"/>
      <c r="BF42" s="553"/>
      <c r="BG42" s="462"/>
      <c r="BH42" s="571"/>
      <c r="BI42" s="566"/>
      <c r="BJ42" s="294"/>
      <c r="BK42" s="294"/>
      <c r="BL42" s="294"/>
      <c r="BM42" s="294"/>
      <c r="BN42" s="294"/>
      <c r="BO42" s="294"/>
      <c r="BP42" s="294"/>
      <c r="BQ42" s="294"/>
      <c r="BR42" s="294"/>
      <c r="BS42" s="294"/>
      <c r="BT42" s="294"/>
      <c r="BU42" s="294"/>
      <c r="BV42" s="294"/>
      <c r="BW42" s="294"/>
      <c r="BX42" s="294"/>
      <c r="BY42" s="294"/>
      <c r="BZ42" s="294"/>
    </row>
    <row r="43" spans="1:78" ht="35.25" customHeight="1" thickBot="1" x14ac:dyDescent="0.3">
      <c r="A43" s="4"/>
      <c r="B43" s="554"/>
      <c r="C43" s="496"/>
      <c r="D43" s="399"/>
      <c r="E43" s="400"/>
      <c r="F43" s="400"/>
      <c r="G43" s="400"/>
      <c r="H43" s="498"/>
      <c r="I43" s="604"/>
      <c r="J43" s="496"/>
      <c r="K43" s="619"/>
      <c r="L43" s="526"/>
      <c r="M43" s="604"/>
      <c r="N43" s="496"/>
      <c r="O43" s="496"/>
      <c r="P43" s="496"/>
      <c r="Q43" s="319"/>
      <c r="R43" s="364">
        <f>'Evaluación del Control'!J40</f>
        <v>0</v>
      </c>
      <c r="S43" s="485"/>
      <c r="T43" s="496"/>
      <c r="U43" s="496"/>
      <c r="V43" s="496"/>
      <c r="W43" s="496"/>
      <c r="X43" s="496"/>
      <c r="Y43" s="496"/>
      <c r="Z43" s="496"/>
      <c r="AA43" s="496"/>
      <c r="AB43" s="619"/>
      <c r="AC43" s="323">
        <v>5</v>
      </c>
      <c r="AD43" s="325" t="s">
        <v>1365</v>
      </c>
      <c r="AE43" s="327"/>
      <c r="AF43" s="330"/>
      <c r="AG43" s="401"/>
      <c r="AH43" s="496"/>
      <c r="AI43" s="498"/>
      <c r="AJ43" s="554"/>
      <c r="AK43" s="496"/>
      <c r="AL43" s="498"/>
      <c r="AM43" s="554"/>
      <c r="AN43" s="554"/>
      <c r="AO43" s="526"/>
      <c r="AP43" s="554"/>
      <c r="AQ43" s="496"/>
      <c r="AR43" s="498"/>
      <c r="AS43" s="526"/>
      <c r="AT43" s="526"/>
      <c r="AU43" s="526"/>
      <c r="AV43" s="526"/>
      <c r="AW43" s="554"/>
      <c r="AX43" s="496"/>
      <c r="AY43" s="498"/>
      <c r="AZ43" s="554"/>
      <c r="BA43" s="496"/>
      <c r="BB43" s="498"/>
      <c r="BC43" s="554"/>
      <c r="BD43" s="496"/>
      <c r="BE43" s="498"/>
      <c r="BF43" s="554"/>
      <c r="BG43" s="496"/>
      <c r="BH43" s="498"/>
      <c r="BI43" s="567"/>
      <c r="BJ43" s="294"/>
      <c r="BK43" s="294"/>
      <c r="BL43" s="294"/>
      <c r="BM43" s="294"/>
      <c r="BN43" s="294"/>
      <c r="BO43" s="294"/>
      <c r="BP43" s="294"/>
      <c r="BQ43" s="294"/>
      <c r="BR43" s="294"/>
      <c r="BS43" s="294"/>
      <c r="BT43" s="294"/>
      <c r="BU43" s="294"/>
      <c r="BV43" s="294"/>
      <c r="BW43" s="294"/>
      <c r="BX43" s="294"/>
      <c r="BY43" s="294"/>
      <c r="BZ43" s="294"/>
    </row>
    <row r="44" spans="1:78" ht="30" hidden="1" customHeight="1" x14ac:dyDescent="0.25">
      <c r="A44" s="4"/>
      <c r="B44" s="611"/>
      <c r="C44" s="615"/>
      <c r="D44" s="392"/>
      <c r="E44" s="393"/>
      <c r="F44" s="384"/>
      <c r="G44" s="384"/>
      <c r="H44" s="616"/>
      <c r="I44" s="617"/>
      <c r="J44" s="577">
        <v>6</v>
      </c>
      <c r="K44" s="618"/>
      <c r="L44" s="612"/>
      <c r="M44" s="603"/>
      <c r="N44" s="602"/>
      <c r="O44" s="602"/>
      <c r="P44" s="621" t="str">
        <f>IF(AND(OR(N44=1,N44=2),(OR(O44=1,O44=2))),"Zona Baja",IF(AND((N44=3),(O44=1)),"Zona Baja",IF(AND(OR(N44=1,N44=2),(O44=3)),"Zona Moderada",IF(AND((N44=4),(O44=1)),"Zona Moderada",IF(AND((N44=3),(O44=2)),"Zona Moderada",IF(AND((N44=5),(OR(O44=1,O44=2))),"Zona Alta",IF(AND((N44=4),(OR(O44=2,O44=3))),"Zona Alta",IF(AND((N44=3),(O44=3)),"Zona Alta",IF(AND((N44=2),(O44=4)),"Zona Alta",IF(AND((N44=1),(OR(O44=4,O44=5))),"Zona Alta",IF(AND((N44=2),(O44=5)),"Zona Extrema",IF(AND(OR(N44=3,N44=4,N44=5),(OR(O44=4,O44=5))),"Zona Extrema",IF(AND((N44=5),(O44=3)),"Zona Extrema","")))))))))))))</f>
        <v/>
      </c>
      <c r="Q44" s="303"/>
      <c r="R44" s="275">
        <f>'Evaluación del Control'!J44</f>
        <v>0</v>
      </c>
      <c r="S44" s="626" t="str">
        <f>'Evaluación del Control'!L44</f>
        <v/>
      </c>
      <c r="T44" s="627" t="str">
        <f>IF(M44="Corrupción",IF(S44="Preventivo","Probabilidad",IF(S44="Correctivo","Impacto","")),IF(S44="Preventivo","Probabilidad",IF(S44="","",IF(S44="Preventivo - Correctivo","Probabilidad - Impacto",IF(S44="Preventivo","Probabilidad",IF(S44="","",IF(S44="Preventivo - Correctivo","Probabilidad - Impacto","Impacto")))))))</f>
        <v/>
      </c>
      <c r="U44" s="628">
        <f>'Evaluación del Control'!Y49</f>
        <v>0</v>
      </c>
      <c r="V44" s="577" t="str">
        <f>'Evaluación del Control'!AD49</f>
        <v>No disminuye</v>
      </c>
      <c r="W44" s="577" t="str">
        <f>'Evaluación del Control'!AE49</f>
        <v>No disminuye</v>
      </c>
      <c r="X44" s="627">
        <f>+IFERROR(VLOOKUP('Evaluación del Control'!AF49,'Evaluación del Control'!$AG$6:$AL$14,5),0)</f>
        <v>0</v>
      </c>
      <c r="Y44" s="627">
        <f>+IFERROR(VLOOKUP('Evaluación del Control'!AF49,'Evaluación del Control'!$AG$6:$AL$14,6),0)</f>
        <v>0</v>
      </c>
      <c r="Z44" s="627" t="str">
        <f>IF(S44="","",IF((N44-X44)&lt;=0,1,(N44-X44)))</f>
        <v/>
      </c>
      <c r="AA44" s="627" t="str">
        <f>IF(S44="","",IF((O44-Y44)&lt;=0,1,(O44-Y44)))</f>
        <v/>
      </c>
      <c r="AB44" s="629" t="str">
        <f>IF(AND(OR(Z44=1,Z44=2),(OR(AA44=1,AA44=2))),"Zona Baja",IF(AND((Z44=3),(AA44=1)),"Zona Baja",IF(AND(OR(Z44=1,Z44=2),(AA44=3)),"Zona Moderada",IF(AND((Z44=4),(AA44=1)),"Zona Moderada",IF(AND((Z44=3),(AA44=2)),"Zona Moderada",IF(AND((Z44=5),(OR(AA44=1,AA44=2))),"Zona Alta",IF(AND((Z44=4),(OR(AA44=2,AA44=3))),"Zona Alta",IF(AND((Z44=3),(AA44=3)),"Zona Alta",IF(AND((Z44=2),(AA44=4)),"Zona Alta",IF(AND((Z44=1),(OR(AA44=4,AA44=5))),"Zona Alta",IF(AND((Z44=2),(AA44=5)),"Zona Extrema",IF(AND(OR(Z44=3,Z44=4,Z44=5),(OR(AA44=4,AA44=5))),"Zona Extrema",IF(AND((Z44=5),(AA44=3)),"Zona Extrema","")))))))))))))</f>
        <v/>
      </c>
      <c r="AC44" s="276"/>
      <c r="AD44" s="277"/>
      <c r="AE44" s="278"/>
      <c r="AF44" s="394"/>
      <c r="AG44" s="391"/>
      <c r="AH44" s="569"/>
      <c r="AI44" s="570"/>
      <c r="AJ44" s="572"/>
      <c r="AK44" s="569"/>
      <c r="AL44" s="570"/>
      <c r="AM44" s="572"/>
      <c r="AN44" s="569"/>
      <c r="AO44" s="570"/>
      <c r="AP44" s="572"/>
      <c r="AQ44" s="569"/>
      <c r="AR44" s="570"/>
      <c r="AS44" s="570"/>
      <c r="AT44" s="574"/>
      <c r="AU44" s="574"/>
      <c r="AV44" s="574"/>
      <c r="AW44" s="572"/>
      <c r="AX44" s="569"/>
      <c r="AY44" s="570"/>
      <c r="AZ44" s="572"/>
      <c r="BA44" s="569"/>
      <c r="BB44" s="570"/>
      <c r="BC44" s="572"/>
      <c r="BD44" s="569"/>
      <c r="BE44" s="570"/>
      <c r="BF44" s="572"/>
      <c r="BG44" s="569"/>
      <c r="BH44" s="570"/>
      <c r="BI44" s="568">
        <f>SUM(AW44:BH48)</f>
        <v>0</v>
      </c>
      <c r="BJ44" s="294"/>
      <c r="BK44" s="295"/>
      <c r="BL44" s="294"/>
      <c r="BM44" s="294"/>
      <c r="BN44" s="294"/>
      <c r="BO44" s="294"/>
      <c r="BP44" s="294"/>
      <c r="BQ44" s="294"/>
      <c r="BR44" s="294"/>
      <c r="BS44" s="294"/>
      <c r="BT44" s="294"/>
      <c r="BU44" s="294"/>
      <c r="BV44" s="294"/>
      <c r="BW44" s="294"/>
      <c r="BX44" s="294"/>
      <c r="BY44" s="294"/>
      <c r="BZ44" s="294"/>
    </row>
    <row r="45" spans="1:78" ht="30" hidden="1" customHeight="1" x14ac:dyDescent="0.25">
      <c r="A45" s="4"/>
      <c r="B45" s="553"/>
      <c r="C45" s="462"/>
      <c r="D45" s="392"/>
      <c r="E45" s="393"/>
      <c r="F45" s="384"/>
      <c r="G45" s="384"/>
      <c r="H45" s="571"/>
      <c r="I45" s="533"/>
      <c r="J45" s="462"/>
      <c r="K45" s="474"/>
      <c r="L45" s="575"/>
      <c r="M45" s="533"/>
      <c r="N45" s="462"/>
      <c r="O45" s="462"/>
      <c r="P45" s="462"/>
      <c r="Q45" s="303"/>
      <c r="R45" s="304">
        <f>'Evaluación del Control'!J45</f>
        <v>0</v>
      </c>
      <c r="S45" s="465"/>
      <c r="T45" s="462"/>
      <c r="U45" s="462"/>
      <c r="V45" s="462"/>
      <c r="W45" s="462"/>
      <c r="X45" s="462"/>
      <c r="Y45" s="462"/>
      <c r="Z45" s="462"/>
      <c r="AA45" s="462"/>
      <c r="AB45" s="474"/>
      <c r="AC45" s="356"/>
      <c r="AD45" s="85"/>
      <c r="AE45" s="412"/>
      <c r="AF45" s="394"/>
      <c r="AG45" s="395"/>
      <c r="AH45" s="462"/>
      <c r="AI45" s="571"/>
      <c r="AJ45" s="553"/>
      <c r="AK45" s="462"/>
      <c r="AL45" s="571"/>
      <c r="AM45" s="553"/>
      <c r="AN45" s="462"/>
      <c r="AO45" s="571"/>
      <c r="AP45" s="553"/>
      <c r="AQ45" s="462"/>
      <c r="AR45" s="571"/>
      <c r="AS45" s="571"/>
      <c r="AT45" s="575"/>
      <c r="AU45" s="575"/>
      <c r="AV45" s="575"/>
      <c r="AW45" s="553"/>
      <c r="AX45" s="462"/>
      <c r="AY45" s="571"/>
      <c r="AZ45" s="553"/>
      <c r="BA45" s="462"/>
      <c r="BB45" s="571"/>
      <c r="BC45" s="553"/>
      <c r="BD45" s="462"/>
      <c r="BE45" s="571"/>
      <c r="BF45" s="553"/>
      <c r="BG45" s="462"/>
      <c r="BH45" s="571"/>
      <c r="BI45" s="566"/>
      <c r="BJ45" s="294"/>
      <c r="BK45" s="294"/>
      <c r="BL45" s="294"/>
      <c r="BM45" s="294"/>
      <c r="BN45" s="294"/>
      <c r="BO45" s="294"/>
      <c r="BP45" s="294"/>
      <c r="BQ45" s="294"/>
      <c r="BR45" s="294"/>
      <c r="BS45" s="294"/>
      <c r="BT45" s="294"/>
      <c r="BU45" s="294"/>
      <c r="BV45" s="294"/>
      <c r="BW45" s="294"/>
      <c r="BX45" s="294"/>
      <c r="BY45" s="294"/>
      <c r="BZ45" s="294"/>
    </row>
    <row r="46" spans="1:78" ht="30" hidden="1" customHeight="1" x14ac:dyDescent="0.25">
      <c r="A46" s="4"/>
      <c r="B46" s="553"/>
      <c r="C46" s="462"/>
      <c r="D46" s="392"/>
      <c r="E46" s="393"/>
      <c r="F46" s="393"/>
      <c r="G46" s="393"/>
      <c r="H46" s="571"/>
      <c r="I46" s="533"/>
      <c r="J46" s="462"/>
      <c r="K46" s="474"/>
      <c r="L46" s="575"/>
      <c r="M46" s="533"/>
      <c r="N46" s="462"/>
      <c r="O46" s="462"/>
      <c r="P46" s="462"/>
      <c r="Q46" s="309"/>
      <c r="R46" s="310">
        <f>'Evaluación del Control'!J46</f>
        <v>0</v>
      </c>
      <c r="S46" s="465"/>
      <c r="T46" s="462"/>
      <c r="U46" s="462"/>
      <c r="V46" s="462"/>
      <c r="W46" s="462"/>
      <c r="X46" s="462"/>
      <c r="Y46" s="462"/>
      <c r="Z46" s="462"/>
      <c r="AA46" s="462"/>
      <c r="AB46" s="474"/>
      <c r="AC46" s="312"/>
      <c r="AD46" s="83"/>
      <c r="AE46" s="413"/>
      <c r="AF46" s="313"/>
      <c r="AG46" s="395"/>
      <c r="AH46" s="462"/>
      <c r="AI46" s="571"/>
      <c r="AJ46" s="553"/>
      <c r="AK46" s="462"/>
      <c r="AL46" s="571"/>
      <c r="AM46" s="553"/>
      <c r="AN46" s="462"/>
      <c r="AO46" s="571"/>
      <c r="AP46" s="553"/>
      <c r="AQ46" s="462"/>
      <c r="AR46" s="571"/>
      <c r="AS46" s="571"/>
      <c r="AT46" s="575"/>
      <c r="AU46" s="575"/>
      <c r="AV46" s="575"/>
      <c r="AW46" s="553"/>
      <c r="AX46" s="462"/>
      <c r="AY46" s="571"/>
      <c r="AZ46" s="553"/>
      <c r="BA46" s="462"/>
      <c r="BB46" s="571"/>
      <c r="BC46" s="553"/>
      <c r="BD46" s="462"/>
      <c r="BE46" s="571"/>
      <c r="BF46" s="553"/>
      <c r="BG46" s="462"/>
      <c r="BH46" s="571"/>
      <c r="BI46" s="566"/>
      <c r="BJ46" s="294"/>
      <c r="BK46" s="294"/>
      <c r="BL46" s="294"/>
      <c r="BM46" s="294"/>
      <c r="BN46" s="294"/>
      <c r="BO46" s="294"/>
      <c r="BP46" s="294"/>
      <c r="BQ46" s="294"/>
      <c r="BR46" s="294"/>
      <c r="BS46" s="294"/>
      <c r="BT46" s="294"/>
      <c r="BU46" s="294"/>
      <c r="BV46" s="294"/>
      <c r="BW46" s="294"/>
      <c r="BX46" s="294"/>
      <c r="BY46" s="294"/>
      <c r="BZ46" s="294"/>
    </row>
    <row r="47" spans="1:78" ht="30" hidden="1" customHeight="1" x14ac:dyDescent="0.25">
      <c r="A47" s="4"/>
      <c r="B47" s="553"/>
      <c r="C47" s="462"/>
      <c r="D47" s="392"/>
      <c r="E47" s="393"/>
      <c r="F47" s="393"/>
      <c r="G47" s="393"/>
      <c r="H47" s="571"/>
      <c r="I47" s="533"/>
      <c r="J47" s="462"/>
      <c r="K47" s="474"/>
      <c r="L47" s="575"/>
      <c r="M47" s="533"/>
      <c r="N47" s="462"/>
      <c r="O47" s="462"/>
      <c r="P47" s="462"/>
      <c r="Q47" s="309"/>
      <c r="R47" s="310">
        <f>'Evaluación del Control'!J47</f>
        <v>0</v>
      </c>
      <c r="S47" s="465"/>
      <c r="T47" s="462"/>
      <c r="U47" s="462"/>
      <c r="V47" s="462"/>
      <c r="W47" s="462"/>
      <c r="X47" s="462"/>
      <c r="Y47" s="462"/>
      <c r="Z47" s="462"/>
      <c r="AA47" s="462"/>
      <c r="AB47" s="474"/>
      <c r="AC47" s="312">
        <v>4</v>
      </c>
      <c r="AD47" s="83"/>
      <c r="AE47" s="413"/>
      <c r="AF47" s="313"/>
      <c r="AG47" s="395"/>
      <c r="AH47" s="462"/>
      <c r="AI47" s="571"/>
      <c r="AJ47" s="553"/>
      <c r="AK47" s="462"/>
      <c r="AL47" s="571"/>
      <c r="AM47" s="553"/>
      <c r="AN47" s="462"/>
      <c r="AO47" s="571"/>
      <c r="AP47" s="553"/>
      <c r="AQ47" s="462"/>
      <c r="AR47" s="571"/>
      <c r="AS47" s="571"/>
      <c r="AT47" s="575"/>
      <c r="AU47" s="575"/>
      <c r="AV47" s="575"/>
      <c r="AW47" s="553"/>
      <c r="AX47" s="462"/>
      <c r="AY47" s="571"/>
      <c r="AZ47" s="553"/>
      <c r="BA47" s="462"/>
      <c r="BB47" s="571"/>
      <c r="BC47" s="553"/>
      <c r="BD47" s="462"/>
      <c r="BE47" s="571"/>
      <c r="BF47" s="553"/>
      <c r="BG47" s="462"/>
      <c r="BH47" s="571"/>
      <c r="BI47" s="566"/>
      <c r="BJ47" s="294"/>
      <c r="BK47" s="294"/>
      <c r="BL47" s="294"/>
      <c r="BM47" s="294"/>
      <c r="BN47" s="294"/>
      <c r="BO47" s="294"/>
      <c r="BP47" s="294"/>
      <c r="BQ47" s="294"/>
      <c r="BR47" s="294"/>
      <c r="BS47" s="294"/>
      <c r="BT47" s="294"/>
      <c r="BU47" s="294"/>
      <c r="BV47" s="294"/>
      <c r="BW47" s="294"/>
      <c r="BX47" s="294"/>
      <c r="BY47" s="294"/>
      <c r="BZ47" s="294"/>
    </row>
    <row r="48" spans="1:78" ht="30" hidden="1" customHeight="1" x14ac:dyDescent="0.25">
      <c r="A48" s="4"/>
      <c r="B48" s="554"/>
      <c r="C48" s="496"/>
      <c r="D48" s="415"/>
      <c r="E48" s="416"/>
      <c r="F48" s="416"/>
      <c r="G48" s="416"/>
      <c r="H48" s="498"/>
      <c r="I48" s="604"/>
      <c r="J48" s="496"/>
      <c r="K48" s="619"/>
      <c r="L48" s="526"/>
      <c r="M48" s="604"/>
      <c r="N48" s="496"/>
      <c r="O48" s="496"/>
      <c r="P48" s="496"/>
      <c r="Q48" s="418"/>
      <c r="R48" s="364">
        <f>'Evaluación del Control'!J48</f>
        <v>0</v>
      </c>
      <c r="S48" s="485"/>
      <c r="T48" s="496"/>
      <c r="U48" s="496"/>
      <c r="V48" s="496"/>
      <c r="W48" s="496"/>
      <c r="X48" s="496"/>
      <c r="Y48" s="496"/>
      <c r="Z48" s="496"/>
      <c r="AA48" s="496"/>
      <c r="AB48" s="619"/>
      <c r="AC48" s="345">
        <v>5</v>
      </c>
      <c r="AD48" s="419"/>
      <c r="AE48" s="420"/>
      <c r="AF48" s="422"/>
      <c r="AG48" s="401"/>
      <c r="AH48" s="496"/>
      <c r="AI48" s="498"/>
      <c r="AJ48" s="554"/>
      <c r="AK48" s="496"/>
      <c r="AL48" s="498"/>
      <c r="AM48" s="554"/>
      <c r="AN48" s="496"/>
      <c r="AO48" s="498"/>
      <c r="AP48" s="554"/>
      <c r="AQ48" s="496"/>
      <c r="AR48" s="498"/>
      <c r="AS48" s="498"/>
      <c r="AT48" s="575"/>
      <c r="AU48" s="575"/>
      <c r="AV48" s="575"/>
      <c r="AW48" s="554"/>
      <c r="AX48" s="496"/>
      <c r="AY48" s="498"/>
      <c r="AZ48" s="554"/>
      <c r="BA48" s="496"/>
      <c r="BB48" s="498"/>
      <c r="BC48" s="554"/>
      <c r="BD48" s="496"/>
      <c r="BE48" s="498"/>
      <c r="BF48" s="554"/>
      <c r="BG48" s="496"/>
      <c r="BH48" s="498"/>
      <c r="BI48" s="567"/>
      <c r="BJ48" s="294"/>
      <c r="BK48" s="294"/>
      <c r="BL48" s="294"/>
      <c r="BM48" s="294"/>
      <c r="BN48" s="294"/>
      <c r="BO48" s="294"/>
      <c r="BP48" s="294"/>
      <c r="BQ48" s="294"/>
      <c r="BR48" s="294"/>
      <c r="BS48" s="294"/>
      <c r="BT48" s="294"/>
      <c r="BU48" s="294"/>
      <c r="BV48" s="294"/>
      <c r="BW48" s="294"/>
      <c r="BX48" s="294"/>
      <c r="BY48" s="294"/>
      <c r="BZ48" s="294"/>
    </row>
    <row r="49" spans="1:78" ht="30" hidden="1" customHeight="1" x14ac:dyDescent="0.25">
      <c r="A49" s="4"/>
      <c r="B49" s="611"/>
      <c r="C49" s="615"/>
      <c r="D49" s="383"/>
      <c r="E49" s="393"/>
      <c r="F49" s="384"/>
      <c r="G49" s="384"/>
      <c r="H49" s="616"/>
      <c r="I49" s="617"/>
      <c r="J49" s="577">
        <v>7</v>
      </c>
      <c r="K49" s="618"/>
      <c r="L49" s="612"/>
      <c r="M49" s="603"/>
      <c r="N49" s="602"/>
      <c r="O49" s="602"/>
      <c r="P49" s="621" t="str">
        <f>IF(AND(OR(N49=1,N49=2),(OR(O49=1,O49=2))),"Zona Baja",IF(AND((N49=3),(O49=1)),"Zona Baja",IF(AND(OR(N49=1,N49=2),(O49=3)),"Zona Moderada",IF(AND((N49=4),(O49=1)),"Zona Moderada",IF(AND((N49=3),(O49=2)),"Zona Moderada",IF(AND((N49=5),(OR(O49=1,O49=2))),"Zona Alta",IF(AND((N49=4),(OR(O49=2,O49=3))),"Zona Alta",IF(AND((N49=3),(O49=3)),"Zona Alta",IF(AND((N49=2),(O49=4)),"Zona Alta",IF(AND((N49=1),(OR(O49=4,O49=5))),"Zona Alta",IF(AND((N49=2),(O49=5)),"Zona Extrema",IF(AND(OR(N49=3,N49=4,N49=5),(OR(O49=4,O49=5))),"Zona Extrema",IF(AND((N49=5),(O49=3)),"Zona Extrema","")))))))))))))</f>
        <v/>
      </c>
      <c r="Q49" s="303"/>
      <c r="R49" s="275">
        <f>'Evaluación del Control'!J52</f>
        <v>0</v>
      </c>
      <c r="S49" s="626" t="str">
        <f>'Evaluación del Control'!L52</f>
        <v/>
      </c>
      <c r="T49" s="627" t="str">
        <f>IF(M49="Corrupción",IF(S49="Preventivo","Probabilidad",IF(S49="Correctivo","Impacto","")),IF(S49="Preventivo","Probabilidad",IF(S49="","",IF(S49="Preventivo - Correctivo","Probabilidad - Impacto",IF(S49="Preventivo","Probabilidad",IF(S49="","",IF(S49="Preventivo - Correctivo","Probabilidad - Impacto","Impacto")))))))</f>
        <v/>
      </c>
      <c r="U49" s="628">
        <f>'Evaluación del Control'!Y57</f>
        <v>0</v>
      </c>
      <c r="V49" s="577" t="str">
        <f>'Evaluación del Control'!AD57</f>
        <v>No disminuye</v>
      </c>
      <c r="W49" s="577" t="str">
        <f>'Evaluación del Control'!AE57</f>
        <v>No disminuye</v>
      </c>
      <c r="X49" s="627">
        <f>+IFERROR(VLOOKUP('Evaluación del Control'!AF57,'Evaluación del Control'!$AG$6:$AL$14,5),0)</f>
        <v>0</v>
      </c>
      <c r="Y49" s="627">
        <f>+IFERROR(VLOOKUP('Evaluación del Control'!AF57,'Evaluación del Control'!$AG$6:$AL$14,6),0)</f>
        <v>0</v>
      </c>
      <c r="Z49" s="627" t="str">
        <f>IF(S49="","",IF((N49-X49)&lt;=0,1,(N49-X49)))</f>
        <v/>
      </c>
      <c r="AA49" s="627" t="str">
        <f>IF(S49="","",IF((O49-Y49)&lt;=0,1,(O49-Y49)))</f>
        <v/>
      </c>
      <c r="AB49" s="629" t="str">
        <f>IF(AND(OR(Z49=1,Z49=2),(OR(AA49=1,AA49=2))),"Zona Baja",IF(AND((Z49=3),(AA49=1)),"Zona Baja",IF(AND(OR(Z49=1,Z49=2),(AA49=3)),"Zona Moderada",IF(AND((Z49=4),(AA49=1)),"Zona Moderada",IF(AND((Z49=3),(AA49=2)),"Zona Moderada",IF(AND((Z49=5),(OR(AA49=1,AA49=2))),"Zona Alta",IF(AND((Z49=4),(OR(AA49=2,AA49=3))),"Zona Alta",IF(AND((Z49=3),(AA49=3)),"Zona Alta",IF(AND((Z49=2),(AA49=4)),"Zona Alta",IF(AND((Z49=1),(OR(AA49=4,AA49=5))),"Zona Alta",IF(AND((Z49=2),(AA49=5)),"Zona Extrema",IF(AND(OR(Z49=3,Z49=4,Z49=5),(OR(AA49=4,AA49=5))),"Zona Extrema",IF(AND((Z49=5),(AA49=3)),"Zona Extrema","")))))))))))))</f>
        <v/>
      </c>
      <c r="AC49" s="356"/>
      <c r="AD49" s="277"/>
      <c r="AE49" s="278"/>
      <c r="AF49" s="394"/>
      <c r="AG49" s="391"/>
      <c r="AH49" s="569"/>
      <c r="AI49" s="570"/>
      <c r="AJ49" s="572"/>
      <c r="AK49" s="569"/>
      <c r="AL49" s="570"/>
      <c r="AM49" s="572"/>
      <c r="AN49" s="569"/>
      <c r="AO49" s="570"/>
      <c r="AP49" s="572"/>
      <c r="AQ49" s="569"/>
      <c r="AR49" s="570"/>
      <c r="AS49" s="570"/>
      <c r="AT49" s="575"/>
      <c r="AU49" s="575"/>
      <c r="AV49" s="575"/>
      <c r="AW49" s="572"/>
      <c r="AX49" s="569"/>
      <c r="AY49" s="570"/>
      <c r="AZ49" s="572"/>
      <c r="BA49" s="569"/>
      <c r="BB49" s="570"/>
      <c r="BC49" s="572"/>
      <c r="BD49" s="569"/>
      <c r="BE49" s="570"/>
      <c r="BF49" s="572"/>
      <c r="BG49" s="569"/>
      <c r="BH49" s="570"/>
      <c r="BI49" s="568">
        <f>SUM(AW49:BH53)</f>
        <v>0</v>
      </c>
      <c r="BJ49" s="294"/>
      <c r="BK49" s="295"/>
      <c r="BL49" s="294"/>
      <c r="BM49" s="294"/>
      <c r="BN49" s="294"/>
      <c r="BO49" s="294"/>
      <c r="BP49" s="294"/>
      <c r="BQ49" s="294"/>
      <c r="BR49" s="294"/>
      <c r="BS49" s="294"/>
      <c r="BT49" s="294"/>
      <c r="BU49" s="294"/>
      <c r="BV49" s="294"/>
      <c r="BW49" s="294"/>
      <c r="BX49" s="294"/>
      <c r="BY49" s="294"/>
      <c r="BZ49" s="294"/>
    </row>
    <row r="50" spans="1:78" ht="30" hidden="1" customHeight="1" x14ac:dyDescent="0.25">
      <c r="A50" s="4"/>
      <c r="B50" s="553"/>
      <c r="C50" s="462"/>
      <c r="D50" s="392"/>
      <c r="E50" s="384"/>
      <c r="F50" s="384"/>
      <c r="G50" s="384"/>
      <c r="H50" s="571"/>
      <c r="I50" s="533"/>
      <c r="J50" s="462"/>
      <c r="K50" s="474"/>
      <c r="L50" s="575"/>
      <c r="M50" s="533"/>
      <c r="N50" s="462"/>
      <c r="O50" s="462"/>
      <c r="P50" s="462"/>
      <c r="Q50" s="303"/>
      <c r="R50" s="304">
        <f>'Evaluación del Control'!J53</f>
        <v>0</v>
      </c>
      <c r="S50" s="465"/>
      <c r="T50" s="462"/>
      <c r="U50" s="462"/>
      <c r="V50" s="462"/>
      <c r="W50" s="462"/>
      <c r="X50" s="462"/>
      <c r="Y50" s="462"/>
      <c r="Z50" s="462"/>
      <c r="AA50" s="462"/>
      <c r="AB50" s="474"/>
      <c r="AC50" s="356"/>
      <c r="AD50" s="85"/>
      <c r="AE50" s="278"/>
      <c r="AF50" s="394"/>
      <c r="AG50" s="395"/>
      <c r="AH50" s="462"/>
      <c r="AI50" s="571"/>
      <c r="AJ50" s="553"/>
      <c r="AK50" s="462"/>
      <c r="AL50" s="571"/>
      <c r="AM50" s="553"/>
      <c r="AN50" s="462"/>
      <c r="AO50" s="571"/>
      <c r="AP50" s="553"/>
      <c r="AQ50" s="462"/>
      <c r="AR50" s="571"/>
      <c r="AS50" s="571"/>
      <c r="AT50" s="575"/>
      <c r="AU50" s="575"/>
      <c r="AV50" s="575"/>
      <c r="AW50" s="553"/>
      <c r="AX50" s="462"/>
      <c r="AY50" s="571"/>
      <c r="AZ50" s="553"/>
      <c r="BA50" s="462"/>
      <c r="BB50" s="571"/>
      <c r="BC50" s="553"/>
      <c r="BD50" s="462"/>
      <c r="BE50" s="571"/>
      <c r="BF50" s="553"/>
      <c r="BG50" s="462"/>
      <c r="BH50" s="571"/>
      <c r="BI50" s="566"/>
      <c r="BJ50" s="294"/>
      <c r="BK50" s="294"/>
      <c r="BL50" s="294"/>
      <c r="BM50" s="294"/>
      <c r="BN50" s="294"/>
      <c r="BO50" s="294"/>
      <c r="BP50" s="294"/>
      <c r="BQ50" s="294"/>
      <c r="BR50" s="294"/>
      <c r="BS50" s="294"/>
      <c r="BT50" s="294"/>
      <c r="BU50" s="294"/>
      <c r="BV50" s="294"/>
      <c r="BW50" s="294"/>
      <c r="BX50" s="294"/>
      <c r="BY50" s="294"/>
      <c r="BZ50" s="294"/>
    </row>
    <row r="51" spans="1:78" ht="30" hidden="1" customHeight="1" x14ac:dyDescent="0.25">
      <c r="A51" s="4"/>
      <c r="B51" s="553"/>
      <c r="C51" s="462"/>
      <c r="D51" s="392"/>
      <c r="E51" s="393"/>
      <c r="F51" s="393"/>
      <c r="G51" s="393"/>
      <c r="H51" s="571"/>
      <c r="I51" s="533"/>
      <c r="J51" s="462"/>
      <c r="K51" s="474"/>
      <c r="L51" s="575"/>
      <c r="M51" s="533"/>
      <c r="N51" s="462"/>
      <c r="O51" s="462"/>
      <c r="P51" s="462"/>
      <c r="Q51" s="309"/>
      <c r="R51" s="310">
        <f>'Evaluación del Control'!J54</f>
        <v>0</v>
      </c>
      <c r="S51" s="465"/>
      <c r="T51" s="462"/>
      <c r="U51" s="462"/>
      <c r="V51" s="462"/>
      <c r="W51" s="462"/>
      <c r="X51" s="462"/>
      <c r="Y51" s="462"/>
      <c r="Z51" s="462"/>
      <c r="AA51" s="462"/>
      <c r="AB51" s="474"/>
      <c r="AC51" s="312">
        <v>3</v>
      </c>
      <c r="AD51" s="83"/>
      <c r="AE51" s="413"/>
      <c r="AF51" s="313"/>
      <c r="AG51" s="395"/>
      <c r="AH51" s="462"/>
      <c r="AI51" s="571"/>
      <c r="AJ51" s="553"/>
      <c r="AK51" s="462"/>
      <c r="AL51" s="571"/>
      <c r="AM51" s="553"/>
      <c r="AN51" s="462"/>
      <c r="AO51" s="571"/>
      <c r="AP51" s="553"/>
      <c r="AQ51" s="462"/>
      <c r="AR51" s="571"/>
      <c r="AS51" s="571"/>
      <c r="AT51" s="575"/>
      <c r="AU51" s="575"/>
      <c r="AV51" s="575"/>
      <c r="AW51" s="553"/>
      <c r="AX51" s="462"/>
      <c r="AY51" s="571"/>
      <c r="AZ51" s="553"/>
      <c r="BA51" s="462"/>
      <c r="BB51" s="571"/>
      <c r="BC51" s="553"/>
      <c r="BD51" s="462"/>
      <c r="BE51" s="571"/>
      <c r="BF51" s="553"/>
      <c r="BG51" s="462"/>
      <c r="BH51" s="571"/>
      <c r="BI51" s="566"/>
      <c r="BJ51" s="294"/>
      <c r="BK51" s="294"/>
      <c r="BL51" s="294"/>
      <c r="BM51" s="294"/>
      <c r="BN51" s="294"/>
      <c r="BO51" s="294"/>
      <c r="BP51" s="294"/>
      <c r="BQ51" s="294"/>
      <c r="BR51" s="294"/>
      <c r="BS51" s="294"/>
      <c r="BT51" s="294"/>
      <c r="BU51" s="294"/>
      <c r="BV51" s="294"/>
      <c r="BW51" s="294"/>
      <c r="BX51" s="294"/>
      <c r="BY51" s="294"/>
      <c r="BZ51" s="294"/>
    </row>
    <row r="52" spans="1:78" ht="30" hidden="1" customHeight="1" x14ac:dyDescent="0.25">
      <c r="A52" s="4"/>
      <c r="B52" s="553"/>
      <c r="C52" s="462"/>
      <c r="D52" s="392"/>
      <c r="E52" s="393"/>
      <c r="F52" s="393"/>
      <c r="G52" s="393"/>
      <c r="H52" s="571"/>
      <c r="I52" s="533"/>
      <c r="J52" s="462"/>
      <c r="K52" s="474"/>
      <c r="L52" s="575"/>
      <c r="M52" s="533"/>
      <c r="N52" s="462"/>
      <c r="O52" s="462"/>
      <c r="P52" s="462"/>
      <c r="Q52" s="309"/>
      <c r="R52" s="310">
        <f>'Evaluación del Control'!J55</f>
        <v>0</v>
      </c>
      <c r="S52" s="465"/>
      <c r="T52" s="462"/>
      <c r="U52" s="462"/>
      <c r="V52" s="462"/>
      <c r="W52" s="462"/>
      <c r="X52" s="462"/>
      <c r="Y52" s="462"/>
      <c r="Z52" s="462"/>
      <c r="AA52" s="462"/>
      <c r="AB52" s="474"/>
      <c r="AC52" s="312">
        <v>4</v>
      </c>
      <c r="AD52" s="83"/>
      <c r="AE52" s="413"/>
      <c r="AF52" s="313"/>
      <c r="AG52" s="395"/>
      <c r="AH52" s="462"/>
      <c r="AI52" s="571"/>
      <c r="AJ52" s="553"/>
      <c r="AK52" s="462"/>
      <c r="AL52" s="571"/>
      <c r="AM52" s="553"/>
      <c r="AN52" s="462"/>
      <c r="AO52" s="571"/>
      <c r="AP52" s="553"/>
      <c r="AQ52" s="462"/>
      <c r="AR52" s="571"/>
      <c r="AS52" s="571"/>
      <c r="AT52" s="575"/>
      <c r="AU52" s="575"/>
      <c r="AV52" s="575"/>
      <c r="AW52" s="553"/>
      <c r="AX52" s="462"/>
      <c r="AY52" s="571"/>
      <c r="AZ52" s="553"/>
      <c r="BA52" s="462"/>
      <c r="BB52" s="571"/>
      <c r="BC52" s="553"/>
      <c r="BD52" s="462"/>
      <c r="BE52" s="571"/>
      <c r="BF52" s="553"/>
      <c r="BG52" s="462"/>
      <c r="BH52" s="571"/>
      <c r="BI52" s="566"/>
      <c r="BJ52" s="294"/>
      <c r="BK52" s="294"/>
      <c r="BL52" s="294"/>
      <c r="BM52" s="294"/>
      <c r="BN52" s="294"/>
      <c r="BO52" s="294"/>
      <c r="BP52" s="294"/>
      <c r="BQ52" s="294"/>
      <c r="BR52" s="294"/>
      <c r="BS52" s="294"/>
      <c r="BT52" s="294"/>
      <c r="BU52" s="294"/>
      <c r="BV52" s="294"/>
      <c r="BW52" s="294"/>
      <c r="BX52" s="294"/>
      <c r="BY52" s="294"/>
      <c r="BZ52" s="294"/>
    </row>
    <row r="53" spans="1:78" ht="30" hidden="1" customHeight="1" x14ac:dyDescent="0.25">
      <c r="A53" s="4"/>
      <c r="B53" s="554"/>
      <c r="C53" s="496"/>
      <c r="D53" s="415"/>
      <c r="E53" s="416"/>
      <c r="F53" s="416"/>
      <c r="G53" s="416"/>
      <c r="H53" s="498"/>
      <c r="I53" s="604"/>
      <c r="J53" s="496"/>
      <c r="K53" s="619"/>
      <c r="L53" s="526"/>
      <c r="M53" s="604"/>
      <c r="N53" s="496"/>
      <c r="O53" s="496"/>
      <c r="P53" s="496"/>
      <c r="Q53" s="418"/>
      <c r="R53" s="364">
        <f>'Evaluación del Control'!J56</f>
        <v>0</v>
      </c>
      <c r="S53" s="485"/>
      <c r="T53" s="496"/>
      <c r="U53" s="496"/>
      <c r="V53" s="496"/>
      <c r="W53" s="496"/>
      <c r="X53" s="496"/>
      <c r="Y53" s="496"/>
      <c r="Z53" s="496"/>
      <c r="AA53" s="496"/>
      <c r="AB53" s="619"/>
      <c r="AC53" s="345">
        <v>5</v>
      </c>
      <c r="AD53" s="419"/>
      <c r="AE53" s="420"/>
      <c r="AF53" s="422"/>
      <c r="AG53" s="401"/>
      <c r="AH53" s="496"/>
      <c r="AI53" s="498"/>
      <c r="AJ53" s="554"/>
      <c r="AK53" s="496"/>
      <c r="AL53" s="498"/>
      <c r="AM53" s="554"/>
      <c r="AN53" s="496"/>
      <c r="AO53" s="498"/>
      <c r="AP53" s="554"/>
      <c r="AQ53" s="496"/>
      <c r="AR53" s="498"/>
      <c r="AS53" s="498"/>
      <c r="AT53" s="575"/>
      <c r="AU53" s="575"/>
      <c r="AV53" s="575"/>
      <c r="AW53" s="554"/>
      <c r="AX53" s="496"/>
      <c r="AY53" s="498"/>
      <c r="AZ53" s="554"/>
      <c r="BA53" s="496"/>
      <c r="BB53" s="498"/>
      <c r="BC53" s="554"/>
      <c r="BD53" s="496"/>
      <c r="BE53" s="498"/>
      <c r="BF53" s="554"/>
      <c r="BG53" s="496"/>
      <c r="BH53" s="498"/>
      <c r="BI53" s="567"/>
      <c r="BJ53" s="294"/>
      <c r="BK53" s="294"/>
      <c r="BL53" s="294"/>
      <c r="BM53" s="294"/>
      <c r="BN53" s="294"/>
      <c r="BO53" s="294"/>
      <c r="BP53" s="294"/>
      <c r="BQ53" s="294"/>
      <c r="BR53" s="294"/>
      <c r="BS53" s="294"/>
      <c r="BT53" s="294"/>
      <c r="BU53" s="294"/>
      <c r="BV53" s="294"/>
      <c r="BW53" s="294"/>
      <c r="BX53" s="294"/>
      <c r="BY53" s="294"/>
      <c r="BZ53" s="294"/>
    </row>
    <row r="54" spans="1:78" ht="30" hidden="1" customHeight="1" x14ac:dyDescent="0.25">
      <c r="A54" s="4"/>
      <c r="B54" s="611"/>
      <c r="C54" s="615"/>
      <c r="D54" s="383"/>
      <c r="E54" s="384"/>
      <c r="F54" s="384"/>
      <c r="G54" s="384"/>
      <c r="H54" s="616"/>
      <c r="I54" s="617"/>
      <c r="J54" s="577">
        <v>8</v>
      </c>
      <c r="K54" s="618"/>
      <c r="L54" s="612"/>
      <c r="M54" s="603"/>
      <c r="N54" s="602"/>
      <c r="O54" s="602"/>
      <c r="P54" s="621" t="str">
        <f>IF(AND(OR(N54=1,N54=2),(OR(O54=1,O54=2))),"Zona Baja",IF(AND((N54=3),(O54=1)),"Zona Baja",IF(AND(OR(N54=1,N54=2),(O54=3)),"Zona Moderada",IF(AND((N54=4),(O54=1)),"Zona Moderada",IF(AND((N54=3),(O54=2)),"Zona Moderada",IF(AND((N54=5),(OR(O54=1,O54=2))),"Zona Alta",IF(AND((N54=4),(OR(O54=2,O54=3))),"Zona Alta",IF(AND((N54=3),(O54=3)),"Zona Alta",IF(AND((N54=2),(O54=4)),"Zona Alta",IF(AND((N54=1),(OR(O54=4,O54=5))),"Zona Alta",IF(AND((N54=2),(O54=5)),"Zona Extrema",IF(AND(OR(N54=3,N54=4,N54=5),(OR(O54=4,O54=5))),"Zona Extrema",IF(AND((N54=5),(O54=3)),"Zona Extrema","")))))))))))))</f>
        <v/>
      </c>
      <c r="Q54" s="274"/>
      <c r="R54" s="275">
        <f>'Evaluación del Control'!J60</f>
        <v>0</v>
      </c>
      <c r="S54" s="626" t="str">
        <f>'Evaluación del Control'!L60</f>
        <v/>
      </c>
      <c r="T54" s="627" t="str">
        <f>IF(M54="Corrupción",IF(S54="Preventivo","Probabilidad",IF(S54="Correctivo","Impacto","")),IF(S54="Preventivo","Probabilidad",IF(S54="","",IF(S54="Preventivo - Correctivo","Probabilidad - Impacto",IF(S54="Preventivo","Probabilidad",IF(S54="","",IF(S54="Preventivo - Correctivo","Probabilidad - Impacto","Impacto")))))))</f>
        <v/>
      </c>
      <c r="U54" s="628">
        <f>'Evaluación del Control'!Y65</f>
        <v>0</v>
      </c>
      <c r="V54" s="577" t="str">
        <f>'Evaluación del Control'!AD65</f>
        <v>No disminuye</v>
      </c>
      <c r="W54" s="577" t="str">
        <f>'Evaluación del Control'!AE65</f>
        <v>No disminuye</v>
      </c>
      <c r="X54" s="627">
        <f>+IFERROR(VLOOKUP('Evaluación del Control'!AF65,'Evaluación del Control'!$AG$6:$AL$14,5),0)</f>
        <v>0</v>
      </c>
      <c r="Y54" s="627">
        <f>+IFERROR(VLOOKUP('Evaluación del Control'!AF65,'Evaluación del Control'!$AG$6:$AL$14,6),0)</f>
        <v>0</v>
      </c>
      <c r="Z54" s="627" t="str">
        <f>IF(S54="","",IF((N54-X54)&lt;=0,1,(N54-X54)))</f>
        <v/>
      </c>
      <c r="AA54" s="627" t="str">
        <f>IF(S54="","",IF((O54-Y54)&lt;=0,1,(O54-Y54)))</f>
        <v/>
      </c>
      <c r="AB54" s="629" t="str">
        <f>IF(AND(OR(Z54=1,Z54=2),(OR(AA54=1,AA54=2))),"Zona Baja",IF(AND((Z54=3),(AA54=1)),"Zona Baja",IF(AND(OR(Z54=1,Z54=2),(AA54=3)),"Zona Moderada",IF(AND((Z54=4),(AA54=1)),"Zona Moderada",IF(AND((Z54=3),(AA54=2)),"Zona Moderada",IF(AND((Z54=5),(OR(AA54=1,AA54=2))),"Zona Alta",IF(AND((Z54=4),(OR(AA54=2,AA54=3))),"Zona Alta",IF(AND((Z54=3),(AA54=3)),"Zona Alta",IF(AND((Z54=2),(AA54=4)),"Zona Alta",IF(AND((Z54=1),(OR(AA54=4,AA54=5))),"Zona Alta",IF(AND((Z54=2),(AA54=5)),"Zona Extrema",IF(AND(OR(Z54=3,Z54=4,Z54=5),(OR(AA54=4,AA54=5))),"Zona Extrema",IF(AND((Z54=5),(AA54=3)),"Zona Extrema","")))))))))))))</f>
        <v/>
      </c>
      <c r="AC54" s="276">
        <v>1</v>
      </c>
      <c r="AD54" s="277"/>
      <c r="AE54" s="278"/>
      <c r="AF54" s="279"/>
      <c r="AG54" s="391"/>
      <c r="AH54" s="569"/>
      <c r="AI54" s="570"/>
      <c r="AJ54" s="572"/>
      <c r="AK54" s="569"/>
      <c r="AL54" s="570"/>
      <c r="AM54" s="572"/>
      <c r="AN54" s="569"/>
      <c r="AO54" s="570"/>
      <c r="AP54" s="572"/>
      <c r="AQ54" s="569"/>
      <c r="AR54" s="570"/>
      <c r="AS54" s="570"/>
      <c r="AT54" s="575"/>
      <c r="AU54" s="575"/>
      <c r="AV54" s="575"/>
      <c r="AW54" s="572"/>
      <c r="AX54" s="569"/>
      <c r="AY54" s="570"/>
      <c r="AZ54" s="572"/>
      <c r="BA54" s="569"/>
      <c r="BB54" s="570"/>
      <c r="BC54" s="572"/>
      <c r="BD54" s="569"/>
      <c r="BE54" s="570"/>
      <c r="BF54" s="572"/>
      <c r="BG54" s="569"/>
      <c r="BH54" s="570"/>
      <c r="BI54" s="568">
        <f>SUM(AW54:BH58)</f>
        <v>0</v>
      </c>
      <c r="BJ54" s="294"/>
      <c r="BK54" s="295"/>
      <c r="BL54" s="294"/>
      <c r="BM54" s="294"/>
      <c r="BN54" s="294"/>
      <c r="BO54" s="294"/>
      <c r="BP54" s="294"/>
      <c r="BQ54" s="294"/>
      <c r="BR54" s="294"/>
      <c r="BS54" s="294"/>
      <c r="BT54" s="294"/>
      <c r="BU54" s="294"/>
      <c r="BV54" s="294"/>
      <c r="BW54" s="294"/>
      <c r="BX54" s="294"/>
      <c r="BY54" s="294"/>
      <c r="BZ54" s="294"/>
    </row>
    <row r="55" spans="1:78" ht="30" hidden="1" customHeight="1" x14ac:dyDescent="0.25">
      <c r="A55" s="4"/>
      <c r="B55" s="553"/>
      <c r="C55" s="462"/>
      <c r="D55" s="392"/>
      <c r="E55" s="393"/>
      <c r="F55" s="393"/>
      <c r="G55" s="393"/>
      <c r="H55" s="571"/>
      <c r="I55" s="533"/>
      <c r="J55" s="462"/>
      <c r="K55" s="474"/>
      <c r="L55" s="575"/>
      <c r="M55" s="533"/>
      <c r="N55" s="462"/>
      <c r="O55" s="462"/>
      <c r="P55" s="462"/>
      <c r="Q55" s="303"/>
      <c r="R55" s="304">
        <f>'Evaluación del Control'!J61</f>
        <v>0</v>
      </c>
      <c r="S55" s="465"/>
      <c r="T55" s="462"/>
      <c r="U55" s="462"/>
      <c r="V55" s="462"/>
      <c r="W55" s="462"/>
      <c r="X55" s="462"/>
      <c r="Y55" s="462"/>
      <c r="Z55" s="462"/>
      <c r="AA55" s="462"/>
      <c r="AB55" s="474"/>
      <c r="AC55" s="356">
        <v>2</v>
      </c>
      <c r="AD55" s="85"/>
      <c r="AE55" s="412"/>
      <c r="AF55" s="394"/>
      <c r="AG55" s="395"/>
      <c r="AH55" s="462"/>
      <c r="AI55" s="571"/>
      <c r="AJ55" s="553"/>
      <c r="AK55" s="462"/>
      <c r="AL55" s="571"/>
      <c r="AM55" s="553"/>
      <c r="AN55" s="462"/>
      <c r="AO55" s="571"/>
      <c r="AP55" s="553"/>
      <c r="AQ55" s="462"/>
      <c r="AR55" s="571"/>
      <c r="AS55" s="571"/>
      <c r="AT55" s="575"/>
      <c r="AU55" s="575"/>
      <c r="AV55" s="575"/>
      <c r="AW55" s="553"/>
      <c r="AX55" s="462"/>
      <c r="AY55" s="571"/>
      <c r="AZ55" s="553"/>
      <c r="BA55" s="462"/>
      <c r="BB55" s="571"/>
      <c r="BC55" s="553"/>
      <c r="BD55" s="462"/>
      <c r="BE55" s="571"/>
      <c r="BF55" s="553"/>
      <c r="BG55" s="462"/>
      <c r="BH55" s="571"/>
      <c r="BI55" s="566"/>
      <c r="BJ55" s="294"/>
      <c r="BK55" s="294"/>
      <c r="BL55" s="294"/>
      <c r="BM55" s="294"/>
      <c r="BN55" s="294"/>
      <c r="BO55" s="294"/>
      <c r="BP55" s="294"/>
      <c r="BQ55" s="294"/>
      <c r="BR55" s="294"/>
      <c r="BS55" s="294"/>
      <c r="BT55" s="294"/>
      <c r="BU55" s="294"/>
      <c r="BV55" s="294"/>
      <c r="BW55" s="294"/>
      <c r="BX55" s="294"/>
      <c r="BY55" s="294"/>
      <c r="BZ55" s="294"/>
    </row>
    <row r="56" spans="1:78" ht="30" hidden="1" customHeight="1" x14ac:dyDescent="0.25">
      <c r="A56" s="4"/>
      <c r="B56" s="553"/>
      <c r="C56" s="462"/>
      <c r="D56" s="392"/>
      <c r="E56" s="393"/>
      <c r="F56" s="393"/>
      <c r="G56" s="393"/>
      <c r="H56" s="571"/>
      <c r="I56" s="533"/>
      <c r="J56" s="462"/>
      <c r="K56" s="474"/>
      <c r="L56" s="575"/>
      <c r="M56" s="533"/>
      <c r="N56" s="462"/>
      <c r="O56" s="462"/>
      <c r="P56" s="462"/>
      <c r="Q56" s="309"/>
      <c r="R56" s="310">
        <f>'Evaluación del Control'!J62</f>
        <v>0</v>
      </c>
      <c r="S56" s="465"/>
      <c r="T56" s="462"/>
      <c r="U56" s="462"/>
      <c r="V56" s="462"/>
      <c r="W56" s="462"/>
      <c r="X56" s="462"/>
      <c r="Y56" s="462"/>
      <c r="Z56" s="462"/>
      <c r="AA56" s="462"/>
      <c r="AB56" s="474"/>
      <c r="AC56" s="312">
        <v>3</v>
      </c>
      <c r="AD56" s="83"/>
      <c r="AE56" s="413"/>
      <c r="AF56" s="313"/>
      <c r="AG56" s="395"/>
      <c r="AH56" s="462"/>
      <c r="AI56" s="571"/>
      <c r="AJ56" s="553"/>
      <c r="AK56" s="462"/>
      <c r="AL56" s="571"/>
      <c r="AM56" s="553"/>
      <c r="AN56" s="462"/>
      <c r="AO56" s="571"/>
      <c r="AP56" s="553"/>
      <c r="AQ56" s="462"/>
      <c r="AR56" s="571"/>
      <c r="AS56" s="571"/>
      <c r="AT56" s="575"/>
      <c r="AU56" s="575"/>
      <c r="AV56" s="575"/>
      <c r="AW56" s="553"/>
      <c r="AX56" s="462"/>
      <c r="AY56" s="571"/>
      <c r="AZ56" s="553"/>
      <c r="BA56" s="462"/>
      <c r="BB56" s="571"/>
      <c r="BC56" s="553"/>
      <c r="BD56" s="462"/>
      <c r="BE56" s="571"/>
      <c r="BF56" s="553"/>
      <c r="BG56" s="462"/>
      <c r="BH56" s="571"/>
      <c r="BI56" s="566"/>
      <c r="BJ56" s="294"/>
      <c r="BK56" s="294"/>
      <c r="BL56" s="294"/>
      <c r="BM56" s="294"/>
      <c r="BN56" s="294"/>
      <c r="BO56" s="294"/>
      <c r="BP56" s="294"/>
      <c r="BQ56" s="294"/>
      <c r="BR56" s="294"/>
      <c r="BS56" s="294"/>
      <c r="BT56" s="294"/>
      <c r="BU56" s="294"/>
      <c r="BV56" s="294"/>
      <c r="BW56" s="294"/>
      <c r="BX56" s="294"/>
      <c r="BY56" s="294"/>
      <c r="BZ56" s="294"/>
    </row>
    <row r="57" spans="1:78" ht="30" hidden="1" customHeight="1" x14ac:dyDescent="0.25">
      <c r="A57" s="4"/>
      <c r="B57" s="553"/>
      <c r="C57" s="462"/>
      <c r="D57" s="392"/>
      <c r="E57" s="393"/>
      <c r="F57" s="393"/>
      <c r="G57" s="393"/>
      <c r="H57" s="571"/>
      <c r="I57" s="533"/>
      <c r="J57" s="462"/>
      <c r="K57" s="474"/>
      <c r="L57" s="575"/>
      <c r="M57" s="533"/>
      <c r="N57" s="462"/>
      <c r="O57" s="462"/>
      <c r="P57" s="462"/>
      <c r="Q57" s="309"/>
      <c r="R57" s="310">
        <f>'Evaluación del Control'!J63</f>
        <v>0</v>
      </c>
      <c r="S57" s="465"/>
      <c r="T57" s="462"/>
      <c r="U57" s="462"/>
      <c r="V57" s="462"/>
      <c r="W57" s="462"/>
      <c r="X57" s="462"/>
      <c r="Y57" s="462"/>
      <c r="Z57" s="462"/>
      <c r="AA57" s="462"/>
      <c r="AB57" s="474"/>
      <c r="AC57" s="312">
        <v>4</v>
      </c>
      <c r="AD57" s="83"/>
      <c r="AE57" s="413"/>
      <c r="AF57" s="313"/>
      <c r="AG57" s="395"/>
      <c r="AH57" s="462"/>
      <c r="AI57" s="571"/>
      <c r="AJ57" s="553"/>
      <c r="AK57" s="462"/>
      <c r="AL57" s="571"/>
      <c r="AM57" s="553"/>
      <c r="AN57" s="462"/>
      <c r="AO57" s="571"/>
      <c r="AP57" s="553"/>
      <c r="AQ57" s="462"/>
      <c r="AR57" s="571"/>
      <c r="AS57" s="571"/>
      <c r="AT57" s="575"/>
      <c r="AU57" s="575"/>
      <c r="AV57" s="575"/>
      <c r="AW57" s="553"/>
      <c r="AX57" s="462"/>
      <c r="AY57" s="571"/>
      <c r="AZ57" s="553"/>
      <c r="BA57" s="462"/>
      <c r="BB57" s="571"/>
      <c r="BC57" s="553"/>
      <c r="BD57" s="462"/>
      <c r="BE57" s="571"/>
      <c r="BF57" s="553"/>
      <c r="BG57" s="462"/>
      <c r="BH57" s="571"/>
      <c r="BI57" s="566"/>
      <c r="BJ57" s="294"/>
      <c r="BK57" s="294"/>
      <c r="BL57" s="294"/>
      <c r="BM57" s="294"/>
      <c r="BN57" s="294"/>
      <c r="BO57" s="294"/>
      <c r="BP57" s="294"/>
      <c r="BQ57" s="294"/>
      <c r="BR57" s="294"/>
      <c r="BS57" s="294"/>
      <c r="BT57" s="294"/>
      <c r="BU57" s="294"/>
      <c r="BV57" s="294"/>
      <c r="BW57" s="294"/>
      <c r="BX57" s="294"/>
      <c r="BY57" s="294"/>
      <c r="BZ57" s="294"/>
    </row>
    <row r="58" spans="1:78" ht="30" hidden="1" customHeight="1" x14ac:dyDescent="0.25">
      <c r="A58" s="4"/>
      <c r="B58" s="554"/>
      <c r="C58" s="496"/>
      <c r="D58" s="415"/>
      <c r="E58" s="416"/>
      <c r="F58" s="416"/>
      <c r="G58" s="416"/>
      <c r="H58" s="498"/>
      <c r="I58" s="604"/>
      <c r="J58" s="496"/>
      <c r="K58" s="619"/>
      <c r="L58" s="526"/>
      <c r="M58" s="604"/>
      <c r="N58" s="496"/>
      <c r="O58" s="496"/>
      <c r="P58" s="496"/>
      <c r="Q58" s="418"/>
      <c r="R58" s="364">
        <f>'Evaluación del Control'!J64</f>
        <v>0</v>
      </c>
      <c r="S58" s="485"/>
      <c r="T58" s="496"/>
      <c r="U58" s="496"/>
      <c r="V58" s="496"/>
      <c r="W58" s="496"/>
      <c r="X58" s="496"/>
      <c r="Y58" s="496"/>
      <c r="Z58" s="496"/>
      <c r="AA58" s="496"/>
      <c r="AB58" s="619"/>
      <c r="AC58" s="345">
        <v>5</v>
      </c>
      <c r="AD58" s="419"/>
      <c r="AE58" s="420"/>
      <c r="AF58" s="422"/>
      <c r="AG58" s="401"/>
      <c r="AH58" s="496"/>
      <c r="AI58" s="498"/>
      <c r="AJ58" s="554"/>
      <c r="AK58" s="496"/>
      <c r="AL58" s="498"/>
      <c r="AM58" s="554"/>
      <c r="AN58" s="496"/>
      <c r="AO58" s="498"/>
      <c r="AP58" s="554"/>
      <c r="AQ58" s="496"/>
      <c r="AR58" s="498"/>
      <c r="AS58" s="498"/>
      <c r="AT58" s="575"/>
      <c r="AU58" s="575"/>
      <c r="AV58" s="575"/>
      <c r="AW58" s="554"/>
      <c r="AX58" s="496"/>
      <c r="AY58" s="498"/>
      <c r="AZ58" s="554"/>
      <c r="BA58" s="496"/>
      <c r="BB58" s="498"/>
      <c r="BC58" s="554"/>
      <c r="BD58" s="496"/>
      <c r="BE58" s="498"/>
      <c r="BF58" s="554"/>
      <c r="BG58" s="496"/>
      <c r="BH58" s="498"/>
      <c r="BI58" s="567"/>
      <c r="BJ58" s="294"/>
      <c r="BK58" s="294"/>
      <c r="BL58" s="294"/>
      <c r="BM58" s="294"/>
      <c r="BN58" s="294"/>
      <c r="BO58" s="294"/>
      <c r="BP58" s="294"/>
      <c r="BQ58" s="294"/>
      <c r="BR58" s="294"/>
      <c r="BS58" s="294"/>
      <c r="BT58" s="294"/>
      <c r="BU58" s="294"/>
      <c r="BV58" s="294"/>
      <c r="BW58" s="294"/>
      <c r="BX58" s="294"/>
      <c r="BY58" s="294"/>
      <c r="BZ58" s="294"/>
    </row>
    <row r="59" spans="1:78" ht="30" hidden="1" customHeight="1" x14ac:dyDescent="0.25">
      <c r="A59" s="4"/>
      <c r="B59" s="611"/>
      <c r="C59" s="615"/>
      <c r="D59" s="383"/>
      <c r="E59" s="384"/>
      <c r="F59" s="384"/>
      <c r="G59" s="384"/>
      <c r="H59" s="616"/>
      <c r="I59" s="605"/>
      <c r="J59" s="577">
        <v>9</v>
      </c>
      <c r="K59" s="618"/>
      <c r="L59" s="612"/>
      <c r="M59" s="603"/>
      <c r="N59" s="602"/>
      <c r="O59" s="602"/>
      <c r="P59" s="621" t="str">
        <f>IF(AND(OR(N59=1,N59=2),(OR(O59=1,O59=2))),"Zona Baja",IF(AND((N59=3),(O59=1)),"Zona Baja",IF(AND(OR(N59=1,N59=2),(O59=3)),"Zona Moderada",IF(AND((N59=4),(O59=1)),"Zona Moderada",IF(AND((N59=3),(O59=2)),"Zona Moderada",IF(AND((N59=5),(OR(O59=1,O59=2))),"Zona Alta",IF(AND((N59=4),(OR(O59=2,O59=3))),"Zona Alta",IF(AND((N59=3),(O59=3)),"Zona Alta",IF(AND((N59=2),(O59=4)),"Zona Alta",IF(AND((N59=1),(OR(O59=4,O59=5))),"Zona Alta",IF(AND((N59=2),(O59=5)),"Zona Extrema",IF(AND(OR(N59=3,N59=4,N59=5),(OR(O59=4,O59=5))),"Zona Extrema",IF(AND((N59=5),(O59=3)),"Zona Extrema","")))))))))))))</f>
        <v/>
      </c>
      <c r="Q59" s="274">
        <v>1</v>
      </c>
      <c r="R59" s="275">
        <f>'Evaluación del Control'!J68</f>
        <v>0</v>
      </c>
      <c r="S59" s="626" t="str">
        <f>'Evaluación del Control'!L68</f>
        <v/>
      </c>
      <c r="T59" s="627" t="str">
        <f>IF(M59="Corrupción",IF(S59="Preventivo","Probabilidad",IF(S59="Correctivo","Impacto","")),IF(S59="Preventivo","Probabilidad",IF(S59="","",IF(S59="Preventivo - Correctivo","Probabilidad - Impacto",IF(S59="Preventivo","Probabilidad",IF(S59="","",IF(S59="Preventivo - Correctivo","Probabilidad - Impacto","Impacto")))))))</f>
        <v/>
      </c>
      <c r="U59" s="628">
        <f>'Evaluación del Control'!Y73</f>
        <v>0</v>
      </c>
      <c r="V59" s="577" t="str">
        <f>'Evaluación del Control'!AD73</f>
        <v>No disminuye</v>
      </c>
      <c r="W59" s="577" t="str">
        <f>'Evaluación del Control'!AE73</f>
        <v>No disminuye</v>
      </c>
      <c r="X59" s="627">
        <f>+IFERROR(VLOOKUP('Evaluación del Control'!AF73,'Evaluación del Control'!$AG$6:$AL$14,5),0)</f>
        <v>0</v>
      </c>
      <c r="Y59" s="627">
        <f>+IFERROR(VLOOKUP('Evaluación del Control'!AF73,'Evaluación del Control'!$AG$6:$AL$14,6),0)</f>
        <v>0</v>
      </c>
      <c r="Z59" s="627" t="str">
        <f>IF(S59="","",IF((N59-X59)&lt;=0,1,(N59-X59)))</f>
        <v/>
      </c>
      <c r="AA59" s="627" t="str">
        <f>IF(S59="","",IF((O59-Y59)&lt;=0,1,(O59-Y59)))</f>
        <v/>
      </c>
      <c r="AB59" s="629" t="str">
        <f>IF(AND(OR(Z59=1,Z59=2),(OR(AA59=1,AA59=2))),"Zona Baja",IF(AND((Z59=3),(AA59=1)),"Zona Baja",IF(AND(OR(Z59=1,Z59=2),(AA59=3)),"Zona Moderada",IF(AND((Z59=4),(AA59=1)),"Zona Moderada",IF(AND((Z59=3),(AA59=2)),"Zona Moderada",IF(AND((Z59=5),(OR(AA59=1,AA59=2))),"Zona Alta",IF(AND((Z59=4),(OR(AA59=2,AA59=3))),"Zona Alta",IF(AND((Z59=3),(AA59=3)),"Zona Alta",IF(AND((Z59=2),(AA59=4)),"Zona Alta",IF(AND((Z59=1),(OR(AA59=4,AA59=5))),"Zona Alta",IF(AND((Z59=2),(AA59=5)),"Zona Extrema",IF(AND(OR(Z59=3,Z59=4,Z59=5),(OR(AA59=4,AA59=5))),"Zona Extrema",IF(AND((Z59=5),(AA59=3)),"Zona Extrema","")))))))))))))</f>
        <v/>
      </c>
      <c r="AC59" s="276">
        <v>1</v>
      </c>
      <c r="AD59" s="277"/>
      <c r="AE59" s="278"/>
      <c r="AF59" s="279"/>
      <c r="AG59" s="391"/>
      <c r="AH59" s="569"/>
      <c r="AI59" s="570"/>
      <c r="AJ59" s="572"/>
      <c r="AK59" s="569"/>
      <c r="AL59" s="570"/>
      <c r="AM59" s="572"/>
      <c r="AN59" s="569"/>
      <c r="AO59" s="570"/>
      <c r="AP59" s="572"/>
      <c r="AQ59" s="569"/>
      <c r="AR59" s="570"/>
      <c r="AS59" s="570"/>
      <c r="AT59" s="575"/>
      <c r="AU59" s="575"/>
      <c r="AV59" s="575"/>
      <c r="AW59" s="572"/>
      <c r="AX59" s="569"/>
      <c r="AY59" s="570"/>
      <c r="AZ59" s="572"/>
      <c r="BA59" s="569"/>
      <c r="BB59" s="570"/>
      <c r="BC59" s="572"/>
      <c r="BD59" s="569"/>
      <c r="BE59" s="570"/>
      <c r="BF59" s="572"/>
      <c r="BG59" s="569"/>
      <c r="BH59" s="570"/>
      <c r="BI59" s="568">
        <f>SUM(AW59:BH63)</f>
        <v>0</v>
      </c>
      <c r="BJ59" s="294"/>
      <c r="BK59" s="295"/>
      <c r="BL59" s="294"/>
      <c r="BM59" s="294"/>
      <c r="BN59" s="294"/>
      <c r="BO59" s="294"/>
      <c r="BP59" s="294"/>
      <c r="BQ59" s="294"/>
      <c r="BR59" s="294"/>
      <c r="BS59" s="294"/>
      <c r="BT59" s="294"/>
      <c r="BU59" s="294"/>
      <c r="BV59" s="294"/>
      <c r="BW59" s="294"/>
      <c r="BX59" s="294"/>
      <c r="BY59" s="294"/>
      <c r="BZ59" s="294"/>
    </row>
    <row r="60" spans="1:78" ht="30" hidden="1" customHeight="1" x14ac:dyDescent="0.25">
      <c r="A60" s="4"/>
      <c r="B60" s="553"/>
      <c r="C60" s="462"/>
      <c r="D60" s="392"/>
      <c r="E60" s="393"/>
      <c r="F60" s="393"/>
      <c r="G60" s="393"/>
      <c r="H60" s="571"/>
      <c r="I60" s="465"/>
      <c r="J60" s="462"/>
      <c r="K60" s="474"/>
      <c r="L60" s="575"/>
      <c r="M60" s="533"/>
      <c r="N60" s="462"/>
      <c r="O60" s="462"/>
      <c r="P60" s="462"/>
      <c r="Q60" s="303">
        <v>2</v>
      </c>
      <c r="R60" s="304">
        <f>'Evaluación del Control'!J69</f>
        <v>0</v>
      </c>
      <c r="S60" s="465"/>
      <c r="T60" s="462"/>
      <c r="U60" s="462"/>
      <c r="V60" s="462"/>
      <c r="W60" s="462"/>
      <c r="X60" s="462"/>
      <c r="Y60" s="462"/>
      <c r="Z60" s="462"/>
      <c r="AA60" s="462"/>
      <c r="AB60" s="474"/>
      <c r="AC60" s="356">
        <v>2</v>
      </c>
      <c r="AD60" s="85"/>
      <c r="AE60" s="412"/>
      <c r="AF60" s="394"/>
      <c r="AG60" s="395"/>
      <c r="AH60" s="462"/>
      <c r="AI60" s="571"/>
      <c r="AJ60" s="553"/>
      <c r="AK60" s="462"/>
      <c r="AL60" s="571"/>
      <c r="AM60" s="553"/>
      <c r="AN60" s="462"/>
      <c r="AO60" s="571"/>
      <c r="AP60" s="553"/>
      <c r="AQ60" s="462"/>
      <c r="AR60" s="571"/>
      <c r="AS60" s="571"/>
      <c r="AT60" s="575"/>
      <c r="AU60" s="575"/>
      <c r="AV60" s="575"/>
      <c r="AW60" s="553"/>
      <c r="AX60" s="462"/>
      <c r="AY60" s="571"/>
      <c r="AZ60" s="553"/>
      <c r="BA60" s="462"/>
      <c r="BB60" s="571"/>
      <c r="BC60" s="553"/>
      <c r="BD60" s="462"/>
      <c r="BE60" s="571"/>
      <c r="BF60" s="553"/>
      <c r="BG60" s="462"/>
      <c r="BH60" s="571"/>
      <c r="BI60" s="566"/>
      <c r="BJ60" s="294"/>
      <c r="BK60" s="294"/>
      <c r="BL60" s="294"/>
      <c r="BM60" s="294"/>
      <c r="BN60" s="294"/>
      <c r="BO60" s="294"/>
      <c r="BP60" s="294"/>
      <c r="BQ60" s="294"/>
      <c r="BR60" s="294"/>
      <c r="BS60" s="294"/>
      <c r="BT60" s="294"/>
      <c r="BU60" s="294"/>
      <c r="BV60" s="294"/>
      <c r="BW60" s="294"/>
      <c r="BX60" s="294"/>
      <c r="BY60" s="294"/>
      <c r="BZ60" s="294"/>
    </row>
    <row r="61" spans="1:78" ht="30" hidden="1" customHeight="1" x14ac:dyDescent="0.25">
      <c r="A61" s="4"/>
      <c r="B61" s="553"/>
      <c r="C61" s="462"/>
      <c r="D61" s="392"/>
      <c r="E61" s="393"/>
      <c r="F61" s="393"/>
      <c r="G61" s="393"/>
      <c r="H61" s="571"/>
      <c r="I61" s="465"/>
      <c r="J61" s="462"/>
      <c r="K61" s="474"/>
      <c r="L61" s="575"/>
      <c r="M61" s="533"/>
      <c r="N61" s="462"/>
      <c r="O61" s="462"/>
      <c r="P61" s="462"/>
      <c r="Q61" s="309">
        <v>3</v>
      </c>
      <c r="R61" s="310">
        <f>'Evaluación del Control'!J70</f>
        <v>0</v>
      </c>
      <c r="S61" s="465"/>
      <c r="T61" s="462"/>
      <c r="U61" s="462"/>
      <c r="V61" s="462"/>
      <c r="W61" s="462"/>
      <c r="X61" s="462"/>
      <c r="Y61" s="462"/>
      <c r="Z61" s="462"/>
      <c r="AA61" s="462"/>
      <c r="AB61" s="474"/>
      <c r="AC61" s="312">
        <v>3</v>
      </c>
      <c r="AD61" s="83"/>
      <c r="AE61" s="413"/>
      <c r="AF61" s="313"/>
      <c r="AG61" s="395"/>
      <c r="AH61" s="462"/>
      <c r="AI61" s="571"/>
      <c r="AJ61" s="553"/>
      <c r="AK61" s="462"/>
      <c r="AL61" s="571"/>
      <c r="AM61" s="553"/>
      <c r="AN61" s="462"/>
      <c r="AO61" s="571"/>
      <c r="AP61" s="553"/>
      <c r="AQ61" s="462"/>
      <c r="AR61" s="571"/>
      <c r="AS61" s="571"/>
      <c r="AT61" s="575"/>
      <c r="AU61" s="575"/>
      <c r="AV61" s="575"/>
      <c r="AW61" s="553"/>
      <c r="AX61" s="462"/>
      <c r="AY61" s="571"/>
      <c r="AZ61" s="553"/>
      <c r="BA61" s="462"/>
      <c r="BB61" s="571"/>
      <c r="BC61" s="553"/>
      <c r="BD61" s="462"/>
      <c r="BE61" s="571"/>
      <c r="BF61" s="553"/>
      <c r="BG61" s="462"/>
      <c r="BH61" s="571"/>
      <c r="BI61" s="566"/>
      <c r="BJ61" s="294"/>
      <c r="BK61" s="294"/>
      <c r="BL61" s="294"/>
      <c r="BM61" s="294"/>
      <c r="BN61" s="294"/>
      <c r="BO61" s="294"/>
      <c r="BP61" s="294"/>
      <c r="BQ61" s="294"/>
      <c r="BR61" s="294"/>
      <c r="BS61" s="294"/>
      <c r="BT61" s="294"/>
      <c r="BU61" s="294"/>
      <c r="BV61" s="294"/>
      <c r="BW61" s="294"/>
      <c r="BX61" s="294"/>
      <c r="BY61" s="294"/>
      <c r="BZ61" s="294"/>
    </row>
    <row r="62" spans="1:78" ht="30" hidden="1" customHeight="1" x14ac:dyDescent="0.25">
      <c r="A62" s="4"/>
      <c r="B62" s="553"/>
      <c r="C62" s="462"/>
      <c r="D62" s="392"/>
      <c r="E62" s="393"/>
      <c r="F62" s="393"/>
      <c r="G62" s="393"/>
      <c r="H62" s="571"/>
      <c r="I62" s="465"/>
      <c r="J62" s="462"/>
      <c r="K62" s="474"/>
      <c r="L62" s="575"/>
      <c r="M62" s="533"/>
      <c r="N62" s="462"/>
      <c r="O62" s="462"/>
      <c r="P62" s="462"/>
      <c r="Q62" s="309">
        <v>4</v>
      </c>
      <c r="R62" s="310">
        <f>'Evaluación del Control'!J71</f>
        <v>0</v>
      </c>
      <c r="S62" s="465"/>
      <c r="T62" s="462"/>
      <c r="U62" s="462"/>
      <c r="V62" s="462"/>
      <c r="W62" s="462"/>
      <c r="X62" s="462"/>
      <c r="Y62" s="462"/>
      <c r="Z62" s="462"/>
      <c r="AA62" s="462"/>
      <c r="AB62" s="474"/>
      <c r="AC62" s="312">
        <v>4</v>
      </c>
      <c r="AD62" s="83"/>
      <c r="AE62" s="413"/>
      <c r="AF62" s="313"/>
      <c r="AG62" s="395"/>
      <c r="AH62" s="462"/>
      <c r="AI62" s="571"/>
      <c r="AJ62" s="553"/>
      <c r="AK62" s="462"/>
      <c r="AL62" s="571"/>
      <c r="AM62" s="553"/>
      <c r="AN62" s="462"/>
      <c r="AO62" s="571"/>
      <c r="AP62" s="553"/>
      <c r="AQ62" s="462"/>
      <c r="AR62" s="571"/>
      <c r="AS62" s="571"/>
      <c r="AT62" s="575"/>
      <c r="AU62" s="575"/>
      <c r="AV62" s="575"/>
      <c r="AW62" s="553"/>
      <c r="AX62" s="462"/>
      <c r="AY62" s="571"/>
      <c r="AZ62" s="553"/>
      <c r="BA62" s="462"/>
      <c r="BB62" s="571"/>
      <c r="BC62" s="553"/>
      <c r="BD62" s="462"/>
      <c r="BE62" s="571"/>
      <c r="BF62" s="553"/>
      <c r="BG62" s="462"/>
      <c r="BH62" s="571"/>
      <c r="BI62" s="566"/>
      <c r="BJ62" s="294"/>
      <c r="BK62" s="294"/>
      <c r="BL62" s="294"/>
      <c r="BM62" s="294"/>
      <c r="BN62" s="294"/>
      <c r="BO62" s="294"/>
      <c r="BP62" s="294"/>
      <c r="BQ62" s="294"/>
      <c r="BR62" s="294"/>
      <c r="BS62" s="294"/>
      <c r="BT62" s="294"/>
      <c r="BU62" s="294"/>
      <c r="BV62" s="294"/>
      <c r="BW62" s="294"/>
      <c r="BX62" s="294"/>
      <c r="BY62" s="294"/>
      <c r="BZ62" s="294"/>
    </row>
    <row r="63" spans="1:78" ht="30" hidden="1" customHeight="1" x14ac:dyDescent="0.25">
      <c r="A63" s="4"/>
      <c r="B63" s="554"/>
      <c r="C63" s="496"/>
      <c r="D63" s="415"/>
      <c r="E63" s="416"/>
      <c r="F63" s="416"/>
      <c r="G63" s="416"/>
      <c r="H63" s="498"/>
      <c r="I63" s="485"/>
      <c r="J63" s="496"/>
      <c r="K63" s="619"/>
      <c r="L63" s="526"/>
      <c r="M63" s="604"/>
      <c r="N63" s="496"/>
      <c r="O63" s="496"/>
      <c r="P63" s="496"/>
      <c r="Q63" s="418">
        <v>5</v>
      </c>
      <c r="R63" s="364">
        <f>'Evaluación del Control'!J72</f>
        <v>0</v>
      </c>
      <c r="S63" s="485"/>
      <c r="T63" s="496"/>
      <c r="U63" s="496"/>
      <c r="V63" s="496"/>
      <c r="W63" s="496"/>
      <c r="X63" s="496"/>
      <c r="Y63" s="496"/>
      <c r="Z63" s="496"/>
      <c r="AA63" s="496"/>
      <c r="AB63" s="619"/>
      <c r="AC63" s="345">
        <v>5</v>
      </c>
      <c r="AD63" s="419"/>
      <c r="AE63" s="420"/>
      <c r="AF63" s="422"/>
      <c r="AG63" s="401"/>
      <c r="AH63" s="496"/>
      <c r="AI63" s="498"/>
      <c r="AJ63" s="554"/>
      <c r="AK63" s="496"/>
      <c r="AL63" s="498"/>
      <c r="AM63" s="554"/>
      <c r="AN63" s="496"/>
      <c r="AO63" s="498"/>
      <c r="AP63" s="554"/>
      <c r="AQ63" s="496"/>
      <c r="AR63" s="498"/>
      <c r="AS63" s="498"/>
      <c r="AT63" s="575"/>
      <c r="AU63" s="575"/>
      <c r="AV63" s="575"/>
      <c r="AW63" s="554"/>
      <c r="AX63" s="496"/>
      <c r="AY63" s="498"/>
      <c r="AZ63" s="554"/>
      <c r="BA63" s="496"/>
      <c r="BB63" s="498"/>
      <c r="BC63" s="554"/>
      <c r="BD63" s="496"/>
      <c r="BE63" s="498"/>
      <c r="BF63" s="554"/>
      <c r="BG63" s="496"/>
      <c r="BH63" s="498"/>
      <c r="BI63" s="567"/>
      <c r="BJ63" s="294"/>
      <c r="BK63" s="294"/>
      <c r="BL63" s="294"/>
      <c r="BM63" s="294"/>
      <c r="BN63" s="294"/>
      <c r="BO63" s="294"/>
      <c r="BP63" s="294"/>
      <c r="BQ63" s="294"/>
      <c r="BR63" s="294"/>
      <c r="BS63" s="294"/>
      <c r="BT63" s="294"/>
      <c r="BU63" s="294"/>
      <c r="BV63" s="294"/>
      <c r="BW63" s="294"/>
      <c r="BX63" s="294"/>
      <c r="BY63" s="294"/>
      <c r="BZ63" s="294"/>
    </row>
    <row r="64" spans="1:78" ht="30" hidden="1" customHeight="1" x14ac:dyDescent="0.25">
      <c r="A64" s="4"/>
      <c r="B64" s="611"/>
      <c r="C64" s="615"/>
      <c r="D64" s="383"/>
      <c r="E64" s="384"/>
      <c r="F64" s="384"/>
      <c r="G64" s="384"/>
      <c r="H64" s="616"/>
      <c r="I64" s="605"/>
      <c r="J64" s="577">
        <v>10</v>
      </c>
      <c r="K64" s="618"/>
      <c r="L64" s="612"/>
      <c r="M64" s="603"/>
      <c r="N64" s="602"/>
      <c r="O64" s="602"/>
      <c r="P64" s="621" t="str">
        <f>IF(AND(OR(N64=1,N64=2),(OR(O64=1,O64=2))),"Zona Baja",IF(AND((N64=3),(O64=1)),"Zona Baja",IF(AND(OR(N64=1,N64=2),(O64=3)),"Zona Moderada",IF(AND((N64=4),(O64=1)),"Zona Moderada",IF(AND((N64=3),(O64=2)),"Zona Moderada",IF(AND((N64=5),(OR(O64=1,O64=2))),"Zona Alta",IF(AND((N64=4),(OR(O64=2,O64=3))),"Zona Alta",IF(AND((N64=3),(O64=3)),"Zona Alta",IF(AND((N64=2),(O64=4)),"Zona Alta",IF(AND((N64=1),(OR(O64=4,O64=5))),"Zona Alta",IF(AND((N64=2),(O64=5)),"Zona Extrema",IF(AND(OR(N64=3,N64=4,N64=5),(OR(O64=4,O64=5))),"Zona Extrema",IF(AND((N64=5),(O64=3)),"Zona Extrema","")))))))))))))</f>
        <v/>
      </c>
      <c r="Q64" s="274">
        <v>1</v>
      </c>
      <c r="R64" s="275">
        <f>'Evaluación del Control'!J76</f>
        <v>0</v>
      </c>
      <c r="S64" s="626" t="str">
        <f>'Evaluación del Control'!L76</f>
        <v/>
      </c>
      <c r="T64" s="627" t="str">
        <f>IF(M64="Corrupción",IF(S64="Preventivo","Probabilidad",IF(S64="Correctivo","Impacto","")),IF(S64="Preventivo","Probabilidad",IF(S64="","",IF(S64="Preventivo - Correctivo","Probabilidad - Impacto",IF(S64="Preventivo","Probabilidad",IF(S64="","",IF(S64="Preventivo - Correctivo","Probabilidad - Impacto","Impacto")))))))</f>
        <v/>
      </c>
      <c r="U64" s="628">
        <f>'Evaluación del Control'!Y81</f>
        <v>0</v>
      </c>
      <c r="V64" s="577" t="str">
        <f>'Evaluación del Control'!AD81</f>
        <v>No disminuye</v>
      </c>
      <c r="W64" s="577" t="str">
        <f>'Evaluación del Control'!AE81</f>
        <v>No disminuye</v>
      </c>
      <c r="X64" s="627">
        <f>+IFERROR(VLOOKUP('Evaluación del Control'!AF81,'Evaluación del Control'!$AG$6:$AL$14,5),0)</f>
        <v>0</v>
      </c>
      <c r="Y64" s="627">
        <f>+IFERROR(VLOOKUP('Evaluación del Control'!AF81,'Evaluación del Control'!$AG$6:$AL$14,6),0)</f>
        <v>0</v>
      </c>
      <c r="Z64" s="627" t="str">
        <f>IF(S64="","",IF((N64-X64)&lt;=0,1,(N64-X64)))</f>
        <v/>
      </c>
      <c r="AA64" s="627" t="str">
        <f>IF(S64="","",IF((O64-Y64)&lt;=0,1,(O64-Y64)))</f>
        <v/>
      </c>
      <c r="AB64" s="629" t="str">
        <f>IF(AND(OR(Z64=1,Z64=2),(OR(AA64=1,AA64=2))),"Zona Baja",IF(AND((Z64=3),(AA64=1)),"Zona Baja",IF(AND(OR(Z64=1,Z64=2),(AA64=3)),"Zona Moderada",IF(AND((Z64=4),(AA64=1)),"Zona Moderada",IF(AND((Z64=3),(AA64=2)),"Zona Moderada",IF(AND((Z64=5),(OR(AA64=1,AA64=2))),"Zona Alta",IF(AND((Z64=4),(OR(AA64=2,AA64=3))),"Zona Alta",IF(AND((Z64=3),(AA64=3)),"Zona Alta",IF(AND((Z64=2),(AA64=4)),"Zona Alta",IF(AND((Z64=1),(OR(AA64=4,AA64=5))),"Zona Alta",IF(AND((Z64=2),(AA64=5)),"Zona Extrema",IF(AND(OR(Z64=3,Z64=4,Z64=5),(OR(AA64=4,AA64=5))),"Zona Extrema",IF(AND((Z64=5),(AA64=3)),"Zona Extrema","")))))))))))))</f>
        <v/>
      </c>
      <c r="AC64" s="276">
        <v>1</v>
      </c>
      <c r="AD64" s="277"/>
      <c r="AE64" s="278"/>
      <c r="AF64" s="279"/>
      <c r="AG64" s="391"/>
      <c r="AH64" s="569"/>
      <c r="AI64" s="570"/>
      <c r="AJ64" s="572"/>
      <c r="AK64" s="569"/>
      <c r="AL64" s="570"/>
      <c r="AM64" s="572"/>
      <c r="AN64" s="569"/>
      <c r="AO64" s="570"/>
      <c r="AP64" s="572"/>
      <c r="AQ64" s="569"/>
      <c r="AR64" s="570"/>
      <c r="AS64" s="570"/>
      <c r="AT64" s="575"/>
      <c r="AU64" s="575"/>
      <c r="AV64" s="575"/>
      <c r="AW64" s="572"/>
      <c r="AX64" s="569"/>
      <c r="AY64" s="570"/>
      <c r="AZ64" s="572"/>
      <c r="BA64" s="569"/>
      <c r="BB64" s="570"/>
      <c r="BC64" s="572"/>
      <c r="BD64" s="569"/>
      <c r="BE64" s="570"/>
      <c r="BF64" s="572"/>
      <c r="BG64" s="569"/>
      <c r="BH64" s="570"/>
      <c r="BI64" s="568">
        <f>SUM(AW64:BH68)</f>
        <v>0</v>
      </c>
      <c r="BJ64" s="294"/>
      <c r="BK64" s="295"/>
      <c r="BL64" s="294"/>
      <c r="BM64" s="294"/>
      <c r="BN64" s="294"/>
      <c r="BO64" s="294"/>
      <c r="BP64" s="294"/>
      <c r="BQ64" s="294"/>
      <c r="BR64" s="294"/>
      <c r="BS64" s="294"/>
      <c r="BT64" s="294"/>
      <c r="BU64" s="294"/>
      <c r="BV64" s="294"/>
      <c r="BW64" s="294"/>
      <c r="BX64" s="294"/>
      <c r="BY64" s="294"/>
      <c r="BZ64" s="294"/>
    </row>
    <row r="65" spans="1:78" ht="30" hidden="1" customHeight="1" x14ac:dyDescent="0.25">
      <c r="A65" s="4"/>
      <c r="B65" s="553"/>
      <c r="C65" s="462"/>
      <c r="D65" s="392"/>
      <c r="E65" s="393"/>
      <c r="F65" s="393"/>
      <c r="G65" s="393"/>
      <c r="H65" s="571"/>
      <c r="I65" s="465"/>
      <c r="J65" s="462"/>
      <c r="K65" s="474"/>
      <c r="L65" s="575"/>
      <c r="M65" s="533"/>
      <c r="N65" s="462"/>
      <c r="O65" s="462"/>
      <c r="P65" s="462"/>
      <c r="Q65" s="303">
        <v>2</v>
      </c>
      <c r="R65" s="304">
        <f>'Evaluación del Control'!J77</f>
        <v>0</v>
      </c>
      <c r="S65" s="465"/>
      <c r="T65" s="462"/>
      <c r="U65" s="462"/>
      <c r="V65" s="462"/>
      <c r="W65" s="462"/>
      <c r="X65" s="462"/>
      <c r="Y65" s="462"/>
      <c r="Z65" s="462"/>
      <c r="AA65" s="462"/>
      <c r="AB65" s="474"/>
      <c r="AC65" s="356">
        <v>2</v>
      </c>
      <c r="AD65" s="85"/>
      <c r="AE65" s="412"/>
      <c r="AF65" s="394"/>
      <c r="AG65" s="395"/>
      <c r="AH65" s="462"/>
      <c r="AI65" s="571"/>
      <c r="AJ65" s="553"/>
      <c r="AK65" s="462"/>
      <c r="AL65" s="571"/>
      <c r="AM65" s="553"/>
      <c r="AN65" s="462"/>
      <c r="AO65" s="571"/>
      <c r="AP65" s="553"/>
      <c r="AQ65" s="462"/>
      <c r="AR65" s="571"/>
      <c r="AS65" s="571"/>
      <c r="AT65" s="575"/>
      <c r="AU65" s="575"/>
      <c r="AV65" s="575"/>
      <c r="AW65" s="553"/>
      <c r="AX65" s="462"/>
      <c r="AY65" s="571"/>
      <c r="AZ65" s="553"/>
      <c r="BA65" s="462"/>
      <c r="BB65" s="571"/>
      <c r="BC65" s="553"/>
      <c r="BD65" s="462"/>
      <c r="BE65" s="571"/>
      <c r="BF65" s="553"/>
      <c r="BG65" s="462"/>
      <c r="BH65" s="571"/>
      <c r="BI65" s="566"/>
      <c r="BJ65" s="294"/>
      <c r="BK65" s="294"/>
      <c r="BL65" s="294"/>
      <c r="BM65" s="294"/>
      <c r="BN65" s="294"/>
      <c r="BO65" s="294"/>
      <c r="BP65" s="294"/>
      <c r="BQ65" s="294"/>
      <c r="BR65" s="294"/>
      <c r="BS65" s="294"/>
      <c r="BT65" s="294"/>
      <c r="BU65" s="294"/>
      <c r="BV65" s="294"/>
      <c r="BW65" s="294"/>
      <c r="BX65" s="294"/>
      <c r="BY65" s="294"/>
      <c r="BZ65" s="294"/>
    </row>
    <row r="66" spans="1:78" ht="30" hidden="1" customHeight="1" x14ac:dyDescent="0.25">
      <c r="A66" s="4"/>
      <c r="B66" s="553"/>
      <c r="C66" s="462"/>
      <c r="D66" s="392"/>
      <c r="E66" s="393"/>
      <c r="F66" s="393"/>
      <c r="G66" s="393"/>
      <c r="H66" s="571"/>
      <c r="I66" s="465"/>
      <c r="J66" s="462"/>
      <c r="K66" s="474"/>
      <c r="L66" s="575"/>
      <c r="M66" s="533"/>
      <c r="N66" s="462"/>
      <c r="O66" s="462"/>
      <c r="P66" s="462"/>
      <c r="Q66" s="309">
        <v>3</v>
      </c>
      <c r="R66" s="310">
        <f>'Evaluación del Control'!J78</f>
        <v>0</v>
      </c>
      <c r="S66" s="465"/>
      <c r="T66" s="462"/>
      <c r="U66" s="462"/>
      <c r="V66" s="462"/>
      <c r="W66" s="462"/>
      <c r="X66" s="462"/>
      <c r="Y66" s="462"/>
      <c r="Z66" s="462"/>
      <c r="AA66" s="462"/>
      <c r="AB66" s="474"/>
      <c r="AC66" s="312">
        <v>3</v>
      </c>
      <c r="AD66" s="83"/>
      <c r="AE66" s="413"/>
      <c r="AF66" s="313"/>
      <c r="AG66" s="395"/>
      <c r="AH66" s="462"/>
      <c r="AI66" s="571"/>
      <c r="AJ66" s="553"/>
      <c r="AK66" s="462"/>
      <c r="AL66" s="571"/>
      <c r="AM66" s="553"/>
      <c r="AN66" s="462"/>
      <c r="AO66" s="571"/>
      <c r="AP66" s="553"/>
      <c r="AQ66" s="462"/>
      <c r="AR66" s="571"/>
      <c r="AS66" s="571"/>
      <c r="AT66" s="575"/>
      <c r="AU66" s="575"/>
      <c r="AV66" s="575"/>
      <c r="AW66" s="553"/>
      <c r="AX66" s="462"/>
      <c r="AY66" s="571"/>
      <c r="AZ66" s="553"/>
      <c r="BA66" s="462"/>
      <c r="BB66" s="571"/>
      <c r="BC66" s="553"/>
      <c r="BD66" s="462"/>
      <c r="BE66" s="571"/>
      <c r="BF66" s="553"/>
      <c r="BG66" s="462"/>
      <c r="BH66" s="571"/>
      <c r="BI66" s="566"/>
      <c r="BJ66" s="294"/>
      <c r="BK66" s="294"/>
      <c r="BL66" s="294"/>
      <c r="BM66" s="294"/>
      <c r="BN66" s="294"/>
      <c r="BO66" s="294"/>
      <c r="BP66" s="294"/>
      <c r="BQ66" s="294"/>
      <c r="BR66" s="294"/>
      <c r="BS66" s="294"/>
      <c r="BT66" s="294"/>
      <c r="BU66" s="294"/>
      <c r="BV66" s="294"/>
      <c r="BW66" s="294"/>
      <c r="BX66" s="294"/>
      <c r="BY66" s="294"/>
      <c r="BZ66" s="294"/>
    </row>
    <row r="67" spans="1:78" ht="30" hidden="1" customHeight="1" x14ac:dyDescent="0.25">
      <c r="A67" s="4"/>
      <c r="B67" s="553"/>
      <c r="C67" s="462"/>
      <c r="D67" s="392"/>
      <c r="E67" s="393"/>
      <c r="F67" s="393"/>
      <c r="G67" s="393"/>
      <c r="H67" s="571"/>
      <c r="I67" s="465"/>
      <c r="J67" s="462"/>
      <c r="K67" s="474"/>
      <c r="L67" s="575"/>
      <c r="M67" s="533"/>
      <c r="N67" s="462"/>
      <c r="O67" s="462"/>
      <c r="P67" s="462"/>
      <c r="Q67" s="309">
        <v>4</v>
      </c>
      <c r="R67" s="310">
        <f>'Evaluación del Control'!J79</f>
        <v>0</v>
      </c>
      <c r="S67" s="465"/>
      <c r="T67" s="462"/>
      <c r="U67" s="462"/>
      <c r="V67" s="462"/>
      <c r="W67" s="462"/>
      <c r="X67" s="462"/>
      <c r="Y67" s="462"/>
      <c r="Z67" s="462"/>
      <c r="AA67" s="462"/>
      <c r="AB67" s="474"/>
      <c r="AC67" s="312">
        <v>4</v>
      </c>
      <c r="AD67" s="83"/>
      <c r="AE67" s="413"/>
      <c r="AF67" s="313"/>
      <c r="AG67" s="395"/>
      <c r="AH67" s="462"/>
      <c r="AI67" s="571"/>
      <c r="AJ67" s="553"/>
      <c r="AK67" s="462"/>
      <c r="AL67" s="571"/>
      <c r="AM67" s="553"/>
      <c r="AN67" s="462"/>
      <c r="AO67" s="571"/>
      <c r="AP67" s="553"/>
      <c r="AQ67" s="462"/>
      <c r="AR67" s="571"/>
      <c r="AS67" s="571"/>
      <c r="AT67" s="575"/>
      <c r="AU67" s="575"/>
      <c r="AV67" s="575"/>
      <c r="AW67" s="553"/>
      <c r="AX67" s="462"/>
      <c r="AY67" s="571"/>
      <c r="AZ67" s="553"/>
      <c r="BA67" s="462"/>
      <c r="BB67" s="571"/>
      <c r="BC67" s="553"/>
      <c r="BD67" s="462"/>
      <c r="BE67" s="571"/>
      <c r="BF67" s="553"/>
      <c r="BG67" s="462"/>
      <c r="BH67" s="571"/>
      <c r="BI67" s="566"/>
      <c r="BJ67" s="294"/>
      <c r="BK67" s="294"/>
      <c r="BL67" s="294"/>
      <c r="BM67" s="294"/>
      <c r="BN67" s="294"/>
      <c r="BO67" s="294"/>
      <c r="BP67" s="294"/>
      <c r="BQ67" s="294"/>
      <c r="BR67" s="294"/>
      <c r="BS67" s="294"/>
      <c r="BT67" s="294"/>
      <c r="BU67" s="294"/>
      <c r="BV67" s="294"/>
      <c r="BW67" s="294"/>
      <c r="BX67" s="294"/>
      <c r="BY67" s="294"/>
      <c r="BZ67" s="294"/>
    </row>
    <row r="68" spans="1:78" ht="30" hidden="1" customHeight="1" x14ac:dyDescent="0.25">
      <c r="A68" s="4"/>
      <c r="B68" s="554"/>
      <c r="C68" s="496"/>
      <c r="D68" s="415"/>
      <c r="E68" s="416"/>
      <c r="F68" s="416"/>
      <c r="G68" s="416"/>
      <c r="H68" s="498"/>
      <c r="I68" s="485"/>
      <c r="J68" s="496"/>
      <c r="K68" s="619"/>
      <c r="L68" s="526"/>
      <c r="M68" s="604"/>
      <c r="N68" s="496"/>
      <c r="O68" s="496"/>
      <c r="P68" s="496"/>
      <c r="Q68" s="418">
        <v>5</v>
      </c>
      <c r="R68" s="364">
        <f>'Evaluación del Control'!J80</f>
        <v>0</v>
      </c>
      <c r="S68" s="485"/>
      <c r="T68" s="496"/>
      <c r="U68" s="496"/>
      <c r="V68" s="496"/>
      <c r="W68" s="496"/>
      <c r="X68" s="496"/>
      <c r="Y68" s="496"/>
      <c r="Z68" s="496"/>
      <c r="AA68" s="496"/>
      <c r="AB68" s="619"/>
      <c r="AC68" s="345">
        <v>5</v>
      </c>
      <c r="AD68" s="419"/>
      <c r="AE68" s="420"/>
      <c r="AF68" s="422"/>
      <c r="AG68" s="401"/>
      <c r="AH68" s="496"/>
      <c r="AI68" s="498"/>
      <c r="AJ68" s="554"/>
      <c r="AK68" s="496"/>
      <c r="AL68" s="498"/>
      <c r="AM68" s="554"/>
      <c r="AN68" s="496"/>
      <c r="AO68" s="498"/>
      <c r="AP68" s="554"/>
      <c r="AQ68" s="496"/>
      <c r="AR68" s="498"/>
      <c r="AS68" s="498"/>
      <c r="AT68" s="526"/>
      <c r="AU68" s="526"/>
      <c r="AV68" s="526"/>
      <c r="AW68" s="554"/>
      <c r="AX68" s="496"/>
      <c r="AY68" s="498"/>
      <c r="AZ68" s="554"/>
      <c r="BA68" s="496"/>
      <c r="BB68" s="498"/>
      <c r="BC68" s="554"/>
      <c r="BD68" s="496"/>
      <c r="BE68" s="498"/>
      <c r="BF68" s="554"/>
      <c r="BG68" s="496"/>
      <c r="BH68" s="498"/>
      <c r="BI68" s="567"/>
      <c r="BJ68" s="294"/>
      <c r="BK68" s="294"/>
      <c r="BL68" s="294"/>
      <c r="BM68" s="294"/>
      <c r="BN68" s="294"/>
      <c r="BO68" s="294"/>
      <c r="BP68" s="294"/>
      <c r="BQ68" s="294"/>
      <c r="BR68" s="294"/>
      <c r="BS68" s="294"/>
      <c r="BT68" s="294"/>
      <c r="BU68" s="294"/>
      <c r="BV68" s="294"/>
      <c r="BW68" s="294"/>
      <c r="BX68" s="294"/>
      <c r="BY68" s="294"/>
      <c r="BZ68" s="294"/>
    </row>
    <row r="69" spans="1:78" ht="30" hidden="1" customHeight="1" x14ac:dyDescent="0.25">
      <c r="A69" s="4"/>
      <c r="B69" s="611"/>
      <c r="C69" s="615"/>
      <c r="D69" s="383"/>
      <c r="E69" s="384"/>
      <c r="F69" s="384"/>
      <c r="G69" s="384"/>
      <c r="H69" s="616"/>
      <c r="I69" s="605"/>
      <c r="J69" s="577">
        <v>11</v>
      </c>
      <c r="K69" s="618"/>
      <c r="L69" s="612"/>
      <c r="M69" s="603"/>
      <c r="N69" s="602"/>
      <c r="O69" s="602"/>
      <c r="P69" s="621" t="str">
        <f>IF(AND(OR(N69=1,N69=2),(OR(O69=1,O69=2))),"Zona Baja",IF(AND((N69=3),(O69=1)),"Zona Baja",IF(AND(OR(N69=1,N69=2),(O69=3)),"Zona Moderada",IF(AND((N69=4),(O69=1)),"Zona Moderada",IF(AND((N69=3),(O69=2)),"Zona Moderada",IF(AND((N69=5),(OR(O69=1,O69=2))),"Zona Alta",IF(AND((N69=4),(OR(O69=2,O69=3))),"Zona Alta",IF(AND((N69=3),(O69=3)),"Zona Alta",IF(AND((N69=2),(O69=4)),"Zona Alta",IF(AND((N69=1),(OR(O69=4,O69=5))),"Zona Alta",IF(AND((N69=2),(O69=5)),"Zona Extrema",IF(AND(OR(N69=3,N69=4,N69=5),(OR(O69=4,O69=5))),"Zona Extrema",IF(AND((N69=5),(O69=3)),"Zona Extrema","")))))))))))))</f>
        <v/>
      </c>
      <c r="Q69" s="274">
        <v>1</v>
      </c>
      <c r="R69" s="275">
        <f>'Evaluación del Control'!J84</f>
        <v>0</v>
      </c>
      <c r="S69" s="626" t="str">
        <f>'Evaluación del Control'!L84</f>
        <v/>
      </c>
      <c r="T69" s="627" t="str">
        <f>IF(M69="Corrupción",IF(S69="Preventivo","Probabilidad",IF(S69="Correctivo","Impacto","")),IF(S69="Preventivo","Probabilidad",IF(S69="","",IF(S69="Preventivo - Correctivo","Probabilidad - Impacto",IF(S69="Preventivo","Probabilidad",IF(S69="","",IF(S69="Preventivo - Correctivo","Probabilidad - Impacto","Impacto")))))))</f>
        <v/>
      </c>
      <c r="U69" s="628">
        <f>'Evaluación del Control'!Y89</f>
        <v>0</v>
      </c>
      <c r="V69" s="577" t="str">
        <f>'Evaluación del Control'!AD89</f>
        <v>No disminuye</v>
      </c>
      <c r="W69" s="577" t="str">
        <f>'Evaluación del Control'!AE89</f>
        <v>No disminuye</v>
      </c>
      <c r="X69" s="627">
        <f>+IFERROR(VLOOKUP('Evaluación del Control'!AF89,'Evaluación del Control'!$AG$6:$AL$14,5),0)</f>
        <v>0</v>
      </c>
      <c r="Y69" s="627">
        <f>+IFERROR(VLOOKUP('Evaluación del Control'!AF89,'Evaluación del Control'!$AG$6:$AL$14,6),0)</f>
        <v>0</v>
      </c>
      <c r="Z69" s="627" t="str">
        <f>IF(S69="","",IF((N69-X69)&lt;=0,1,(N69-X69)))</f>
        <v/>
      </c>
      <c r="AA69" s="627" t="str">
        <f>IF(S69="","",IF((O69-Y69)&lt;=0,1,(O69-Y69)))</f>
        <v/>
      </c>
      <c r="AB69" s="629" t="str">
        <f>IF(AND(OR(Z69=1,Z69=2),(OR(AA69=1,AA69=2))),"Zona Baja",IF(AND((Z69=3),(AA69=1)),"Zona Baja",IF(AND(OR(Z69=1,Z69=2),(AA69=3)),"Zona Moderada",IF(AND((Z69=4),(AA69=1)),"Zona Moderada",IF(AND((Z69=3),(AA69=2)),"Zona Moderada",IF(AND((Z69=5),(OR(AA69=1,AA69=2))),"Zona Alta",IF(AND((Z69=4),(OR(AA69=2,AA69=3))),"Zona Alta",IF(AND((Z69=3),(AA69=3)),"Zona Alta",IF(AND((Z69=2),(AA69=4)),"Zona Alta",IF(AND((Z69=1),(OR(AA69=4,AA69=5))),"Zona Alta",IF(AND((Z69=2),(AA69=5)),"Zona Extrema",IF(AND(OR(Z69=3,Z69=4,Z69=5),(OR(AA69=4,AA69=5))),"Zona Extrema",IF(AND((Z69=5),(AA69=3)),"Zona Extrema","")))))))))))))</f>
        <v/>
      </c>
      <c r="AC69" s="276">
        <v>1</v>
      </c>
      <c r="AD69" s="277"/>
      <c r="AE69" s="278"/>
      <c r="AF69" s="279"/>
      <c r="AG69" s="391"/>
      <c r="AH69" s="569"/>
      <c r="AI69" s="570"/>
      <c r="AJ69" s="572"/>
      <c r="AK69" s="569"/>
      <c r="AL69" s="570"/>
      <c r="AM69" s="572"/>
      <c r="AN69" s="569"/>
      <c r="AO69" s="570"/>
      <c r="AP69" s="572"/>
      <c r="AQ69" s="569"/>
      <c r="AR69" s="570"/>
      <c r="AS69" s="570"/>
      <c r="AT69" s="574"/>
      <c r="AU69" s="574"/>
      <c r="AV69" s="574"/>
      <c r="AW69" s="572"/>
      <c r="AX69" s="569"/>
      <c r="AY69" s="570"/>
      <c r="AZ69" s="572"/>
      <c r="BA69" s="569"/>
      <c r="BB69" s="570"/>
      <c r="BC69" s="572"/>
      <c r="BD69" s="569"/>
      <c r="BE69" s="570"/>
      <c r="BF69" s="572"/>
      <c r="BG69" s="569"/>
      <c r="BH69" s="570"/>
      <c r="BI69" s="568">
        <f>SUM(AW69:BH73)</f>
        <v>0</v>
      </c>
      <c r="BJ69" s="294"/>
      <c r="BK69" s="295"/>
      <c r="BL69" s="294"/>
      <c r="BM69" s="294"/>
      <c r="BN69" s="294"/>
      <c r="BO69" s="294"/>
      <c r="BP69" s="294"/>
      <c r="BQ69" s="294"/>
      <c r="BR69" s="294"/>
      <c r="BS69" s="294"/>
      <c r="BT69" s="294"/>
      <c r="BU69" s="294"/>
      <c r="BV69" s="294"/>
      <c r="BW69" s="294"/>
      <c r="BX69" s="294"/>
      <c r="BY69" s="294"/>
      <c r="BZ69" s="294"/>
    </row>
    <row r="70" spans="1:78" ht="30" hidden="1" customHeight="1" x14ac:dyDescent="0.25">
      <c r="A70" s="4"/>
      <c r="B70" s="553"/>
      <c r="C70" s="462"/>
      <c r="D70" s="392"/>
      <c r="E70" s="393"/>
      <c r="F70" s="393"/>
      <c r="G70" s="393"/>
      <c r="H70" s="571"/>
      <c r="I70" s="465"/>
      <c r="J70" s="462"/>
      <c r="K70" s="474"/>
      <c r="L70" s="575"/>
      <c r="M70" s="533"/>
      <c r="N70" s="462"/>
      <c r="O70" s="462"/>
      <c r="P70" s="462"/>
      <c r="Q70" s="303">
        <v>2</v>
      </c>
      <c r="R70" s="304">
        <f>'Evaluación del Control'!J85</f>
        <v>0</v>
      </c>
      <c r="S70" s="465"/>
      <c r="T70" s="462"/>
      <c r="U70" s="462"/>
      <c r="V70" s="462"/>
      <c r="W70" s="462"/>
      <c r="X70" s="462"/>
      <c r="Y70" s="462"/>
      <c r="Z70" s="462"/>
      <c r="AA70" s="462"/>
      <c r="AB70" s="474"/>
      <c r="AC70" s="356">
        <v>2</v>
      </c>
      <c r="AD70" s="85"/>
      <c r="AE70" s="412"/>
      <c r="AF70" s="394"/>
      <c r="AG70" s="395"/>
      <c r="AH70" s="462"/>
      <c r="AI70" s="571"/>
      <c r="AJ70" s="553"/>
      <c r="AK70" s="462"/>
      <c r="AL70" s="571"/>
      <c r="AM70" s="553"/>
      <c r="AN70" s="462"/>
      <c r="AO70" s="571"/>
      <c r="AP70" s="553"/>
      <c r="AQ70" s="462"/>
      <c r="AR70" s="571"/>
      <c r="AS70" s="571"/>
      <c r="AT70" s="575"/>
      <c r="AU70" s="575"/>
      <c r="AV70" s="575"/>
      <c r="AW70" s="553"/>
      <c r="AX70" s="462"/>
      <c r="AY70" s="571"/>
      <c r="AZ70" s="553"/>
      <c r="BA70" s="462"/>
      <c r="BB70" s="571"/>
      <c r="BC70" s="553"/>
      <c r="BD70" s="462"/>
      <c r="BE70" s="571"/>
      <c r="BF70" s="553"/>
      <c r="BG70" s="462"/>
      <c r="BH70" s="571"/>
      <c r="BI70" s="566"/>
      <c r="BJ70" s="294"/>
      <c r="BK70" s="294"/>
      <c r="BL70" s="294"/>
      <c r="BM70" s="294"/>
      <c r="BN70" s="294"/>
      <c r="BO70" s="294"/>
      <c r="BP70" s="294"/>
      <c r="BQ70" s="294"/>
      <c r="BR70" s="294"/>
      <c r="BS70" s="294"/>
      <c r="BT70" s="294"/>
      <c r="BU70" s="294"/>
      <c r="BV70" s="294"/>
      <c r="BW70" s="294"/>
      <c r="BX70" s="294"/>
      <c r="BY70" s="294"/>
      <c r="BZ70" s="294"/>
    </row>
    <row r="71" spans="1:78" ht="30" hidden="1" customHeight="1" x14ac:dyDescent="0.25">
      <c r="A71" s="4"/>
      <c r="B71" s="553"/>
      <c r="C71" s="462"/>
      <c r="D71" s="392"/>
      <c r="E71" s="393"/>
      <c r="F71" s="393"/>
      <c r="G71" s="393"/>
      <c r="H71" s="571"/>
      <c r="I71" s="465"/>
      <c r="J71" s="462"/>
      <c r="K71" s="474"/>
      <c r="L71" s="575"/>
      <c r="M71" s="533"/>
      <c r="N71" s="462"/>
      <c r="O71" s="462"/>
      <c r="P71" s="462"/>
      <c r="Q71" s="309">
        <v>3</v>
      </c>
      <c r="R71" s="310">
        <f>'Evaluación del Control'!J86</f>
        <v>0</v>
      </c>
      <c r="S71" s="465"/>
      <c r="T71" s="462"/>
      <c r="U71" s="462"/>
      <c r="V71" s="462"/>
      <c r="W71" s="462"/>
      <c r="X71" s="462"/>
      <c r="Y71" s="462"/>
      <c r="Z71" s="462"/>
      <c r="AA71" s="462"/>
      <c r="AB71" s="474"/>
      <c r="AC71" s="312">
        <v>3</v>
      </c>
      <c r="AD71" s="83"/>
      <c r="AE71" s="413"/>
      <c r="AF71" s="313"/>
      <c r="AG71" s="395"/>
      <c r="AH71" s="462"/>
      <c r="AI71" s="571"/>
      <c r="AJ71" s="553"/>
      <c r="AK71" s="462"/>
      <c r="AL71" s="571"/>
      <c r="AM71" s="553"/>
      <c r="AN71" s="462"/>
      <c r="AO71" s="571"/>
      <c r="AP71" s="553"/>
      <c r="AQ71" s="462"/>
      <c r="AR71" s="571"/>
      <c r="AS71" s="571"/>
      <c r="AT71" s="575"/>
      <c r="AU71" s="575"/>
      <c r="AV71" s="575"/>
      <c r="AW71" s="553"/>
      <c r="AX71" s="462"/>
      <c r="AY71" s="571"/>
      <c r="AZ71" s="553"/>
      <c r="BA71" s="462"/>
      <c r="BB71" s="571"/>
      <c r="BC71" s="553"/>
      <c r="BD71" s="462"/>
      <c r="BE71" s="571"/>
      <c r="BF71" s="553"/>
      <c r="BG71" s="462"/>
      <c r="BH71" s="571"/>
      <c r="BI71" s="566"/>
      <c r="BJ71" s="294"/>
      <c r="BK71" s="294"/>
      <c r="BL71" s="294"/>
      <c r="BM71" s="294"/>
      <c r="BN71" s="294"/>
      <c r="BO71" s="294"/>
      <c r="BP71" s="294"/>
      <c r="BQ71" s="294"/>
      <c r="BR71" s="294"/>
      <c r="BS71" s="294"/>
      <c r="BT71" s="294"/>
      <c r="BU71" s="294"/>
      <c r="BV71" s="294"/>
      <c r="BW71" s="294"/>
      <c r="BX71" s="294"/>
      <c r="BY71" s="294"/>
      <c r="BZ71" s="294"/>
    </row>
    <row r="72" spans="1:78" ht="30" hidden="1" customHeight="1" x14ac:dyDescent="0.25">
      <c r="A72" s="4"/>
      <c r="B72" s="553"/>
      <c r="C72" s="462"/>
      <c r="D72" s="392"/>
      <c r="E72" s="393"/>
      <c r="F72" s="393"/>
      <c r="G72" s="393"/>
      <c r="H72" s="571"/>
      <c r="I72" s="465"/>
      <c r="J72" s="462"/>
      <c r="K72" s="474"/>
      <c r="L72" s="575"/>
      <c r="M72" s="533"/>
      <c r="N72" s="462"/>
      <c r="O72" s="462"/>
      <c r="P72" s="462"/>
      <c r="Q72" s="309">
        <v>4</v>
      </c>
      <c r="R72" s="310">
        <f>'Evaluación del Control'!J87</f>
        <v>0</v>
      </c>
      <c r="S72" s="465"/>
      <c r="T72" s="462"/>
      <c r="U72" s="462"/>
      <c r="V72" s="462"/>
      <c r="W72" s="462"/>
      <c r="X72" s="462"/>
      <c r="Y72" s="462"/>
      <c r="Z72" s="462"/>
      <c r="AA72" s="462"/>
      <c r="AB72" s="474"/>
      <c r="AC72" s="312">
        <v>4</v>
      </c>
      <c r="AD72" s="83"/>
      <c r="AE72" s="413"/>
      <c r="AF72" s="313"/>
      <c r="AG72" s="395"/>
      <c r="AH72" s="462"/>
      <c r="AI72" s="571"/>
      <c r="AJ72" s="553"/>
      <c r="AK72" s="462"/>
      <c r="AL72" s="571"/>
      <c r="AM72" s="553"/>
      <c r="AN72" s="462"/>
      <c r="AO72" s="571"/>
      <c r="AP72" s="553"/>
      <c r="AQ72" s="462"/>
      <c r="AR72" s="571"/>
      <c r="AS72" s="571"/>
      <c r="AT72" s="575"/>
      <c r="AU72" s="575"/>
      <c r="AV72" s="575"/>
      <c r="AW72" s="553"/>
      <c r="AX72" s="462"/>
      <c r="AY72" s="571"/>
      <c r="AZ72" s="553"/>
      <c r="BA72" s="462"/>
      <c r="BB72" s="571"/>
      <c r="BC72" s="553"/>
      <c r="BD72" s="462"/>
      <c r="BE72" s="571"/>
      <c r="BF72" s="553"/>
      <c r="BG72" s="462"/>
      <c r="BH72" s="571"/>
      <c r="BI72" s="566"/>
      <c r="BJ72" s="294"/>
      <c r="BK72" s="294"/>
      <c r="BL72" s="294"/>
      <c r="BM72" s="294"/>
      <c r="BN72" s="294"/>
      <c r="BO72" s="294"/>
      <c r="BP72" s="294"/>
      <c r="BQ72" s="294"/>
      <c r="BR72" s="294"/>
      <c r="BS72" s="294"/>
      <c r="BT72" s="294"/>
      <c r="BU72" s="294"/>
      <c r="BV72" s="294"/>
      <c r="BW72" s="294"/>
      <c r="BX72" s="294"/>
      <c r="BY72" s="294"/>
      <c r="BZ72" s="294"/>
    </row>
    <row r="73" spans="1:78" ht="30" hidden="1" customHeight="1" x14ac:dyDescent="0.25">
      <c r="A73" s="4"/>
      <c r="B73" s="554"/>
      <c r="C73" s="496"/>
      <c r="D73" s="415"/>
      <c r="E73" s="416"/>
      <c r="F73" s="416"/>
      <c r="G73" s="416"/>
      <c r="H73" s="498"/>
      <c r="I73" s="485"/>
      <c r="J73" s="496"/>
      <c r="K73" s="619"/>
      <c r="L73" s="526"/>
      <c r="M73" s="604"/>
      <c r="N73" s="496"/>
      <c r="O73" s="496"/>
      <c r="P73" s="496"/>
      <c r="Q73" s="418">
        <v>5</v>
      </c>
      <c r="R73" s="364">
        <f>'Evaluación del Control'!J88</f>
        <v>0</v>
      </c>
      <c r="S73" s="485"/>
      <c r="T73" s="496"/>
      <c r="U73" s="496"/>
      <c r="V73" s="496"/>
      <c r="W73" s="496"/>
      <c r="X73" s="496"/>
      <c r="Y73" s="496"/>
      <c r="Z73" s="496"/>
      <c r="AA73" s="496"/>
      <c r="AB73" s="619"/>
      <c r="AC73" s="345">
        <v>5</v>
      </c>
      <c r="AD73" s="419"/>
      <c r="AE73" s="420"/>
      <c r="AF73" s="422"/>
      <c r="AG73" s="401"/>
      <c r="AH73" s="496"/>
      <c r="AI73" s="498"/>
      <c r="AJ73" s="554"/>
      <c r="AK73" s="496"/>
      <c r="AL73" s="498"/>
      <c r="AM73" s="554"/>
      <c r="AN73" s="496"/>
      <c r="AO73" s="498"/>
      <c r="AP73" s="554"/>
      <c r="AQ73" s="496"/>
      <c r="AR73" s="498"/>
      <c r="AS73" s="498"/>
      <c r="AT73" s="575"/>
      <c r="AU73" s="575"/>
      <c r="AV73" s="575"/>
      <c r="AW73" s="554"/>
      <c r="AX73" s="496"/>
      <c r="AY73" s="498"/>
      <c r="AZ73" s="554"/>
      <c r="BA73" s="496"/>
      <c r="BB73" s="498"/>
      <c r="BC73" s="554"/>
      <c r="BD73" s="496"/>
      <c r="BE73" s="498"/>
      <c r="BF73" s="554"/>
      <c r="BG73" s="496"/>
      <c r="BH73" s="498"/>
      <c r="BI73" s="567"/>
      <c r="BJ73" s="294"/>
      <c r="BK73" s="294"/>
      <c r="BL73" s="294"/>
      <c r="BM73" s="294"/>
      <c r="BN73" s="294"/>
      <c r="BO73" s="294"/>
      <c r="BP73" s="294"/>
      <c r="BQ73" s="294"/>
      <c r="BR73" s="294"/>
      <c r="BS73" s="294"/>
      <c r="BT73" s="294"/>
      <c r="BU73" s="294"/>
      <c r="BV73" s="294"/>
      <c r="BW73" s="294"/>
      <c r="BX73" s="294"/>
      <c r="BY73" s="294"/>
      <c r="BZ73" s="294"/>
    </row>
    <row r="74" spans="1:78" ht="30" hidden="1" customHeight="1" x14ac:dyDescent="0.25">
      <c r="A74" s="4"/>
      <c r="B74" s="611"/>
      <c r="C74" s="615"/>
      <c r="D74" s="383"/>
      <c r="E74" s="384"/>
      <c r="F74" s="384"/>
      <c r="G74" s="384"/>
      <c r="H74" s="616"/>
      <c r="I74" s="605"/>
      <c r="J74" s="577">
        <v>12</v>
      </c>
      <c r="K74" s="618"/>
      <c r="L74" s="612"/>
      <c r="M74" s="603"/>
      <c r="N74" s="602"/>
      <c r="O74" s="602"/>
      <c r="P74" s="621" t="str">
        <f>IF(AND(OR(N74=1,N74=2),(OR(O74=1,O74=2))),"Zona Baja",IF(AND((N74=3),(O74=1)),"Zona Baja",IF(AND(OR(N74=1,N74=2),(O74=3)),"Zona Moderada",IF(AND((N74=4),(O74=1)),"Zona Moderada",IF(AND((N74=3),(O74=2)),"Zona Moderada",IF(AND((N74=5),(OR(O74=1,O74=2))),"Zona Alta",IF(AND((N74=4),(OR(O74=2,O74=3))),"Zona Alta",IF(AND((N74=3),(O74=3)),"Zona Alta",IF(AND((N74=2),(O74=4)),"Zona Alta",IF(AND((N74=1),(OR(O74=4,O74=5))),"Zona Alta",IF(AND((N74=2),(O74=5)),"Zona Extrema",IF(AND(OR(N74=3,N74=4,N74=5),(OR(O74=4,O74=5))),"Zona Extrema",IF(AND((N74=5),(O74=3)),"Zona Extrema","")))))))))))))</f>
        <v/>
      </c>
      <c r="Q74" s="274">
        <v>1</v>
      </c>
      <c r="R74" s="275">
        <f>'Evaluación del Control'!J92</f>
        <v>0</v>
      </c>
      <c r="S74" s="626" t="str">
        <f>'Evaluación del Control'!L92</f>
        <v/>
      </c>
      <c r="T74" s="627" t="str">
        <f>IF(M74="Corrupción",IF(S74="Preventivo","Probabilidad",IF(S74="Correctivo","Impacto","")),IF(S74="Preventivo","Probabilidad",IF(S74="","",IF(S74="Preventivo - Correctivo","Probabilidad - Impacto",IF(S74="Preventivo","Probabilidad",IF(S74="","",IF(S74="Preventivo - Correctivo","Probabilidad - Impacto","Impacto")))))))</f>
        <v/>
      </c>
      <c r="U74" s="628">
        <f>'Evaluación del Control'!Y97</f>
        <v>0</v>
      </c>
      <c r="V74" s="577" t="str">
        <f>'Evaluación del Control'!AD97</f>
        <v>No disminuye</v>
      </c>
      <c r="W74" s="577" t="str">
        <f>'Evaluación del Control'!AE97</f>
        <v>No disminuye</v>
      </c>
      <c r="X74" s="627">
        <f>+IFERROR(VLOOKUP('Evaluación del Control'!AF97,'Evaluación del Control'!$AG$6:$AL$14,5),0)</f>
        <v>0</v>
      </c>
      <c r="Y74" s="627">
        <f>+IFERROR(VLOOKUP('Evaluación del Control'!AF97,'Evaluación del Control'!$AG$6:$AL$14,6),0)</f>
        <v>0</v>
      </c>
      <c r="Z74" s="627" t="str">
        <f>IF(S74="","",IF((N74-X74)&lt;=0,1,(N74-X74)))</f>
        <v/>
      </c>
      <c r="AA74" s="627" t="str">
        <f>IF(S74="","",IF((O74-Y74)&lt;=0,1,(O74-Y74)))</f>
        <v/>
      </c>
      <c r="AB74" s="629" t="str">
        <f>IF(AND(OR(Z74=1,Z74=2),(OR(AA74=1,AA74=2))),"Zona Baja",IF(AND((Z74=3),(AA74=1)),"Zona Baja",IF(AND(OR(Z74=1,Z74=2),(AA74=3)),"Zona Moderada",IF(AND((Z74=4),(AA74=1)),"Zona Moderada",IF(AND((Z74=3),(AA74=2)),"Zona Moderada",IF(AND((Z74=5),(OR(AA74=1,AA74=2))),"Zona Alta",IF(AND((Z74=4),(OR(AA74=2,AA74=3))),"Zona Alta",IF(AND((Z74=3),(AA74=3)),"Zona Alta",IF(AND((Z74=2),(AA74=4)),"Zona Alta",IF(AND((Z74=1),(OR(AA74=4,AA74=5))),"Zona Alta",IF(AND((Z74=2),(AA74=5)),"Zona Extrema",IF(AND(OR(Z74=3,Z74=4,Z74=5),(OR(AA74=4,AA74=5))),"Zona Extrema",IF(AND((Z74=5),(AA74=3)),"Zona Extrema","")))))))))))))</f>
        <v/>
      </c>
      <c r="AC74" s="276">
        <v>1</v>
      </c>
      <c r="AD74" s="277"/>
      <c r="AE74" s="278"/>
      <c r="AF74" s="279"/>
      <c r="AG74" s="391"/>
      <c r="AH74" s="569"/>
      <c r="AI74" s="570"/>
      <c r="AJ74" s="572"/>
      <c r="AK74" s="569"/>
      <c r="AL74" s="570"/>
      <c r="AM74" s="572"/>
      <c r="AN74" s="569"/>
      <c r="AO74" s="570"/>
      <c r="AP74" s="572"/>
      <c r="AQ74" s="569"/>
      <c r="AR74" s="570"/>
      <c r="AS74" s="570"/>
      <c r="AT74" s="575"/>
      <c r="AU74" s="575"/>
      <c r="AV74" s="575"/>
      <c r="AW74" s="572"/>
      <c r="AX74" s="569"/>
      <c r="AY74" s="570"/>
      <c r="AZ74" s="572"/>
      <c r="BA74" s="569"/>
      <c r="BB74" s="570"/>
      <c r="BC74" s="572"/>
      <c r="BD74" s="569"/>
      <c r="BE74" s="570"/>
      <c r="BF74" s="572"/>
      <c r="BG74" s="569"/>
      <c r="BH74" s="570"/>
      <c r="BI74" s="568">
        <f>SUM(AW74:BH78)</f>
        <v>0</v>
      </c>
      <c r="BJ74" s="294"/>
      <c r="BK74" s="295"/>
      <c r="BL74" s="294"/>
      <c r="BM74" s="294"/>
      <c r="BN74" s="294"/>
      <c r="BO74" s="294"/>
      <c r="BP74" s="294"/>
      <c r="BQ74" s="294"/>
      <c r="BR74" s="294"/>
      <c r="BS74" s="294"/>
      <c r="BT74" s="294"/>
      <c r="BU74" s="294"/>
      <c r="BV74" s="294"/>
      <c r="BW74" s="294"/>
      <c r="BX74" s="294"/>
      <c r="BY74" s="294"/>
      <c r="BZ74" s="294"/>
    </row>
    <row r="75" spans="1:78" ht="30" hidden="1" customHeight="1" x14ac:dyDescent="0.25">
      <c r="A75" s="4"/>
      <c r="B75" s="553"/>
      <c r="C75" s="462"/>
      <c r="D75" s="392"/>
      <c r="E75" s="393"/>
      <c r="F75" s="393"/>
      <c r="G75" s="393"/>
      <c r="H75" s="571"/>
      <c r="I75" s="465"/>
      <c r="J75" s="462"/>
      <c r="K75" s="474"/>
      <c r="L75" s="575"/>
      <c r="M75" s="533"/>
      <c r="N75" s="462"/>
      <c r="O75" s="462"/>
      <c r="P75" s="462"/>
      <c r="Q75" s="303">
        <v>2</v>
      </c>
      <c r="R75" s="304">
        <f>'Evaluación del Control'!J93</f>
        <v>0</v>
      </c>
      <c r="S75" s="465"/>
      <c r="T75" s="462"/>
      <c r="U75" s="462"/>
      <c r="V75" s="462"/>
      <c r="W75" s="462"/>
      <c r="X75" s="462"/>
      <c r="Y75" s="462"/>
      <c r="Z75" s="462"/>
      <c r="AA75" s="462"/>
      <c r="AB75" s="474"/>
      <c r="AC75" s="356">
        <v>2</v>
      </c>
      <c r="AD75" s="85"/>
      <c r="AE75" s="412"/>
      <c r="AF75" s="394"/>
      <c r="AG75" s="395"/>
      <c r="AH75" s="462"/>
      <c r="AI75" s="571"/>
      <c r="AJ75" s="553"/>
      <c r="AK75" s="462"/>
      <c r="AL75" s="571"/>
      <c r="AM75" s="553"/>
      <c r="AN75" s="462"/>
      <c r="AO75" s="571"/>
      <c r="AP75" s="553"/>
      <c r="AQ75" s="462"/>
      <c r="AR75" s="571"/>
      <c r="AS75" s="571"/>
      <c r="AT75" s="575"/>
      <c r="AU75" s="575"/>
      <c r="AV75" s="575"/>
      <c r="AW75" s="553"/>
      <c r="AX75" s="462"/>
      <c r="AY75" s="571"/>
      <c r="AZ75" s="553"/>
      <c r="BA75" s="462"/>
      <c r="BB75" s="571"/>
      <c r="BC75" s="553"/>
      <c r="BD75" s="462"/>
      <c r="BE75" s="571"/>
      <c r="BF75" s="553"/>
      <c r="BG75" s="462"/>
      <c r="BH75" s="571"/>
      <c r="BI75" s="566"/>
      <c r="BJ75" s="294"/>
      <c r="BK75" s="294"/>
      <c r="BL75" s="294"/>
      <c r="BM75" s="294"/>
      <c r="BN75" s="294"/>
      <c r="BO75" s="294"/>
      <c r="BP75" s="294"/>
      <c r="BQ75" s="294"/>
      <c r="BR75" s="294"/>
      <c r="BS75" s="294"/>
      <c r="BT75" s="294"/>
      <c r="BU75" s="294"/>
      <c r="BV75" s="294"/>
      <c r="BW75" s="294"/>
      <c r="BX75" s="294"/>
      <c r="BY75" s="294"/>
      <c r="BZ75" s="294"/>
    </row>
    <row r="76" spans="1:78" ht="30" hidden="1" customHeight="1" x14ac:dyDescent="0.25">
      <c r="A76" s="4"/>
      <c r="B76" s="553"/>
      <c r="C76" s="462"/>
      <c r="D76" s="392"/>
      <c r="E76" s="393"/>
      <c r="F76" s="393"/>
      <c r="G76" s="393"/>
      <c r="H76" s="571"/>
      <c r="I76" s="465"/>
      <c r="J76" s="462"/>
      <c r="K76" s="474"/>
      <c r="L76" s="575"/>
      <c r="M76" s="533"/>
      <c r="N76" s="462"/>
      <c r="O76" s="462"/>
      <c r="P76" s="462"/>
      <c r="Q76" s="309">
        <v>3</v>
      </c>
      <c r="R76" s="310">
        <f>'Evaluación del Control'!J94</f>
        <v>0</v>
      </c>
      <c r="S76" s="465"/>
      <c r="T76" s="462"/>
      <c r="U76" s="462"/>
      <c r="V76" s="462"/>
      <c r="W76" s="462"/>
      <c r="X76" s="462"/>
      <c r="Y76" s="462"/>
      <c r="Z76" s="462"/>
      <c r="AA76" s="462"/>
      <c r="AB76" s="474"/>
      <c r="AC76" s="312">
        <v>3</v>
      </c>
      <c r="AD76" s="83"/>
      <c r="AE76" s="413"/>
      <c r="AF76" s="313"/>
      <c r="AG76" s="395"/>
      <c r="AH76" s="462"/>
      <c r="AI76" s="571"/>
      <c r="AJ76" s="553"/>
      <c r="AK76" s="462"/>
      <c r="AL76" s="571"/>
      <c r="AM76" s="553"/>
      <c r="AN76" s="462"/>
      <c r="AO76" s="571"/>
      <c r="AP76" s="553"/>
      <c r="AQ76" s="462"/>
      <c r="AR76" s="571"/>
      <c r="AS76" s="571"/>
      <c r="AT76" s="575"/>
      <c r="AU76" s="575"/>
      <c r="AV76" s="575"/>
      <c r="AW76" s="553"/>
      <c r="AX76" s="462"/>
      <c r="AY76" s="571"/>
      <c r="AZ76" s="553"/>
      <c r="BA76" s="462"/>
      <c r="BB76" s="571"/>
      <c r="BC76" s="553"/>
      <c r="BD76" s="462"/>
      <c r="BE76" s="571"/>
      <c r="BF76" s="553"/>
      <c r="BG76" s="462"/>
      <c r="BH76" s="571"/>
      <c r="BI76" s="566"/>
      <c r="BJ76" s="294"/>
      <c r="BK76" s="294"/>
      <c r="BL76" s="294"/>
      <c r="BM76" s="294"/>
      <c r="BN76" s="294"/>
      <c r="BO76" s="294"/>
      <c r="BP76" s="294"/>
      <c r="BQ76" s="294"/>
      <c r="BR76" s="294"/>
      <c r="BS76" s="294"/>
      <c r="BT76" s="294"/>
      <c r="BU76" s="294"/>
      <c r="BV76" s="294"/>
      <c r="BW76" s="294"/>
      <c r="BX76" s="294"/>
      <c r="BY76" s="294"/>
      <c r="BZ76" s="294"/>
    </row>
    <row r="77" spans="1:78" ht="30" hidden="1" customHeight="1" x14ac:dyDescent="0.25">
      <c r="A77" s="4"/>
      <c r="B77" s="553"/>
      <c r="C77" s="462"/>
      <c r="D77" s="392"/>
      <c r="E77" s="393"/>
      <c r="F77" s="393"/>
      <c r="G77" s="393"/>
      <c r="H77" s="571"/>
      <c r="I77" s="465"/>
      <c r="J77" s="462"/>
      <c r="K77" s="474"/>
      <c r="L77" s="575"/>
      <c r="M77" s="533"/>
      <c r="N77" s="462"/>
      <c r="O77" s="462"/>
      <c r="P77" s="462"/>
      <c r="Q77" s="309">
        <v>4</v>
      </c>
      <c r="R77" s="310">
        <f>'Evaluación del Control'!J95</f>
        <v>0</v>
      </c>
      <c r="S77" s="465"/>
      <c r="T77" s="462"/>
      <c r="U77" s="462"/>
      <c r="V77" s="462"/>
      <c r="W77" s="462"/>
      <c r="X77" s="462"/>
      <c r="Y77" s="462"/>
      <c r="Z77" s="462"/>
      <c r="AA77" s="462"/>
      <c r="AB77" s="474"/>
      <c r="AC77" s="312">
        <v>4</v>
      </c>
      <c r="AD77" s="83"/>
      <c r="AE77" s="413"/>
      <c r="AF77" s="313"/>
      <c r="AG77" s="395"/>
      <c r="AH77" s="462"/>
      <c r="AI77" s="571"/>
      <c r="AJ77" s="553"/>
      <c r="AK77" s="462"/>
      <c r="AL77" s="571"/>
      <c r="AM77" s="553"/>
      <c r="AN77" s="462"/>
      <c r="AO77" s="571"/>
      <c r="AP77" s="553"/>
      <c r="AQ77" s="462"/>
      <c r="AR77" s="571"/>
      <c r="AS77" s="571"/>
      <c r="AT77" s="575"/>
      <c r="AU77" s="575"/>
      <c r="AV77" s="575"/>
      <c r="AW77" s="553"/>
      <c r="AX77" s="462"/>
      <c r="AY77" s="571"/>
      <c r="AZ77" s="553"/>
      <c r="BA77" s="462"/>
      <c r="BB77" s="571"/>
      <c r="BC77" s="553"/>
      <c r="BD77" s="462"/>
      <c r="BE77" s="571"/>
      <c r="BF77" s="553"/>
      <c r="BG77" s="462"/>
      <c r="BH77" s="571"/>
      <c r="BI77" s="566"/>
      <c r="BJ77" s="294"/>
      <c r="BK77" s="294"/>
      <c r="BL77" s="294"/>
      <c r="BM77" s="294"/>
      <c r="BN77" s="294"/>
      <c r="BO77" s="294"/>
      <c r="BP77" s="294"/>
      <c r="BQ77" s="294"/>
      <c r="BR77" s="294"/>
      <c r="BS77" s="294"/>
      <c r="BT77" s="294"/>
      <c r="BU77" s="294"/>
      <c r="BV77" s="294"/>
      <c r="BW77" s="294"/>
      <c r="BX77" s="294"/>
      <c r="BY77" s="294"/>
      <c r="BZ77" s="294"/>
    </row>
    <row r="78" spans="1:78" ht="30" hidden="1" customHeight="1" x14ac:dyDescent="0.25">
      <c r="A78" s="4"/>
      <c r="B78" s="554"/>
      <c r="C78" s="496"/>
      <c r="D78" s="415"/>
      <c r="E78" s="416"/>
      <c r="F78" s="416"/>
      <c r="G78" s="416"/>
      <c r="H78" s="498"/>
      <c r="I78" s="485"/>
      <c r="J78" s="496"/>
      <c r="K78" s="619"/>
      <c r="L78" s="526"/>
      <c r="M78" s="604"/>
      <c r="N78" s="496"/>
      <c r="O78" s="496"/>
      <c r="P78" s="496"/>
      <c r="Q78" s="418">
        <v>5</v>
      </c>
      <c r="R78" s="364">
        <f>'Evaluación del Control'!J96</f>
        <v>0</v>
      </c>
      <c r="S78" s="485"/>
      <c r="T78" s="496"/>
      <c r="U78" s="496"/>
      <c r="V78" s="496"/>
      <c r="W78" s="496"/>
      <c r="X78" s="496"/>
      <c r="Y78" s="496"/>
      <c r="Z78" s="496"/>
      <c r="AA78" s="496"/>
      <c r="AB78" s="619"/>
      <c r="AC78" s="345">
        <v>5</v>
      </c>
      <c r="AD78" s="419"/>
      <c r="AE78" s="420"/>
      <c r="AF78" s="422"/>
      <c r="AG78" s="401"/>
      <c r="AH78" s="496"/>
      <c r="AI78" s="498"/>
      <c r="AJ78" s="554"/>
      <c r="AK78" s="496"/>
      <c r="AL78" s="498"/>
      <c r="AM78" s="554"/>
      <c r="AN78" s="496"/>
      <c r="AO78" s="498"/>
      <c r="AP78" s="554"/>
      <c r="AQ78" s="496"/>
      <c r="AR78" s="498"/>
      <c r="AS78" s="498"/>
      <c r="AT78" s="575"/>
      <c r="AU78" s="575"/>
      <c r="AV78" s="575"/>
      <c r="AW78" s="554"/>
      <c r="AX78" s="496"/>
      <c r="AY78" s="498"/>
      <c r="AZ78" s="554"/>
      <c r="BA78" s="496"/>
      <c r="BB78" s="498"/>
      <c r="BC78" s="554"/>
      <c r="BD78" s="496"/>
      <c r="BE78" s="498"/>
      <c r="BF78" s="554"/>
      <c r="BG78" s="496"/>
      <c r="BH78" s="498"/>
      <c r="BI78" s="567"/>
      <c r="BJ78" s="294"/>
      <c r="BK78" s="294"/>
      <c r="BL78" s="294"/>
      <c r="BM78" s="294"/>
      <c r="BN78" s="294"/>
      <c r="BO78" s="294"/>
      <c r="BP78" s="294"/>
      <c r="BQ78" s="294"/>
      <c r="BR78" s="294"/>
      <c r="BS78" s="294"/>
      <c r="BT78" s="294"/>
      <c r="BU78" s="294"/>
      <c r="BV78" s="294"/>
      <c r="BW78" s="294"/>
      <c r="BX78" s="294"/>
      <c r="BY78" s="294"/>
      <c r="BZ78" s="294"/>
    </row>
    <row r="79" spans="1:78" ht="30" hidden="1" customHeight="1" x14ac:dyDescent="0.25">
      <c r="A79" s="4"/>
      <c r="B79" s="611"/>
      <c r="C79" s="615"/>
      <c r="D79" s="383"/>
      <c r="E79" s="384"/>
      <c r="F79" s="384"/>
      <c r="G79" s="384"/>
      <c r="H79" s="616"/>
      <c r="I79" s="605"/>
      <c r="J79" s="577">
        <v>13</v>
      </c>
      <c r="K79" s="618"/>
      <c r="L79" s="612"/>
      <c r="M79" s="603"/>
      <c r="N79" s="602"/>
      <c r="O79" s="602"/>
      <c r="P79" s="621" t="str">
        <f>IF(AND(OR(N79=1,N79=2),(OR(O79=1,O79=2))),"Zona Baja",IF(AND((N79=3),(O79=1)),"Zona Baja",IF(AND(OR(N79=1,N79=2),(O79=3)),"Zona Moderada",IF(AND((N79=4),(O79=1)),"Zona Moderada",IF(AND((N79=3),(O79=2)),"Zona Moderada",IF(AND((N79=5),(OR(O79=1,O79=2))),"Zona Alta",IF(AND((N79=4),(OR(O79=2,O79=3))),"Zona Alta",IF(AND((N79=3),(O79=3)),"Zona Alta",IF(AND((N79=2),(O79=4)),"Zona Alta",IF(AND((N79=1),(OR(O79=4,O79=5))),"Zona Alta",IF(AND((N79=2),(O79=5)),"Zona Extrema",IF(AND(OR(N79=3,N79=4,N79=5),(OR(O79=4,O79=5))),"Zona Extrema",IF(AND((N79=5),(O79=3)),"Zona Extrema","")))))))))))))</f>
        <v/>
      </c>
      <c r="Q79" s="274">
        <v>1</v>
      </c>
      <c r="R79" s="275">
        <f>'Evaluación del Control'!J100</f>
        <v>0</v>
      </c>
      <c r="S79" s="626" t="str">
        <f>'Evaluación del Control'!L100</f>
        <v/>
      </c>
      <c r="T79" s="627" t="str">
        <f>IF(M79="Corrupción",IF(S79="Preventivo","Probabilidad",IF(S79="Correctivo","Impacto","")),IF(S79="Preventivo","Probabilidad",IF(S79="","",IF(S79="Preventivo - Correctivo","Probabilidad - Impacto",IF(S79="Preventivo","Probabilidad",IF(S79="","",IF(S79="Preventivo - Correctivo","Probabilidad - Impacto","Impacto")))))))</f>
        <v/>
      </c>
      <c r="U79" s="628">
        <f>'Evaluación del Control'!Y105</f>
        <v>0</v>
      </c>
      <c r="V79" s="577" t="str">
        <f>'Evaluación del Control'!AD105</f>
        <v>No disminuye</v>
      </c>
      <c r="W79" s="577" t="str">
        <f>'Evaluación del Control'!AE105</f>
        <v>No disminuye</v>
      </c>
      <c r="X79" s="627">
        <f>+IFERROR(VLOOKUP('Evaluación del Control'!AF105,'Evaluación del Control'!$AG$6:$AL$14,5),0)</f>
        <v>0</v>
      </c>
      <c r="Y79" s="627">
        <f>+IFERROR(VLOOKUP('Evaluación del Control'!AF105,'Evaluación del Control'!$AG$6:$AL$14,6),0)</f>
        <v>0</v>
      </c>
      <c r="Z79" s="627" t="str">
        <f>IF(S79="","",IF((N79-X79)&lt;=0,1,(N79-X79)))</f>
        <v/>
      </c>
      <c r="AA79" s="627" t="str">
        <f>IF(S79="","",IF((O79-Y79)&lt;=0,1,(O79-Y79)))</f>
        <v/>
      </c>
      <c r="AB79" s="629" t="str">
        <f>IF(AND(OR(Z79=1,Z79=2),(OR(AA79=1,AA79=2))),"Zona Baja",IF(AND((Z79=3),(AA79=1)),"Zona Baja",IF(AND(OR(Z79=1,Z79=2),(AA79=3)),"Zona Moderada",IF(AND((Z79=4),(AA79=1)),"Zona Moderada",IF(AND((Z79=3),(AA79=2)),"Zona Moderada",IF(AND((Z79=5),(OR(AA79=1,AA79=2))),"Zona Alta",IF(AND((Z79=4),(OR(AA79=2,AA79=3))),"Zona Alta",IF(AND((Z79=3),(AA79=3)),"Zona Alta",IF(AND((Z79=2),(AA79=4)),"Zona Alta",IF(AND((Z79=1),(OR(AA79=4,AA79=5))),"Zona Alta",IF(AND((Z79=2),(AA79=5)),"Zona Extrema",IF(AND(OR(Z79=3,Z79=4,Z79=5),(OR(AA79=4,AA79=5))),"Zona Extrema",IF(AND((Z79=5),(AA79=3)),"Zona Extrema","")))))))))))))</f>
        <v/>
      </c>
      <c r="AC79" s="276">
        <v>1</v>
      </c>
      <c r="AD79" s="277"/>
      <c r="AE79" s="278"/>
      <c r="AF79" s="279"/>
      <c r="AG79" s="391"/>
      <c r="AH79" s="569"/>
      <c r="AI79" s="570"/>
      <c r="AJ79" s="572"/>
      <c r="AK79" s="569"/>
      <c r="AL79" s="570"/>
      <c r="AM79" s="572"/>
      <c r="AN79" s="569"/>
      <c r="AO79" s="570"/>
      <c r="AP79" s="572"/>
      <c r="AQ79" s="569"/>
      <c r="AR79" s="570"/>
      <c r="AS79" s="570"/>
      <c r="AT79" s="575"/>
      <c r="AU79" s="575"/>
      <c r="AV79" s="575"/>
      <c r="AW79" s="572"/>
      <c r="AX79" s="569"/>
      <c r="AY79" s="570"/>
      <c r="AZ79" s="572"/>
      <c r="BA79" s="569"/>
      <c r="BB79" s="570"/>
      <c r="BC79" s="572"/>
      <c r="BD79" s="569"/>
      <c r="BE79" s="570"/>
      <c r="BF79" s="572"/>
      <c r="BG79" s="569"/>
      <c r="BH79" s="570"/>
      <c r="BI79" s="568">
        <f>SUM(AW79:BH83)</f>
        <v>0</v>
      </c>
      <c r="BJ79" s="294"/>
      <c r="BK79" s="295"/>
      <c r="BL79" s="294"/>
      <c r="BM79" s="294"/>
      <c r="BN79" s="294"/>
      <c r="BO79" s="294"/>
      <c r="BP79" s="294"/>
      <c r="BQ79" s="294"/>
      <c r="BR79" s="294"/>
      <c r="BS79" s="294"/>
      <c r="BT79" s="294"/>
      <c r="BU79" s="294"/>
      <c r="BV79" s="294"/>
      <c r="BW79" s="294"/>
      <c r="BX79" s="294"/>
      <c r="BY79" s="294"/>
      <c r="BZ79" s="294"/>
    </row>
    <row r="80" spans="1:78" ht="30" hidden="1" customHeight="1" x14ac:dyDescent="0.25">
      <c r="A80" s="4"/>
      <c r="B80" s="553"/>
      <c r="C80" s="462"/>
      <c r="D80" s="392"/>
      <c r="E80" s="393"/>
      <c r="F80" s="393"/>
      <c r="G80" s="393"/>
      <c r="H80" s="571"/>
      <c r="I80" s="465"/>
      <c r="J80" s="462"/>
      <c r="K80" s="474"/>
      <c r="L80" s="575"/>
      <c r="M80" s="533"/>
      <c r="N80" s="462"/>
      <c r="O80" s="462"/>
      <c r="P80" s="462"/>
      <c r="Q80" s="303">
        <v>2</v>
      </c>
      <c r="R80" s="304">
        <f>'Evaluación del Control'!J101</f>
        <v>0</v>
      </c>
      <c r="S80" s="465"/>
      <c r="T80" s="462"/>
      <c r="U80" s="462"/>
      <c r="V80" s="462"/>
      <c r="W80" s="462"/>
      <c r="X80" s="462"/>
      <c r="Y80" s="462"/>
      <c r="Z80" s="462"/>
      <c r="AA80" s="462"/>
      <c r="AB80" s="474"/>
      <c r="AC80" s="356">
        <v>2</v>
      </c>
      <c r="AD80" s="85"/>
      <c r="AE80" s="412"/>
      <c r="AF80" s="394"/>
      <c r="AG80" s="395"/>
      <c r="AH80" s="462"/>
      <c r="AI80" s="571"/>
      <c r="AJ80" s="553"/>
      <c r="AK80" s="462"/>
      <c r="AL80" s="571"/>
      <c r="AM80" s="553"/>
      <c r="AN80" s="462"/>
      <c r="AO80" s="571"/>
      <c r="AP80" s="553"/>
      <c r="AQ80" s="462"/>
      <c r="AR80" s="571"/>
      <c r="AS80" s="571"/>
      <c r="AT80" s="575"/>
      <c r="AU80" s="575"/>
      <c r="AV80" s="575"/>
      <c r="AW80" s="553"/>
      <c r="AX80" s="462"/>
      <c r="AY80" s="571"/>
      <c r="AZ80" s="553"/>
      <c r="BA80" s="462"/>
      <c r="BB80" s="571"/>
      <c r="BC80" s="553"/>
      <c r="BD80" s="462"/>
      <c r="BE80" s="571"/>
      <c r="BF80" s="553"/>
      <c r="BG80" s="462"/>
      <c r="BH80" s="571"/>
      <c r="BI80" s="566"/>
      <c r="BJ80" s="294"/>
      <c r="BK80" s="294"/>
      <c r="BL80" s="294"/>
      <c r="BM80" s="294"/>
      <c r="BN80" s="294"/>
      <c r="BO80" s="294"/>
      <c r="BP80" s="294"/>
      <c r="BQ80" s="294"/>
      <c r="BR80" s="294"/>
      <c r="BS80" s="294"/>
      <c r="BT80" s="294"/>
      <c r="BU80" s="294"/>
      <c r="BV80" s="294"/>
      <c r="BW80" s="294"/>
      <c r="BX80" s="294"/>
      <c r="BY80" s="294"/>
      <c r="BZ80" s="294"/>
    </row>
    <row r="81" spans="1:78" ht="30" hidden="1" customHeight="1" x14ac:dyDescent="0.25">
      <c r="A81" s="4"/>
      <c r="B81" s="553"/>
      <c r="C81" s="462"/>
      <c r="D81" s="392"/>
      <c r="E81" s="393"/>
      <c r="F81" s="393"/>
      <c r="G81" s="393"/>
      <c r="H81" s="571"/>
      <c r="I81" s="465"/>
      <c r="J81" s="462"/>
      <c r="K81" s="474"/>
      <c r="L81" s="575"/>
      <c r="M81" s="533"/>
      <c r="N81" s="462"/>
      <c r="O81" s="462"/>
      <c r="P81" s="462"/>
      <c r="Q81" s="309">
        <v>3</v>
      </c>
      <c r="R81" s="310">
        <f>'Evaluación del Control'!J102</f>
        <v>0</v>
      </c>
      <c r="S81" s="465"/>
      <c r="T81" s="462"/>
      <c r="U81" s="462"/>
      <c r="V81" s="462"/>
      <c r="W81" s="462"/>
      <c r="X81" s="462"/>
      <c r="Y81" s="462"/>
      <c r="Z81" s="462"/>
      <c r="AA81" s="462"/>
      <c r="AB81" s="474"/>
      <c r="AC81" s="312">
        <v>3</v>
      </c>
      <c r="AD81" s="83"/>
      <c r="AE81" s="413"/>
      <c r="AF81" s="313"/>
      <c r="AG81" s="395"/>
      <c r="AH81" s="462"/>
      <c r="AI81" s="571"/>
      <c r="AJ81" s="553"/>
      <c r="AK81" s="462"/>
      <c r="AL81" s="571"/>
      <c r="AM81" s="553"/>
      <c r="AN81" s="462"/>
      <c r="AO81" s="571"/>
      <c r="AP81" s="553"/>
      <c r="AQ81" s="462"/>
      <c r="AR81" s="571"/>
      <c r="AS81" s="571"/>
      <c r="AT81" s="575"/>
      <c r="AU81" s="575"/>
      <c r="AV81" s="575"/>
      <c r="AW81" s="553"/>
      <c r="AX81" s="462"/>
      <c r="AY81" s="571"/>
      <c r="AZ81" s="553"/>
      <c r="BA81" s="462"/>
      <c r="BB81" s="571"/>
      <c r="BC81" s="553"/>
      <c r="BD81" s="462"/>
      <c r="BE81" s="571"/>
      <c r="BF81" s="553"/>
      <c r="BG81" s="462"/>
      <c r="BH81" s="571"/>
      <c r="BI81" s="566"/>
      <c r="BJ81" s="294"/>
      <c r="BK81" s="294"/>
      <c r="BL81" s="294"/>
      <c r="BM81" s="294"/>
      <c r="BN81" s="294"/>
      <c r="BO81" s="294"/>
      <c r="BP81" s="294"/>
      <c r="BQ81" s="294"/>
      <c r="BR81" s="294"/>
      <c r="BS81" s="294"/>
      <c r="BT81" s="294"/>
      <c r="BU81" s="294"/>
      <c r="BV81" s="294"/>
      <c r="BW81" s="294"/>
      <c r="BX81" s="294"/>
      <c r="BY81" s="294"/>
      <c r="BZ81" s="294"/>
    </row>
    <row r="82" spans="1:78" ht="30" hidden="1" customHeight="1" x14ac:dyDescent="0.25">
      <c r="A82" s="4"/>
      <c r="B82" s="553"/>
      <c r="C82" s="462"/>
      <c r="D82" s="392"/>
      <c r="E82" s="393"/>
      <c r="F82" s="393"/>
      <c r="G82" s="393"/>
      <c r="H82" s="571"/>
      <c r="I82" s="465"/>
      <c r="J82" s="462"/>
      <c r="K82" s="474"/>
      <c r="L82" s="575"/>
      <c r="M82" s="533"/>
      <c r="N82" s="462"/>
      <c r="O82" s="462"/>
      <c r="P82" s="462"/>
      <c r="Q82" s="309">
        <v>4</v>
      </c>
      <c r="R82" s="310">
        <f>'Evaluación del Control'!J103</f>
        <v>0</v>
      </c>
      <c r="S82" s="465"/>
      <c r="T82" s="462"/>
      <c r="U82" s="462"/>
      <c r="V82" s="462"/>
      <c r="W82" s="462"/>
      <c r="X82" s="462"/>
      <c r="Y82" s="462"/>
      <c r="Z82" s="462"/>
      <c r="AA82" s="462"/>
      <c r="AB82" s="474"/>
      <c r="AC82" s="312">
        <v>4</v>
      </c>
      <c r="AD82" s="83"/>
      <c r="AE82" s="413"/>
      <c r="AF82" s="313"/>
      <c r="AG82" s="395"/>
      <c r="AH82" s="462"/>
      <c r="AI82" s="571"/>
      <c r="AJ82" s="553"/>
      <c r="AK82" s="462"/>
      <c r="AL82" s="571"/>
      <c r="AM82" s="553"/>
      <c r="AN82" s="462"/>
      <c r="AO82" s="571"/>
      <c r="AP82" s="553"/>
      <c r="AQ82" s="462"/>
      <c r="AR82" s="571"/>
      <c r="AS82" s="571"/>
      <c r="AT82" s="575"/>
      <c r="AU82" s="575"/>
      <c r="AV82" s="575"/>
      <c r="AW82" s="553"/>
      <c r="AX82" s="462"/>
      <c r="AY82" s="571"/>
      <c r="AZ82" s="553"/>
      <c r="BA82" s="462"/>
      <c r="BB82" s="571"/>
      <c r="BC82" s="553"/>
      <c r="BD82" s="462"/>
      <c r="BE82" s="571"/>
      <c r="BF82" s="553"/>
      <c r="BG82" s="462"/>
      <c r="BH82" s="571"/>
      <c r="BI82" s="566"/>
      <c r="BJ82" s="294"/>
      <c r="BK82" s="294"/>
      <c r="BL82" s="294"/>
      <c r="BM82" s="294"/>
      <c r="BN82" s="294"/>
      <c r="BO82" s="294"/>
      <c r="BP82" s="294"/>
      <c r="BQ82" s="294"/>
      <c r="BR82" s="294"/>
      <c r="BS82" s="294"/>
      <c r="BT82" s="294"/>
      <c r="BU82" s="294"/>
      <c r="BV82" s="294"/>
      <c r="BW82" s="294"/>
      <c r="BX82" s="294"/>
      <c r="BY82" s="294"/>
      <c r="BZ82" s="294"/>
    </row>
    <row r="83" spans="1:78" ht="30" hidden="1" customHeight="1" x14ac:dyDescent="0.25">
      <c r="A83" s="4"/>
      <c r="B83" s="554"/>
      <c r="C83" s="496"/>
      <c r="D83" s="415"/>
      <c r="E83" s="416"/>
      <c r="F83" s="416"/>
      <c r="G83" s="416"/>
      <c r="H83" s="498"/>
      <c r="I83" s="485"/>
      <c r="J83" s="496"/>
      <c r="K83" s="619"/>
      <c r="L83" s="526"/>
      <c r="M83" s="604"/>
      <c r="N83" s="496"/>
      <c r="O83" s="496"/>
      <c r="P83" s="496"/>
      <c r="Q83" s="418">
        <v>5</v>
      </c>
      <c r="R83" s="364">
        <f>'Evaluación del Control'!J104</f>
        <v>0</v>
      </c>
      <c r="S83" s="485"/>
      <c r="T83" s="496"/>
      <c r="U83" s="496"/>
      <c r="V83" s="496"/>
      <c r="W83" s="496"/>
      <c r="X83" s="496"/>
      <c r="Y83" s="496"/>
      <c r="Z83" s="496"/>
      <c r="AA83" s="496"/>
      <c r="AB83" s="619"/>
      <c r="AC83" s="345">
        <v>5</v>
      </c>
      <c r="AD83" s="419"/>
      <c r="AE83" s="420"/>
      <c r="AF83" s="422"/>
      <c r="AG83" s="401"/>
      <c r="AH83" s="496"/>
      <c r="AI83" s="498"/>
      <c r="AJ83" s="554"/>
      <c r="AK83" s="496"/>
      <c r="AL83" s="498"/>
      <c r="AM83" s="554"/>
      <c r="AN83" s="496"/>
      <c r="AO83" s="498"/>
      <c r="AP83" s="554"/>
      <c r="AQ83" s="496"/>
      <c r="AR83" s="498"/>
      <c r="AS83" s="498"/>
      <c r="AT83" s="575"/>
      <c r="AU83" s="575"/>
      <c r="AV83" s="575"/>
      <c r="AW83" s="554"/>
      <c r="AX83" s="496"/>
      <c r="AY83" s="498"/>
      <c r="AZ83" s="554"/>
      <c r="BA83" s="496"/>
      <c r="BB83" s="498"/>
      <c r="BC83" s="554"/>
      <c r="BD83" s="496"/>
      <c r="BE83" s="498"/>
      <c r="BF83" s="554"/>
      <c r="BG83" s="496"/>
      <c r="BH83" s="498"/>
      <c r="BI83" s="567"/>
      <c r="BJ83" s="294"/>
      <c r="BK83" s="294"/>
      <c r="BL83" s="294"/>
      <c r="BM83" s="294"/>
      <c r="BN83" s="294"/>
      <c r="BO83" s="294"/>
      <c r="BP83" s="294"/>
      <c r="BQ83" s="294"/>
      <c r="BR83" s="294"/>
      <c r="BS83" s="294"/>
      <c r="BT83" s="294"/>
      <c r="BU83" s="294"/>
      <c r="BV83" s="294"/>
      <c r="BW83" s="294"/>
      <c r="BX83" s="294"/>
      <c r="BY83" s="294"/>
      <c r="BZ83" s="294"/>
    </row>
    <row r="84" spans="1:78" ht="30" hidden="1" customHeight="1" x14ac:dyDescent="0.25">
      <c r="A84" s="4"/>
      <c r="B84" s="611"/>
      <c r="C84" s="615"/>
      <c r="D84" s="383"/>
      <c r="E84" s="384"/>
      <c r="F84" s="384"/>
      <c r="G84" s="384"/>
      <c r="H84" s="616"/>
      <c r="I84" s="605"/>
      <c r="J84" s="577">
        <v>14</v>
      </c>
      <c r="K84" s="618"/>
      <c r="L84" s="612"/>
      <c r="M84" s="603"/>
      <c r="N84" s="602"/>
      <c r="O84" s="602"/>
      <c r="P84" s="621" t="str">
        <f>IF(AND(OR(N84=1,N84=2),(OR(O84=1,O84=2))),"Zona Baja",IF(AND((N84=3),(O84=1)),"Zona Baja",IF(AND(OR(N84=1,N84=2),(O84=3)),"Zona Moderada",IF(AND((N84=4),(O84=1)),"Zona Moderada",IF(AND((N84=3),(O84=2)),"Zona Moderada",IF(AND((N84=5),(OR(O84=1,O84=2))),"Zona Alta",IF(AND((N84=4),(OR(O84=2,O84=3))),"Zona Alta",IF(AND((N84=3),(O84=3)),"Zona Alta",IF(AND((N84=2),(O84=4)),"Zona Alta",IF(AND((N84=1),(OR(O84=4,O84=5))),"Zona Alta",IF(AND((N84=2),(O84=5)),"Zona Extrema",IF(AND(OR(N84=3,N84=4,N84=5),(OR(O84=4,O84=5))),"Zona Extrema",IF(AND((N84=5),(O84=3)),"Zona Extrema","")))))))))))))</f>
        <v/>
      </c>
      <c r="Q84" s="274">
        <v>1</v>
      </c>
      <c r="R84" s="275">
        <f>'Evaluación del Control'!J108</f>
        <v>0</v>
      </c>
      <c r="S84" s="626" t="str">
        <f>'Evaluación del Control'!L108</f>
        <v/>
      </c>
      <c r="T84" s="627" t="str">
        <f>IF(M84="Corrupción",IF(S84="Preventivo","Probabilidad",IF(S84="Correctivo","Impacto","")),IF(S84="Preventivo","Probabilidad",IF(S84="","",IF(S84="Preventivo - Correctivo","Probabilidad - Impacto",IF(S84="Preventivo","Probabilidad",IF(S84="","",IF(S84="Preventivo - Correctivo","Probabilidad - Impacto","Impacto")))))))</f>
        <v/>
      </c>
      <c r="U84" s="628">
        <f>'Evaluación del Control'!Y113</f>
        <v>0</v>
      </c>
      <c r="V84" s="577" t="str">
        <f>'Evaluación del Control'!AD113</f>
        <v>No disminuye</v>
      </c>
      <c r="W84" s="577" t="str">
        <f>'Evaluación del Control'!AE113</f>
        <v>No disminuye</v>
      </c>
      <c r="X84" s="627">
        <f>+IFERROR(VLOOKUP('Evaluación del Control'!AF113,'Evaluación del Control'!$AG$6:$AL$14,5),0)</f>
        <v>0</v>
      </c>
      <c r="Y84" s="627">
        <f>+IFERROR(VLOOKUP('Evaluación del Control'!AF113,'Evaluación del Control'!$AG$6:$AL$14,6),0)</f>
        <v>0</v>
      </c>
      <c r="Z84" s="627" t="str">
        <f>IF(S84="","",IF((N84-X84)&lt;=0,1,(N84-X84)))</f>
        <v/>
      </c>
      <c r="AA84" s="627" t="str">
        <f>IF(S84="","",IF((O84-Y84)&lt;=0,1,(O84-Y84)))</f>
        <v/>
      </c>
      <c r="AB84" s="629" t="str">
        <f>IF(AND(OR(Z84=1,Z84=2),(OR(AA84=1,AA84=2))),"Zona Baja",IF(AND((Z84=3),(AA84=1)),"Zona Baja",IF(AND(OR(Z84=1,Z84=2),(AA84=3)),"Zona Moderada",IF(AND((Z84=4),(AA84=1)),"Zona Moderada",IF(AND((Z84=3),(AA84=2)),"Zona Moderada",IF(AND((Z84=5),(OR(AA84=1,AA84=2))),"Zona Alta",IF(AND((Z84=4),(OR(AA84=2,AA84=3))),"Zona Alta",IF(AND((Z84=3),(AA84=3)),"Zona Alta",IF(AND((Z84=2),(AA84=4)),"Zona Alta",IF(AND((Z84=1),(OR(AA84=4,AA84=5))),"Zona Alta",IF(AND((Z84=2),(AA84=5)),"Zona Extrema",IF(AND(OR(Z84=3,Z84=4,Z84=5),(OR(AA84=4,AA84=5))),"Zona Extrema",IF(AND((Z84=5),(AA84=3)),"Zona Extrema","")))))))))))))</f>
        <v/>
      </c>
      <c r="AC84" s="276">
        <v>1</v>
      </c>
      <c r="AD84" s="277"/>
      <c r="AE84" s="278"/>
      <c r="AF84" s="279"/>
      <c r="AG84" s="391"/>
      <c r="AH84" s="569"/>
      <c r="AI84" s="570"/>
      <c r="AJ84" s="572"/>
      <c r="AK84" s="569"/>
      <c r="AL84" s="570"/>
      <c r="AM84" s="572"/>
      <c r="AN84" s="569"/>
      <c r="AO84" s="570"/>
      <c r="AP84" s="572"/>
      <c r="AQ84" s="569"/>
      <c r="AR84" s="570"/>
      <c r="AS84" s="570"/>
      <c r="AT84" s="575"/>
      <c r="AU84" s="575"/>
      <c r="AV84" s="575"/>
      <c r="AW84" s="572"/>
      <c r="AX84" s="569"/>
      <c r="AY84" s="570"/>
      <c r="AZ84" s="572"/>
      <c r="BA84" s="569"/>
      <c r="BB84" s="570"/>
      <c r="BC84" s="572"/>
      <c r="BD84" s="569"/>
      <c r="BE84" s="570"/>
      <c r="BF84" s="572"/>
      <c r="BG84" s="569"/>
      <c r="BH84" s="570"/>
      <c r="BI84" s="568">
        <f>SUM(AW84:BH88)</f>
        <v>0</v>
      </c>
      <c r="BJ84" s="294"/>
      <c r="BK84" s="295"/>
      <c r="BL84" s="294"/>
      <c r="BM84" s="294"/>
      <c r="BN84" s="294"/>
      <c r="BO84" s="294"/>
      <c r="BP84" s="294"/>
      <c r="BQ84" s="294"/>
      <c r="BR84" s="294"/>
      <c r="BS84" s="294"/>
      <c r="BT84" s="294"/>
      <c r="BU84" s="294"/>
      <c r="BV84" s="294"/>
      <c r="BW84" s="294"/>
      <c r="BX84" s="294"/>
      <c r="BY84" s="294"/>
      <c r="BZ84" s="294"/>
    </row>
    <row r="85" spans="1:78" ht="30" hidden="1" customHeight="1" x14ac:dyDescent="0.25">
      <c r="A85" s="4"/>
      <c r="B85" s="553"/>
      <c r="C85" s="462"/>
      <c r="D85" s="392"/>
      <c r="E85" s="393"/>
      <c r="F85" s="393"/>
      <c r="G85" s="393"/>
      <c r="H85" s="571"/>
      <c r="I85" s="465"/>
      <c r="J85" s="462"/>
      <c r="K85" s="474"/>
      <c r="L85" s="575"/>
      <c r="M85" s="533"/>
      <c r="N85" s="462"/>
      <c r="O85" s="462"/>
      <c r="P85" s="462"/>
      <c r="Q85" s="303">
        <v>2</v>
      </c>
      <c r="R85" s="304">
        <f>'Evaluación del Control'!J109</f>
        <v>0</v>
      </c>
      <c r="S85" s="465"/>
      <c r="T85" s="462"/>
      <c r="U85" s="462"/>
      <c r="V85" s="462"/>
      <c r="W85" s="462"/>
      <c r="X85" s="462"/>
      <c r="Y85" s="462"/>
      <c r="Z85" s="462"/>
      <c r="AA85" s="462"/>
      <c r="AB85" s="474"/>
      <c r="AC85" s="356">
        <v>2</v>
      </c>
      <c r="AD85" s="85"/>
      <c r="AE85" s="412"/>
      <c r="AF85" s="394"/>
      <c r="AG85" s="395"/>
      <c r="AH85" s="462"/>
      <c r="AI85" s="571"/>
      <c r="AJ85" s="553"/>
      <c r="AK85" s="462"/>
      <c r="AL85" s="571"/>
      <c r="AM85" s="553"/>
      <c r="AN85" s="462"/>
      <c r="AO85" s="571"/>
      <c r="AP85" s="553"/>
      <c r="AQ85" s="462"/>
      <c r="AR85" s="571"/>
      <c r="AS85" s="571"/>
      <c r="AT85" s="575"/>
      <c r="AU85" s="575"/>
      <c r="AV85" s="575"/>
      <c r="AW85" s="553"/>
      <c r="AX85" s="462"/>
      <c r="AY85" s="571"/>
      <c r="AZ85" s="553"/>
      <c r="BA85" s="462"/>
      <c r="BB85" s="571"/>
      <c r="BC85" s="553"/>
      <c r="BD85" s="462"/>
      <c r="BE85" s="571"/>
      <c r="BF85" s="553"/>
      <c r="BG85" s="462"/>
      <c r="BH85" s="571"/>
      <c r="BI85" s="566"/>
      <c r="BJ85" s="294"/>
      <c r="BK85" s="294"/>
      <c r="BL85" s="294"/>
      <c r="BM85" s="294"/>
      <c r="BN85" s="294"/>
      <c r="BO85" s="294"/>
      <c r="BP85" s="294"/>
      <c r="BQ85" s="294"/>
      <c r="BR85" s="294"/>
      <c r="BS85" s="294"/>
      <c r="BT85" s="294"/>
      <c r="BU85" s="294"/>
      <c r="BV85" s="294"/>
      <c r="BW85" s="294"/>
      <c r="BX85" s="294"/>
      <c r="BY85" s="294"/>
      <c r="BZ85" s="294"/>
    </row>
    <row r="86" spans="1:78" ht="30" hidden="1" customHeight="1" x14ac:dyDescent="0.25">
      <c r="A86" s="4"/>
      <c r="B86" s="553"/>
      <c r="C86" s="462"/>
      <c r="D86" s="392"/>
      <c r="E86" s="393"/>
      <c r="F86" s="393"/>
      <c r="G86" s="393"/>
      <c r="H86" s="571"/>
      <c r="I86" s="465"/>
      <c r="J86" s="462"/>
      <c r="K86" s="474"/>
      <c r="L86" s="575"/>
      <c r="M86" s="533"/>
      <c r="N86" s="462"/>
      <c r="O86" s="462"/>
      <c r="P86" s="462"/>
      <c r="Q86" s="309">
        <v>3</v>
      </c>
      <c r="R86" s="310">
        <f>'Evaluación del Control'!J110</f>
        <v>0</v>
      </c>
      <c r="S86" s="465"/>
      <c r="T86" s="462"/>
      <c r="U86" s="462"/>
      <c r="V86" s="462"/>
      <c r="W86" s="462"/>
      <c r="X86" s="462"/>
      <c r="Y86" s="462"/>
      <c r="Z86" s="462"/>
      <c r="AA86" s="462"/>
      <c r="AB86" s="474"/>
      <c r="AC86" s="312">
        <v>3</v>
      </c>
      <c r="AD86" s="83"/>
      <c r="AE86" s="413"/>
      <c r="AF86" s="313"/>
      <c r="AG86" s="395"/>
      <c r="AH86" s="462"/>
      <c r="AI86" s="571"/>
      <c r="AJ86" s="553"/>
      <c r="AK86" s="462"/>
      <c r="AL86" s="571"/>
      <c r="AM86" s="553"/>
      <c r="AN86" s="462"/>
      <c r="AO86" s="571"/>
      <c r="AP86" s="553"/>
      <c r="AQ86" s="462"/>
      <c r="AR86" s="571"/>
      <c r="AS86" s="571"/>
      <c r="AT86" s="575"/>
      <c r="AU86" s="575"/>
      <c r="AV86" s="575"/>
      <c r="AW86" s="553"/>
      <c r="AX86" s="462"/>
      <c r="AY86" s="571"/>
      <c r="AZ86" s="553"/>
      <c r="BA86" s="462"/>
      <c r="BB86" s="571"/>
      <c r="BC86" s="553"/>
      <c r="BD86" s="462"/>
      <c r="BE86" s="571"/>
      <c r="BF86" s="553"/>
      <c r="BG86" s="462"/>
      <c r="BH86" s="571"/>
      <c r="BI86" s="566"/>
      <c r="BJ86" s="294"/>
      <c r="BK86" s="294"/>
      <c r="BL86" s="294"/>
      <c r="BM86" s="294"/>
      <c r="BN86" s="294"/>
      <c r="BO86" s="294"/>
      <c r="BP86" s="294"/>
      <c r="BQ86" s="294"/>
      <c r="BR86" s="294"/>
      <c r="BS86" s="294"/>
      <c r="BT86" s="294"/>
      <c r="BU86" s="294"/>
      <c r="BV86" s="294"/>
      <c r="BW86" s="294"/>
      <c r="BX86" s="294"/>
      <c r="BY86" s="294"/>
      <c r="BZ86" s="294"/>
    </row>
    <row r="87" spans="1:78" ht="30" hidden="1" customHeight="1" x14ac:dyDescent="0.25">
      <c r="A87" s="4"/>
      <c r="B87" s="553"/>
      <c r="C87" s="462"/>
      <c r="D87" s="392"/>
      <c r="E87" s="393"/>
      <c r="F87" s="393"/>
      <c r="G87" s="393"/>
      <c r="H87" s="571"/>
      <c r="I87" s="465"/>
      <c r="J87" s="462"/>
      <c r="K87" s="474"/>
      <c r="L87" s="575"/>
      <c r="M87" s="533"/>
      <c r="N87" s="462"/>
      <c r="O87" s="462"/>
      <c r="P87" s="462"/>
      <c r="Q87" s="309">
        <v>4</v>
      </c>
      <c r="R87" s="310">
        <f>'Evaluación del Control'!J111</f>
        <v>0</v>
      </c>
      <c r="S87" s="465"/>
      <c r="T87" s="462"/>
      <c r="U87" s="462"/>
      <c r="V87" s="462"/>
      <c r="W87" s="462"/>
      <c r="X87" s="462"/>
      <c r="Y87" s="462"/>
      <c r="Z87" s="462"/>
      <c r="AA87" s="462"/>
      <c r="AB87" s="474"/>
      <c r="AC87" s="312">
        <v>4</v>
      </c>
      <c r="AD87" s="83"/>
      <c r="AE87" s="413"/>
      <c r="AF87" s="313"/>
      <c r="AG87" s="395"/>
      <c r="AH87" s="462"/>
      <c r="AI87" s="571"/>
      <c r="AJ87" s="553"/>
      <c r="AK87" s="462"/>
      <c r="AL87" s="571"/>
      <c r="AM87" s="553"/>
      <c r="AN87" s="462"/>
      <c r="AO87" s="571"/>
      <c r="AP87" s="553"/>
      <c r="AQ87" s="462"/>
      <c r="AR87" s="571"/>
      <c r="AS87" s="571"/>
      <c r="AT87" s="575"/>
      <c r="AU87" s="575"/>
      <c r="AV87" s="575"/>
      <c r="AW87" s="553"/>
      <c r="AX87" s="462"/>
      <c r="AY87" s="571"/>
      <c r="AZ87" s="553"/>
      <c r="BA87" s="462"/>
      <c r="BB87" s="571"/>
      <c r="BC87" s="553"/>
      <c r="BD87" s="462"/>
      <c r="BE87" s="571"/>
      <c r="BF87" s="553"/>
      <c r="BG87" s="462"/>
      <c r="BH87" s="571"/>
      <c r="BI87" s="566"/>
      <c r="BJ87" s="294"/>
      <c r="BK87" s="294"/>
      <c r="BL87" s="294"/>
      <c r="BM87" s="294"/>
      <c r="BN87" s="294"/>
      <c r="BO87" s="294"/>
      <c r="BP87" s="294"/>
      <c r="BQ87" s="294"/>
      <c r="BR87" s="294"/>
      <c r="BS87" s="294"/>
      <c r="BT87" s="294"/>
      <c r="BU87" s="294"/>
      <c r="BV87" s="294"/>
      <c r="BW87" s="294"/>
      <c r="BX87" s="294"/>
      <c r="BY87" s="294"/>
      <c r="BZ87" s="294"/>
    </row>
    <row r="88" spans="1:78" ht="30" hidden="1" customHeight="1" x14ac:dyDescent="0.25">
      <c r="A88" s="4"/>
      <c r="B88" s="554"/>
      <c r="C88" s="496"/>
      <c r="D88" s="415"/>
      <c r="E88" s="416"/>
      <c r="F88" s="416"/>
      <c r="G88" s="416"/>
      <c r="H88" s="498"/>
      <c r="I88" s="485"/>
      <c r="J88" s="496"/>
      <c r="K88" s="619"/>
      <c r="L88" s="526"/>
      <c r="M88" s="604"/>
      <c r="N88" s="496"/>
      <c r="O88" s="496"/>
      <c r="P88" s="496"/>
      <c r="Q88" s="418">
        <v>5</v>
      </c>
      <c r="R88" s="364">
        <f>'Evaluación del Control'!J112</f>
        <v>0</v>
      </c>
      <c r="S88" s="485"/>
      <c r="T88" s="496"/>
      <c r="U88" s="496"/>
      <c r="V88" s="496"/>
      <c r="W88" s="496"/>
      <c r="X88" s="496"/>
      <c r="Y88" s="496"/>
      <c r="Z88" s="496"/>
      <c r="AA88" s="496"/>
      <c r="AB88" s="619"/>
      <c r="AC88" s="345">
        <v>5</v>
      </c>
      <c r="AD88" s="419"/>
      <c r="AE88" s="420"/>
      <c r="AF88" s="422"/>
      <c r="AG88" s="401"/>
      <c r="AH88" s="496"/>
      <c r="AI88" s="498"/>
      <c r="AJ88" s="554"/>
      <c r="AK88" s="496"/>
      <c r="AL88" s="498"/>
      <c r="AM88" s="554"/>
      <c r="AN88" s="496"/>
      <c r="AO88" s="498"/>
      <c r="AP88" s="554"/>
      <c r="AQ88" s="496"/>
      <c r="AR88" s="498"/>
      <c r="AS88" s="498"/>
      <c r="AT88" s="575"/>
      <c r="AU88" s="575"/>
      <c r="AV88" s="575"/>
      <c r="AW88" s="554"/>
      <c r="AX88" s="496"/>
      <c r="AY88" s="498"/>
      <c r="AZ88" s="554"/>
      <c r="BA88" s="496"/>
      <c r="BB88" s="498"/>
      <c r="BC88" s="554"/>
      <c r="BD88" s="496"/>
      <c r="BE88" s="498"/>
      <c r="BF88" s="554"/>
      <c r="BG88" s="496"/>
      <c r="BH88" s="498"/>
      <c r="BI88" s="567"/>
      <c r="BJ88" s="294"/>
      <c r="BK88" s="294"/>
      <c r="BL88" s="294"/>
      <c r="BM88" s="294"/>
      <c r="BN88" s="294"/>
      <c r="BO88" s="294"/>
      <c r="BP88" s="294"/>
      <c r="BQ88" s="294"/>
      <c r="BR88" s="294"/>
      <c r="BS88" s="294"/>
      <c r="BT88" s="294"/>
      <c r="BU88" s="294"/>
      <c r="BV88" s="294"/>
      <c r="BW88" s="294"/>
      <c r="BX88" s="294"/>
      <c r="BY88" s="294"/>
      <c r="BZ88" s="294"/>
    </row>
    <row r="89" spans="1:78" ht="30" hidden="1" customHeight="1" x14ac:dyDescent="0.25">
      <c r="A89" s="4"/>
      <c r="B89" s="611"/>
      <c r="C89" s="615"/>
      <c r="D89" s="383"/>
      <c r="E89" s="384"/>
      <c r="F89" s="384"/>
      <c r="G89" s="384"/>
      <c r="H89" s="616"/>
      <c r="I89" s="605"/>
      <c r="J89" s="577">
        <v>15</v>
      </c>
      <c r="K89" s="618"/>
      <c r="L89" s="612"/>
      <c r="M89" s="603"/>
      <c r="N89" s="602"/>
      <c r="O89" s="602"/>
      <c r="P89" s="621" t="str">
        <f>IF(AND(OR(N89=1,N89=2),(OR(O89=1,O89=2))),"Zona Baja",IF(AND((N89=3),(O89=1)),"Zona Baja",IF(AND(OR(N89=1,N89=2),(O89=3)),"Zona Moderada",IF(AND((N89=4),(O89=1)),"Zona Moderada",IF(AND((N89=3),(O89=2)),"Zona Moderada",IF(AND((N89=5),(OR(O89=1,O89=2))),"Zona Alta",IF(AND((N89=4),(OR(O89=2,O89=3))),"Zona Alta",IF(AND((N89=3),(O89=3)),"Zona Alta",IF(AND((N89=2),(O89=4)),"Zona Alta",IF(AND((N89=1),(OR(O89=4,O89=5))),"Zona Alta",IF(AND((N89=2),(O89=5)),"Zona Extrema",IF(AND(OR(N89=3,N89=4,N89=5),(OR(O89=4,O89=5))),"Zona Extrema",IF(AND((N89=5),(O89=3)),"Zona Extrema","")))))))))))))</f>
        <v/>
      </c>
      <c r="Q89" s="274">
        <v>1</v>
      </c>
      <c r="R89" s="275">
        <f>'Evaluación del Control'!J116</f>
        <v>0</v>
      </c>
      <c r="S89" s="626" t="str">
        <f>'Evaluación del Control'!L116</f>
        <v/>
      </c>
      <c r="T89" s="627" t="str">
        <f>IF(M89="Corrupción",IF(S89="Preventivo","Probabilidad",IF(S89="Correctivo","Impacto","")),IF(S89="Preventivo","Probabilidad",IF(S89="","",IF(S89="Preventivo - Correctivo","Probabilidad - Impacto",IF(S89="Preventivo","Probabilidad",IF(S89="","",IF(S89="Preventivo - Correctivo","Probabilidad - Impacto","Impacto")))))))</f>
        <v/>
      </c>
      <c r="U89" s="628">
        <f>'Evaluación del Control'!Y121</f>
        <v>0</v>
      </c>
      <c r="V89" s="577" t="str">
        <f>'Evaluación del Control'!AD121</f>
        <v>No disminuye</v>
      </c>
      <c r="W89" s="577" t="str">
        <f>'Evaluación del Control'!AE121</f>
        <v>No disminuye</v>
      </c>
      <c r="X89" s="627">
        <f>+IFERROR(VLOOKUP('Evaluación del Control'!AF121,'Evaluación del Control'!$AG$6:$AL$14,5),0)</f>
        <v>0</v>
      </c>
      <c r="Y89" s="627">
        <f>+IFERROR(VLOOKUP('Evaluación del Control'!AF121,'Evaluación del Control'!$AG$6:$AL$14,6),0)</f>
        <v>0</v>
      </c>
      <c r="Z89" s="627" t="str">
        <f>IF(S89="","",IF((N89-X89)&lt;=0,1,(N89-X89)))</f>
        <v/>
      </c>
      <c r="AA89" s="627" t="str">
        <f>IF(S89="","",IF((O89-Y89)&lt;=0,1,(O89-Y89)))</f>
        <v/>
      </c>
      <c r="AB89" s="629" t="str">
        <f>IF(AND(OR(Z89=1,Z89=2),(OR(AA89=1,AA89=2))),"Zona Baja",IF(AND((Z89=3),(AA89=1)),"Zona Baja",IF(AND(OR(Z89=1,Z89=2),(AA89=3)),"Zona Moderada",IF(AND((Z89=4),(AA89=1)),"Zona Moderada",IF(AND((Z89=3),(AA89=2)),"Zona Moderada",IF(AND((Z89=5),(OR(AA89=1,AA89=2))),"Zona Alta",IF(AND((Z89=4),(OR(AA89=2,AA89=3))),"Zona Alta",IF(AND((Z89=3),(AA89=3)),"Zona Alta",IF(AND((Z89=2),(AA89=4)),"Zona Alta",IF(AND((Z89=1),(OR(AA89=4,AA89=5))),"Zona Alta",IF(AND((Z89=2),(AA89=5)),"Zona Extrema",IF(AND(OR(Z89=3,Z89=4,Z89=5),(OR(AA89=4,AA89=5))),"Zona Extrema",IF(AND((Z89=5),(AA89=3)),"Zona Extrema","")))))))))))))</f>
        <v/>
      </c>
      <c r="AC89" s="276">
        <v>1</v>
      </c>
      <c r="AD89" s="277"/>
      <c r="AE89" s="278"/>
      <c r="AF89" s="279"/>
      <c r="AG89" s="391"/>
      <c r="AH89" s="569"/>
      <c r="AI89" s="570"/>
      <c r="AJ89" s="572"/>
      <c r="AK89" s="569"/>
      <c r="AL89" s="570"/>
      <c r="AM89" s="572"/>
      <c r="AN89" s="569"/>
      <c r="AO89" s="570"/>
      <c r="AP89" s="572"/>
      <c r="AQ89" s="569"/>
      <c r="AR89" s="570"/>
      <c r="AS89" s="570"/>
      <c r="AT89" s="575"/>
      <c r="AU89" s="575"/>
      <c r="AV89" s="575"/>
      <c r="AW89" s="572"/>
      <c r="AX89" s="569"/>
      <c r="AY89" s="570"/>
      <c r="AZ89" s="572"/>
      <c r="BA89" s="569"/>
      <c r="BB89" s="570"/>
      <c r="BC89" s="572"/>
      <c r="BD89" s="569"/>
      <c r="BE89" s="570"/>
      <c r="BF89" s="572"/>
      <c r="BG89" s="569"/>
      <c r="BH89" s="570"/>
      <c r="BI89" s="568">
        <f>SUM(AW89:BH93)</f>
        <v>0</v>
      </c>
      <c r="BJ89" s="294"/>
      <c r="BK89" s="295"/>
      <c r="BL89" s="294"/>
      <c r="BM89" s="294"/>
      <c r="BN89" s="294"/>
      <c r="BO89" s="294"/>
      <c r="BP89" s="294"/>
      <c r="BQ89" s="294"/>
      <c r="BR89" s="294"/>
      <c r="BS89" s="294"/>
      <c r="BT89" s="294"/>
      <c r="BU89" s="294"/>
      <c r="BV89" s="294"/>
      <c r="BW89" s="294"/>
      <c r="BX89" s="294"/>
      <c r="BY89" s="294"/>
      <c r="BZ89" s="294"/>
    </row>
    <row r="90" spans="1:78" ht="30" hidden="1" customHeight="1" x14ac:dyDescent="0.25">
      <c r="A90" s="4"/>
      <c r="B90" s="553"/>
      <c r="C90" s="462"/>
      <c r="D90" s="392"/>
      <c r="E90" s="393"/>
      <c r="F90" s="393"/>
      <c r="G90" s="393"/>
      <c r="H90" s="571"/>
      <c r="I90" s="465"/>
      <c r="J90" s="462"/>
      <c r="K90" s="474"/>
      <c r="L90" s="575"/>
      <c r="M90" s="533"/>
      <c r="N90" s="462"/>
      <c r="O90" s="462"/>
      <c r="P90" s="462"/>
      <c r="Q90" s="303">
        <v>2</v>
      </c>
      <c r="R90" s="304">
        <f>'Evaluación del Control'!J117</f>
        <v>0</v>
      </c>
      <c r="S90" s="465"/>
      <c r="T90" s="462"/>
      <c r="U90" s="462"/>
      <c r="V90" s="462"/>
      <c r="W90" s="462"/>
      <c r="X90" s="462"/>
      <c r="Y90" s="462"/>
      <c r="Z90" s="462"/>
      <c r="AA90" s="462"/>
      <c r="AB90" s="474"/>
      <c r="AC90" s="356">
        <v>2</v>
      </c>
      <c r="AD90" s="85"/>
      <c r="AE90" s="412"/>
      <c r="AF90" s="394"/>
      <c r="AG90" s="395"/>
      <c r="AH90" s="462"/>
      <c r="AI90" s="571"/>
      <c r="AJ90" s="553"/>
      <c r="AK90" s="462"/>
      <c r="AL90" s="571"/>
      <c r="AM90" s="553"/>
      <c r="AN90" s="462"/>
      <c r="AO90" s="571"/>
      <c r="AP90" s="553"/>
      <c r="AQ90" s="462"/>
      <c r="AR90" s="571"/>
      <c r="AS90" s="571"/>
      <c r="AT90" s="575"/>
      <c r="AU90" s="575"/>
      <c r="AV90" s="575"/>
      <c r="AW90" s="553"/>
      <c r="AX90" s="462"/>
      <c r="AY90" s="571"/>
      <c r="AZ90" s="553"/>
      <c r="BA90" s="462"/>
      <c r="BB90" s="571"/>
      <c r="BC90" s="553"/>
      <c r="BD90" s="462"/>
      <c r="BE90" s="571"/>
      <c r="BF90" s="553"/>
      <c r="BG90" s="462"/>
      <c r="BH90" s="571"/>
      <c r="BI90" s="566"/>
      <c r="BJ90" s="294"/>
      <c r="BK90" s="294"/>
      <c r="BL90" s="294"/>
      <c r="BM90" s="294"/>
      <c r="BN90" s="294"/>
      <c r="BO90" s="294"/>
      <c r="BP90" s="294"/>
      <c r="BQ90" s="294"/>
      <c r="BR90" s="294"/>
      <c r="BS90" s="294"/>
      <c r="BT90" s="294"/>
      <c r="BU90" s="294"/>
      <c r="BV90" s="294"/>
      <c r="BW90" s="294"/>
      <c r="BX90" s="294"/>
      <c r="BY90" s="294"/>
      <c r="BZ90" s="294"/>
    </row>
    <row r="91" spans="1:78" ht="30" hidden="1" customHeight="1" x14ac:dyDescent="0.25">
      <c r="A91" s="4"/>
      <c r="B91" s="553"/>
      <c r="C91" s="462"/>
      <c r="D91" s="392"/>
      <c r="E91" s="393"/>
      <c r="F91" s="393"/>
      <c r="G91" s="393"/>
      <c r="H91" s="571"/>
      <c r="I91" s="465"/>
      <c r="J91" s="462"/>
      <c r="K91" s="474"/>
      <c r="L91" s="575"/>
      <c r="M91" s="533"/>
      <c r="N91" s="462"/>
      <c r="O91" s="462"/>
      <c r="P91" s="462"/>
      <c r="Q91" s="309">
        <v>3</v>
      </c>
      <c r="R91" s="310">
        <f>'Evaluación del Control'!J118</f>
        <v>0</v>
      </c>
      <c r="S91" s="465"/>
      <c r="T91" s="462"/>
      <c r="U91" s="462"/>
      <c r="V91" s="462"/>
      <c r="W91" s="462"/>
      <c r="X91" s="462"/>
      <c r="Y91" s="462"/>
      <c r="Z91" s="462"/>
      <c r="AA91" s="462"/>
      <c r="AB91" s="474"/>
      <c r="AC91" s="312">
        <v>3</v>
      </c>
      <c r="AD91" s="83"/>
      <c r="AE91" s="413"/>
      <c r="AF91" s="313"/>
      <c r="AG91" s="395"/>
      <c r="AH91" s="462"/>
      <c r="AI91" s="571"/>
      <c r="AJ91" s="553"/>
      <c r="AK91" s="462"/>
      <c r="AL91" s="571"/>
      <c r="AM91" s="553"/>
      <c r="AN91" s="462"/>
      <c r="AO91" s="571"/>
      <c r="AP91" s="553"/>
      <c r="AQ91" s="462"/>
      <c r="AR91" s="571"/>
      <c r="AS91" s="571"/>
      <c r="AT91" s="575"/>
      <c r="AU91" s="575"/>
      <c r="AV91" s="575"/>
      <c r="AW91" s="553"/>
      <c r="AX91" s="462"/>
      <c r="AY91" s="571"/>
      <c r="AZ91" s="553"/>
      <c r="BA91" s="462"/>
      <c r="BB91" s="571"/>
      <c r="BC91" s="553"/>
      <c r="BD91" s="462"/>
      <c r="BE91" s="571"/>
      <c r="BF91" s="553"/>
      <c r="BG91" s="462"/>
      <c r="BH91" s="571"/>
      <c r="BI91" s="566"/>
      <c r="BJ91" s="294"/>
      <c r="BK91" s="294"/>
      <c r="BL91" s="294"/>
      <c r="BM91" s="294"/>
      <c r="BN91" s="294"/>
      <c r="BO91" s="294"/>
      <c r="BP91" s="294"/>
      <c r="BQ91" s="294"/>
      <c r="BR91" s="294"/>
      <c r="BS91" s="294"/>
      <c r="BT91" s="294"/>
      <c r="BU91" s="294"/>
      <c r="BV91" s="294"/>
      <c r="BW91" s="294"/>
      <c r="BX91" s="294"/>
      <c r="BY91" s="294"/>
      <c r="BZ91" s="294"/>
    </row>
    <row r="92" spans="1:78" ht="30" hidden="1" customHeight="1" x14ac:dyDescent="0.25">
      <c r="A92" s="4"/>
      <c r="B92" s="553"/>
      <c r="C92" s="462"/>
      <c r="D92" s="392"/>
      <c r="E92" s="393"/>
      <c r="F92" s="393"/>
      <c r="G92" s="393"/>
      <c r="H92" s="571"/>
      <c r="I92" s="465"/>
      <c r="J92" s="462"/>
      <c r="K92" s="474"/>
      <c r="L92" s="575"/>
      <c r="M92" s="533"/>
      <c r="N92" s="462"/>
      <c r="O92" s="462"/>
      <c r="P92" s="462"/>
      <c r="Q92" s="309">
        <v>4</v>
      </c>
      <c r="R92" s="310">
        <f>'Evaluación del Control'!J119</f>
        <v>0</v>
      </c>
      <c r="S92" s="465"/>
      <c r="T92" s="462"/>
      <c r="U92" s="462"/>
      <c r="V92" s="462"/>
      <c r="W92" s="462"/>
      <c r="X92" s="462"/>
      <c r="Y92" s="462"/>
      <c r="Z92" s="462"/>
      <c r="AA92" s="462"/>
      <c r="AB92" s="474"/>
      <c r="AC92" s="312">
        <v>4</v>
      </c>
      <c r="AD92" s="83"/>
      <c r="AE92" s="413"/>
      <c r="AF92" s="313"/>
      <c r="AG92" s="395"/>
      <c r="AH92" s="462"/>
      <c r="AI92" s="571"/>
      <c r="AJ92" s="553"/>
      <c r="AK92" s="462"/>
      <c r="AL92" s="571"/>
      <c r="AM92" s="553"/>
      <c r="AN92" s="462"/>
      <c r="AO92" s="571"/>
      <c r="AP92" s="553"/>
      <c r="AQ92" s="462"/>
      <c r="AR92" s="571"/>
      <c r="AS92" s="571"/>
      <c r="AT92" s="575"/>
      <c r="AU92" s="575"/>
      <c r="AV92" s="575"/>
      <c r="AW92" s="553"/>
      <c r="AX92" s="462"/>
      <c r="AY92" s="571"/>
      <c r="AZ92" s="553"/>
      <c r="BA92" s="462"/>
      <c r="BB92" s="571"/>
      <c r="BC92" s="553"/>
      <c r="BD92" s="462"/>
      <c r="BE92" s="571"/>
      <c r="BF92" s="553"/>
      <c r="BG92" s="462"/>
      <c r="BH92" s="571"/>
      <c r="BI92" s="566"/>
      <c r="BJ92" s="294"/>
      <c r="BK92" s="294"/>
      <c r="BL92" s="294"/>
      <c r="BM92" s="294"/>
      <c r="BN92" s="294"/>
      <c r="BO92" s="294"/>
      <c r="BP92" s="294"/>
      <c r="BQ92" s="294"/>
      <c r="BR92" s="294"/>
      <c r="BS92" s="294"/>
      <c r="BT92" s="294"/>
      <c r="BU92" s="294"/>
      <c r="BV92" s="294"/>
      <c r="BW92" s="294"/>
      <c r="BX92" s="294"/>
      <c r="BY92" s="294"/>
      <c r="BZ92" s="294"/>
    </row>
    <row r="93" spans="1:78" ht="30" hidden="1" customHeight="1" x14ac:dyDescent="0.25">
      <c r="A93" s="4"/>
      <c r="B93" s="554"/>
      <c r="C93" s="496"/>
      <c r="D93" s="415"/>
      <c r="E93" s="416"/>
      <c r="F93" s="416"/>
      <c r="G93" s="416"/>
      <c r="H93" s="498"/>
      <c r="I93" s="485"/>
      <c r="J93" s="496"/>
      <c r="K93" s="619"/>
      <c r="L93" s="526"/>
      <c r="M93" s="604"/>
      <c r="N93" s="496"/>
      <c r="O93" s="496"/>
      <c r="P93" s="496"/>
      <c r="Q93" s="418">
        <v>5</v>
      </c>
      <c r="R93" s="364">
        <f>'Evaluación del Control'!J120</f>
        <v>0</v>
      </c>
      <c r="S93" s="485"/>
      <c r="T93" s="496"/>
      <c r="U93" s="496"/>
      <c r="V93" s="496"/>
      <c r="W93" s="496"/>
      <c r="X93" s="496"/>
      <c r="Y93" s="496"/>
      <c r="Z93" s="496"/>
      <c r="AA93" s="496"/>
      <c r="AB93" s="619"/>
      <c r="AC93" s="345">
        <v>5</v>
      </c>
      <c r="AD93" s="419"/>
      <c r="AE93" s="420"/>
      <c r="AF93" s="422"/>
      <c r="AG93" s="401"/>
      <c r="AH93" s="496"/>
      <c r="AI93" s="498"/>
      <c r="AJ93" s="554"/>
      <c r="AK93" s="496"/>
      <c r="AL93" s="498"/>
      <c r="AM93" s="554"/>
      <c r="AN93" s="496"/>
      <c r="AO93" s="498"/>
      <c r="AP93" s="554"/>
      <c r="AQ93" s="496"/>
      <c r="AR93" s="498"/>
      <c r="AS93" s="498"/>
      <c r="AT93" s="526"/>
      <c r="AU93" s="526"/>
      <c r="AV93" s="526"/>
      <c r="AW93" s="554"/>
      <c r="AX93" s="496"/>
      <c r="AY93" s="498"/>
      <c r="AZ93" s="554"/>
      <c r="BA93" s="496"/>
      <c r="BB93" s="498"/>
      <c r="BC93" s="554"/>
      <c r="BD93" s="496"/>
      <c r="BE93" s="498"/>
      <c r="BF93" s="554"/>
      <c r="BG93" s="496"/>
      <c r="BH93" s="498"/>
      <c r="BI93" s="567"/>
      <c r="BJ93" s="294"/>
      <c r="BK93" s="294"/>
      <c r="BL93" s="294"/>
      <c r="BM93" s="294"/>
      <c r="BN93" s="294"/>
      <c r="BO93" s="294"/>
      <c r="BP93" s="294"/>
      <c r="BQ93" s="294"/>
      <c r="BR93" s="294"/>
      <c r="BS93" s="294"/>
      <c r="BT93" s="294"/>
      <c r="BU93" s="294"/>
      <c r="BV93" s="294"/>
      <c r="BW93" s="294"/>
      <c r="BX93" s="294"/>
      <c r="BY93" s="294"/>
      <c r="BZ93" s="294"/>
    </row>
    <row r="94" spans="1:78" ht="30" hidden="1" customHeight="1" x14ac:dyDescent="0.25">
      <c r="A94" s="4"/>
      <c r="B94" s="611"/>
      <c r="C94" s="615"/>
      <c r="D94" s="383"/>
      <c r="E94" s="384"/>
      <c r="F94" s="384"/>
      <c r="G94" s="384"/>
      <c r="H94" s="616"/>
      <c r="I94" s="605"/>
      <c r="J94" s="577">
        <v>16</v>
      </c>
      <c r="K94" s="618"/>
      <c r="L94" s="612"/>
      <c r="M94" s="603"/>
      <c r="N94" s="602"/>
      <c r="O94" s="602"/>
      <c r="P94" s="621" t="str">
        <f>IF(AND(OR(N94=1,N94=2),(OR(O94=1,O94=2))),"Zona Baja",IF(AND((N94=3),(O94=1)),"Zona Baja",IF(AND(OR(N94=1,N94=2),(O94=3)),"Zona Moderada",IF(AND((N94=4),(O94=1)),"Zona Moderada",IF(AND((N94=3),(O94=2)),"Zona Moderada",IF(AND((N94=5),(OR(O94=1,O94=2))),"Zona Alta",IF(AND((N94=4),(OR(O94=2,O94=3))),"Zona Alta",IF(AND((N94=3),(O94=3)),"Zona Alta",IF(AND((N94=2),(O94=4)),"Zona Alta",IF(AND((N94=1),(OR(O94=4,O94=5))),"Zona Alta",IF(AND((N94=2),(O94=5)),"Zona Extrema",IF(AND(OR(N94=3,N94=4,N94=5),(OR(O94=4,O94=5))),"Zona Extrema",IF(AND((N94=5),(O94=3)),"Zona Extrema","")))))))))))))</f>
        <v/>
      </c>
      <c r="Q94" s="274">
        <v>1</v>
      </c>
      <c r="R94" s="275">
        <f>'Evaluación del Control'!J124</f>
        <v>0</v>
      </c>
      <c r="S94" s="626" t="str">
        <f>'Evaluación del Control'!L124</f>
        <v/>
      </c>
      <c r="T94" s="627" t="str">
        <f>IF(M94="Corrupción",IF(S94="Preventivo","Probabilidad",IF(S94="Correctivo","Impacto","")),IF(S94="Preventivo","Probabilidad",IF(S94="","",IF(S94="Preventivo - Correctivo","Probabilidad - Impacto",IF(S94="Preventivo","Probabilidad",IF(S94="","",IF(S94="Preventivo - Correctivo","Probabilidad - Impacto","Impacto")))))))</f>
        <v/>
      </c>
      <c r="U94" s="628">
        <f>'Evaluación del Control'!Y129</f>
        <v>0</v>
      </c>
      <c r="V94" s="577" t="str">
        <f>'Evaluación del Control'!AD129</f>
        <v>No disminuye</v>
      </c>
      <c r="W94" s="577" t="str">
        <f>'Evaluación del Control'!AE129</f>
        <v>No disminuye</v>
      </c>
      <c r="X94" s="627">
        <f>+IFERROR(VLOOKUP('Evaluación del Control'!AF129,'Evaluación del Control'!$AG$6:$AL$14,5),0)</f>
        <v>0</v>
      </c>
      <c r="Y94" s="627">
        <f>+IFERROR(VLOOKUP('Evaluación del Control'!AF129,'Evaluación del Control'!$AG$6:$AL$14,6),0)</f>
        <v>0</v>
      </c>
      <c r="Z94" s="627" t="str">
        <f>IF(S94="","",IF((N94-X94)&lt;=0,1,(N94-X94)))</f>
        <v/>
      </c>
      <c r="AA94" s="627" t="str">
        <f>IF(S94="","",IF((O94-Y94)&lt;=0,1,(O94-Y94)))</f>
        <v/>
      </c>
      <c r="AB94" s="629" t="str">
        <f>IF(AND(OR(Z94=1,Z94=2),(OR(AA94=1,AA94=2))),"Zona Baja",IF(AND((Z94=3),(AA94=1)),"Zona Baja",IF(AND(OR(Z94=1,Z94=2),(AA94=3)),"Zona Moderada",IF(AND((Z94=4),(AA94=1)),"Zona Moderada",IF(AND((Z94=3),(AA94=2)),"Zona Moderada",IF(AND((Z94=5),(OR(AA94=1,AA94=2))),"Zona Alta",IF(AND((Z94=4),(OR(AA94=2,AA94=3))),"Zona Alta",IF(AND((Z94=3),(AA94=3)),"Zona Alta",IF(AND((Z94=2),(AA94=4)),"Zona Alta",IF(AND((Z94=1),(OR(AA94=4,AA94=5))),"Zona Alta",IF(AND((Z94=2),(AA94=5)),"Zona Extrema",IF(AND(OR(Z94=3,Z94=4,Z94=5),(OR(AA94=4,AA94=5))),"Zona Extrema",IF(AND((Z94=5),(AA94=3)),"Zona Extrema","")))))))))))))</f>
        <v/>
      </c>
      <c r="AC94" s="276">
        <v>1</v>
      </c>
      <c r="AD94" s="277"/>
      <c r="AE94" s="278"/>
      <c r="AF94" s="279"/>
      <c r="AG94" s="391"/>
      <c r="AH94" s="569"/>
      <c r="AI94" s="570"/>
      <c r="AJ94" s="572"/>
      <c r="AK94" s="569"/>
      <c r="AL94" s="570"/>
      <c r="AM94" s="572"/>
      <c r="AN94" s="569"/>
      <c r="AO94" s="570"/>
      <c r="AP94" s="572"/>
      <c r="AQ94" s="569"/>
      <c r="AR94" s="570"/>
      <c r="AS94" s="570"/>
      <c r="AT94" s="574"/>
      <c r="AU94" s="574"/>
      <c r="AV94" s="574"/>
      <c r="AW94" s="572"/>
      <c r="AX94" s="569"/>
      <c r="AY94" s="570"/>
      <c r="AZ94" s="572"/>
      <c r="BA94" s="569"/>
      <c r="BB94" s="570"/>
      <c r="BC94" s="572"/>
      <c r="BD94" s="569"/>
      <c r="BE94" s="570"/>
      <c r="BF94" s="572"/>
      <c r="BG94" s="569"/>
      <c r="BH94" s="570"/>
      <c r="BI94" s="568">
        <f>SUM(AW94:BH98)</f>
        <v>0</v>
      </c>
      <c r="BJ94" s="294"/>
      <c r="BK94" s="295"/>
      <c r="BL94" s="294"/>
      <c r="BM94" s="294"/>
      <c r="BN94" s="294"/>
      <c r="BO94" s="294"/>
      <c r="BP94" s="294"/>
      <c r="BQ94" s="294"/>
      <c r="BR94" s="294"/>
      <c r="BS94" s="294"/>
      <c r="BT94" s="294"/>
      <c r="BU94" s="294"/>
      <c r="BV94" s="294"/>
      <c r="BW94" s="294"/>
      <c r="BX94" s="294"/>
      <c r="BY94" s="294"/>
      <c r="BZ94" s="294"/>
    </row>
    <row r="95" spans="1:78" ht="30" hidden="1" customHeight="1" x14ac:dyDescent="0.25">
      <c r="A95" s="4"/>
      <c r="B95" s="553"/>
      <c r="C95" s="462"/>
      <c r="D95" s="392"/>
      <c r="E95" s="393"/>
      <c r="F95" s="393"/>
      <c r="G95" s="393"/>
      <c r="H95" s="571"/>
      <c r="I95" s="465"/>
      <c r="J95" s="462"/>
      <c r="K95" s="474"/>
      <c r="L95" s="575"/>
      <c r="M95" s="533"/>
      <c r="N95" s="462"/>
      <c r="O95" s="462"/>
      <c r="P95" s="462"/>
      <c r="Q95" s="303">
        <v>2</v>
      </c>
      <c r="R95" s="304">
        <f>'Evaluación del Control'!J125</f>
        <v>0</v>
      </c>
      <c r="S95" s="465"/>
      <c r="T95" s="462"/>
      <c r="U95" s="462"/>
      <c r="V95" s="462"/>
      <c r="W95" s="462"/>
      <c r="X95" s="462"/>
      <c r="Y95" s="462"/>
      <c r="Z95" s="462"/>
      <c r="AA95" s="462"/>
      <c r="AB95" s="474"/>
      <c r="AC95" s="356">
        <v>2</v>
      </c>
      <c r="AD95" s="85"/>
      <c r="AE95" s="412"/>
      <c r="AF95" s="394"/>
      <c r="AG95" s="395"/>
      <c r="AH95" s="462"/>
      <c r="AI95" s="571"/>
      <c r="AJ95" s="553"/>
      <c r="AK95" s="462"/>
      <c r="AL95" s="571"/>
      <c r="AM95" s="553"/>
      <c r="AN95" s="462"/>
      <c r="AO95" s="571"/>
      <c r="AP95" s="553"/>
      <c r="AQ95" s="462"/>
      <c r="AR95" s="571"/>
      <c r="AS95" s="571"/>
      <c r="AT95" s="575"/>
      <c r="AU95" s="575"/>
      <c r="AV95" s="575"/>
      <c r="AW95" s="553"/>
      <c r="AX95" s="462"/>
      <c r="AY95" s="571"/>
      <c r="AZ95" s="553"/>
      <c r="BA95" s="462"/>
      <c r="BB95" s="571"/>
      <c r="BC95" s="553"/>
      <c r="BD95" s="462"/>
      <c r="BE95" s="571"/>
      <c r="BF95" s="553"/>
      <c r="BG95" s="462"/>
      <c r="BH95" s="571"/>
      <c r="BI95" s="566"/>
      <c r="BJ95" s="294"/>
      <c r="BK95" s="294"/>
      <c r="BL95" s="294"/>
      <c r="BM95" s="294"/>
      <c r="BN95" s="294"/>
      <c r="BO95" s="294"/>
      <c r="BP95" s="294"/>
      <c r="BQ95" s="294"/>
      <c r="BR95" s="294"/>
      <c r="BS95" s="294"/>
      <c r="BT95" s="294"/>
      <c r="BU95" s="294"/>
      <c r="BV95" s="294"/>
      <c r="BW95" s="294"/>
      <c r="BX95" s="294"/>
      <c r="BY95" s="294"/>
      <c r="BZ95" s="294"/>
    </row>
    <row r="96" spans="1:78" ht="30" hidden="1" customHeight="1" x14ac:dyDescent="0.25">
      <c r="A96" s="4"/>
      <c r="B96" s="553"/>
      <c r="C96" s="462"/>
      <c r="D96" s="392"/>
      <c r="E96" s="393"/>
      <c r="F96" s="393"/>
      <c r="G96" s="393"/>
      <c r="H96" s="571"/>
      <c r="I96" s="465"/>
      <c r="J96" s="462"/>
      <c r="K96" s="474"/>
      <c r="L96" s="575"/>
      <c r="M96" s="533"/>
      <c r="N96" s="462"/>
      <c r="O96" s="462"/>
      <c r="P96" s="462"/>
      <c r="Q96" s="309">
        <v>3</v>
      </c>
      <c r="R96" s="310">
        <f>'Evaluación del Control'!J126</f>
        <v>0</v>
      </c>
      <c r="S96" s="465"/>
      <c r="T96" s="462"/>
      <c r="U96" s="462"/>
      <c r="V96" s="462"/>
      <c r="W96" s="462"/>
      <c r="X96" s="462"/>
      <c r="Y96" s="462"/>
      <c r="Z96" s="462"/>
      <c r="AA96" s="462"/>
      <c r="AB96" s="474"/>
      <c r="AC96" s="312">
        <v>3</v>
      </c>
      <c r="AD96" s="83"/>
      <c r="AE96" s="413"/>
      <c r="AF96" s="313"/>
      <c r="AG96" s="395"/>
      <c r="AH96" s="462"/>
      <c r="AI96" s="571"/>
      <c r="AJ96" s="553"/>
      <c r="AK96" s="462"/>
      <c r="AL96" s="571"/>
      <c r="AM96" s="553"/>
      <c r="AN96" s="462"/>
      <c r="AO96" s="571"/>
      <c r="AP96" s="553"/>
      <c r="AQ96" s="462"/>
      <c r="AR96" s="571"/>
      <c r="AS96" s="571"/>
      <c r="AT96" s="575"/>
      <c r="AU96" s="575"/>
      <c r="AV96" s="575"/>
      <c r="AW96" s="553"/>
      <c r="AX96" s="462"/>
      <c r="AY96" s="571"/>
      <c r="AZ96" s="553"/>
      <c r="BA96" s="462"/>
      <c r="BB96" s="571"/>
      <c r="BC96" s="553"/>
      <c r="BD96" s="462"/>
      <c r="BE96" s="571"/>
      <c r="BF96" s="553"/>
      <c r="BG96" s="462"/>
      <c r="BH96" s="571"/>
      <c r="BI96" s="566"/>
      <c r="BJ96" s="294"/>
      <c r="BK96" s="294"/>
      <c r="BL96" s="294"/>
      <c r="BM96" s="294"/>
      <c r="BN96" s="294"/>
      <c r="BO96" s="294"/>
      <c r="BP96" s="294"/>
      <c r="BQ96" s="294"/>
      <c r="BR96" s="294"/>
      <c r="BS96" s="294"/>
      <c r="BT96" s="294"/>
      <c r="BU96" s="294"/>
      <c r="BV96" s="294"/>
      <c r="BW96" s="294"/>
      <c r="BX96" s="294"/>
      <c r="BY96" s="294"/>
      <c r="BZ96" s="294"/>
    </row>
    <row r="97" spans="1:78" ht="30" hidden="1" customHeight="1" x14ac:dyDescent="0.25">
      <c r="A97" s="4"/>
      <c r="B97" s="553"/>
      <c r="C97" s="462"/>
      <c r="D97" s="392"/>
      <c r="E97" s="393"/>
      <c r="F97" s="393"/>
      <c r="G97" s="393"/>
      <c r="H97" s="571"/>
      <c r="I97" s="465"/>
      <c r="J97" s="462"/>
      <c r="K97" s="474"/>
      <c r="L97" s="575"/>
      <c r="M97" s="533"/>
      <c r="N97" s="462"/>
      <c r="O97" s="462"/>
      <c r="P97" s="462"/>
      <c r="Q97" s="309">
        <v>4</v>
      </c>
      <c r="R97" s="310">
        <f>'Evaluación del Control'!J127</f>
        <v>0</v>
      </c>
      <c r="S97" s="465"/>
      <c r="T97" s="462"/>
      <c r="U97" s="462"/>
      <c r="V97" s="462"/>
      <c r="W97" s="462"/>
      <c r="X97" s="462"/>
      <c r="Y97" s="462"/>
      <c r="Z97" s="462"/>
      <c r="AA97" s="462"/>
      <c r="AB97" s="474"/>
      <c r="AC97" s="312">
        <v>4</v>
      </c>
      <c r="AD97" s="83"/>
      <c r="AE97" s="413"/>
      <c r="AF97" s="313"/>
      <c r="AG97" s="395"/>
      <c r="AH97" s="462"/>
      <c r="AI97" s="571"/>
      <c r="AJ97" s="553"/>
      <c r="AK97" s="462"/>
      <c r="AL97" s="571"/>
      <c r="AM97" s="553"/>
      <c r="AN97" s="462"/>
      <c r="AO97" s="571"/>
      <c r="AP97" s="553"/>
      <c r="AQ97" s="462"/>
      <c r="AR97" s="571"/>
      <c r="AS97" s="571"/>
      <c r="AT97" s="575"/>
      <c r="AU97" s="575"/>
      <c r="AV97" s="575"/>
      <c r="AW97" s="553"/>
      <c r="AX97" s="462"/>
      <c r="AY97" s="571"/>
      <c r="AZ97" s="553"/>
      <c r="BA97" s="462"/>
      <c r="BB97" s="571"/>
      <c r="BC97" s="553"/>
      <c r="BD97" s="462"/>
      <c r="BE97" s="571"/>
      <c r="BF97" s="553"/>
      <c r="BG97" s="462"/>
      <c r="BH97" s="571"/>
      <c r="BI97" s="566"/>
      <c r="BJ97" s="294"/>
      <c r="BK97" s="294"/>
      <c r="BL97" s="294"/>
      <c r="BM97" s="294"/>
      <c r="BN97" s="294"/>
      <c r="BO97" s="294"/>
      <c r="BP97" s="294"/>
      <c r="BQ97" s="294"/>
      <c r="BR97" s="294"/>
      <c r="BS97" s="294"/>
      <c r="BT97" s="294"/>
      <c r="BU97" s="294"/>
      <c r="BV97" s="294"/>
      <c r="BW97" s="294"/>
      <c r="BX97" s="294"/>
      <c r="BY97" s="294"/>
      <c r="BZ97" s="294"/>
    </row>
    <row r="98" spans="1:78" ht="30" hidden="1" customHeight="1" x14ac:dyDescent="0.25">
      <c r="A98" s="4"/>
      <c r="B98" s="554"/>
      <c r="C98" s="496"/>
      <c r="D98" s="415"/>
      <c r="E98" s="416"/>
      <c r="F98" s="416"/>
      <c r="G98" s="416"/>
      <c r="H98" s="498"/>
      <c r="I98" s="485"/>
      <c r="J98" s="496"/>
      <c r="K98" s="619"/>
      <c r="L98" s="526"/>
      <c r="M98" s="604"/>
      <c r="N98" s="496"/>
      <c r="O98" s="496"/>
      <c r="P98" s="496"/>
      <c r="Q98" s="418">
        <v>5</v>
      </c>
      <c r="R98" s="364">
        <f>'Evaluación del Control'!J128</f>
        <v>0</v>
      </c>
      <c r="S98" s="485"/>
      <c r="T98" s="496"/>
      <c r="U98" s="496"/>
      <c r="V98" s="496"/>
      <c r="W98" s="496"/>
      <c r="X98" s="496"/>
      <c r="Y98" s="496"/>
      <c r="Z98" s="496"/>
      <c r="AA98" s="496"/>
      <c r="AB98" s="619"/>
      <c r="AC98" s="345">
        <v>5</v>
      </c>
      <c r="AD98" s="419"/>
      <c r="AE98" s="420"/>
      <c r="AF98" s="422"/>
      <c r="AG98" s="401"/>
      <c r="AH98" s="496"/>
      <c r="AI98" s="498"/>
      <c r="AJ98" s="554"/>
      <c r="AK98" s="496"/>
      <c r="AL98" s="498"/>
      <c r="AM98" s="554"/>
      <c r="AN98" s="496"/>
      <c r="AO98" s="498"/>
      <c r="AP98" s="554"/>
      <c r="AQ98" s="496"/>
      <c r="AR98" s="498"/>
      <c r="AS98" s="498"/>
      <c r="AT98" s="575"/>
      <c r="AU98" s="575"/>
      <c r="AV98" s="575"/>
      <c r="AW98" s="554"/>
      <c r="AX98" s="496"/>
      <c r="AY98" s="498"/>
      <c r="AZ98" s="554"/>
      <c r="BA98" s="496"/>
      <c r="BB98" s="498"/>
      <c r="BC98" s="554"/>
      <c r="BD98" s="496"/>
      <c r="BE98" s="498"/>
      <c r="BF98" s="554"/>
      <c r="BG98" s="496"/>
      <c r="BH98" s="498"/>
      <c r="BI98" s="567"/>
      <c r="BJ98" s="294"/>
      <c r="BK98" s="294"/>
      <c r="BL98" s="294"/>
      <c r="BM98" s="294"/>
      <c r="BN98" s="294"/>
      <c r="BO98" s="294"/>
      <c r="BP98" s="294"/>
      <c r="BQ98" s="294"/>
      <c r="BR98" s="294"/>
      <c r="BS98" s="294"/>
      <c r="BT98" s="294"/>
      <c r="BU98" s="294"/>
      <c r="BV98" s="294"/>
      <c r="BW98" s="294"/>
      <c r="BX98" s="294"/>
      <c r="BY98" s="294"/>
      <c r="BZ98" s="294"/>
    </row>
    <row r="99" spans="1:78" ht="30" hidden="1" customHeight="1" x14ac:dyDescent="0.25">
      <c r="A99" s="4"/>
      <c r="B99" s="611"/>
      <c r="C99" s="615"/>
      <c r="D99" s="383"/>
      <c r="E99" s="384"/>
      <c r="F99" s="384"/>
      <c r="G99" s="384"/>
      <c r="H99" s="616"/>
      <c r="I99" s="605"/>
      <c r="J99" s="577">
        <v>17</v>
      </c>
      <c r="K99" s="618"/>
      <c r="L99" s="612"/>
      <c r="M99" s="603"/>
      <c r="N99" s="602"/>
      <c r="O99" s="602"/>
      <c r="P99" s="621" t="str">
        <f>IF(AND(OR(N99=1,N99=2),(OR(O99=1,O99=2))),"Zona Baja",IF(AND((N99=3),(O99=1)),"Zona Baja",IF(AND(OR(N99=1,N99=2),(O99=3)),"Zona Moderada",IF(AND((N99=4),(O99=1)),"Zona Moderada",IF(AND((N99=3),(O99=2)),"Zona Moderada",IF(AND((N99=5),(OR(O99=1,O99=2))),"Zona Alta",IF(AND((N99=4),(OR(O99=2,O99=3))),"Zona Alta",IF(AND((N99=3),(O99=3)),"Zona Alta",IF(AND((N99=2),(O99=4)),"Zona Alta",IF(AND((N99=1),(OR(O99=4,O99=5))),"Zona Alta",IF(AND((N99=2),(O99=5)),"Zona Extrema",IF(AND(OR(N99=3,N99=4,N99=5),(OR(O99=4,O99=5))),"Zona Extrema",IF(AND((N99=5),(O99=3)),"Zona Extrema","")))))))))))))</f>
        <v/>
      </c>
      <c r="Q99" s="274">
        <v>1</v>
      </c>
      <c r="R99" s="275">
        <f>'Evaluación del Control'!J132</f>
        <v>0</v>
      </c>
      <c r="S99" s="626" t="str">
        <f>'Evaluación del Control'!L132</f>
        <v/>
      </c>
      <c r="T99" s="627" t="str">
        <f>IF(M99="Corrupción",IF(S99="Preventivo","Probabilidad",IF(S99="Correctivo","Impacto","")),IF(S99="Preventivo","Probabilidad",IF(S99="","",IF(S99="Preventivo - Correctivo","Probabilidad - Impacto",IF(S99="Preventivo","Probabilidad",IF(S99="","",IF(S99="Preventivo - Correctivo","Probabilidad - Impacto","Impacto")))))))</f>
        <v/>
      </c>
      <c r="U99" s="628">
        <f>'Evaluación del Control'!Y137</f>
        <v>0</v>
      </c>
      <c r="V99" s="577" t="str">
        <f>'Evaluación del Control'!AD137</f>
        <v>No disminuye</v>
      </c>
      <c r="W99" s="577" t="str">
        <f>'Evaluación del Control'!AE137</f>
        <v>No disminuye</v>
      </c>
      <c r="X99" s="627">
        <f>+IFERROR(VLOOKUP('Evaluación del Control'!AF137,'Evaluación del Control'!$AG$6:$AL$14,5),0)</f>
        <v>0</v>
      </c>
      <c r="Y99" s="627">
        <f>+IFERROR(VLOOKUP('Evaluación del Control'!AF137,'Evaluación del Control'!$AG$6:$AL$14,6),0)</f>
        <v>0</v>
      </c>
      <c r="Z99" s="627" t="str">
        <f>IF(S99="","",IF((N99-X99)&lt;=0,1,(N99-X99)))</f>
        <v/>
      </c>
      <c r="AA99" s="627" t="str">
        <f>IF(S99="","",IF((O99-Y99)&lt;=0,1,(O99-Y99)))</f>
        <v/>
      </c>
      <c r="AB99" s="629" t="str">
        <f>IF(AND(OR(Z99=1,Z99=2),(OR(AA99=1,AA99=2))),"Zona Baja",IF(AND((Z99=3),(AA99=1)),"Zona Baja",IF(AND(OR(Z99=1,Z99=2),(AA99=3)),"Zona Moderada",IF(AND((Z99=4),(AA99=1)),"Zona Moderada",IF(AND((Z99=3),(AA99=2)),"Zona Moderada",IF(AND((Z99=5),(OR(AA99=1,AA99=2))),"Zona Alta",IF(AND((Z99=4),(OR(AA99=2,AA99=3))),"Zona Alta",IF(AND((Z99=3),(AA99=3)),"Zona Alta",IF(AND((Z99=2),(AA99=4)),"Zona Alta",IF(AND((Z99=1),(OR(AA99=4,AA99=5))),"Zona Alta",IF(AND((Z99=2),(AA99=5)),"Zona Extrema",IF(AND(OR(Z99=3,Z99=4,Z99=5),(OR(AA99=4,AA99=5))),"Zona Extrema",IF(AND((Z99=5),(AA99=3)),"Zona Extrema","")))))))))))))</f>
        <v/>
      </c>
      <c r="AC99" s="276">
        <v>1</v>
      </c>
      <c r="AD99" s="277"/>
      <c r="AE99" s="278"/>
      <c r="AF99" s="279"/>
      <c r="AG99" s="391"/>
      <c r="AH99" s="569"/>
      <c r="AI99" s="570"/>
      <c r="AJ99" s="572"/>
      <c r="AK99" s="569"/>
      <c r="AL99" s="570"/>
      <c r="AM99" s="572"/>
      <c r="AN99" s="569"/>
      <c r="AO99" s="570"/>
      <c r="AP99" s="572"/>
      <c r="AQ99" s="569"/>
      <c r="AR99" s="570"/>
      <c r="AS99" s="570"/>
      <c r="AT99" s="575"/>
      <c r="AU99" s="575"/>
      <c r="AV99" s="575"/>
      <c r="AW99" s="572"/>
      <c r="AX99" s="569"/>
      <c r="AY99" s="570"/>
      <c r="AZ99" s="572"/>
      <c r="BA99" s="569"/>
      <c r="BB99" s="570"/>
      <c r="BC99" s="572"/>
      <c r="BD99" s="569"/>
      <c r="BE99" s="570"/>
      <c r="BF99" s="572"/>
      <c r="BG99" s="569"/>
      <c r="BH99" s="570"/>
      <c r="BI99" s="568">
        <f>SUM(AW99:BH103)</f>
        <v>0</v>
      </c>
      <c r="BJ99" s="294"/>
      <c r="BK99" s="295"/>
      <c r="BL99" s="294"/>
      <c r="BM99" s="294"/>
      <c r="BN99" s="294"/>
      <c r="BO99" s="294"/>
      <c r="BP99" s="294"/>
      <c r="BQ99" s="294"/>
      <c r="BR99" s="294"/>
      <c r="BS99" s="294"/>
      <c r="BT99" s="294"/>
      <c r="BU99" s="294"/>
      <c r="BV99" s="294"/>
      <c r="BW99" s="294"/>
      <c r="BX99" s="294"/>
      <c r="BY99" s="294"/>
      <c r="BZ99" s="294"/>
    </row>
    <row r="100" spans="1:78" ht="30" hidden="1" customHeight="1" x14ac:dyDescent="0.25">
      <c r="A100" s="4"/>
      <c r="B100" s="553"/>
      <c r="C100" s="462"/>
      <c r="D100" s="392"/>
      <c r="E100" s="393"/>
      <c r="F100" s="393"/>
      <c r="G100" s="393"/>
      <c r="H100" s="571"/>
      <c r="I100" s="465"/>
      <c r="J100" s="462"/>
      <c r="K100" s="474"/>
      <c r="L100" s="575"/>
      <c r="M100" s="533"/>
      <c r="N100" s="462"/>
      <c r="O100" s="462"/>
      <c r="P100" s="462"/>
      <c r="Q100" s="303">
        <v>2</v>
      </c>
      <c r="R100" s="304">
        <f>'Evaluación del Control'!J133</f>
        <v>0</v>
      </c>
      <c r="S100" s="465"/>
      <c r="T100" s="462"/>
      <c r="U100" s="462"/>
      <c r="V100" s="462"/>
      <c r="W100" s="462"/>
      <c r="X100" s="462"/>
      <c r="Y100" s="462"/>
      <c r="Z100" s="462"/>
      <c r="AA100" s="462"/>
      <c r="AB100" s="474"/>
      <c r="AC100" s="356">
        <v>2</v>
      </c>
      <c r="AD100" s="85"/>
      <c r="AE100" s="412"/>
      <c r="AF100" s="394"/>
      <c r="AG100" s="395"/>
      <c r="AH100" s="462"/>
      <c r="AI100" s="571"/>
      <c r="AJ100" s="553"/>
      <c r="AK100" s="462"/>
      <c r="AL100" s="571"/>
      <c r="AM100" s="553"/>
      <c r="AN100" s="462"/>
      <c r="AO100" s="571"/>
      <c r="AP100" s="553"/>
      <c r="AQ100" s="462"/>
      <c r="AR100" s="571"/>
      <c r="AS100" s="571"/>
      <c r="AT100" s="575"/>
      <c r="AU100" s="575"/>
      <c r="AV100" s="575"/>
      <c r="AW100" s="553"/>
      <c r="AX100" s="462"/>
      <c r="AY100" s="571"/>
      <c r="AZ100" s="553"/>
      <c r="BA100" s="462"/>
      <c r="BB100" s="571"/>
      <c r="BC100" s="553"/>
      <c r="BD100" s="462"/>
      <c r="BE100" s="571"/>
      <c r="BF100" s="553"/>
      <c r="BG100" s="462"/>
      <c r="BH100" s="571"/>
      <c r="BI100" s="566"/>
      <c r="BJ100" s="294"/>
      <c r="BK100" s="294"/>
      <c r="BL100" s="294"/>
      <c r="BM100" s="294"/>
      <c r="BN100" s="294"/>
      <c r="BO100" s="294"/>
      <c r="BP100" s="294"/>
      <c r="BQ100" s="294"/>
      <c r="BR100" s="294"/>
      <c r="BS100" s="294"/>
      <c r="BT100" s="294"/>
      <c r="BU100" s="294"/>
      <c r="BV100" s="294"/>
      <c r="BW100" s="294"/>
      <c r="BX100" s="294"/>
      <c r="BY100" s="294"/>
      <c r="BZ100" s="294"/>
    </row>
    <row r="101" spans="1:78" ht="30" hidden="1" customHeight="1" x14ac:dyDescent="0.25">
      <c r="A101" s="4"/>
      <c r="B101" s="553"/>
      <c r="C101" s="462"/>
      <c r="D101" s="392"/>
      <c r="E101" s="393"/>
      <c r="F101" s="393"/>
      <c r="G101" s="393"/>
      <c r="H101" s="571"/>
      <c r="I101" s="465"/>
      <c r="J101" s="462"/>
      <c r="K101" s="474"/>
      <c r="L101" s="575"/>
      <c r="M101" s="533"/>
      <c r="N101" s="462"/>
      <c r="O101" s="462"/>
      <c r="P101" s="462"/>
      <c r="Q101" s="309">
        <v>3</v>
      </c>
      <c r="R101" s="310">
        <f>'Evaluación del Control'!J134</f>
        <v>0</v>
      </c>
      <c r="S101" s="465"/>
      <c r="T101" s="462"/>
      <c r="U101" s="462"/>
      <c r="V101" s="462"/>
      <c r="W101" s="462"/>
      <c r="X101" s="462"/>
      <c r="Y101" s="462"/>
      <c r="Z101" s="462"/>
      <c r="AA101" s="462"/>
      <c r="AB101" s="474"/>
      <c r="AC101" s="312">
        <v>3</v>
      </c>
      <c r="AD101" s="83"/>
      <c r="AE101" s="413"/>
      <c r="AF101" s="313"/>
      <c r="AG101" s="395"/>
      <c r="AH101" s="462"/>
      <c r="AI101" s="571"/>
      <c r="AJ101" s="553"/>
      <c r="AK101" s="462"/>
      <c r="AL101" s="571"/>
      <c r="AM101" s="553"/>
      <c r="AN101" s="462"/>
      <c r="AO101" s="571"/>
      <c r="AP101" s="553"/>
      <c r="AQ101" s="462"/>
      <c r="AR101" s="571"/>
      <c r="AS101" s="571"/>
      <c r="AT101" s="575"/>
      <c r="AU101" s="575"/>
      <c r="AV101" s="575"/>
      <c r="AW101" s="553"/>
      <c r="AX101" s="462"/>
      <c r="AY101" s="571"/>
      <c r="AZ101" s="553"/>
      <c r="BA101" s="462"/>
      <c r="BB101" s="571"/>
      <c r="BC101" s="553"/>
      <c r="BD101" s="462"/>
      <c r="BE101" s="571"/>
      <c r="BF101" s="553"/>
      <c r="BG101" s="462"/>
      <c r="BH101" s="571"/>
      <c r="BI101" s="566"/>
      <c r="BJ101" s="294"/>
      <c r="BK101" s="294"/>
      <c r="BL101" s="294"/>
      <c r="BM101" s="294"/>
      <c r="BN101" s="294"/>
      <c r="BO101" s="294"/>
      <c r="BP101" s="294"/>
      <c r="BQ101" s="294"/>
      <c r="BR101" s="294"/>
      <c r="BS101" s="294"/>
      <c r="BT101" s="294"/>
      <c r="BU101" s="294"/>
      <c r="BV101" s="294"/>
      <c r="BW101" s="294"/>
      <c r="BX101" s="294"/>
      <c r="BY101" s="294"/>
      <c r="BZ101" s="294"/>
    </row>
    <row r="102" spans="1:78" ht="30" hidden="1" customHeight="1" x14ac:dyDescent="0.25">
      <c r="A102" s="4"/>
      <c r="B102" s="553"/>
      <c r="C102" s="462"/>
      <c r="D102" s="392"/>
      <c r="E102" s="393"/>
      <c r="F102" s="393"/>
      <c r="G102" s="393"/>
      <c r="H102" s="571"/>
      <c r="I102" s="465"/>
      <c r="J102" s="462"/>
      <c r="K102" s="474"/>
      <c r="L102" s="575"/>
      <c r="M102" s="533"/>
      <c r="N102" s="462"/>
      <c r="O102" s="462"/>
      <c r="P102" s="462"/>
      <c r="Q102" s="309">
        <v>4</v>
      </c>
      <c r="R102" s="310">
        <f>'Evaluación del Control'!J135</f>
        <v>0</v>
      </c>
      <c r="S102" s="465"/>
      <c r="T102" s="462"/>
      <c r="U102" s="462"/>
      <c r="V102" s="462"/>
      <c r="W102" s="462"/>
      <c r="X102" s="462"/>
      <c r="Y102" s="462"/>
      <c r="Z102" s="462"/>
      <c r="AA102" s="462"/>
      <c r="AB102" s="474"/>
      <c r="AC102" s="312">
        <v>4</v>
      </c>
      <c r="AD102" s="83"/>
      <c r="AE102" s="413"/>
      <c r="AF102" s="313"/>
      <c r="AG102" s="395"/>
      <c r="AH102" s="462"/>
      <c r="AI102" s="571"/>
      <c r="AJ102" s="553"/>
      <c r="AK102" s="462"/>
      <c r="AL102" s="571"/>
      <c r="AM102" s="553"/>
      <c r="AN102" s="462"/>
      <c r="AO102" s="571"/>
      <c r="AP102" s="553"/>
      <c r="AQ102" s="462"/>
      <c r="AR102" s="571"/>
      <c r="AS102" s="571"/>
      <c r="AT102" s="575"/>
      <c r="AU102" s="575"/>
      <c r="AV102" s="575"/>
      <c r="AW102" s="553"/>
      <c r="AX102" s="462"/>
      <c r="AY102" s="571"/>
      <c r="AZ102" s="553"/>
      <c r="BA102" s="462"/>
      <c r="BB102" s="571"/>
      <c r="BC102" s="553"/>
      <c r="BD102" s="462"/>
      <c r="BE102" s="571"/>
      <c r="BF102" s="553"/>
      <c r="BG102" s="462"/>
      <c r="BH102" s="571"/>
      <c r="BI102" s="566"/>
      <c r="BJ102" s="294"/>
      <c r="BK102" s="294"/>
      <c r="BL102" s="294"/>
      <c r="BM102" s="294"/>
      <c r="BN102" s="294"/>
      <c r="BO102" s="294"/>
      <c r="BP102" s="294"/>
      <c r="BQ102" s="294"/>
      <c r="BR102" s="294"/>
      <c r="BS102" s="294"/>
      <c r="BT102" s="294"/>
      <c r="BU102" s="294"/>
      <c r="BV102" s="294"/>
      <c r="BW102" s="294"/>
      <c r="BX102" s="294"/>
      <c r="BY102" s="294"/>
      <c r="BZ102" s="294"/>
    </row>
    <row r="103" spans="1:78" ht="30" hidden="1" customHeight="1" x14ac:dyDescent="0.25">
      <c r="A103" s="4"/>
      <c r="B103" s="554"/>
      <c r="C103" s="496"/>
      <c r="D103" s="415"/>
      <c r="E103" s="416"/>
      <c r="F103" s="416"/>
      <c r="G103" s="416"/>
      <c r="H103" s="498"/>
      <c r="I103" s="485"/>
      <c r="J103" s="496"/>
      <c r="K103" s="619"/>
      <c r="L103" s="526"/>
      <c r="M103" s="604"/>
      <c r="N103" s="496"/>
      <c r="O103" s="496"/>
      <c r="P103" s="496"/>
      <c r="Q103" s="418">
        <v>5</v>
      </c>
      <c r="R103" s="364">
        <f>'Evaluación del Control'!J136</f>
        <v>0</v>
      </c>
      <c r="S103" s="485"/>
      <c r="T103" s="496"/>
      <c r="U103" s="496"/>
      <c r="V103" s="496"/>
      <c r="W103" s="496"/>
      <c r="X103" s="496"/>
      <c r="Y103" s="496"/>
      <c r="Z103" s="496"/>
      <c r="AA103" s="496"/>
      <c r="AB103" s="619"/>
      <c r="AC103" s="345">
        <v>5</v>
      </c>
      <c r="AD103" s="419"/>
      <c r="AE103" s="420"/>
      <c r="AF103" s="422"/>
      <c r="AG103" s="401"/>
      <c r="AH103" s="496"/>
      <c r="AI103" s="498"/>
      <c r="AJ103" s="554"/>
      <c r="AK103" s="496"/>
      <c r="AL103" s="498"/>
      <c r="AM103" s="554"/>
      <c r="AN103" s="496"/>
      <c r="AO103" s="498"/>
      <c r="AP103" s="554"/>
      <c r="AQ103" s="496"/>
      <c r="AR103" s="498"/>
      <c r="AS103" s="498"/>
      <c r="AT103" s="575"/>
      <c r="AU103" s="575"/>
      <c r="AV103" s="575"/>
      <c r="AW103" s="554"/>
      <c r="AX103" s="496"/>
      <c r="AY103" s="498"/>
      <c r="AZ103" s="554"/>
      <c r="BA103" s="496"/>
      <c r="BB103" s="498"/>
      <c r="BC103" s="554"/>
      <c r="BD103" s="496"/>
      <c r="BE103" s="498"/>
      <c r="BF103" s="554"/>
      <c r="BG103" s="496"/>
      <c r="BH103" s="498"/>
      <c r="BI103" s="567"/>
      <c r="BJ103" s="294"/>
      <c r="BK103" s="294"/>
      <c r="BL103" s="294"/>
      <c r="BM103" s="294"/>
      <c r="BN103" s="294"/>
      <c r="BO103" s="294"/>
      <c r="BP103" s="294"/>
      <c r="BQ103" s="294"/>
      <c r="BR103" s="294"/>
      <c r="BS103" s="294"/>
      <c r="BT103" s="294"/>
      <c r="BU103" s="294"/>
      <c r="BV103" s="294"/>
      <c r="BW103" s="294"/>
      <c r="BX103" s="294"/>
      <c r="BY103" s="294"/>
      <c r="BZ103" s="294"/>
    </row>
    <row r="104" spans="1:78" ht="30" hidden="1" customHeight="1" x14ac:dyDescent="0.25">
      <c r="A104" s="4"/>
      <c r="B104" s="611"/>
      <c r="C104" s="615"/>
      <c r="D104" s="383"/>
      <c r="E104" s="384"/>
      <c r="F104" s="384"/>
      <c r="G104" s="384"/>
      <c r="H104" s="616"/>
      <c r="I104" s="605"/>
      <c r="J104" s="577">
        <v>18</v>
      </c>
      <c r="K104" s="618"/>
      <c r="L104" s="612"/>
      <c r="M104" s="603"/>
      <c r="N104" s="602"/>
      <c r="O104" s="602"/>
      <c r="P104" s="621" t="str">
        <f>IF(AND(OR(N104=1,N104=2),(OR(O104=1,O104=2))),"Zona Baja",IF(AND((N104=3),(O104=1)),"Zona Baja",IF(AND(OR(N104=1,N104=2),(O104=3)),"Zona Moderada",IF(AND((N104=4),(O104=1)),"Zona Moderada",IF(AND((N104=3),(O104=2)),"Zona Moderada",IF(AND((N104=5),(OR(O104=1,O104=2))),"Zona Alta",IF(AND((N104=4),(OR(O104=2,O104=3))),"Zona Alta",IF(AND((N104=3),(O104=3)),"Zona Alta",IF(AND((N104=2),(O104=4)),"Zona Alta",IF(AND((N104=1),(OR(O104=4,O104=5))),"Zona Alta",IF(AND((N104=2),(O104=5)),"Zona Extrema",IF(AND(OR(N104=3,N104=4,N104=5),(OR(O104=4,O104=5))),"Zona Extrema",IF(AND((N104=5),(O104=3)),"Zona Extrema","")))))))))))))</f>
        <v/>
      </c>
      <c r="Q104" s="274">
        <v>1</v>
      </c>
      <c r="R104" s="275">
        <f>'Evaluación del Control'!J140</f>
        <v>0</v>
      </c>
      <c r="S104" s="626" t="str">
        <f>'Evaluación del Control'!L140</f>
        <v/>
      </c>
      <c r="T104" s="627" t="str">
        <f>IF(M104="Corrupción",IF(S104="Preventivo","Probabilidad",IF(S104="Correctivo","Impacto","")),IF(S104="Preventivo","Probabilidad",IF(S104="","",IF(S104="Preventivo - Correctivo","Probabilidad - Impacto",IF(S104="Preventivo","Probabilidad",IF(S104="","",IF(S104="Preventivo - Correctivo","Probabilidad - Impacto","Impacto")))))))</f>
        <v/>
      </c>
      <c r="U104" s="628">
        <f>'Evaluación del Control'!Y145</f>
        <v>0</v>
      </c>
      <c r="V104" s="577" t="str">
        <f>'Evaluación del Control'!AD145</f>
        <v>No disminuye</v>
      </c>
      <c r="W104" s="577" t="str">
        <f>'Evaluación del Control'!AE145</f>
        <v>No disminuye</v>
      </c>
      <c r="X104" s="627">
        <f>+IFERROR(VLOOKUP('Evaluación del Control'!AF94,'Evaluación del Control'!$AG$6:$AL$14,5),0)</f>
        <v>0</v>
      </c>
      <c r="Y104" s="627">
        <f>+IFERROR(VLOOKUP('Evaluación del Control'!AF97,'Evaluación del Control'!$AG$6:$AL$14,6),0)</f>
        <v>0</v>
      </c>
      <c r="Z104" s="627" t="str">
        <f>IF(S104="","",IF((N104-X104)&lt;=0,1,(N104-X104)))</f>
        <v/>
      </c>
      <c r="AA104" s="627" t="str">
        <f>IF(S104="","",IF((O104-Y104)&lt;=0,1,(O104-Y104)))</f>
        <v/>
      </c>
      <c r="AB104" s="629" t="str">
        <f>IF(AND(OR(Z104=1,Z104=2),(OR(AA104=1,AA104=2))),"Zona Baja",IF(AND((Z104=3),(AA104=1)),"Zona Baja",IF(AND(OR(Z104=1,Z104=2),(AA104=3)),"Zona Moderada",IF(AND((Z104=4),(AA104=1)),"Zona Moderada",IF(AND((Z104=3),(AA104=2)),"Zona Moderada",IF(AND((Z104=5),(OR(AA104=1,AA104=2))),"Zona Alta",IF(AND((Z104=4),(OR(AA104=2,AA104=3))),"Zona Alta",IF(AND((Z104=3),(AA104=3)),"Zona Alta",IF(AND((Z104=2),(AA104=4)),"Zona Alta",IF(AND((Z104=1),(OR(AA104=4,AA104=5))),"Zona Alta",IF(AND((Z104=2),(AA104=5)),"Zona Extrema",IF(AND(OR(Z104=3,Z104=4,Z104=5),(OR(AA104=4,AA104=5))),"Zona Extrema",IF(AND((Z104=5),(AA104=3)),"Zona Extrema","")))))))))))))</f>
        <v/>
      </c>
      <c r="AC104" s="276">
        <v>1</v>
      </c>
      <c r="AD104" s="277"/>
      <c r="AE104" s="278"/>
      <c r="AF104" s="279"/>
      <c r="AG104" s="391"/>
      <c r="AH104" s="569"/>
      <c r="AI104" s="570"/>
      <c r="AJ104" s="572"/>
      <c r="AK104" s="569"/>
      <c r="AL104" s="570"/>
      <c r="AM104" s="572"/>
      <c r="AN104" s="569"/>
      <c r="AO104" s="570"/>
      <c r="AP104" s="572"/>
      <c r="AQ104" s="569"/>
      <c r="AR104" s="570"/>
      <c r="AS104" s="570"/>
      <c r="AT104" s="575"/>
      <c r="AU104" s="575"/>
      <c r="AV104" s="575"/>
      <c r="AW104" s="572"/>
      <c r="AX104" s="569"/>
      <c r="AY104" s="570"/>
      <c r="AZ104" s="572"/>
      <c r="BA104" s="569"/>
      <c r="BB104" s="570"/>
      <c r="BC104" s="572"/>
      <c r="BD104" s="569"/>
      <c r="BE104" s="570"/>
      <c r="BF104" s="572"/>
      <c r="BG104" s="569"/>
      <c r="BH104" s="570"/>
      <c r="BI104" s="568">
        <f>SUM(AW104:BH108)</f>
        <v>0</v>
      </c>
      <c r="BJ104" s="294"/>
      <c r="BK104" s="295"/>
      <c r="BL104" s="294"/>
      <c r="BM104" s="294"/>
      <c r="BN104" s="294"/>
      <c r="BO104" s="294"/>
      <c r="BP104" s="294"/>
      <c r="BQ104" s="294"/>
      <c r="BR104" s="294"/>
      <c r="BS104" s="294"/>
      <c r="BT104" s="294"/>
      <c r="BU104" s="294"/>
      <c r="BV104" s="294"/>
      <c r="BW104" s="294"/>
      <c r="BX104" s="294"/>
      <c r="BY104" s="294"/>
      <c r="BZ104" s="294"/>
    </row>
    <row r="105" spans="1:78" ht="30" hidden="1" customHeight="1" x14ac:dyDescent="0.25">
      <c r="A105" s="4"/>
      <c r="B105" s="553"/>
      <c r="C105" s="462"/>
      <c r="D105" s="392"/>
      <c r="E105" s="393"/>
      <c r="F105" s="393"/>
      <c r="G105" s="393"/>
      <c r="H105" s="571"/>
      <c r="I105" s="465"/>
      <c r="J105" s="462"/>
      <c r="K105" s="474"/>
      <c r="L105" s="575"/>
      <c r="M105" s="533"/>
      <c r="N105" s="462"/>
      <c r="O105" s="462"/>
      <c r="P105" s="462"/>
      <c r="Q105" s="303">
        <v>2</v>
      </c>
      <c r="R105" s="304">
        <f>'Evaluación del Control'!J141</f>
        <v>0</v>
      </c>
      <c r="S105" s="465"/>
      <c r="T105" s="462"/>
      <c r="U105" s="462"/>
      <c r="V105" s="462"/>
      <c r="W105" s="462"/>
      <c r="X105" s="462"/>
      <c r="Y105" s="462"/>
      <c r="Z105" s="462"/>
      <c r="AA105" s="462"/>
      <c r="AB105" s="474"/>
      <c r="AC105" s="356">
        <v>2</v>
      </c>
      <c r="AD105" s="85"/>
      <c r="AE105" s="412"/>
      <c r="AF105" s="394"/>
      <c r="AG105" s="395"/>
      <c r="AH105" s="462"/>
      <c r="AI105" s="571"/>
      <c r="AJ105" s="553"/>
      <c r="AK105" s="462"/>
      <c r="AL105" s="571"/>
      <c r="AM105" s="553"/>
      <c r="AN105" s="462"/>
      <c r="AO105" s="571"/>
      <c r="AP105" s="553"/>
      <c r="AQ105" s="462"/>
      <c r="AR105" s="571"/>
      <c r="AS105" s="571"/>
      <c r="AT105" s="575"/>
      <c r="AU105" s="575"/>
      <c r="AV105" s="575"/>
      <c r="AW105" s="553"/>
      <c r="AX105" s="462"/>
      <c r="AY105" s="571"/>
      <c r="AZ105" s="553"/>
      <c r="BA105" s="462"/>
      <c r="BB105" s="571"/>
      <c r="BC105" s="553"/>
      <c r="BD105" s="462"/>
      <c r="BE105" s="571"/>
      <c r="BF105" s="553"/>
      <c r="BG105" s="462"/>
      <c r="BH105" s="571"/>
      <c r="BI105" s="566"/>
      <c r="BJ105" s="294"/>
      <c r="BK105" s="294"/>
      <c r="BL105" s="294"/>
      <c r="BM105" s="294"/>
      <c r="BN105" s="294"/>
      <c r="BO105" s="294"/>
      <c r="BP105" s="294"/>
      <c r="BQ105" s="294"/>
      <c r="BR105" s="294"/>
      <c r="BS105" s="294"/>
      <c r="BT105" s="294"/>
      <c r="BU105" s="294"/>
      <c r="BV105" s="294"/>
      <c r="BW105" s="294"/>
      <c r="BX105" s="294"/>
      <c r="BY105" s="294"/>
      <c r="BZ105" s="294"/>
    </row>
    <row r="106" spans="1:78" ht="30" hidden="1" customHeight="1" x14ac:dyDescent="0.25">
      <c r="A106" s="4"/>
      <c r="B106" s="553"/>
      <c r="C106" s="462"/>
      <c r="D106" s="392"/>
      <c r="E106" s="393"/>
      <c r="F106" s="393"/>
      <c r="G106" s="393"/>
      <c r="H106" s="571"/>
      <c r="I106" s="465"/>
      <c r="J106" s="462"/>
      <c r="K106" s="474"/>
      <c r="L106" s="575"/>
      <c r="M106" s="533"/>
      <c r="N106" s="462"/>
      <c r="O106" s="462"/>
      <c r="P106" s="462"/>
      <c r="Q106" s="309">
        <v>3</v>
      </c>
      <c r="R106" s="310">
        <f>'Evaluación del Control'!J142</f>
        <v>0</v>
      </c>
      <c r="S106" s="465"/>
      <c r="T106" s="462"/>
      <c r="U106" s="462"/>
      <c r="V106" s="462"/>
      <c r="W106" s="462"/>
      <c r="X106" s="462"/>
      <c r="Y106" s="462"/>
      <c r="Z106" s="462"/>
      <c r="AA106" s="462"/>
      <c r="AB106" s="474"/>
      <c r="AC106" s="312">
        <v>3</v>
      </c>
      <c r="AD106" s="83"/>
      <c r="AE106" s="413"/>
      <c r="AF106" s="313"/>
      <c r="AG106" s="395"/>
      <c r="AH106" s="462"/>
      <c r="AI106" s="571"/>
      <c r="AJ106" s="553"/>
      <c r="AK106" s="462"/>
      <c r="AL106" s="571"/>
      <c r="AM106" s="553"/>
      <c r="AN106" s="462"/>
      <c r="AO106" s="571"/>
      <c r="AP106" s="553"/>
      <c r="AQ106" s="462"/>
      <c r="AR106" s="571"/>
      <c r="AS106" s="571"/>
      <c r="AT106" s="575"/>
      <c r="AU106" s="575"/>
      <c r="AV106" s="575"/>
      <c r="AW106" s="553"/>
      <c r="AX106" s="462"/>
      <c r="AY106" s="571"/>
      <c r="AZ106" s="553"/>
      <c r="BA106" s="462"/>
      <c r="BB106" s="571"/>
      <c r="BC106" s="553"/>
      <c r="BD106" s="462"/>
      <c r="BE106" s="571"/>
      <c r="BF106" s="553"/>
      <c r="BG106" s="462"/>
      <c r="BH106" s="571"/>
      <c r="BI106" s="566"/>
      <c r="BJ106" s="294"/>
      <c r="BK106" s="294"/>
      <c r="BL106" s="294"/>
      <c r="BM106" s="294"/>
      <c r="BN106" s="294"/>
      <c r="BO106" s="294"/>
      <c r="BP106" s="294"/>
      <c r="BQ106" s="294"/>
      <c r="BR106" s="294"/>
      <c r="BS106" s="294"/>
      <c r="BT106" s="294"/>
      <c r="BU106" s="294"/>
      <c r="BV106" s="294"/>
      <c r="BW106" s="294"/>
      <c r="BX106" s="294"/>
      <c r="BY106" s="294"/>
      <c r="BZ106" s="294"/>
    </row>
    <row r="107" spans="1:78" ht="30" hidden="1" customHeight="1" x14ac:dyDescent="0.25">
      <c r="A107" s="4"/>
      <c r="B107" s="553"/>
      <c r="C107" s="462"/>
      <c r="D107" s="392"/>
      <c r="E107" s="393"/>
      <c r="F107" s="393"/>
      <c r="G107" s="393"/>
      <c r="H107" s="571"/>
      <c r="I107" s="465"/>
      <c r="J107" s="462"/>
      <c r="K107" s="474"/>
      <c r="L107" s="575"/>
      <c r="M107" s="533"/>
      <c r="N107" s="462"/>
      <c r="O107" s="462"/>
      <c r="P107" s="462"/>
      <c r="Q107" s="309">
        <v>4</v>
      </c>
      <c r="R107" s="310">
        <f>'Evaluación del Control'!J143</f>
        <v>0</v>
      </c>
      <c r="S107" s="465"/>
      <c r="T107" s="462"/>
      <c r="U107" s="462"/>
      <c r="V107" s="462"/>
      <c r="W107" s="462"/>
      <c r="X107" s="462"/>
      <c r="Y107" s="462"/>
      <c r="Z107" s="462"/>
      <c r="AA107" s="462"/>
      <c r="AB107" s="474"/>
      <c r="AC107" s="312">
        <v>4</v>
      </c>
      <c r="AD107" s="83"/>
      <c r="AE107" s="413"/>
      <c r="AF107" s="313"/>
      <c r="AG107" s="395"/>
      <c r="AH107" s="462"/>
      <c r="AI107" s="571"/>
      <c r="AJ107" s="553"/>
      <c r="AK107" s="462"/>
      <c r="AL107" s="571"/>
      <c r="AM107" s="553"/>
      <c r="AN107" s="462"/>
      <c r="AO107" s="571"/>
      <c r="AP107" s="553"/>
      <c r="AQ107" s="462"/>
      <c r="AR107" s="571"/>
      <c r="AS107" s="571"/>
      <c r="AT107" s="575"/>
      <c r="AU107" s="575"/>
      <c r="AV107" s="575"/>
      <c r="AW107" s="553"/>
      <c r="AX107" s="462"/>
      <c r="AY107" s="571"/>
      <c r="AZ107" s="553"/>
      <c r="BA107" s="462"/>
      <c r="BB107" s="571"/>
      <c r="BC107" s="553"/>
      <c r="BD107" s="462"/>
      <c r="BE107" s="571"/>
      <c r="BF107" s="553"/>
      <c r="BG107" s="462"/>
      <c r="BH107" s="571"/>
      <c r="BI107" s="566"/>
      <c r="BJ107" s="294"/>
      <c r="BK107" s="294"/>
      <c r="BL107" s="294"/>
      <c r="BM107" s="294"/>
      <c r="BN107" s="294"/>
      <c r="BO107" s="294"/>
      <c r="BP107" s="294"/>
      <c r="BQ107" s="294"/>
      <c r="BR107" s="294"/>
      <c r="BS107" s="294"/>
      <c r="BT107" s="294"/>
      <c r="BU107" s="294"/>
      <c r="BV107" s="294"/>
      <c r="BW107" s="294"/>
      <c r="BX107" s="294"/>
      <c r="BY107" s="294"/>
      <c r="BZ107" s="294"/>
    </row>
    <row r="108" spans="1:78" ht="30" hidden="1" customHeight="1" x14ac:dyDescent="0.25">
      <c r="A108" s="4"/>
      <c r="B108" s="554"/>
      <c r="C108" s="496"/>
      <c r="D108" s="415"/>
      <c r="E108" s="416"/>
      <c r="F108" s="416"/>
      <c r="G108" s="416"/>
      <c r="H108" s="498"/>
      <c r="I108" s="485"/>
      <c r="J108" s="496"/>
      <c r="K108" s="619"/>
      <c r="L108" s="526"/>
      <c r="M108" s="604"/>
      <c r="N108" s="496"/>
      <c r="O108" s="496"/>
      <c r="P108" s="496"/>
      <c r="Q108" s="418">
        <v>5</v>
      </c>
      <c r="R108" s="364">
        <f>'Evaluación del Control'!J144</f>
        <v>0</v>
      </c>
      <c r="S108" s="485"/>
      <c r="T108" s="496"/>
      <c r="U108" s="496"/>
      <c r="V108" s="496"/>
      <c r="W108" s="496"/>
      <c r="X108" s="496"/>
      <c r="Y108" s="496"/>
      <c r="Z108" s="496"/>
      <c r="AA108" s="496"/>
      <c r="AB108" s="619"/>
      <c r="AC108" s="345">
        <v>5</v>
      </c>
      <c r="AD108" s="419"/>
      <c r="AE108" s="420"/>
      <c r="AF108" s="422"/>
      <c r="AG108" s="401"/>
      <c r="AH108" s="496"/>
      <c r="AI108" s="498"/>
      <c r="AJ108" s="554"/>
      <c r="AK108" s="496"/>
      <c r="AL108" s="498"/>
      <c r="AM108" s="554"/>
      <c r="AN108" s="496"/>
      <c r="AO108" s="498"/>
      <c r="AP108" s="554"/>
      <c r="AQ108" s="496"/>
      <c r="AR108" s="498"/>
      <c r="AS108" s="498"/>
      <c r="AT108" s="575"/>
      <c r="AU108" s="575"/>
      <c r="AV108" s="575"/>
      <c r="AW108" s="554"/>
      <c r="AX108" s="496"/>
      <c r="AY108" s="498"/>
      <c r="AZ108" s="554"/>
      <c r="BA108" s="496"/>
      <c r="BB108" s="498"/>
      <c r="BC108" s="554"/>
      <c r="BD108" s="496"/>
      <c r="BE108" s="498"/>
      <c r="BF108" s="554"/>
      <c r="BG108" s="496"/>
      <c r="BH108" s="498"/>
      <c r="BI108" s="567"/>
      <c r="BJ108" s="294"/>
      <c r="BK108" s="294"/>
      <c r="BL108" s="294"/>
      <c r="BM108" s="294"/>
      <c r="BN108" s="294"/>
      <c r="BO108" s="294"/>
      <c r="BP108" s="294"/>
      <c r="BQ108" s="294"/>
      <c r="BR108" s="294"/>
      <c r="BS108" s="294"/>
      <c r="BT108" s="294"/>
      <c r="BU108" s="294"/>
      <c r="BV108" s="294"/>
      <c r="BW108" s="294"/>
      <c r="BX108" s="294"/>
      <c r="BY108" s="294"/>
      <c r="BZ108" s="294"/>
    </row>
    <row r="109" spans="1:78" ht="30" hidden="1" customHeight="1" x14ac:dyDescent="0.25">
      <c r="A109" s="4"/>
      <c r="B109" s="651"/>
      <c r="C109" s="652"/>
      <c r="D109" s="383"/>
      <c r="E109" s="384"/>
      <c r="F109" s="384"/>
      <c r="G109" s="384"/>
      <c r="H109" s="616"/>
      <c r="I109" s="605"/>
      <c r="J109" s="577">
        <v>19</v>
      </c>
      <c r="K109" s="618"/>
      <c r="L109" s="612"/>
      <c r="M109" s="603"/>
      <c r="N109" s="602"/>
      <c r="O109" s="602"/>
      <c r="P109" s="621" t="str">
        <f>IF(AND(OR(N109=1,N109=2),(OR(O109=1,O109=2))),"Zona Baja",IF(AND((N109=3),(O109=1)),"Zona Baja",IF(AND(OR(N109=1,N109=2),(O109=3)),"Zona Moderada",IF(AND((N109=4),(O109=1)),"Zona Moderada",IF(AND((N109=3),(O109=2)),"Zona Moderada",IF(AND((N109=5),(OR(O109=1,O109=2))),"Zona Alta",IF(AND((N109=4),(OR(O109=2,O109=3))),"Zona Alta",IF(AND((N109=3),(O109=3)),"Zona Alta",IF(AND((N109=2),(O109=4)),"Zona Alta",IF(AND((N109=1),(OR(O109=4,O109=5))),"Zona Alta",IF(AND((N109=2),(O109=5)),"Zona Extrema",IF(AND(OR(N109=3,N109=4,N109=5),(OR(O109=4,O109=5))),"Zona Extrema",IF(AND((N109=5),(O109=3)),"Zona Extrema","")))))))))))))</f>
        <v/>
      </c>
      <c r="Q109" s="274">
        <v>1</v>
      </c>
      <c r="R109" s="275">
        <f>'Evaluación del Control'!J148</f>
        <v>0</v>
      </c>
      <c r="S109" s="626" t="str">
        <f>'Evaluación del Control'!L148</f>
        <v/>
      </c>
      <c r="T109" s="627" t="str">
        <f>IF(M109="Corrupción",IF(S109="Preventivo","Probabilidad",IF(S109="Correctivo","Impacto","")),IF(S109="Preventivo","Probabilidad",IF(S109="","",IF(S109="Preventivo - Correctivo","Probabilidad - Impacto",IF(S109="Preventivo","Probabilidad",IF(S109="","",IF(S109="Preventivo - Correctivo","Probabilidad - Impacto","Impacto")))))))</f>
        <v/>
      </c>
      <c r="U109" s="628">
        <f>'Evaluación del Control'!Y153</f>
        <v>0</v>
      </c>
      <c r="V109" s="577" t="str">
        <f>'Evaluación del Control'!AD153</f>
        <v>No disminuye</v>
      </c>
      <c r="W109" s="577" t="str">
        <f>'Evaluación del Control'!AE153</f>
        <v>No disminuye</v>
      </c>
      <c r="X109" s="627">
        <f>+IFERROR(VLOOKUP('Evaluación del Control'!AF153,'Evaluación del Control'!$AG$6:$AL$14,5),0)</f>
        <v>0</v>
      </c>
      <c r="Y109" s="627">
        <f>+IFERROR(VLOOKUP('Evaluación del Control'!AF153,'Evaluación del Control'!$AG$6:$AL$14,6),0)</f>
        <v>0</v>
      </c>
      <c r="Z109" s="627" t="str">
        <f>IF(S109="","",IF((N109-X109)&lt;=0,1,(N109-X109)))</f>
        <v/>
      </c>
      <c r="AA109" s="627" t="str">
        <f>IF(S109="","",IF((O109-Y109)&lt;=0,1,(O109-Y109)))</f>
        <v/>
      </c>
      <c r="AB109" s="629" t="str">
        <f>IF(AND(OR(Z109=1,Z109=2),(OR(AA109=1,AA109=2))),"Zona Baja",IF(AND((Z109=3),(AA109=1)),"Zona Baja",IF(AND(OR(Z109=1,Z109=2),(AA109=3)),"Zona Moderada",IF(AND((Z109=4),(AA109=1)),"Zona Moderada",IF(AND((Z109=3),(AA109=2)),"Zona Moderada",IF(AND((Z109=5),(OR(AA109=1,AA109=2))),"Zona Alta",IF(AND((Z109=4),(OR(AA109=2,AA109=3))),"Zona Alta",IF(AND((Z109=3),(AA109=3)),"Zona Alta",IF(AND((Z109=2),(AA109=4)),"Zona Alta",IF(AND((Z109=1),(OR(AA109=4,AA109=5))),"Zona Alta",IF(AND((Z109=2),(AA109=5)),"Zona Extrema",IF(AND(OR(Z109=3,Z109=4,Z109=5),(OR(AA109=4,AA109=5))),"Zona Extrema",IF(AND((Z109=5),(AA109=3)),"Zona Extrema","")))))))))))))</f>
        <v/>
      </c>
      <c r="AC109" s="276">
        <v>1</v>
      </c>
      <c r="AD109" s="277"/>
      <c r="AE109" s="278"/>
      <c r="AF109" s="279"/>
      <c r="AG109" s="391"/>
      <c r="AH109" s="569"/>
      <c r="AI109" s="570"/>
      <c r="AJ109" s="572"/>
      <c r="AK109" s="569"/>
      <c r="AL109" s="570"/>
      <c r="AM109" s="572"/>
      <c r="AN109" s="569"/>
      <c r="AO109" s="570"/>
      <c r="AP109" s="572"/>
      <c r="AQ109" s="569"/>
      <c r="AR109" s="570"/>
      <c r="AS109" s="570"/>
      <c r="AT109" s="575"/>
      <c r="AU109" s="575"/>
      <c r="AV109" s="575"/>
      <c r="AW109" s="572"/>
      <c r="AX109" s="569"/>
      <c r="AY109" s="570"/>
      <c r="AZ109" s="572"/>
      <c r="BA109" s="569"/>
      <c r="BB109" s="570"/>
      <c r="BC109" s="572"/>
      <c r="BD109" s="569"/>
      <c r="BE109" s="570"/>
      <c r="BF109" s="572"/>
      <c r="BG109" s="569"/>
      <c r="BH109" s="570"/>
      <c r="BI109" s="568">
        <f>SUM(AW109:BH113)</f>
        <v>0</v>
      </c>
      <c r="BJ109" s="294"/>
      <c r="BK109" s="295"/>
      <c r="BL109" s="294"/>
      <c r="BM109" s="294"/>
      <c r="BN109" s="294"/>
      <c r="BO109" s="294"/>
      <c r="BP109" s="294"/>
      <c r="BQ109" s="294"/>
      <c r="BR109" s="294"/>
      <c r="BS109" s="294"/>
      <c r="BT109" s="294"/>
      <c r="BU109" s="294"/>
      <c r="BV109" s="294"/>
      <c r="BW109" s="294"/>
      <c r="BX109" s="294"/>
      <c r="BY109" s="294"/>
      <c r="BZ109" s="294"/>
    </row>
    <row r="110" spans="1:78" ht="30" hidden="1" customHeight="1" x14ac:dyDescent="0.25">
      <c r="A110" s="4"/>
      <c r="B110" s="483"/>
      <c r="C110" s="553"/>
      <c r="D110" s="392"/>
      <c r="E110" s="393"/>
      <c r="F110" s="393"/>
      <c r="G110" s="393"/>
      <c r="H110" s="571"/>
      <c r="I110" s="465"/>
      <c r="J110" s="462"/>
      <c r="K110" s="474"/>
      <c r="L110" s="575"/>
      <c r="M110" s="533"/>
      <c r="N110" s="462"/>
      <c r="O110" s="462"/>
      <c r="P110" s="462"/>
      <c r="Q110" s="303">
        <v>2</v>
      </c>
      <c r="R110" s="304">
        <f>'Evaluación del Control'!J149</f>
        <v>0</v>
      </c>
      <c r="S110" s="465"/>
      <c r="T110" s="462"/>
      <c r="U110" s="462"/>
      <c r="V110" s="462"/>
      <c r="W110" s="462"/>
      <c r="X110" s="462"/>
      <c r="Y110" s="462"/>
      <c r="Z110" s="462"/>
      <c r="AA110" s="462"/>
      <c r="AB110" s="474"/>
      <c r="AC110" s="356">
        <v>2</v>
      </c>
      <c r="AD110" s="85"/>
      <c r="AE110" s="412"/>
      <c r="AF110" s="394"/>
      <c r="AG110" s="395"/>
      <c r="AH110" s="462"/>
      <c r="AI110" s="571"/>
      <c r="AJ110" s="553"/>
      <c r="AK110" s="462"/>
      <c r="AL110" s="571"/>
      <c r="AM110" s="553"/>
      <c r="AN110" s="462"/>
      <c r="AO110" s="571"/>
      <c r="AP110" s="553"/>
      <c r="AQ110" s="462"/>
      <c r="AR110" s="571"/>
      <c r="AS110" s="571"/>
      <c r="AT110" s="575"/>
      <c r="AU110" s="575"/>
      <c r="AV110" s="575"/>
      <c r="AW110" s="553"/>
      <c r="AX110" s="462"/>
      <c r="AY110" s="571"/>
      <c r="AZ110" s="553"/>
      <c r="BA110" s="462"/>
      <c r="BB110" s="571"/>
      <c r="BC110" s="553"/>
      <c r="BD110" s="462"/>
      <c r="BE110" s="571"/>
      <c r="BF110" s="553"/>
      <c r="BG110" s="462"/>
      <c r="BH110" s="571"/>
      <c r="BI110" s="566"/>
      <c r="BJ110" s="294"/>
      <c r="BK110" s="294"/>
      <c r="BL110" s="294"/>
      <c r="BM110" s="294"/>
      <c r="BN110" s="294"/>
      <c r="BO110" s="294"/>
      <c r="BP110" s="294"/>
      <c r="BQ110" s="294"/>
      <c r="BR110" s="294"/>
      <c r="BS110" s="294"/>
      <c r="BT110" s="294"/>
      <c r="BU110" s="294"/>
      <c r="BV110" s="294"/>
      <c r="BW110" s="294"/>
      <c r="BX110" s="294"/>
      <c r="BY110" s="294"/>
      <c r="BZ110" s="294"/>
    </row>
    <row r="111" spans="1:78" ht="30" hidden="1" customHeight="1" x14ac:dyDescent="0.25">
      <c r="A111" s="4"/>
      <c r="B111" s="483"/>
      <c r="C111" s="553"/>
      <c r="D111" s="392"/>
      <c r="E111" s="393"/>
      <c r="F111" s="393"/>
      <c r="G111" s="393"/>
      <c r="H111" s="571"/>
      <c r="I111" s="465"/>
      <c r="J111" s="462"/>
      <c r="K111" s="474"/>
      <c r="L111" s="575"/>
      <c r="M111" s="533"/>
      <c r="N111" s="462"/>
      <c r="O111" s="462"/>
      <c r="P111" s="462"/>
      <c r="Q111" s="309">
        <v>3</v>
      </c>
      <c r="R111" s="310">
        <f>'Evaluación del Control'!J150</f>
        <v>0</v>
      </c>
      <c r="S111" s="465"/>
      <c r="T111" s="462"/>
      <c r="U111" s="462"/>
      <c r="V111" s="462"/>
      <c r="W111" s="462"/>
      <c r="X111" s="462"/>
      <c r="Y111" s="462"/>
      <c r="Z111" s="462"/>
      <c r="AA111" s="462"/>
      <c r="AB111" s="474"/>
      <c r="AC111" s="312">
        <v>3</v>
      </c>
      <c r="AD111" s="83"/>
      <c r="AE111" s="413"/>
      <c r="AF111" s="313"/>
      <c r="AG111" s="395"/>
      <c r="AH111" s="462"/>
      <c r="AI111" s="571"/>
      <c r="AJ111" s="553"/>
      <c r="AK111" s="462"/>
      <c r="AL111" s="571"/>
      <c r="AM111" s="553"/>
      <c r="AN111" s="462"/>
      <c r="AO111" s="571"/>
      <c r="AP111" s="553"/>
      <c r="AQ111" s="462"/>
      <c r="AR111" s="571"/>
      <c r="AS111" s="571"/>
      <c r="AT111" s="575"/>
      <c r="AU111" s="575"/>
      <c r="AV111" s="575"/>
      <c r="AW111" s="553"/>
      <c r="AX111" s="462"/>
      <c r="AY111" s="571"/>
      <c r="AZ111" s="553"/>
      <c r="BA111" s="462"/>
      <c r="BB111" s="571"/>
      <c r="BC111" s="553"/>
      <c r="BD111" s="462"/>
      <c r="BE111" s="571"/>
      <c r="BF111" s="553"/>
      <c r="BG111" s="462"/>
      <c r="BH111" s="571"/>
      <c r="BI111" s="566"/>
      <c r="BJ111" s="294"/>
      <c r="BK111" s="294"/>
      <c r="BL111" s="294"/>
      <c r="BM111" s="294"/>
      <c r="BN111" s="294"/>
      <c r="BO111" s="294"/>
      <c r="BP111" s="294"/>
      <c r="BQ111" s="294"/>
      <c r="BR111" s="294"/>
      <c r="BS111" s="294"/>
      <c r="BT111" s="294"/>
      <c r="BU111" s="294"/>
      <c r="BV111" s="294"/>
      <c r="BW111" s="294"/>
      <c r="BX111" s="294"/>
      <c r="BY111" s="294"/>
      <c r="BZ111" s="294"/>
    </row>
    <row r="112" spans="1:78" ht="30" hidden="1" customHeight="1" x14ac:dyDescent="0.25">
      <c r="A112" s="4"/>
      <c r="B112" s="483"/>
      <c r="C112" s="553"/>
      <c r="D112" s="392"/>
      <c r="E112" s="393"/>
      <c r="F112" s="393"/>
      <c r="G112" s="393"/>
      <c r="H112" s="571"/>
      <c r="I112" s="465"/>
      <c r="J112" s="462"/>
      <c r="K112" s="474"/>
      <c r="L112" s="575"/>
      <c r="M112" s="533"/>
      <c r="N112" s="462"/>
      <c r="O112" s="462"/>
      <c r="P112" s="462"/>
      <c r="Q112" s="309">
        <v>4</v>
      </c>
      <c r="R112" s="310">
        <f>'Evaluación del Control'!J151</f>
        <v>0</v>
      </c>
      <c r="S112" s="465"/>
      <c r="T112" s="462"/>
      <c r="U112" s="462"/>
      <c r="V112" s="462"/>
      <c r="W112" s="462"/>
      <c r="X112" s="462"/>
      <c r="Y112" s="462"/>
      <c r="Z112" s="462"/>
      <c r="AA112" s="462"/>
      <c r="AB112" s="474"/>
      <c r="AC112" s="312">
        <v>4</v>
      </c>
      <c r="AD112" s="83"/>
      <c r="AE112" s="413"/>
      <c r="AF112" s="313"/>
      <c r="AG112" s="395"/>
      <c r="AH112" s="462"/>
      <c r="AI112" s="571"/>
      <c r="AJ112" s="553"/>
      <c r="AK112" s="462"/>
      <c r="AL112" s="571"/>
      <c r="AM112" s="553"/>
      <c r="AN112" s="462"/>
      <c r="AO112" s="571"/>
      <c r="AP112" s="553"/>
      <c r="AQ112" s="462"/>
      <c r="AR112" s="571"/>
      <c r="AS112" s="571"/>
      <c r="AT112" s="575"/>
      <c r="AU112" s="575"/>
      <c r="AV112" s="575"/>
      <c r="AW112" s="553"/>
      <c r="AX112" s="462"/>
      <c r="AY112" s="571"/>
      <c r="AZ112" s="553"/>
      <c r="BA112" s="462"/>
      <c r="BB112" s="571"/>
      <c r="BC112" s="553"/>
      <c r="BD112" s="462"/>
      <c r="BE112" s="571"/>
      <c r="BF112" s="553"/>
      <c r="BG112" s="462"/>
      <c r="BH112" s="571"/>
      <c r="BI112" s="566"/>
      <c r="BJ112" s="294"/>
      <c r="BK112" s="294"/>
      <c r="BL112" s="294"/>
      <c r="BM112" s="294"/>
      <c r="BN112" s="294"/>
      <c r="BO112" s="294"/>
      <c r="BP112" s="294"/>
      <c r="BQ112" s="294"/>
      <c r="BR112" s="294"/>
      <c r="BS112" s="294"/>
      <c r="BT112" s="294"/>
      <c r="BU112" s="294"/>
      <c r="BV112" s="294"/>
      <c r="BW112" s="294"/>
      <c r="BX112" s="294"/>
      <c r="BY112" s="294"/>
      <c r="BZ112" s="294"/>
    </row>
    <row r="113" spans="1:78" ht="30" hidden="1" customHeight="1" x14ac:dyDescent="0.25">
      <c r="A113" s="4"/>
      <c r="B113" s="484"/>
      <c r="C113" s="554"/>
      <c r="D113" s="415"/>
      <c r="E113" s="416"/>
      <c r="F113" s="416"/>
      <c r="G113" s="416"/>
      <c r="H113" s="498"/>
      <c r="I113" s="485"/>
      <c r="J113" s="496"/>
      <c r="K113" s="619"/>
      <c r="L113" s="526"/>
      <c r="M113" s="604"/>
      <c r="N113" s="496"/>
      <c r="O113" s="496"/>
      <c r="P113" s="496"/>
      <c r="Q113" s="418">
        <v>5</v>
      </c>
      <c r="R113" s="364">
        <f>'Evaluación del Control'!J152</f>
        <v>0</v>
      </c>
      <c r="S113" s="485"/>
      <c r="T113" s="496"/>
      <c r="U113" s="496"/>
      <c r="V113" s="496"/>
      <c r="W113" s="496"/>
      <c r="X113" s="496"/>
      <c r="Y113" s="496"/>
      <c r="Z113" s="496"/>
      <c r="AA113" s="496"/>
      <c r="AB113" s="619"/>
      <c r="AC113" s="345">
        <v>5</v>
      </c>
      <c r="AD113" s="419"/>
      <c r="AE113" s="420"/>
      <c r="AF113" s="422"/>
      <c r="AG113" s="401"/>
      <c r="AH113" s="496"/>
      <c r="AI113" s="498"/>
      <c r="AJ113" s="554"/>
      <c r="AK113" s="496"/>
      <c r="AL113" s="498"/>
      <c r="AM113" s="554"/>
      <c r="AN113" s="496"/>
      <c r="AO113" s="498"/>
      <c r="AP113" s="554"/>
      <c r="AQ113" s="496"/>
      <c r="AR113" s="498"/>
      <c r="AS113" s="498"/>
      <c r="AT113" s="575"/>
      <c r="AU113" s="575"/>
      <c r="AV113" s="575"/>
      <c r="AW113" s="554"/>
      <c r="AX113" s="496"/>
      <c r="AY113" s="498"/>
      <c r="AZ113" s="554"/>
      <c r="BA113" s="496"/>
      <c r="BB113" s="498"/>
      <c r="BC113" s="554"/>
      <c r="BD113" s="496"/>
      <c r="BE113" s="498"/>
      <c r="BF113" s="554"/>
      <c r="BG113" s="496"/>
      <c r="BH113" s="498"/>
      <c r="BI113" s="567"/>
      <c r="BJ113" s="294"/>
      <c r="BK113" s="294"/>
      <c r="BL113" s="294"/>
      <c r="BM113" s="294"/>
      <c r="BN113" s="294"/>
      <c r="BO113" s="294"/>
      <c r="BP113" s="294"/>
      <c r="BQ113" s="294"/>
      <c r="BR113" s="294"/>
      <c r="BS113" s="294"/>
      <c r="BT113" s="294"/>
      <c r="BU113" s="294"/>
      <c r="BV113" s="294"/>
      <c r="BW113" s="294"/>
      <c r="BX113" s="294"/>
      <c r="BY113" s="294"/>
      <c r="BZ113" s="294"/>
    </row>
    <row r="114" spans="1:78" ht="30" hidden="1" customHeight="1" x14ac:dyDescent="0.25">
      <c r="A114" s="4"/>
      <c r="B114" s="650"/>
      <c r="C114" s="652"/>
      <c r="D114" s="383"/>
      <c r="E114" s="384"/>
      <c r="F114" s="384"/>
      <c r="G114" s="384"/>
      <c r="H114" s="616"/>
      <c r="I114" s="605"/>
      <c r="J114" s="577">
        <v>20</v>
      </c>
      <c r="K114" s="618"/>
      <c r="L114" s="612"/>
      <c r="M114" s="603"/>
      <c r="N114" s="602"/>
      <c r="O114" s="602"/>
      <c r="P114" s="621" t="str">
        <f>IF(AND(OR(N114=1,N114=2),(OR(O114=1,O114=2))),"Zona Baja",IF(AND((N114=3),(O114=1)),"Zona Baja",IF(AND(OR(N114=1,N114=2),(O114=3)),"Zona Moderada",IF(AND((N114=4),(O114=1)),"Zona Moderada",IF(AND((N114=3),(O114=2)),"Zona Moderada",IF(AND((N114=5),(OR(O114=1,O114=2))),"Zona Alta",IF(AND((N114=4),(OR(O114=2,O114=3))),"Zona Alta",IF(AND((N114=3),(O114=3)),"Zona Alta",IF(AND((N114=2),(O114=4)),"Zona Alta",IF(AND((N114=1),(OR(O114=4,O114=5))),"Zona Alta",IF(AND((N114=2),(O114=5)),"Zona Extrema",IF(AND(OR(N114=3,N114=4,N114=5),(OR(O114=4,O114=5))),"Zona Extrema",IF(AND((N114=5),(O114=3)),"Zona Extrema","")))))))))))))</f>
        <v/>
      </c>
      <c r="Q114" s="274">
        <v>1</v>
      </c>
      <c r="R114" s="275">
        <f>'Evaluación del Control'!J156</f>
        <v>0</v>
      </c>
      <c r="S114" s="626" t="str">
        <f>'Evaluación del Control'!L156</f>
        <v/>
      </c>
      <c r="T114" s="627" t="str">
        <f>IF(M114="Corrupción",IF(S114="Preventivo","Probabilidad",IF(S114="Correctivo","Impacto","")),IF(S114="Preventivo","Probabilidad",IF(S114="","",IF(S114="Preventivo - Correctivo","Probabilidad - Impacto",IF(S114="Preventivo","Probabilidad",IF(S114="","",IF(S114="Preventivo - Correctivo","Probabilidad - Impacto","Impacto")))))))</f>
        <v/>
      </c>
      <c r="U114" s="628">
        <f>'Evaluación del Control'!Y161</f>
        <v>0</v>
      </c>
      <c r="V114" s="577" t="str">
        <f>'Evaluación del Control'!AD161</f>
        <v>No disminuye</v>
      </c>
      <c r="W114" s="577" t="str">
        <f>'Evaluación del Control'!AE161</f>
        <v>No disminuye</v>
      </c>
      <c r="X114" s="627">
        <f>+IFERROR(VLOOKUP('Evaluación del Control'!AF161,'Evaluación del Control'!$AG$6:$AL$14,5),0)</f>
        <v>0</v>
      </c>
      <c r="Y114" s="627">
        <f>+IFERROR(VLOOKUP('Evaluación del Control'!AF161,'Evaluación del Control'!$AG$6:$AL$14,6),0)</f>
        <v>0</v>
      </c>
      <c r="Z114" s="627" t="str">
        <f>IF(S114="","",IF((N114-X114)&lt;=0,1,(N114-X114)))</f>
        <v/>
      </c>
      <c r="AA114" s="627" t="str">
        <f>IF(S114="","",IF((O114-Y114)&lt;=0,1,(O114-Y114)))</f>
        <v/>
      </c>
      <c r="AB114" s="629" t="str">
        <f>IF(AND(OR(Z114=1,Z114=2),(OR(AA114=1,AA114=2))),"Zona Baja",IF(AND((Z114=3),(AA114=1)),"Zona Baja",IF(AND(OR(Z114=1,Z114=2),(AA114=3)),"Zona Moderada",IF(AND((Z114=4),(AA114=1)),"Zona Moderada",IF(AND((Z114=3),(AA114=2)),"Zona Moderada",IF(AND((Z114=5),(OR(AA114=1,AA114=2))),"Zona Alta",IF(AND((Z114=4),(OR(AA114=2,AA114=3))),"Zona Alta",IF(AND((Z114=3),(AA114=3)),"Zona Alta",IF(AND((Z114=2),(AA114=4)),"Zona Alta",IF(AND((Z114=1),(OR(AA114=4,AA114=5))),"Zona Alta",IF(AND((Z114=2),(AA114=5)),"Zona Extrema",IF(AND(OR(Z114=3,Z114=4,Z114=5),(OR(AA114=4,AA114=5))),"Zona Extrema",IF(AND((Z114=5),(AA114=3)),"Zona Extrema","")))))))))))))</f>
        <v/>
      </c>
      <c r="AC114" s="276">
        <v>1</v>
      </c>
      <c r="AD114" s="277"/>
      <c r="AE114" s="278"/>
      <c r="AF114" s="279"/>
      <c r="AG114" s="391"/>
      <c r="AH114" s="569"/>
      <c r="AI114" s="570"/>
      <c r="AJ114" s="572"/>
      <c r="AK114" s="569"/>
      <c r="AL114" s="570"/>
      <c r="AM114" s="572"/>
      <c r="AN114" s="569"/>
      <c r="AO114" s="570"/>
      <c r="AP114" s="572"/>
      <c r="AQ114" s="569"/>
      <c r="AR114" s="570"/>
      <c r="AS114" s="570"/>
      <c r="AT114" s="575"/>
      <c r="AU114" s="575"/>
      <c r="AV114" s="575"/>
      <c r="AW114" s="572"/>
      <c r="AX114" s="569"/>
      <c r="AY114" s="570"/>
      <c r="AZ114" s="572"/>
      <c r="BA114" s="569"/>
      <c r="BB114" s="570"/>
      <c r="BC114" s="572"/>
      <c r="BD114" s="569"/>
      <c r="BE114" s="570"/>
      <c r="BF114" s="572"/>
      <c r="BG114" s="569"/>
      <c r="BH114" s="570"/>
      <c r="BI114" s="568">
        <f>SUM(AW114:BH118)</f>
        <v>0</v>
      </c>
      <c r="BJ114" s="294"/>
      <c r="BK114" s="295"/>
      <c r="BL114" s="294"/>
      <c r="BM114" s="294"/>
      <c r="BN114" s="294"/>
      <c r="BO114" s="294"/>
      <c r="BP114" s="294"/>
      <c r="BQ114" s="294"/>
      <c r="BR114" s="294"/>
      <c r="BS114" s="294"/>
      <c r="BT114" s="294"/>
      <c r="BU114" s="294"/>
      <c r="BV114" s="294"/>
      <c r="BW114" s="294"/>
      <c r="BX114" s="294"/>
      <c r="BY114" s="294"/>
      <c r="BZ114" s="294"/>
    </row>
    <row r="115" spans="1:78" ht="30" hidden="1" customHeight="1" x14ac:dyDescent="0.25">
      <c r="A115" s="4"/>
      <c r="B115" s="483"/>
      <c r="C115" s="553"/>
      <c r="D115" s="392"/>
      <c r="E115" s="393"/>
      <c r="F115" s="393"/>
      <c r="G115" s="393"/>
      <c r="H115" s="571"/>
      <c r="I115" s="465"/>
      <c r="J115" s="462"/>
      <c r="K115" s="474"/>
      <c r="L115" s="575"/>
      <c r="M115" s="533"/>
      <c r="N115" s="462"/>
      <c r="O115" s="462"/>
      <c r="P115" s="462"/>
      <c r="Q115" s="303">
        <v>2</v>
      </c>
      <c r="R115" s="304">
        <f>'Evaluación del Control'!J157</f>
        <v>0</v>
      </c>
      <c r="S115" s="465"/>
      <c r="T115" s="462"/>
      <c r="U115" s="462"/>
      <c r="V115" s="462"/>
      <c r="W115" s="462"/>
      <c r="X115" s="462"/>
      <c r="Y115" s="462"/>
      <c r="Z115" s="462"/>
      <c r="AA115" s="462"/>
      <c r="AB115" s="474"/>
      <c r="AC115" s="356">
        <v>2</v>
      </c>
      <c r="AD115" s="85"/>
      <c r="AE115" s="412"/>
      <c r="AF115" s="394"/>
      <c r="AG115" s="395"/>
      <c r="AH115" s="462"/>
      <c r="AI115" s="571"/>
      <c r="AJ115" s="553"/>
      <c r="AK115" s="462"/>
      <c r="AL115" s="571"/>
      <c r="AM115" s="553"/>
      <c r="AN115" s="462"/>
      <c r="AO115" s="571"/>
      <c r="AP115" s="553"/>
      <c r="AQ115" s="462"/>
      <c r="AR115" s="571"/>
      <c r="AS115" s="571"/>
      <c r="AT115" s="575"/>
      <c r="AU115" s="575"/>
      <c r="AV115" s="575"/>
      <c r="AW115" s="553"/>
      <c r="AX115" s="462"/>
      <c r="AY115" s="571"/>
      <c r="AZ115" s="553"/>
      <c r="BA115" s="462"/>
      <c r="BB115" s="571"/>
      <c r="BC115" s="553"/>
      <c r="BD115" s="462"/>
      <c r="BE115" s="571"/>
      <c r="BF115" s="553"/>
      <c r="BG115" s="462"/>
      <c r="BH115" s="571"/>
      <c r="BI115" s="566"/>
      <c r="BJ115" s="294"/>
      <c r="BK115" s="294"/>
      <c r="BL115" s="294"/>
      <c r="BM115" s="294"/>
      <c r="BN115" s="294"/>
      <c r="BO115" s="294"/>
      <c r="BP115" s="294"/>
      <c r="BQ115" s="294"/>
      <c r="BR115" s="294"/>
      <c r="BS115" s="294"/>
      <c r="BT115" s="294"/>
      <c r="BU115" s="294"/>
      <c r="BV115" s="294"/>
      <c r="BW115" s="294"/>
      <c r="BX115" s="294"/>
      <c r="BY115" s="294"/>
      <c r="BZ115" s="294"/>
    </row>
    <row r="116" spans="1:78" ht="30" hidden="1" customHeight="1" x14ac:dyDescent="0.25">
      <c r="A116" s="4"/>
      <c r="B116" s="483"/>
      <c r="C116" s="553"/>
      <c r="D116" s="392"/>
      <c r="E116" s="393"/>
      <c r="F116" s="393"/>
      <c r="G116" s="393"/>
      <c r="H116" s="571"/>
      <c r="I116" s="465"/>
      <c r="J116" s="462"/>
      <c r="K116" s="474"/>
      <c r="L116" s="575"/>
      <c r="M116" s="533"/>
      <c r="N116" s="462"/>
      <c r="O116" s="462"/>
      <c r="P116" s="462"/>
      <c r="Q116" s="309">
        <v>3</v>
      </c>
      <c r="R116" s="310">
        <f>'Evaluación del Control'!J158</f>
        <v>0</v>
      </c>
      <c r="S116" s="465"/>
      <c r="T116" s="462"/>
      <c r="U116" s="462"/>
      <c r="V116" s="462"/>
      <c r="W116" s="462"/>
      <c r="X116" s="462"/>
      <c r="Y116" s="462"/>
      <c r="Z116" s="462"/>
      <c r="AA116" s="462"/>
      <c r="AB116" s="474"/>
      <c r="AC116" s="312">
        <v>3</v>
      </c>
      <c r="AD116" s="83"/>
      <c r="AE116" s="413"/>
      <c r="AF116" s="313"/>
      <c r="AG116" s="395"/>
      <c r="AH116" s="462"/>
      <c r="AI116" s="571"/>
      <c r="AJ116" s="553"/>
      <c r="AK116" s="462"/>
      <c r="AL116" s="571"/>
      <c r="AM116" s="553"/>
      <c r="AN116" s="462"/>
      <c r="AO116" s="571"/>
      <c r="AP116" s="553"/>
      <c r="AQ116" s="462"/>
      <c r="AR116" s="571"/>
      <c r="AS116" s="571"/>
      <c r="AT116" s="575"/>
      <c r="AU116" s="575"/>
      <c r="AV116" s="575"/>
      <c r="AW116" s="553"/>
      <c r="AX116" s="462"/>
      <c r="AY116" s="571"/>
      <c r="AZ116" s="553"/>
      <c r="BA116" s="462"/>
      <c r="BB116" s="571"/>
      <c r="BC116" s="553"/>
      <c r="BD116" s="462"/>
      <c r="BE116" s="571"/>
      <c r="BF116" s="553"/>
      <c r="BG116" s="462"/>
      <c r="BH116" s="571"/>
      <c r="BI116" s="566"/>
      <c r="BJ116" s="294"/>
      <c r="BK116" s="294"/>
      <c r="BL116" s="294"/>
      <c r="BM116" s="294"/>
      <c r="BN116" s="294"/>
      <c r="BO116" s="294"/>
      <c r="BP116" s="294"/>
      <c r="BQ116" s="294"/>
      <c r="BR116" s="294"/>
      <c r="BS116" s="294"/>
      <c r="BT116" s="294"/>
      <c r="BU116" s="294"/>
      <c r="BV116" s="294"/>
      <c r="BW116" s="294"/>
      <c r="BX116" s="294"/>
      <c r="BY116" s="294"/>
      <c r="BZ116" s="294"/>
    </row>
    <row r="117" spans="1:78" ht="30" hidden="1" customHeight="1" x14ac:dyDescent="0.25">
      <c r="A117" s="4"/>
      <c r="B117" s="483"/>
      <c r="C117" s="553"/>
      <c r="D117" s="392"/>
      <c r="E117" s="393"/>
      <c r="F117" s="393"/>
      <c r="G117" s="393"/>
      <c r="H117" s="571"/>
      <c r="I117" s="465"/>
      <c r="J117" s="462"/>
      <c r="K117" s="474"/>
      <c r="L117" s="575"/>
      <c r="M117" s="533"/>
      <c r="N117" s="462"/>
      <c r="O117" s="462"/>
      <c r="P117" s="462"/>
      <c r="Q117" s="309">
        <v>4</v>
      </c>
      <c r="R117" s="310">
        <f>'Evaluación del Control'!J159</f>
        <v>0</v>
      </c>
      <c r="S117" s="465"/>
      <c r="T117" s="462"/>
      <c r="U117" s="462"/>
      <c r="V117" s="462"/>
      <c r="W117" s="462"/>
      <c r="X117" s="462"/>
      <c r="Y117" s="462"/>
      <c r="Z117" s="462"/>
      <c r="AA117" s="462"/>
      <c r="AB117" s="474"/>
      <c r="AC117" s="312">
        <v>4</v>
      </c>
      <c r="AD117" s="83"/>
      <c r="AE117" s="413"/>
      <c r="AF117" s="313"/>
      <c r="AG117" s="395"/>
      <c r="AH117" s="462"/>
      <c r="AI117" s="571"/>
      <c r="AJ117" s="553"/>
      <c r="AK117" s="462"/>
      <c r="AL117" s="571"/>
      <c r="AM117" s="553"/>
      <c r="AN117" s="462"/>
      <c r="AO117" s="571"/>
      <c r="AP117" s="553"/>
      <c r="AQ117" s="462"/>
      <c r="AR117" s="571"/>
      <c r="AS117" s="571"/>
      <c r="AT117" s="575"/>
      <c r="AU117" s="575"/>
      <c r="AV117" s="575"/>
      <c r="AW117" s="553"/>
      <c r="AX117" s="462"/>
      <c r="AY117" s="571"/>
      <c r="AZ117" s="553"/>
      <c r="BA117" s="462"/>
      <c r="BB117" s="571"/>
      <c r="BC117" s="553"/>
      <c r="BD117" s="462"/>
      <c r="BE117" s="571"/>
      <c r="BF117" s="553"/>
      <c r="BG117" s="462"/>
      <c r="BH117" s="571"/>
      <c r="BI117" s="566"/>
      <c r="BJ117" s="294"/>
      <c r="BK117" s="294"/>
      <c r="BL117" s="294"/>
      <c r="BM117" s="294"/>
      <c r="BN117" s="294"/>
      <c r="BO117" s="294"/>
      <c r="BP117" s="294"/>
      <c r="BQ117" s="294"/>
      <c r="BR117" s="294"/>
      <c r="BS117" s="294"/>
      <c r="BT117" s="294"/>
      <c r="BU117" s="294"/>
      <c r="BV117" s="294"/>
      <c r="BW117" s="294"/>
      <c r="BX117" s="294"/>
      <c r="BY117" s="294"/>
      <c r="BZ117" s="294"/>
    </row>
    <row r="118" spans="1:78" ht="30" hidden="1" customHeight="1" x14ac:dyDescent="0.25">
      <c r="A118" s="4"/>
      <c r="B118" s="484"/>
      <c r="C118" s="554"/>
      <c r="D118" s="415"/>
      <c r="E118" s="416"/>
      <c r="F118" s="416"/>
      <c r="G118" s="416"/>
      <c r="H118" s="498"/>
      <c r="I118" s="485"/>
      <c r="J118" s="496"/>
      <c r="K118" s="619"/>
      <c r="L118" s="526"/>
      <c r="M118" s="604"/>
      <c r="N118" s="496"/>
      <c r="O118" s="496"/>
      <c r="P118" s="496"/>
      <c r="Q118" s="418">
        <v>5</v>
      </c>
      <c r="R118" s="364">
        <f>'Evaluación del Control'!J160</f>
        <v>0</v>
      </c>
      <c r="S118" s="485"/>
      <c r="T118" s="496"/>
      <c r="U118" s="496"/>
      <c r="V118" s="496"/>
      <c r="W118" s="496"/>
      <c r="X118" s="496"/>
      <c r="Y118" s="496"/>
      <c r="Z118" s="496"/>
      <c r="AA118" s="496"/>
      <c r="AB118" s="619"/>
      <c r="AC118" s="345">
        <v>5</v>
      </c>
      <c r="AD118" s="419"/>
      <c r="AE118" s="420"/>
      <c r="AF118" s="422"/>
      <c r="AG118" s="401"/>
      <c r="AH118" s="496"/>
      <c r="AI118" s="498"/>
      <c r="AJ118" s="554"/>
      <c r="AK118" s="496"/>
      <c r="AL118" s="498"/>
      <c r="AM118" s="554"/>
      <c r="AN118" s="496"/>
      <c r="AO118" s="498"/>
      <c r="AP118" s="554"/>
      <c r="AQ118" s="496"/>
      <c r="AR118" s="498"/>
      <c r="AS118" s="498"/>
      <c r="AT118" s="526"/>
      <c r="AU118" s="526"/>
      <c r="AV118" s="526"/>
      <c r="AW118" s="554"/>
      <c r="AX118" s="496"/>
      <c r="AY118" s="498"/>
      <c r="AZ118" s="554"/>
      <c r="BA118" s="496"/>
      <c r="BB118" s="498"/>
      <c r="BC118" s="554"/>
      <c r="BD118" s="496"/>
      <c r="BE118" s="498"/>
      <c r="BF118" s="554"/>
      <c r="BG118" s="496"/>
      <c r="BH118" s="498"/>
      <c r="BI118" s="567"/>
      <c r="BJ118" s="294"/>
      <c r="BK118" s="294"/>
      <c r="BL118" s="294"/>
      <c r="BM118" s="294"/>
      <c r="BN118" s="294"/>
      <c r="BO118" s="294"/>
      <c r="BP118" s="294"/>
      <c r="BQ118" s="294"/>
      <c r="BR118" s="294"/>
      <c r="BS118" s="294"/>
      <c r="BT118" s="294"/>
      <c r="BU118" s="294"/>
      <c r="BV118" s="294"/>
      <c r="BW118" s="294"/>
      <c r="BX118" s="294"/>
      <c r="BY118" s="294"/>
      <c r="BZ118" s="294"/>
    </row>
    <row r="119" spans="1:78" ht="30" hidden="1" customHeight="1" x14ac:dyDescent="0.25">
      <c r="A119" s="4"/>
      <c r="B119" s="611"/>
      <c r="C119" s="653"/>
      <c r="D119" s="426"/>
      <c r="E119" s="427"/>
      <c r="F119" s="427"/>
      <c r="G119" s="427"/>
      <c r="H119" s="616"/>
      <c r="I119" s="654"/>
      <c r="J119" s="577">
        <v>21</v>
      </c>
      <c r="K119" s="618"/>
      <c r="L119" s="612"/>
      <c r="M119" s="603"/>
      <c r="N119" s="602"/>
      <c r="O119" s="602"/>
      <c r="P119" s="621" t="str">
        <f>IF(AND(OR(N119=1,N119=2),(OR(O119=1,O119=2))),"Zona Baja",IF(AND((N119=3),(O119=1)),"Zona Baja",IF(AND(OR(N119=1,N119=2),(O119=3)),"Zona Moderada",IF(AND((N119=4),(O119=1)),"Zona Moderada",IF(AND((N119=3),(O119=2)),"Zona Moderada",IF(AND((N119=5),(OR(O119=1,O119=2))),"Zona Alta",IF(AND((N119=4),(OR(O119=2,O119=3))),"Zona Alta",IF(AND((N119=3),(O119=3)),"Zona Alta",IF(AND((N119=2),(O119=4)),"Zona Alta",IF(AND((N119=1),(OR(O119=4,O119=5))),"Zona Alta",IF(AND((N119=2),(O119=5)),"Zona Extrema",IF(AND(OR(N119=3,N119=4,N119=5),(OR(O119=4,O119=5))),"Zona Extrema",IF(AND((N119=5),(O119=3)),"Zona Extrema","")))))))))))))</f>
        <v/>
      </c>
      <c r="Q119" s="274">
        <v>1</v>
      </c>
      <c r="R119" s="275">
        <f>'Evaluación del Control'!J164</f>
        <v>0</v>
      </c>
      <c r="S119" s="626" t="str">
        <f>'Evaluación del Control'!L164</f>
        <v/>
      </c>
      <c r="T119" s="627" t="str">
        <f>IF(M119="Corrupción",IF(S119="Preventivo","Probabilidad",IF(S119="Correctivo","Impacto","")),IF(S119="Preventivo","Probabilidad",IF(S119="","",IF(S119="Preventivo - Correctivo","Probabilidad - Impacto",IF(S119="Preventivo","Probabilidad",IF(S119="","",IF(S119="Preventivo - Correctivo","Probabilidad - Impacto","Impacto")))))))</f>
        <v/>
      </c>
      <c r="U119" s="628">
        <f>'Evaluación del Control'!Y169</f>
        <v>0</v>
      </c>
      <c r="V119" s="577" t="str">
        <f>'Evaluación del Control'!AD169</f>
        <v>No disminuye</v>
      </c>
      <c r="W119" s="577" t="str">
        <f>'Evaluación del Control'!AE169</f>
        <v>No disminuye</v>
      </c>
      <c r="X119" s="627">
        <f>+IFERROR(VLOOKUP('Evaluación del Control'!AF169,'Evaluación del Control'!$AG$6:$AL$14,5),0)</f>
        <v>0</v>
      </c>
      <c r="Y119" s="627">
        <f>+IFERROR(VLOOKUP('Evaluación del Control'!AF169,'Evaluación del Control'!$AG$6:$AL$14,6),0)</f>
        <v>0</v>
      </c>
      <c r="Z119" s="627" t="str">
        <f>IF(S119="","",IF((N119-X119)&lt;=0,1,(N119-X119)))</f>
        <v/>
      </c>
      <c r="AA119" s="627" t="str">
        <f>IF(S119="","",IF((O119-Y119)&lt;=0,1,(O119-Y119)))</f>
        <v/>
      </c>
      <c r="AB119" s="629" t="str">
        <f>IF(AND(OR(Z119=1,Z119=2),(OR(AA119=1,AA119=2))),"Zona Baja",IF(AND((Z119=3),(AA119=1)),"Zona Baja",IF(AND(OR(Z119=1,Z119=2),(AA119=3)),"Zona Moderada",IF(AND((Z119=4),(AA119=1)),"Zona Moderada",IF(AND((Z119=3),(AA119=2)),"Zona Moderada",IF(AND((Z119=5),(OR(AA119=1,AA119=2))),"Zona Alta",IF(AND((Z119=4),(OR(AA119=2,AA119=3))),"Zona Alta",IF(AND((Z119=3),(AA119=3)),"Zona Alta",IF(AND((Z119=2),(AA119=4)),"Zona Alta",IF(AND((Z119=1),(OR(AA119=4,AA119=5))),"Zona Alta",IF(AND((Z119=2),(AA119=5)),"Zona Extrema",IF(AND(OR(Z119=3,Z119=4,Z119=5),(OR(AA119=4,AA119=5))),"Zona Extrema",IF(AND((Z119=5),(AA119=3)),"Zona Extrema","")))))))))))))</f>
        <v/>
      </c>
      <c r="AC119" s="276">
        <v>1</v>
      </c>
      <c r="AD119" s="277"/>
      <c r="AE119" s="278"/>
      <c r="AF119" s="279"/>
      <c r="AG119" s="391"/>
      <c r="AH119" s="569"/>
      <c r="AI119" s="570"/>
      <c r="AJ119" s="572"/>
      <c r="AK119" s="569"/>
      <c r="AL119" s="570"/>
      <c r="AM119" s="572"/>
      <c r="AN119" s="569"/>
      <c r="AO119" s="570"/>
      <c r="AP119" s="572"/>
      <c r="AQ119" s="569"/>
      <c r="AR119" s="570"/>
      <c r="AS119" s="570"/>
      <c r="AT119" s="574"/>
      <c r="AU119" s="574"/>
      <c r="AV119" s="574"/>
      <c r="AW119" s="572"/>
      <c r="AX119" s="569"/>
      <c r="AY119" s="570"/>
      <c r="AZ119" s="572"/>
      <c r="BA119" s="569"/>
      <c r="BB119" s="570"/>
      <c r="BC119" s="572"/>
      <c r="BD119" s="569"/>
      <c r="BE119" s="570"/>
      <c r="BF119" s="572"/>
      <c r="BG119" s="569"/>
      <c r="BH119" s="570"/>
      <c r="BI119" s="568">
        <f>SUM(AW119:BH123)</f>
        <v>0</v>
      </c>
      <c r="BJ119" s="294"/>
      <c r="BK119" s="295"/>
      <c r="BL119" s="294"/>
      <c r="BM119" s="294"/>
      <c r="BN119" s="294"/>
      <c r="BO119" s="294"/>
      <c r="BP119" s="294"/>
      <c r="BQ119" s="294"/>
      <c r="BR119" s="294"/>
      <c r="BS119" s="294"/>
      <c r="BT119" s="294"/>
      <c r="BU119" s="294"/>
      <c r="BV119" s="294"/>
      <c r="BW119" s="294"/>
      <c r="BX119" s="294"/>
      <c r="BY119" s="294"/>
      <c r="BZ119" s="294"/>
    </row>
    <row r="120" spans="1:78" ht="30" hidden="1" customHeight="1" x14ac:dyDescent="0.25">
      <c r="A120" s="4"/>
      <c r="B120" s="553"/>
      <c r="C120" s="462"/>
      <c r="D120" s="392"/>
      <c r="E120" s="393"/>
      <c r="F120" s="393"/>
      <c r="G120" s="393"/>
      <c r="H120" s="571"/>
      <c r="I120" s="462"/>
      <c r="J120" s="462"/>
      <c r="K120" s="474"/>
      <c r="L120" s="575"/>
      <c r="M120" s="533"/>
      <c r="N120" s="462"/>
      <c r="O120" s="462"/>
      <c r="P120" s="462"/>
      <c r="Q120" s="303">
        <v>2</v>
      </c>
      <c r="R120" s="304">
        <f>'Evaluación del Control'!J165</f>
        <v>0</v>
      </c>
      <c r="S120" s="465"/>
      <c r="T120" s="462"/>
      <c r="U120" s="462"/>
      <c r="V120" s="462"/>
      <c r="W120" s="462"/>
      <c r="X120" s="462"/>
      <c r="Y120" s="462"/>
      <c r="Z120" s="462"/>
      <c r="AA120" s="462"/>
      <c r="AB120" s="474"/>
      <c r="AC120" s="356">
        <v>2</v>
      </c>
      <c r="AD120" s="85"/>
      <c r="AE120" s="412"/>
      <c r="AF120" s="394"/>
      <c r="AG120" s="395"/>
      <c r="AH120" s="462"/>
      <c r="AI120" s="571"/>
      <c r="AJ120" s="553"/>
      <c r="AK120" s="462"/>
      <c r="AL120" s="571"/>
      <c r="AM120" s="553"/>
      <c r="AN120" s="462"/>
      <c r="AO120" s="571"/>
      <c r="AP120" s="553"/>
      <c r="AQ120" s="462"/>
      <c r="AR120" s="571"/>
      <c r="AS120" s="571"/>
      <c r="AT120" s="575"/>
      <c r="AU120" s="575"/>
      <c r="AV120" s="575"/>
      <c r="AW120" s="553"/>
      <c r="AX120" s="462"/>
      <c r="AY120" s="571"/>
      <c r="AZ120" s="553"/>
      <c r="BA120" s="462"/>
      <c r="BB120" s="571"/>
      <c r="BC120" s="553"/>
      <c r="BD120" s="462"/>
      <c r="BE120" s="571"/>
      <c r="BF120" s="553"/>
      <c r="BG120" s="462"/>
      <c r="BH120" s="571"/>
      <c r="BI120" s="566"/>
      <c r="BJ120" s="294"/>
      <c r="BK120" s="294"/>
      <c r="BL120" s="294"/>
      <c r="BM120" s="294"/>
      <c r="BN120" s="294"/>
      <c r="BO120" s="294"/>
      <c r="BP120" s="294"/>
      <c r="BQ120" s="294"/>
      <c r="BR120" s="294"/>
      <c r="BS120" s="294"/>
      <c r="BT120" s="294"/>
      <c r="BU120" s="294"/>
      <c r="BV120" s="294"/>
      <c r="BW120" s="294"/>
      <c r="BX120" s="294"/>
      <c r="BY120" s="294"/>
      <c r="BZ120" s="294"/>
    </row>
    <row r="121" spans="1:78" ht="30" hidden="1" customHeight="1" x14ac:dyDescent="0.25">
      <c r="A121" s="4"/>
      <c r="B121" s="553"/>
      <c r="C121" s="462"/>
      <c r="D121" s="392"/>
      <c r="E121" s="393"/>
      <c r="F121" s="393"/>
      <c r="G121" s="393"/>
      <c r="H121" s="571"/>
      <c r="I121" s="462"/>
      <c r="J121" s="462"/>
      <c r="K121" s="474"/>
      <c r="L121" s="575"/>
      <c r="M121" s="533"/>
      <c r="N121" s="462"/>
      <c r="O121" s="462"/>
      <c r="P121" s="462"/>
      <c r="Q121" s="309">
        <v>3</v>
      </c>
      <c r="R121" s="310">
        <f>'Evaluación del Control'!J166</f>
        <v>0</v>
      </c>
      <c r="S121" s="465"/>
      <c r="T121" s="462"/>
      <c r="U121" s="462"/>
      <c r="V121" s="462"/>
      <c r="W121" s="462"/>
      <c r="X121" s="462"/>
      <c r="Y121" s="462"/>
      <c r="Z121" s="462"/>
      <c r="AA121" s="462"/>
      <c r="AB121" s="474"/>
      <c r="AC121" s="312">
        <v>3</v>
      </c>
      <c r="AD121" s="83"/>
      <c r="AE121" s="413"/>
      <c r="AF121" s="313"/>
      <c r="AG121" s="395"/>
      <c r="AH121" s="462"/>
      <c r="AI121" s="571"/>
      <c r="AJ121" s="553"/>
      <c r="AK121" s="462"/>
      <c r="AL121" s="571"/>
      <c r="AM121" s="553"/>
      <c r="AN121" s="462"/>
      <c r="AO121" s="571"/>
      <c r="AP121" s="553"/>
      <c r="AQ121" s="462"/>
      <c r="AR121" s="571"/>
      <c r="AS121" s="571"/>
      <c r="AT121" s="575"/>
      <c r="AU121" s="575"/>
      <c r="AV121" s="575"/>
      <c r="AW121" s="553"/>
      <c r="AX121" s="462"/>
      <c r="AY121" s="571"/>
      <c r="AZ121" s="553"/>
      <c r="BA121" s="462"/>
      <c r="BB121" s="571"/>
      <c r="BC121" s="553"/>
      <c r="BD121" s="462"/>
      <c r="BE121" s="571"/>
      <c r="BF121" s="553"/>
      <c r="BG121" s="462"/>
      <c r="BH121" s="571"/>
      <c r="BI121" s="566"/>
      <c r="BJ121" s="294"/>
      <c r="BK121" s="294"/>
      <c r="BL121" s="294"/>
      <c r="BM121" s="294"/>
      <c r="BN121" s="294"/>
      <c r="BO121" s="294"/>
      <c r="BP121" s="294"/>
      <c r="BQ121" s="294"/>
      <c r="BR121" s="294"/>
      <c r="BS121" s="294"/>
      <c r="BT121" s="294"/>
      <c r="BU121" s="294"/>
      <c r="BV121" s="294"/>
      <c r="BW121" s="294"/>
      <c r="BX121" s="294"/>
      <c r="BY121" s="294"/>
      <c r="BZ121" s="294"/>
    </row>
    <row r="122" spans="1:78" ht="30" hidden="1" customHeight="1" x14ac:dyDescent="0.25">
      <c r="A122" s="4"/>
      <c r="B122" s="553"/>
      <c r="C122" s="462"/>
      <c r="D122" s="392"/>
      <c r="E122" s="393"/>
      <c r="F122" s="393"/>
      <c r="G122" s="393"/>
      <c r="H122" s="571"/>
      <c r="I122" s="462"/>
      <c r="J122" s="462"/>
      <c r="K122" s="474"/>
      <c r="L122" s="575"/>
      <c r="M122" s="533"/>
      <c r="N122" s="462"/>
      <c r="O122" s="462"/>
      <c r="P122" s="462"/>
      <c r="Q122" s="309">
        <v>4</v>
      </c>
      <c r="R122" s="310">
        <f>'Evaluación del Control'!J167</f>
        <v>0</v>
      </c>
      <c r="S122" s="465"/>
      <c r="T122" s="462"/>
      <c r="U122" s="462"/>
      <c r="V122" s="462"/>
      <c r="W122" s="462"/>
      <c r="X122" s="462"/>
      <c r="Y122" s="462"/>
      <c r="Z122" s="462"/>
      <c r="AA122" s="462"/>
      <c r="AB122" s="474"/>
      <c r="AC122" s="312">
        <v>4</v>
      </c>
      <c r="AD122" s="83"/>
      <c r="AE122" s="413"/>
      <c r="AF122" s="313"/>
      <c r="AG122" s="395"/>
      <c r="AH122" s="462"/>
      <c r="AI122" s="571"/>
      <c r="AJ122" s="553"/>
      <c r="AK122" s="462"/>
      <c r="AL122" s="571"/>
      <c r="AM122" s="553"/>
      <c r="AN122" s="462"/>
      <c r="AO122" s="571"/>
      <c r="AP122" s="553"/>
      <c r="AQ122" s="462"/>
      <c r="AR122" s="571"/>
      <c r="AS122" s="571"/>
      <c r="AT122" s="575"/>
      <c r="AU122" s="575"/>
      <c r="AV122" s="575"/>
      <c r="AW122" s="553"/>
      <c r="AX122" s="462"/>
      <c r="AY122" s="571"/>
      <c r="AZ122" s="553"/>
      <c r="BA122" s="462"/>
      <c r="BB122" s="571"/>
      <c r="BC122" s="553"/>
      <c r="BD122" s="462"/>
      <c r="BE122" s="571"/>
      <c r="BF122" s="553"/>
      <c r="BG122" s="462"/>
      <c r="BH122" s="571"/>
      <c r="BI122" s="566"/>
      <c r="BJ122" s="294"/>
      <c r="BK122" s="294"/>
      <c r="BL122" s="294"/>
      <c r="BM122" s="294"/>
      <c r="BN122" s="294"/>
      <c r="BO122" s="294"/>
      <c r="BP122" s="294"/>
      <c r="BQ122" s="294"/>
      <c r="BR122" s="294"/>
      <c r="BS122" s="294"/>
      <c r="BT122" s="294"/>
      <c r="BU122" s="294"/>
      <c r="BV122" s="294"/>
      <c r="BW122" s="294"/>
      <c r="BX122" s="294"/>
      <c r="BY122" s="294"/>
      <c r="BZ122" s="294"/>
    </row>
    <row r="123" spans="1:78" ht="30" hidden="1" customHeight="1" x14ac:dyDescent="0.25">
      <c r="A123" s="4"/>
      <c r="B123" s="554"/>
      <c r="C123" s="462"/>
      <c r="D123" s="428"/>
      <c r="E123" s="429"/>
      <c r="F123" s="429"/>
      <c r="G123" s="429"/>
      <c r="H123" s="498"/>
      <c r="I123" s="496"/>
      <c r="J123" s="496"/>
      <c r="K123" s="619"/>
      <c r="L123" s="526"/>
      <c r="M123" s="604"/>
      <c r="N123" s="496"/>
      <c r="O123" s="496"/>
      <c r="P123" s="496"/>
      <c r="Q123" s="418">
        <v>5</v>
      </c>
      <c r="R123" s="364">
        <f>'Evaluación del Control'!J168</f>
        <v>0</v>
      </c>
      <c r="S123" s="485"/>
      <c r="T123" s="496"/>
      <c r="U123" s="496"/>
      <c r="V123" s="496"/>
      <c r="W123" s="496"/>
      <c r="X123" s="496"/>
      <c r="Y123" s="496"/>
      <c r="Z123" s="496"/>
      <c r="AA123" s="496"/>
      <c r="AB123" s="619"/>
      <c r="AC123" s="345">
        <v>5</v>
      </c>
      <c r="AD123" s="419"/>
      <c r="AE123" s="420"/>
      <c r="AF123" s="422"/>
      <c r="AG123" s="401"/>
      <c r="AH123" s="496"/>
      <c r="AI123" s="498"/>
      <c r="AJ123" s="554"/>
      <c r="AK123" s="496"/>
      <c r="AL123" s="498"/>
      <c r="AM123" s="554"/>
      <c r="AN123" s="496"/>
      <c r="AO123" s="498"/>
      <c r="AP123" s="554"/>
      <c r="AQ123" s="496"/>
      <c r="AR123" s="498"/>
      <c r="AS123" s="498"/>
      <c r="AT123" s="575"/>
      <c r="AU123" s="575"/>
      <c r="AV123" s="575"/>
      <c r="AW123" s="554"/>
      <c r="AX123" s="496"/>
      <c r="AY123" s="498"/>
      <c r="AZ123" s="554"/>
      <c r="BA123" s="496"/>
      <c r="BB123" s="498"/>
      <c r="BC123" s="554"/>
      <c r="BD123" s="496"/>
      <c r="BE123" s="498"/>
      <c r="BF123" s="554"/>
      <c r="BG123" s="496"/>
      <c r="BH123" s="498"/>
      <c r="BI123" s="567"/>
      <c r="BJ123" s="294"/>
      <c r="BK123" s="294"/>
      <c r="BL123" s="294"/>
      <c r="BM123" s="294"/>
      <c r="BN123" s="294"/>
      <c r="BO123" s="294"/>
      <c r="BP123" s="294"/>
      <c r="BQ123" s="294"/>
      <c r="BR123" s="294"/>
      <c r="BS123" s="294"/>
      <c r="BT123" s="294"/>
      <c r="BU123" s="294"/>
      <c r="BV123" s="294"/>
      <c r="BW123" s="294"/>
      <c r="BX123" s="294"/>
      <c r="BY123" s="294"/>
      <c r="BZ123" s="294"/>
    </row>
    <row r="124" spans="1:78" ht="30" hidden="1" customHeight="1" x14ac:dyDescent="0.25">
      <c r="A124" s="4"/>
      <c r="B124" s="650"/>
      <c r="C124" s="652"/>
      <c r="D124" s="383"/>
      <c r="E124" s="384"/>
      <c r="F124" s="384"/>
      <c r="G124" s="384"/>
      <c r="H124" s="616"/>
      <c r="I124" s="605"/>
      <c r="J124" s="577">
        <v>22</v>
      </c>
      <c r="K124" s="618"/>
      <c r="L124" s="612"/>
      <c r="M124" s="603"/>
      <c r="N124" s="602"/>
      <c r="O124" s="602"/>
      <c r="P124" s="621" t="str">
        <f>IF(AND(OR(N124=1,N124=2),(OR(O124=1,O124=2))),"Zona Baja",IF(AND((N124=3),(O124=1)),"Zona Baja",IF(AND(OR(N124=1,N124=2),(O124=3)),"Zona Moderada",IF(AND((N124=4),(O124=1)),"Zona Moderada",IF(AND((N124=3),(O124=2)),"Zona Moderada",IF(AND((N124=5),(OR(O124=1,O124=2))),"Zona Alta",IF(AND((N124=4),(OR(O124=2,O124=3))),"Zona Alta",IF(AND((N124=3),(O124=3)),"Zona Alta",IF(AND((N124=2),(O124=4)),"Zona Alta",IF(AND((N124=1),(OR(O124=4,O124=5))),"Zona Alta",IF(AND((N124=2),(O124=5)),"Zona Extrema",IF(AND(OR(N124=3,N124=4,N124=5),(OR(O124=4,O124=5))),"Zona Extrema",IF(AND((N124=5),(O124=3)),"Zona Extrema","")))))))))))))</f>
        <v/>
      </c>
      <c r="Q124" s="274">
        <v>1</v>
      </c>
      <c r="R124" s="275">
        <f>'Evaluación del Control'!J172</f>
        <v>0</v>
      </c>
      <c r="S124" s="626" t="str">
        <f>'Evaluación del Control'!L172</f>
        <v/>
      </c>
      <c r="T124" s="627" t="str">
        <f>IF(M124="Corrupción",IF(S124="Preventivo","Probabilidad",IF(S124="Correctivo","Impacto","")),IF(S124="Preventivo","Probabilidad",IF(S124="","",IF(S124="Preventivo - Correctivo","Probabilidad - Impacto",IF(S124="Preventivo","Probabilidad",IF(S124="","",IF(S124="Preventivo - Correctivo","Probabilidad - Impacto","Impacto")))))))</f>
        <v/>
      </c>
      <c r="U124" s="628">
        <f>'Evaluación del Control'!Y177</f>
        <v>0</v>
      </c>
      <c r="V124" s="577" t="str">
        <f>'Evaluación del Control'!AD177</f>
        <v>No disminuye</v>
      </c>
      <c r="W124" s="577" t="str">
        <f>'Evaluación del Control'!AE177</f>
        <v>No disminuye</v>
      </c>
      <c r="X124" s="627">
        <f>+IFERROR(VLOOKUP('Evaluación del Control'!AF177,'Evaluación del Control'!$AG$6:$AL$14,5),0)</f>
        <v>0</v>
      </c>
      <c r="Y124" s="627">
        <f>+IFERROR(VLOOKUP('Evaluación del Control'!AF177,'Evaluación del Control'!$AG$6:$AL$14,6),0)</f>
        <v>0</v>
      </c>
      <c r="Z124" s="627" t="str">
        <f>IF(S124="","",IF((N124-X124)&lt;=0,1,(N124-X124)))</f>
        <v/>
      </c>
      <c r="AA124" s="627" t="str">
        <f>IF(S124="","",IF((O124-Y124)&lt;=0,1,(O124-Y124)))</f>
        <v/>
      </c>
      <c r="AB124" s="629" t="str">
        <f>IF(AND(OR(Z124=1,Z124=2),(OR(AA124=1,AA124=2))),"Zona Baja",IF(AND((Z124=3),(AA124=1)),"Zona Baja",IF(AND(OR(Z124=1,Z124=2),(AA124=3)),"Zona Moderada",IF(AND((Z124=4),(AA124=1)),"Zona Moderada",IF(AND((Z124=3),(AA124=2)),"Zona Moderada",IF(AND((Z124=5),(OR(AA124=1,AA124=2))),"Zona Alta",IF(AND((Z124=4),(OR(AA124=2,AA124=3))),"Zona Alta",IF(AND((Z124=3),(AA124=3)),"Zona Alta",IF(AND((Z124=2),(AA124=4)),"Zona Alta",IF(AND((Z124=1),(OR(AA124=4,AA124=5))),"Zona Alta",IF(AND((Z124=2),(AA124=5)),"Zona Extrema",IF(AND(OR(Z124=3,Z124=4,Z124=5),(OR(AA124=4,AA124=5))),"Zona Extrema",IF(AND((Z124=5),(AA124=3)),"Zona Extrema","")))))))))))))</f>
        <v/>
      </c>
      <c r="AC124" s="276">
        <v>1</v>
      </c>
      <c r="AD124" s="277"/>
      <c r="AE124" s="278"/>
      <c r="AF124" s="279"/>
      <c r="AG124" s="391"/>
      <c r="AH124" s="569"/>
      <c r="AI124" s="570"/>
      <c r="AJ124" s="572"/>
      <c r="AK124" s="569"/>
      <c r="AL124" s="570"/>
      <c r="AM124" s="572"/>
      <c r="AN124" s="569"/>
      <c r="AO124" s="570"/>
      <c r="AP124" s="572"/>
      <c r="AQ124" s="569"/>
      <c r="AR124" s="570"/>
      <c r="AS124" s="570"/>
      <c r="AT124" s="575"/>
      <c r="AU124" s="575"/>
      <c r="AV124" s="575"/>
      <c r="AW124" s="572"/>
      <c r="AX124" s="569"/>
      <c r="AY124" s="570"/>
      <c r="AZ124" s="572"/>
      <c r="BA124" s="569"/>
      <c r="BB124" s="570"/>
      <c r="BC124" s="572"/>
      <c r="BD124" s="569"/>
      <c r="BE124" s="570"/>
      <c r="BF124" s="572"/>
      <c r="BG124" s="569"/>
      <c r="BH124" s="570"/>
      <c r="BI124" s="568">
        <f>SUM(AW124:BH128)</f>
        <v>0</v>
      </c>
      <c r="BJ124" s="294"/>
      <c r="BK124" s="295"/>
      <c r="BL124" s="294"/>
      <c r="BM124" s="294"/>
      <c r="BN124" s="294"/>
      <c r="BO124" s="294"/>
      <c r="BP124" s="294"/>
      <c r="BQ124" s="294"/>
      <c r="BR124" s="294"/>
      <c r="BS124" s="294"/>
      <c r="BT124" s="294"/>
      <c r="BU124" s="294"/>
      <c r="BV124" s="294"/>
      <c r="BW124" s="294"/>
      <c r="BX124" s="294"/>
      <c r="BY124" s="294"/>
      <c r="BZ124" s="294"/>
    </row>
    <row r="125" spans="1:78" ht="30" hidden="1" customHeight="1" x14ac:dyDescent="0.25">
      <c r="A125" s="4"/>
      <c r="B125" s="483"/>
      <c r="C125" s="553"/>
      <c r="D125" s="392"/>
      <c r="E125" s="393"/>
      <c r="F125" s="393"/>
      <c r="G125" s="393"/>
      <c r="H125" s="571"/>
      <c r="I125" s="465"/>
      <c r="J125" s="462"/>
      <c r="K125" s="474"/>
      <c r="L125" s="575"/>
      <c r="M125" s="533"/>
      <c r="N125" s="462"/>
      <c r="O125" s="462"/>
      <c r="P125" s="462"/>
      <c r="Q125" s="303">
        <v>2</v>
      </c>
      <c r="R125" s="304">
        <f>'Evaluación del Control'!J173</f>
        <v>0</v>
      </c>
      <c r="S125" s="465"/>
      <c r="T125" s="462"/>
      <c r="U125" s="462"/>
      <c r="V125" s="462"/>
      <c r="W125" s="462"/>
      <c r="X125" s="462"/>
      <c r="Y125" s="462"/>
      <c r="Z125" s="462"/>
      <c r="AA125" s="462"/>
      <c r="AB125" s="474"/>
      <c r="AC125" s="356">
        <v>2</v>
      </c>
      <c r="AD125" s="85"/>
      <c r="AE125" s="412"/>
      <c r="AF125" s="394"/>
      <c r="AG125" s="395"/>
      <c r="AH125" s="462"/>
      <c r="AI125" s="571"/>
      <c r="AJ125" s="553"/>
      <c r="AK125" s="462"/>
      <c r="AL125" s="571"/>
      <c r="AM125" s="553"/>
      <c r="AN125" s="462"/>
      <c r="AO125" s="571"/>
      <c r="AP125" s="553"/>
      <c r="AQ125" s="462"/>
      <c r="AR125" s="571"/>
      <c r="AS125" s="571"/>
      <c r="AT125" s="575"/>
      <c r="AU125" s="575"/>
      <c r="AV125" s="575"/>
      <c r="AW125" s="553"/>
      <c r="AX125" s="462"/>
      <c r="AY125" s="571"/>
      <c r="AZ125" s="553"/>
      <c r="BA125" s="462"/>
      <c r="BB125" s="571"/>
      <c r="BC125" s="553"/>
      <c r="BD125" s="462"/>
      <c r="BE125" s="571"/>
      <c r="BF125" s="553"/>
      <c r="BG125" s="462"/>
      <c r="BH125" s="571"/>
      <c r="BI125" s="566"/>
      <c r="BJ125" s="294"/>
      <c r="BK125" s="294"/>
      <c r="BL125" s="294"/>
      <c r="BM125" s="294"/>
      <c r="BN125" s="294"/>
      <c r="BO125" s="294"/>
      <c r="BP125" s="294"/>
      <c r="BQ125" s="294"/>
      <c r="BR125" s="294"/>
      <c r="BS125" s="294"/>
      <c r="BT125" s="294"/>
      <c r="BU125" s="294"/>
      <c r="BV125" s="294"/>
      <c r="BW125" s="294"/>
      <c r="BX125" s="294"/>
      <c r="BY125" s="294"/>
      <c r="BZ125" s="294"/>
    </row>
    <row r="126" spans="1:78" ht="30" hidden="1" customHeight="1" x14ac:dyDescent="0.25">
      <c r="A126" s="4"/>
      <c r="B126" s="483"/>
      <c r="C126" s="553"/>
      <c r="D126" s="392"/>
      <c r="E126" s="393"/>
      <c r="F126" s="393"/>
      <c r="G126" s="393"/>
      <c r="H126" s="571"/>
      <c r="I126" s="465"/>
      <c r="J126" s="462"/>
      <c r="K126" s="474"/>
      <c r="L126" s="575"/>
      <c r="M126" s="533"/>
      <c r="N126" s="462"/>
      <c r="O126" s="462"/>
      <c r="P126" s="462"/>
      <c r="Q126" s="309">
        <v>3</v>
      </c>
      <c r="R126" s="310">
        <f>'Evaluación del Control'!J174</f>
        <v>0</v>
      </c>
      <c r="S126" s="465"/>
      <c r="T126" s="462"/>
      <c r="U126" s="462"/>
      <c r="V126" s="462"/>
      <c r="W126" s="462"/>
      <c r="X126" s="462"/>
      <c r="Y126" s="462"/>
      <c r="Z126" s="462"/>
      <c r="AA126" s="462"/>
      <c r="AB126" s="474"/>
      <c r="AC126" s="312">
        <v>3</v>
      </c>
      <c r="AD126" s="83"/>
      <c r="AE126" s="413"/>
      <c r="AF126" s="313"/>
      <c r="AG126" s="395"/>
      <c r="AH126" s="462"/>
      <c r="AI126" s="571"/>
      <c r="AJ126" s="553"/>
      <c r="AK126" s="462"/>
      <c r="AL126" s="571"/>
      <c r="AM126" s="553"/>
      <c r="AN126" s="462"/>
      <c r="AO126" s="571"/>
      <c r="AP126" s="553"/>
      <c r="AQ126" s="462"/>
      <c r="AR126" s="571"/>
      <c r="AS126" s="571"/>
      <c r="AT126" s="575"/>
      <c r="AU126" s="575"/>
      <c r="AV126" s="575"/>
      <c r="AW126" s="553"/>
      <c r="AX126" s="462"/>
      <c r="AY126" s="571"/>
      <c r="AZ126" s="553"/>
      <c r="BA126" s="462"/>
      <c r="BB126" s="571"/>
      <c r="BC126" s="553"/>
      <c r="BD126" s="462"/>
      <c r="BE126" s="571"/>
      <c r="BF126" s="553"/>
      <c r="BG126" s="462"/>
      <c r="BH126" s="571"/>
      <c r="BI126" s="566"/>
      <c r="BJ126" s="294"/>
      <c r="BK126" s="294"/>
      <c r="BL126" s="294"/>
      <c r="BM126" s="294"/>
      <c r="BN126" s="294"/>
      <c r="BO126" s="294"/>
      <c r="BP126" s="294"/>
      <c r="BQ126" s="294"/>
      <c r="BR126" s="294"/>
      <c r="BS126" s="294"/>
      <c r="BT126" s="294"/>
      <c r="BU126" s="294"/>
      <c r="BV126" s="294"/>
      <c r="BW126" s="294"/>
      <c r="BX126" s="294"/>
      <c r="BY126" s="294"/>
      <c r="BZ126" s="294"/>
    </row>
    <row r="127" spans="1:78" ht="30" hidden="1" customHeight="1" x14ac:dyDescent="0.25">
      <c r="A127" s="4"/>
      <c r="B127" s="483"/>
      <c r="C127" s="553"/>
      <c r="D127" s="392"/>
      <c r="E127" s="393"/>
      <c r="F127" s="393"/>
      <c r="G127" s="393"/>
      <c r="H127" s="571"/>
      <c r="I127" s="465"/>
      <c r="J127" s="462"/>
      <c r="K127" s="474"/>
      <c r="L127" s="575"/>
      <c r="M127" s="533"/>
      <c r="N127" s="462"/>
      <c r="O127" s="462"/>
      <c r="P127" s="462"/>
      <c r="Q127" s="309">
        <v>4</v>
      </c>
      <c r="R127" s="310">
        <f>'Evaluación del Control'!J175</f>
        <v>0</v>
      </c>
      <c r="S127" s="465"/>
      <c r="T127" s="462"/>
      <c r="U127" s="462"/>
      <c r="V127" s="462"/>
      <c r="W127" s="462"/>
      <c r="X127" s="462"/>
      <c r="Y127" s="462"/>
      <c r="Z127" s="462"/>
      <c r="AA127" s="462"/>
      <c r="AB127" s="474"/>
      <c r="AC127" s="312">
        <v>4</v>
      </c>
      <c r="AD127" s="83"/>
      <c r="AE127" s="413"/>
      <c r="AF127" s="313"/>
      <c r="AG127" s="395"/>
      <c r="AH127" s="462"/>
      <c r="AI127" s="571"/>
      <c r="AJ127" s="553"/>
      <c r="AK127" s="462"/>
      <c r="AL127" s="571"/>
      <c r="AM127" s="553"/>
      <c r="AN127" s="462"/>
      <c r="AO127" s="571"/>
      <c r="AP127" s="553"/>
      <c r="AQ127" s="462"/>
      <c r="AR127" s="571"/>
      <c r="AS127" s="571"/>
      <c r="AT127" s="575"/>
      <c r="AU127" s="575"/>
      <c r="AV127" s="575"/>
      <c r="AW127" s="553"/>
      <c r="AX127" s="462"/>
      <c r="AY127" s="571"/>
      <c r="AZ127" s="553"/>
      <c r="BA127" s="462"/>
      <c r="BB127" s="571"/>
      <c r="BC127" s="553"/>
      <c r="BD127" s="462"/>
      <c r="BE127" s="571"/>
      <c r="BF127" s="553"/>
      <c r="BG127" s="462"/>
      <c r="BH127" s="571"/>
      <c r="BI127" s="566"/>
      <c r="BJ127" s="294"/>
      <c r="BK127" s="294"/>
      <c r="BL127" s="294"/>
      <c r="BM127" s="294"/>
      <c r="BN127" s="294"/>
      <c r="BO127" s="294"/>
      <c r="BP127" s="294"/>
      <c r="BQ127" s="294"/>
      <c r="BR127" s="294"/>
      <c r="BS127" s="294"/>
      <c r="BT127" s="294"/>
      <c r="BU127" s="294"/>
      <c r="BV127" s="294"/>
      <c r="BW127" s="294"/>
      <c r="BX127" s="294"/>
      <c r="BY127" s="294"/>
      <c r="BZ127" s="294"/>
    </row>
    <row r="128" spans="1:78" ht="30" hidden="1" customHeight="1" x14ac:dyDescent="0.25">
      <c r="A128" s="4"/>
      <c r="B128" s="484"/>
      <c r="C128" s="554"/>
      <c r="D128" s="415"/>
      <c r="E128" s="416"/>
      <c r="F128" s="416"/>
      <c r="G128" s="416"/>
      <c r="H128" s="498"/>
      <c r="I128" s="485"/>
      <c r="J128" s="496"/>
      <c r="K128" s="619"/>
      <c r="L128" s="526"/>
      <c r="M128" s="604"/>
      <c r="N128" s="496"/>
      <c r="O128" s="496"/>
      <c r="P128" s="496"/>
      <c r="Q128" s="418">
        <v>5</v>
      </c>
      <c r="R128" s="364">
        <f>'Evaluación del Control'!J176</f>
        <v>0</v>
      </c>
      <c r="S128" s="485"/>
      <c r="T128" s="496"/>
      <c r="U128" s="496"/>
      <c r="V128" s="496"/>
      <c r="W128" s="496"/>
      <c r="X128" s="496"/>
      <c r="Y128" s="496"/>
      <c r="Z128" s="496"/>
      <c r="AA128" s="496"/>
      <c r="AB128" s="619"/>
      <c r="AC128" s="345">
        <v>5</v>
      </c>
      <c r="AD128" s="419"/>
      <c r="AE128" s="420"/>
      <c r="AF128" s="422"/>
      <c r="AG128" s="401"/>
      <c r="AH128" s="496"/>
      <c r="AI128" s="498"/>
      <c r="AJ128" s="554"/>
      <c r="AK128" s="496"/>
      <c r="AL128" s="498"/>
      <c r="AM128" s="554"/>
      <c r="AN128" s="496"/>
      <c r="AO128" s="498"/>
      <c r="AP128" s="554"/>
      <c r="AQ128" s="496"/>
      <c r="AR128" s="498"/>
      <c r="AS128" s="498"/>
      <c r="AT128" s="575"/>
      <c r="AU128" s="575"/>
      <c r="AV128" s="575"/>
      <c r="AW128" s="554"/>
      <c r="AX128" s="496"/>
      <c r="AY128" s="498"/>
      <c r="AZ128" s="554"/>
      <c r="BA128" s="496"/>
      <c r="BB128" s="498"/>
      <c r="BC128" s="554"/>
      <c r="BD128" s="496"/>
      <c r="BE128" s="498"/>
      <c r="BF128" s="554"/>
      <c r="BG128" s="496"/>
      <c r="BH128" s="498"/>
      <c r="BI128" s="567"/>
      <c r="BJ128" s="294"/>
      <c r="BK128" s="294"/>
      <c r="BL128" s="294"/>
      <c r="BM128" s="294"/>
      <c r="BN128" s="294"/>
      <c r="BO128" s="294"/>
      <c r="BP128" s="294"/>
      <c r="BQ128" s="294"/>
      <c r="BR128" s="294"/>
      <c r="BS128" s="294"/>
      <c r="BT128" s="294"/>
      <c r="BU128" s="294"/>
      <c r="BV128" s="294"/>
      <c r="BW128" s="294"/>
      <c r="BX128" s="294"/>
      <c r="BY128" s="294"/>
      <c r="BZ128" s="294"/>
    </row>
    <row r="129" spans="1:78" ht="30" hidden="1" customHeight="1" x14ac:dyDescent="0.25">
      <c r="A129" s="4"/>
      <c r="B129" s="650"/>
      <c r="C129" s="652"/>
      <c r="D129" s="383"/>
      <c r="E129" s="384"/>
      <c r="F129" s="384"/>
      <c r="G129" s="384"/>
      <c r="H129" s="616"/>
      <c r="I129" s="605"/>
      <c r="J129" s="577">
        <v>23</v>
      </c>
      <c r="K129" s="618"/>
      <c r="L129" s="612"/>
      <c r="M129" s="603"/>
      <c r="N129" s="602"/>
      <c r="O129" s="602"/>
      <c r="P129" s="621" t="str">
        <f>IF(AND(OR(N129=1,N129=2),(OR(O129=1,O129=2))),"Zona Baja",IF(AND((N129=3),(O129=1)),"Zona Baja",IF(AND(OR(N129=1,N129=2),(O129=3)),"Zona Moderada",IF(AND((N129=4),(O129=1)),"Zona Moderada",IF(AND((N129=3),(O129=2)),"Zona Moderada",IF(AND((N129=5),(OR(O129=1,O129=2))),"Zona Alta",IF(AND((N129=4),(OR(O129=2,O129=3))),"Zona Alta",IF(AND((N129=3),(O129=3)),"Zona Alta",IF(AND((N129=2),(O129=4)),"Zona Alta",IF(AND((N129=1),(OR(O129=4,O129=5))),"Zona Alta",IF(AND((N129=2),(O129=5)),"Zona Extrema",IF(AND(OR(N129=3,N129=4,N129=5),(OR(O129=4,O129=5))),"Zona Extrema",IF(AND((N129=5),(O129=3)),"Zona Extrema","")))))))))))))</f>
        <v/>
      </c>
      <c r="Q129" s="274">
        <v>1</v>
      </c>
      <c r="R129" s="275">
        <f>'Evaluación del Control'!J180</f>
        <v>0</v>
      </c>
      <c r="S129" s="626" t="str">
        <f>'Evaluación del Control'!L180</f>
        <v/>
      </c>
      <c r="T129" s="627" t="str">
        <f>IF(M129="Corrupción",IF(S129="Preventivo","Probabilidad",IF(S129="Correctivo","Impacto","")),IF(S129="Preventivo","Probabilidad",IF(S129="","",IF(S129="Preventivo - Correctivo","Probabilidad - Impacto",IF(S129="Preventivo","Probabilidad",IF(S129="","",IF(S129="Preventivo - Correctivo","Probabilidad - Impacto","Impacto")))))))</f>
        <v/>
      </c>
      <c r="U129" s="628">
        <f>'Evaluación del Control'!Y185</f>
        <v>0</v>
      </c>
      <c r="V129" s="577" t="str">
        <f>'Evaluación del Control'!AD185</f>
        <v>No disminuye</v>
      </c>
      <c r="W129" s="577" t="str">
        <f>'Evaluación del Control'!AE185</f>
        <v>No disminuye</v>
      </c>
      <c r="X129" s="627">
        <f>+IFERROR(VLOOKUP('Evaluación del Control'!AF185,'Evaluación del Control'!$AG$6:$AL$14,5),0)</f>
        <v>0</v>
      </c>
      <c r="Y129" s="627">
        <f>+IFERROR(VLOOKUP('Evaluación del Control'!AF185,'Evaluación del Control'!$AG$6:$AL$14,6),0)</f>
        <v>0</v>
      </c>
      <c r="Z129" s="627" t="str">
        <f>IF(S129="","",IF((N129-X129)&lt;=0,1,(N129-X129)))</f>
        <v/>
      </c>
      <c r="AA129" s="627" t="str">
        <f>IF(S129="","",IF((O129-Y129)&lt;=0,1,(O129-Y129)))</f>
        <v/>
      </c>
      <c r="AB129" s="629" t="str">
        <f>IF(AND(OR(Z129=1,Z129=2),(OR(AA129=1,AA129=2))),"Zona Baja",IF(AND((Z129=3),(AA129=1)),"Zona Baja",IF(AND(OR(Z129=1,Z129=2),(AA129=3)),"Zona Moderada",IF(AND((Z129=4),(AA129=1)),"Zona Moderada",IF(AND((Z129=3),(AA129=2)),"Zona Moderada",IF(AND((Z129=5),(OR(AA129=1,AA129=2))),"Zona Alta",IF(AND((Z129=4),(OR(AA129=2,AA129=3))),"Zona Alta",IF(AND((Z129=3),(AA129=3)),"Zona Alta",IF(AND((Z129=2),(AA129=4)),"Zona Alta",IF(AND((Z129=1),(OR(AA129=4,AA129=5))),"Zona Alta",IF(AND((Z129=2),(AA129=5)),"Zona Extrema",IF(AND(OR(Z129=3,Z129=4,Z129=5),(OR(AA129=4,AA129=5))),"Zona Extrema",IF(AND((Z129=5),(AA129=3)),"Zona Extrema","")))))))))))))</f>
        <v/>
      </c>
      <c r="AC129" s="276">
        <v>1</v>
      </c>
      <c r="AD129" s="277"/>
      <c r="AE129" s="278"/>
      <c r="AF129" s="279"/>
      <c r="AG129" s="391"/>
      <c r="AH129" s="569"/>
      <c r="AI129" s="570"/>
      <c r="AJ129" s="572"/>
      <c r="AK129" s="569"/>
      <c r="AL129" s="570"/>
      <c r="AM129" s="572"/>
      <c r="AN129" s="569"/>
      <c r="AO129" s="570"/>
      <c r="AP129" s="572"/>
      <c r="AQ129" s="569"/>
      <c r="AR129" s="570"/>
      <c r="AS129" s="570"/>
      <c r="AT129" s="575"/>
      <c r="AU129" s="575"/>
      <c r="AV129" s="575"/>
      <c r="AW129" s="572"/>
      <c r="AX129" s="569"/>
      <c r="AY129" s="570"/>
      <c r="AZ129" s="572"/>
      <c r="BA129" s="569"/>
      <c r="BB129" s="570"/>
      <c r="BC129" s="572"/>
      <c r="BD129" s="569"/>
      <c r="BE129" s="570"/>
      <c r="BF129" s="572"/>
      <c r="BG129" s="569"/>
      <c r="BH129" s="570"/>
      <c r="BI129" s="568">
        <f>SUM(AW129:BH133)</f>
        <v>0</v>
      </c>
      <c r="BJ129" s="294"/>
      <c r="BK129" s="295"/>
      <c r="BL129" s="294"/>
      <c r="BM129" s="294"/>
      <c r="BN129" s="294"/>
      <c r="BO129" s="294"/>
      <c r="BP129" s="294"/>
      <c r="BQ129" s="294"/>
      <c r="BR129" s="294"/>
      <c r="BS129" s="294"/>
      <c r="BT129" s="294"/>
      <c r="BU129" s="294"/>
      <c r="BV129" s="294"/>
      <c r="BW129" s="294"/>
      <c r="BX129" s="294"/>
      <c r="BY129" s="294"/>
      <c r="BZ129" s="294"/>
    </row>
    <row r="130" spans="1:78" ht="30" hidden="1" customHeight="1" x14ac:dyDescent="0.25">
      <c r="A130" s="4"/>
      <c r="B130" s="483"/>
      <c r="C130" s="553"/>
      <c r="D130" s="392"/>
      <c r="E130" s="393"/>
      <c r="F130" s="393"/>
      <c r="G130" s="393"/>
      <c r="H130" s="571"/>
      <c r="I130" s="465"/>
      <c r="J130" s="462"/>
      <c r="K130" s="474"/>
      <c r="L130" s="575"/>
      <c r="M130" s="533"/>
      <c r="N130" s="462"/>
      <c r="O130" s="462"/>
      <c r="P130" s="462"/>
      <c r="Q130" s="303">
        <v>2</v>
      </c>
      <c r="R130" s="304">
        <f>'Evaluación del Control'!J181</f>
        <v>0</v>
      </c>
      <c r="S130" s="465"/>
      <c r="T130" s="462"/>
      <c r="U130" s="462"/>
      <c r="V130" s="462"/>
      <c r="W130" s="462"/>
      <c r="X130" s="462"/>
      <c r="Y130" s="462"/>
      <c r="Z130" s="462"/>
      <c r="AA130" s="462"/>
      <c r="AB130" s="474"/>
      <c r="AC130" s="356">
        <v>2</v>
      </c>
      <c r="AD130" s="85"/>
      <c r="AE130" s="412"/>
      <c r="AF130" s="394"/>
      <c r="AG130" s="395"/>
      <c r="AH130" s="462"/>
      <c r="AI130" s="571"/>
      <c r="AJ130" s="553"/>
      <c r="AK130" s="462"/>
      <c r="AL130" s="571"/>
      <c r="AM130" s="553"/>
      <c r="AN130" s="462"/>
      <c r="AO130" s="571"/>
      <c r="AP130" s="553"/>
      <c r="AQ130" s="462"/>
      <c r="AR130" s="571"/>
      <c r="AS130" s="571"/>
      <c r="AT130" s="575"/>
      <c r="AU130" s="575"/>
      <c r="AV130" s="575"/>
      <c r="AW130" s="553"/>
      <c r="AX130" s="462"/>
      <c r="AY130" s="571"/>
      <c r="AZ130" s="553"/>
      <c r="BA130" s="462"/>
      <c r="BB130" s="571"/>
      <c r="BC130" s="553"/>
      <c r="BD130" s="462"/>
      <c r="BE130" s="571"/>
      <c r="BF130" s="553"/>
      <c r="BG130" s="462"/>
      <c r="BH130" s="571"/>
      <c r="BI130" s="566"/>
      <c r="BJ130" s="294"/>
      <c r="BK130" s="294"/>
      <c r="BL130" s="294"/>
      <c r="BM130" s="294"/>
      <c r="BN130" s="294"/>
      <c r="BO130" s="294"/>
      <c r="BP130" s="294"/>
      <c r="BQ130" s="294"/>
      <c r="BR130" s="294"/>
      <c r="BS130" s="294"/>
      <c r="BT130" s="294"/>
      <c r="BU130" s="294"/>
      <c r="BV130" s="294"/>
      <c r="BW130" s="294"/>
      <c r="BX130" s="294"/>
      <c r="BY130" s="294"/>
      <c r="BZ130" s="294"/>
    </row>
    <row r="131" spans="1:78" ht="30" hidden="1" customHeight="1" x14ac:dyDescent="0.25">
      <c r="A131" s="4"/>
      <c r="B131" s="483"/>
      <c r="C131" s="553"/>
      <c r="D131" s="392"/>
      <c r="E131" s="393"/>
      <c r="F131" s="393"/>
      <c r="G131" s="393"/>
      <c r="H131" s="571"/>
      <c r="I131" s="465"/>
      <c r="J131" s="462"/>
      <c r="K131" s="474"/>
      <c r="L131" s="575"/>
      <c r="M131" s="533"/>
      <c r="N131" s="462"/>
      <c r="O131" s="462"/>
      <c r="P131" s="462"/>
      <c r="Q131" s="309">
        <v>3</v>
      </c>
      <c r="R131" s="310">
        <f>'Evaluación del Control'!J182</f>
        <v>0</v>
      </c>
      <c r="S131" s="465"/>
      <c r="T131" s="462"/>
      <c r="U131" s="462"/>
      <c r="V131" s="462"/>
      <c r="W131" s="462"/>
      <c r="X131" s="462"/>
      <c r="Y131" s="462"/>
      <c r="Z131" s="462"/>
      <c r="AA131" s="462"/>
      <c r="AB131" s="474"/>
      <c r="AC131" s="312">
        <v>3</v>
      </c>
      <c r="AD131" s="83"/>
      <c r="AE131" s="413"/>
      <c r="AF131" s="313"/>
      <c r="AG131" s="395"/>
      <c r="AH131" s="462"/>
      <c r="AI131" s="571"/>
      <c r="AJ131" s="553"/>
      <c r="AK131" s="462"/>
      <c r="AL131" s="571"/>
      <c r="AM131" s="553"/>
      <c r="AN131" s="462"/>
      <c r="AO131" s="571"/>
      <c r="AP131" s="553"/>
      <c r="AQ131" s="462"/>
      <c r="AR131" s="571"/>
      <c r="AS131" s="571"/>
      <c r="AT131" s="575"/>
      <c r="AU131" s="575"/>
      <c r="AV131" s="575"/>
      <c r="AW131" s="553"/>
      <c r="AX131" s="462"/>
      <c r="AY131" s="571"/>
      <c r="AZ131" s="553"/>
      <c r="BA131" s="462"/>
      <c r="BB131" s="571"/>
      <c r="BC131" s="553"/>
      <c r="BD131" s="462"/>
      <c r="BE131" s="571"/>
      <c r="BF131" s="553"/>
      <c r="BG131" s="462"/>
      <c r="BH131" s="571"/>
      <c r="BI131" s="566"/>
      <c r="BJ131" s="294"/>
      <c r="BK131" s="294"/>
      <c r="BL131" s="294"/>
      <c r="BM131" s="294"/>
      <c r="BN131" s="294"/>
      <c r="BO131" s="294"/>
      <c r="BP131" s="294"/>
      <c r="BQ131" s="294"/>
      <c r="BR131" s="294"/>
      <c r="BS131" s="294"/>
      <c r="BT131" s="294"/>
      <c r="BU131" s="294"/>
      <c r="BV131" s="294"/>
      <c r="BW131" s="294"/>
      <c r="BX131" s="294"/>
      <c r="BY131" s="294"/>
      <c r="BZ131" s="294"/>
    </row>
    <row r="132" spans="1:78" ht="30" hidden="1" customHeight="1" x14ac:dyDescent="0.25">
      <c r="A132" s="4"/>
      <c r="B132" s="483"/>
      <c r="C132" s="553"/>
      <c r="D132" s="392"/>
      <c r="E132" s="393"/>
      <c r="F132" s="393"/>
      <c r="G132" s="393"/>
      <c r="H132" s="571"/>
      <c r="I132" s="465"/>
      <c r="J132" s="462"/>
      <c r="K132" s="474"/>
      <c r="L132" s="575"/>
      <c r="M132" s="533"/>
      <c r="N132" s="462"/>
      <c r="O132" s="462"/>
      <c r="P132" s="462"/>
      <c r="Q132" s="309">
        <v>4</v>
      </c>
      <c r="R132" s="310">
        <f>'Evaluación del Control'!J183</f>
        <v>0</v>
      </c>
      <c r="S132" s="465"/>
      <c r="T132" s="462"/>
      <c r="U132" s="462"/>
      <c r="V132" s="462"/>
      <c r="W132" s="462"/>
      <c r="X132" s="462"/>
      <c r="Y132" s="462"/>
      <c r="Z132" s="462"/>
      <c r="AA132" s="462"/>
      <c r="AB132" s="474"/>
      <c r="AC132" s="312">
        <v>4</v>
      </c>
      <c r="AD132" s="83"/>
      <c r="AE132" s="413"/>
      <c r="AF132" s="313"/>
      <c r="AG132" s="395"/>
      <c r="AH132" s="462"/>
      <c r="AI132" s="571"/>
      <c r="AJ132" s="553"/>
      <c r="AK132" s="462"/>
      <c r="AL132" s="571"/>
      <c r="AM132" s="553"/>
      <c r="AN132" s="462"/>
      <c r="AO132" s="571"/>
      <c r="AP132" s="553"/>
      <c r="AQ132" s="462"/>
      <c r="AR132" s="571"/>
      <c r="AS132" s="571"/>
      <c r="AT132" s="575"/>
      <c r="AU132" s="575"/>
      <c r="AV132" s="575"/>
      <c r="AW132" s="553"/>
      <c r="AX132" s="462"/>
      <c r="AY132" s="571"/>
      <c r="AZ132" s="553"/>
      <c r="BA132" s="462"/>
      <c r="BB132" s="571"/>
      <c r="BC132" s="553"/>
      <c r="BD132" s="462"/>
      <c r="BE132" s="571"/>
      <c r="BF132" s="553"/>
      <c r="BG132" s="462"/>
      <c r="BH132" s="571"/>
      <c r="BI132" s="566"/>
      <c r="BJ132" s="294"/>
      <c r="BK132" s="294"/>
      <c r="BL132" s="294"/>
      <c r="BM132" s="294"/>
      <c r="BN132" s="294"/>
      <c r="BO132" s="294"/>
      <c r="BP132" s="294"/>
      <c r="BQ132" s="294"/>
      <c r="BR132" s="294"/>
      <c r="BS132" s="294"/>
      <c r="BT132" s="294"/>
      <c r="BU132" s="294"/>
      <c r="BV132" s="294"/>
      <c r="BW132" s="294"/>
      <c r="BX132" s="294"/>
      <c r="BY132" s="294"/>
      <c r="BZ132" s="294"/>
    </row>
    <row r="133" spans="1:78" ht="30" hidden="1" customHeight="1" x14ac:dyDescent="0.25">
      <c r="A133" s="4"/>
      <c r="B133" s="484"/>
      <c r="C133" s="554"/>
      <c r="D133" s="415"/>
      <c r="E133" s="416"/>
      <c r="F133" s="416"/>
      <c r="G133" s="416"/>
      <c r="H133" s="498"/>
      <c r="I133" s="485"/>
      <c r="J133" s="496"/>
      <c r="K133" s="619"/>
      <c r="L133" s="526"/>
      <c r="M133" s="604"/>
      <c r="N133" s="496"/>
      <c r="O133" s="496"/>
      <c r="P133" s="496"/>
      <c r="Q133" s="418">
        <v>5</v>
      </c>
      <c r="R133" s="364">
        <f>'Evaluación del Control'!J184</f>
        <v>0</v>
      </c>
      <c r="S133" s="485"/>
      <c r="T133" s="496"/>
      <c r="U133" s="496"/>
      <c r="V133" s="496"/>
      <c r="W133" s="496"/>
      <c r="X133" s="496"/>
      <c r="Y133" s="496"/>
      <c r="Z133" s="496"/>
      <c r="AA133" s="496"/>
      <c r="AB133" s="619"/>
      <c r="AC133" s="345">
        <v>5</v>
      </c>
      <c r="AD133" s="419"/>
      <c r="AE133" s="420"/>
      <c r="AF133" s="422"/>
      <c r="AG133" s="401"/>
      <c r="AH133" s="496"/>
      <c r="AI133" s="498"/>
      <c r="AJ133" s="554"/>
      <c r="AK133" s="496"/>
      <c r="AL133" s="498"/>
      <c r="AM133" s="554"/>
      <c r="AN133" s="496"/>
      <c r="AO133" s="498"/>
      <c r="AP133" s="554"/>
      <c r="AQ133" s="496"/>
      <c r="AR133" s="498"/>
      <c r="AS133" s="498"/>
      <c r="AT133" s="575"/>
      <c r="AU133" s="575"/>
      <c r="AV133" s="575"/>
      <c r="AW133" s="554"/>
      <c r="AX133" s="496"/>
      <c r="AY133" s="498"/>
      <c r="AZ133" s="554"/>
      <c r="BA133" s="496"/>
      <c r="BB133" s="498"/>
      <c r="BC133" s="554"/>
      <c r="BD133" s="496"/>
      <c r="BE133" s="498"/>
      <c r="BF133" s="554"/>
      <c r="BG133" s="496"/>
      <c r="BH133" s="498"/>
      <c r="BI133" s="567"/>
      <c r="BJ133" s="294"/>
      <c r="BK133" s="294"/>
      <c r="BL133" s="294"/>
      <c r="BM133" s="294"/>
      <c r="BN133" s="294"/>
      <c r="BO133" s="294"/>
      <c r="BP133" s="294"/>
      <c r="BQ133" s="294"/>
      <c r="BR133" s="294"/>
      <c r="BS133" s="294"/>
      <c r="BT133" s="294"/>
      <c r="BU133" s="294"/>
      <c r="BV133" s="294"/>
      <c r="BW133" s="294"/>
      <c r="BX133" s="294"/>
      <c r="BY133" s="294"/>
      <c r="BZ133" s="294"/>
    </row>
    <row r="134" spans="1:78" ht="30" hidden="1" customHeight="1" x14ac:dyDescent="0.25">
      <c r="A134" s="4"/>
      <c r="B134" s="650"/>
      <c r="C134" s="652"/>
      <c r="D134" s="383"/>
      <c r="E134" s="384"/>
      <c r="F134" s="384"/>
      <c r="G134" s="384"/>
      <c r="H134" s="616"/>
      <c r="I134" s="605"/>
      <c r="J134" s="577">
        <v>24</v>
      </c>
      <c r="K134" s="618"/>
      <c r="L134" s="612"/>
      <c r="M134" s="603"/>
      <c r="N134" s="602"/>
      <c r="O134" s="602"/>
      <c r="P134" s="621" t="str">
        <f>IF(AND(OR(N134=1,N134=2),(OR(O134=1,O134=2))),"Zona Baja",IF(AND((N134=3),(O134=1)),"Zona Baja",IF(AND(OR(N134=1,N134=2),(O134=3)),"Zona Moderada",IF(AND((N134=4),(O134=1)),"Zona Moderada",IF(AND((N134=3),(O134=2)),"Zona Moderada",IF(AND((N134=5),(OR(O134=1,O134=2))),"Zona Alta",IF(AND((N134=4),(OR(O134=2,O134=3))),"Zona Alta",IF(AND((N134=3),(O134=3)),"Zona Alta",IF(AND((N134=2),(O134=4)),"Zona Alta",IF(AND((N134=1),(OR(O134=4,O134=5))),"Zona Alta",IF(AND((N134=2),(O134=5)),"Zona Extrema",IF(AND(OR(N134=3,N134=4,N134=5),(OR(O134=4,O134=5))),"Zona Extrema",IF(AND((N134=5),(O134=3)),"Zona Extrema","")))))))))))))</f>
        <v/>
      </c>
      <c r="Q134" s="274">
        <v>1</v>
      </c>
      <c r="R134" s="275">
        <f>'Evaluación del Control'!J188</f>
        <v>0</v>
      </c>
      <c r="S134" s="626" t="str">
        <f>'Evaluación del Control'!L188</f>
        <v/>
      </c>
      <c r="T134" s="627" t="str">
        <f>IF(M134="Corrupción",IF(S134="Preventivo","Probabilidad",IF(S134="Correctivo","Impacto","")),IF(S134="Preventivo","Probabilidad",IF(S134="","",IF(S134="Preventivo - Correctivo","Probabilidad - Impacto",IF(S134="Preventivo","Probabilidad",IF(S134="","",IF(S134="Preventivo - Correctivo","Probabilidad - Impacto","Impacto")))))))</f>
        <v/>
      </c>
      <c r="U134" s="628">
        <f>'Evaluación del Control'!Y193</f>
        <v>0</v>
      </c>
      <c r="V134" s="577" t="str">
        <f>'Evaluación del Control'!AD193</f>
        <v>No disminuye</v>
      </c>
      <c r="W134" s="577" t="str">
        <f>'Evaluación del Control'!AE193</f>
        <v>No disminuye</v>
      </c>
      <c r="X134" s="627">
        <f>+IFERROR(VLOOKUP('Evaluación del Control'!AF193,'Evaluación del Control'!$AG$6:$AL$14,5),0)</f>
        <v>0</v>
      </c>
      <c r="Y134" s="627">
        <f>+IFERROR(VLOOKUP('Evaluación del Control'!AF193,'Evaluación del Control'!$AG$6:$AL$14,6),0)</f>
        <v>0</v>
      </c>
      <c r="Z134" s="627" t="str">
        <f>IF(S134="","",IF((N134-X134)&lt;=0,1,(N134-X134)))</f>
        <v/>
      </c>
      <c r="AA134" s="627" t="str">
        <f>IF(S134="","",IF((O134-Y134)&lt;=0,1,(O134-Y134)))</f>
        <v/>
      </c>
      <c r="AB134" s="629" t="str">
        <f>IF(AND(OR(Z134=1,Z134=2),(OR(AA134=1,AA134=2))),"Zona Baja",IF(AND((Z134=3),(AA134=1)),"Zona Baja",IF(AND(OR(Z134=1,Z134=2),(AA134=3)),"Zona Moderada",IF(AND((Z134=4),(AA134=1)),"Zona Moderada",IF(AND((Z134=3),(AA134=2)),"Zona Moderada",IF(AND((Z134=5),(OR(AA134=1,AA134=2))),"Zona Alta",IF(AND((Z134=4),(OR(AA134=2,AA134=3))),"Zona Alta",IF(AND((Z134=3),(AA134=3)),"Zona Alta",IF(AND((Z134=2),(AA134=4)),"Zona Alta",IF(AND((Z134=1),(OR(AA134=4,AA134=5))),"Zona Alta",IF(AND((Z134=2),(AA134=5)),"Zona Extrema",IF(AND(OR(Z134=3,Z134=4,Z134=5),(OR(AA134=4,AA134=5))),"Zona Extrema",IF(AND((Z134=5),(AA134=3)),"Zona Extrema","")))))))))))))</f>
        <v/>
      </c>
      <c r="AC134" s="276">
        <v>1</v>
      </c>
      <c r="AD134" s="277"/>
      <c r="AE134" s="278"/>
      <c r="AF134" s="279"/>
      <c r="AG134" s="391"/>
      <c r="AH134" s="569"/>
      <c r="AI134" s="570"/>
      <c r="AJ134" s="572"/>
      <c r="AK134" s="569"/>
      <c r="AL134" s="570"/>
      <c r="AM134" s="572"/>
      <c r="AN134" s="569"/>
      <c r="AO134" s="570"/>
      <c r="AP134" s="572"/>
      <c r="AQ134" s="569"/>
      <c r="AR134" s="570"/>
      <c r="AS134" s="570"/>
      <c r="AT134" s="575"/>
      <c r="AU134" s="575"/>
      <c r="AV134" s="575"/>
      <c r="AW134" s="572"/>
      <c r="AX134" s="569"/>
      <c r="AY134" s="570"/>
      <c r="AZ134" s="572"/>
      <c r="BA134" s="569"/>
      <c r="BB134" s="570"/>
      <c r="BC134" s="572"/>
      <c r="BD134" s="569"/>
      <c r="BE134" s="570"/>
      <c r="BF134" s="572"/>
      <c r="BG134" s="569"/>
      <c r="BH134" s="570"/>
      <c r="BI134" s="568">
        <f>SUM(AW134:BH138)</f>
        <v>0</v>
      </c>
      <c r="BJ134" s="294"/>
      <c r="BK134" s="295"/>
      <c r="BL134" s="294"/>
      <c r="BM134" s="294"/>
      <c r="BN134" s="294"/>
      <c r="BO134" s="294"/>
      <c r="BP134" s="294"/>
      <c r="BQ134" s="294"/>
      <c r="BR134" s="294"/>
      <c r="BS134" s="294"/>
      <c r="BT134" s="294"/>
      <c r="BU134" s="294"/>
      <c r="BV134" s="294"/>
      <c r="BW134" s="294"/>
      <c r="BX134" s="294"/>
      <c r="BY134" s="294"/>
      <c r="BZ134" s="294"/>
    </row>
    <row r="135" spans="1:78" ht="30" hidden="1" customHeight="1" x14ac:dyDescent="0.25">
      <c r="A135" s="4"/>
      <c r="B135" s="483"/>
      <c r="C135" s="553"/>
      <c r="D135" s="392"/>
      <c r="E135" s="393"/>
      <c r="F135" s="393"/>
      <c r="G135" s="393"/>
      <c r="H135" s="571"/>
      <c r="I135" s="465"/>
      <c r="J135" s="462"/>
      <c r="K135" s="474"/>
      <c r="L135" s="575"/>
      <c r="M135" s="533"/>
      <c r="N135" s="462"/>
      <c r="O135" s="462"/>
      <c r="P135" s="462"/>
      <c r="Q135" s="303">
        <v>2</v>
      </c>
      <c r="R135" s="304">
        <f>'Evaluación del Control'!J189</f>
        <v>0</v>
      </c>
      <c r="S135" s="465"/>
      <c r="T135" s="462"/>
      <c r="U135" s="462"/>
      <c r="V135" s="462"/>
      <c r="W135" s="462"/>
      <c r="X135" s="462"/>
      <c r="Y135" s="462"/>
      <c r="Z135" s="462"/>
      <c r="AA135" s="462"/>
      <c r="AB135" s="474"/>
      <c r="AC135" s="356">
        <v>2</v>
      </c>
      <c r="AD135" s="85"/>
      <c r="AE135" s="412"/>
      <c r="AF135" s="394"/>
      <c r="AG135" s="395"/>
      <c r="AH135" s="462"/>
      <c r="AI135" s="571"/>
      <c r="AJ135" s="553"/>
      <c r="AK135" s="462"/>
      <c r="AL135" s="571"/>
      <c r="AM135" s="553"/>
      <c r="AN135" s="462"/>
      <c r="AO135" s="571"/>
      <c r="AP135" s="553"/>
      <c r="AQ135" s="462"/>
      <c r="AR135" s="571"/>
      <c r="AS135" s="571"/>
      <c r="AT135" s="575"/>
      <c r="AU135" s="575"/>
      <c r="AV135" s="575"/>
      <c r="AW135" s="553"/>
      <c r="AX135" s="462"/>
      <c r="AY135" s="571"/>
      <c r="AZ135" s="553"/>
      <c r="BA135" s="462"/>
      <c r="BB135" s="571"/>
      <c r="BC135" s="553"/>
      <c r="BD135" s="462"/>
      <c r="BE135" s="571"/>
      <c r="BF135" s="553"/>
      <c r="BG135" s="462"/>
      <c r="BH135" s="571"/>
      <c r="BI135" s="566"/>
      <c r="BJ135" s="294"/>
      <c r="BK135" s="294"/>
      <c r="BL135" s="294"/>
      <c r="BM135" s="294"/>
      <c r="BN135" s="294"/>
      <c r="BO135" s="294"/>
      <c r="BP135" s="294"/>
      <c r="BQ135" s="294"/>
      <c r="BR135" s="294"/>
      <c r="BS135" s="294"/>
      <c r="BT135" s="294"/>
      <c r="BU135" s="294"/>
      <c r="BV135" s="294"/>
      <c r="BW135" s="294"/>
      <c r="BX135" s="294"/>
      <c r="BY135" s="294"/>
      <c r="BZ135" s="294"/>
    </row>
    <row r="136" spans="1:78" ht="30" hidden="1" customHeight="1" x14ac:dyDescent="0.25">
      <c r="A136" s="4"/>
      <c r="B136" s="483"/>
      <c r="C136" s="553"/>
      <c r="D136" s="392"/>
      <c r="E136" s="393"/>
      <c r="F136" s="393"/>
      <c r="G136" s="393"/>
      <c r="H136" s="571"/>
      <c r="I136" s="465"/>
      <c r="J136" s="462"/>
      <c r="K136" s="474"/>
      <c r="L136" s="575"/>
      <c r="M136" s="533"/>
      <c r="N136" s="462"/>
      <c r="O136" s="462"/>
      <c r="P136" s="462"/>
      <c r="Q136" s="309">
        <v>3</v>
      </c>
      <c r="R136" s="310">
        <f>'Evaluación del Control'!J190</f>
        <v>0</v>
      </c>
      <c r="S136" s="465"/>
      <c r="T136" s="462"/>
      <c r="U136" s="462"/>
      <c r="V136" s="462"/>
      <c r="W136" s="462"/>
      <c r="X136" s="462"/>
      <c r="Y136" s="462"/>
      <c r="Z136" s="462"/>
      <c r="AA136" s="462"/>
      <c r="AB136" s="474"/>
      <c r="AC136" s="312">
        <v>3</v>
      </c>
      <c r="AD136" s="83"/>
      <c r="AE136" s="413"/>
      <c r="AF136" s="313"/>
      <c r="AG136" s="395"/>
      <c r="AH136" s="462"/>
      <c r="AI136" s="571"/>
      <c r="AJ136" s="553"/>
      <c r="AK136" s="462"/>
      <c r="AL136" s="571"/>
      <c r="AM136" s="553"/>
      <c r="AN136" s="462"/>
      <c r="AO136" s="571"/>
      <c r="AP136" s="553"/>
      <c r="AQ136" s="462"/>
      <c r="AR136" s="571"/>
      <c r="AS136" s="571"/>
      <c r="AT136" s="575"/>
      <c r="AU136" s="575"/>
      <c r="AV136" s="575"/>
      <c r="AW136" s="553"/>
      <c r="AX136" s="462"/>
      <c r="AY136" s="571"/>
      <c r="AZ136" s="553"/>
      <c r="BA136" s="462"/>
      <c r="BB136" s="571"/>
      <c r="BC136" s="553"/>
      <c r="BD136" s="462"/>
      <c r="BE136" s="571"/>
      <c r="BF136" s="553"/>
      <c r="BG136" s="462"/>
      <c r="BH136" s="571"/>
      <c r="BI136" s="566"/>
      <c r="BJ136" s="294"/>
      <c r="BK136" s="294"/>
      <c r="BL136" s="294"/>
      <c r="BM136" s="294"/>
      <c r="BN136" s="294"/>
      <c r="BO136" s="294"/>
      <c r="BP136" s="294"/>
      <c r="BQ136" s="294"/>
      <c r="BR136" s="294"/>
      <c r="BS136" s="294"/>
      <c r="BT136" s="294"/>
      <c r="BU136" s="294"/>
      <c r="BV136" s="294"/>
      <c r="BW136" s="294"/>
      <c r="BX136" s="294"/>
      <c r="BY136" s="294"/>
      <c r="BZ136" s="294"/>
    </row>
    <row r="137" spans="1:78" ht="30" hidden="1" customHeight="1" x14ac:dyDescent="0.25">
      <c r="A137" s="4"/>
      <c r="B137" s="483"/>
      <c r="C137" s="553"/>
      <c r="D137" s="392"/>
      <c r="E137" s="393"/>
      <c r="F137" s="393"/>
      <c r="G137" s="393"/>
      <c r="H137" s="571"/>
      <c r="I137" s="465"/>
      <c r="J137" s="462"/>
      <c r="K137" s="474"/>
      <c r="L137" s="575"/>
      <c r="M137" s="533"/>
      <c r="N137" s="462"/>
      <c r="O137" s="462"/>
      <c r="P137" s="462"/>
      <c r="Q137" s="309">
        <v>4</v>
      </c>
      <c r="R137" s="310">
        <f>'Evaluación del Control'!J191</f>
        <v>0</v>
      </c>
      <c r="S137" s="465"/>
      <c r="T137" s="462"/>
      <c r="U137" s="462"/>
      <c r="V137" s="462"/>
      <c r="W137" s="462"/>
      <c r="X137" s="462"/>
      <c r="Y137" s="462"/>
      <c r="Z137" s="462"/>
      <c r="AA137" s="462"/>
      <c r="AB137" s="474"/>
      <c r="AC137" s="312">
        <v>4</v>
      </c>
      <c r="AD137" s="83"/>
      <c r="AE137" s="413"/>
      <c r="AF137" s="313"/>
      <c r="AG137" s="395"/>
      <c r="AH137" s="462"/>
      <c r="AI137" s="571"/>
      <c r="AJ137" s="553"/>
      <c r="AK137" s="462"/>
      <c r="AL137" s="571"/>
      <c r="AM137" s="553"/>
      <c r="AN137" s="462"/>
      <c r="AO137" s="571"/>
      <c r="AP137" s="553"/>
      <c r="AQ137" s="462"/>
      <c r="AR137" s="571"/>
      <c r="AS137" s="571"/>
      <c r="AT137" s="575"/>
      <c r="AU137" s="575"/>
      <c r="AV137" s="575"/>
      <c r="AW137" s="553"/>
      <c r="AX137" s="462"/>
      <c r="AY137" s="571"/>
      <c r="AZ137" s="553"/>
      <c r="BA137" s="462"/>
      <c r="BB137" s="571"/>
      <c r="BC137" s="553"/>
      <c r="BD137" s="462"/>
      <c r="BE137" s="571"/>
      <c r="BF137" s="553"/>
      <c r="BG137" s="462"/>
      <c r="BH137" s="571"/>
      <c r="BI137" s="566"/>
      <c r="BJ137" s="294"/>
      <c r="BK137" s="294"/>
      <c r="BL137" s="294"/>
      <c r="BM137" s="294"/>
      <c r="BN137" s="294"/>
      <c r="BO137" s="294"/>
      <c r="BP137" s="294"/>
      <c r="BQ137" s="294"/>
      <c r="BR137" s="294"/>
      <c r="BS137" s="294"/>
      <c r="BT137" s="294"/>
      <c r="BU137" s="294"/>
      <c r="BV137" s="294"/>
      <c r="BW137" s="294"/>
      <c r="BX137" s="294"/>
      <c r="BY137" s="294"/>
      <c r="BZ137" s="294"/>
    </row>
    <row r="138" spans="1:78" ht="30" hidden="1" customHeight="1" x14ac:dyDescent="0.25">
      <c r="A138" s="4"/>
      <c r="B138" s="484"/>
      <c r="C138" s="554"/>
      <c r="D138" s="415"/>
      <c r="E138" s="416"/>
      <c r="F138" s="416"/>
      <c r="G138" s="416"/>
      <c r="H138" s="498"/>
      <c r="I138" s="485"/>
      <c r="J138" s="496"/>
      <c r="K138" s="619"/>
      <c r="L138" s="526"/>
      <c r="M138" s="604"/>
      <c r="N138" s="496"/>
      <c r="O138" s="496"/>
      <c r="P138" s="496"/>
      <c r="Q138" s="418">
        <v>5</v>
      </c>
      <c r="R138" s="364">
        <f>'Evaluación del Control'!J192</f>
        <v>0</v>
      </c>
      <c r="S138" s="485"/>
      <c r="T138" s="496"/>
      <c r="U138" s="496"/>
      <c r="V138" s="496"/>
      <c r="W138" s="496"/>
      <c r="X138" s="496"/>
      <c r="Y138" s="496"/>
      <c r="Z138" s="496"/>
      <c r="AA138" s="496"/>
      <c r="AB138" s="619"/>
      <c r="AC138" s="345">
        <v>5</v>
      </c>
      <c r="AD138" s="419"/>
      <c r="AE138" s="420"/>
      <c r="AF138" s="422"/>
      <c r="AG138" s="401"/>
      <c r="AH138" s="496"/>
      <c r="AI138" s="498"/>
      <c r="AJ138" s="554"/>
      <c r="AK138" s="496"/>
      <c r="AL138" s="498"/>
      <c r="AM138" s="554"/>
      <c r="AN138" s="496"/>
      <c r="AO138" s="498"/>
      <c r="AP138" s="554"/>
      <c r="AQ138" s="496"/>
      <c r="AR138" s="498"/>
      <c r="AS138" s="498"/>
      <c r="AT138" s="575"/>
      <c r="AU138" s="575"/>
      <c r="AV138" s="575"/>
      <c r="AW138" s="554"/>
      <c r="AX138" s="496"/>
      <c r="AY138" s="498"/>
      <c r="AZ138" s="554"/>
      <c r="BA138" s="496"/>
      <c r="BB138" s="498"/>
      <c r="BC138" s="554"/>
      <c r="BD138" s="496"/>
      <c r="BE138" s="498"/>
      <c r="BF138" s="554"/>
      <c r="BG138" s="496"/>
      <c r="BH138" s="498"/>
      <c r="BI138" s="567"/>
      <c r="BJ138" s="294"/>
      <c r="BK138" s="294"/>
      <c r="BL138" s="294"/>
      <c r="BM138" s="294"/>
      <c r="BN138" s="294"/>
      <c r="BO138" s="294"/>
      <c r="BP138" s="294"/>
      <c r="BQ138" s="294"/>
      <c r="BR138" s="294"/>
      <c r="BS138" s="294"/>
      <c r="BT138" s="294"/>
      <c r="BU138" s="294"/>
      <c r="BV138" s="294"/>
      <c r="BW138" s="294"/>
      <c r="BX138" s="294"/>
      <c r="BY138" s="294"/>
      <c r="BZ138" s="294"/>
    </row>
    <row r="139" spans="1:78" ht="30" hidden="1" customHeight="1" x14ac:dyDescent="0.25">
      <c r="A139" s="4"/>
      <c r="B139" s="650"/>
      <c r="C139" s="652"/>
      <c r="D139" s="383"/>
      <c r="E139" s="384"/>
      <c r="F139" s="384"/>
      <c r="G139" s="384"/>
      <c r="H139" s="616"/>
      <c r="I139" s="605"/>
      <c r="J139" s="577">
        <v>25</v>
      </c>
      <c r="K139" s="618"/>
      <c r="L139" s="612"/>
      <c r="M139" s="603"/>
      <c r="N139" s="602"/>
      <c r="O139" s="602"/>
      <c r="P139" s="621" t="str">
        <f>IF(AND(OR(N139=1,N139=2),(OR(O139=1,O139=2))),"Zona Baja",IF(AND((N139=3),(O139=1)),"Zona Baja",IF(AND(OR(N139=1,N139=2),(O139=3)),"Zona Moderada",IF(AND((N139=4),(O139=1)),"Zona Moderada",IF(AND((N139=3),(O139=2)),"Zona Moderada",IF(AND((N139=5),(OR(O139=1,O139=2))),"Zona Alta",IF(AND((N139=4),(OR(O139=2,O139=3))),"Zona Alta",IF(AND((N139=3),(O139=3)),"Zona Alta",IF(AND((N139=2),(O139=4)),"Zona Alta",IF(AND((N139=1),(OR(O139=4,O139=5))),"Zona Alta",IF(AND((N139=2),(O139=5)),"Zona Extrema",IF(AND(OR(N139=3,N139=4,N139=5),(OR(O139=4,O139=5))),"Zona Extrema",IF(AND((N139=5),(O139=3)),"Zona Extrema","")))))))))))))</f>
        <v/>
      </c>
      <c r="Q139" s="274">
        <v>1</v>
      </c>
      <c r="R139" s="275">
        <f>'Evaluación del Control'!J196</f>
        <v>0</v>
      </c>
      <c r="S139" s="626" t="str">
        <f>'Evaluación del Control'!L196</f>
        <v/>
      </c>
      <c r="T139" s="627" t="str">
        <f>IF(M139="Corrupción",IF(S139="Preventivo","Probabilidad",IF(S139="Correctivo","Impacto","")),IF(S139="Preventivo","Probabilidad",IF(S139="","",IF(S139="Preventivo - Correctivo","Probabilidad - Impacto",IF(S139="Preventivo","Probabilidad",IF(S139="","",IF(S139="Preventivo - Correctivo","Probabilidad - Impacto","Impacto")))))))</f>
        <v/>
      </c>
      <c r="U139" s="628">
        <f>'Evaluación del Control'!Y201</f>
        <v>0</v>
      </c>
      <c r="V139" s="577" t="str">
        <f>'Evaluación del Control'!AD201</f>
        <v>No disminuye</v>
      </c>
      <c r="W139" s="577" t="str">
        <f>'Evaluación del Control'!AE201</f>
        <v>No disminuye</v>
      </c>
      <c r="X139" s="627">
        <f>+IFERROR(VLOOKUP('Evaluación del Control'!AF201,'Evaluación del Control'!$AG$6:$AL$14,5),0)</f>
        <v>0</v>
      </c>
      <c r="Y139" s="627">
        <f>+IFERROR(VLOOKUP('Evaluación del Control'!AF201,'Evaluación del Control'!$AG$6:$AL$14,6),0)</f>
        <v>0</v>
      </c>
      <c r="Z139" s="627" t="str">
        <f>IF(S139="","",IF((N139-X139)&lt;=0,1,(N139-X139)))</f>
        <v/>
      </c>
      <c r="AA139" s="627" t="str">
        <f>IF(S139="","",IF((O139-Y139)&lt;=0,1,(O139-Y139)))</f>
        <v/>
      </c>
      <c r="AB139" s="629" t="str">
        <f>IF(AND(OR(Z139=1,Z139=2),(OR(AA139=1,AA139=2))),"Zona Baja",IF(AND((Z139=3),(AA139=1)),"Zona Baja",IF(AND(OR(Z139=1,Z139=2),(AA139=3)),"Zona Moderada",IF(AND((Z139=4),(AA139=1)),"Zona Moderada",IF(AND((Z139=3),(AA139=2)),"Zona Moderada",IF(AND((Z139=5),(OR(AA139=1,AA139=2))),"Zona Alta",IF(AND((Z139=4),(OR(AA139=2,AA139=3))),"Zona Alta",IF(AND((Z139=3),(AA139=3)),"Zona Alta",IF(AND((Z139=2),(AA139=4)),"Zona Alta",IF(AND((Z139=1),(OR(AA139=4,AA139=5))),"Zona Alta",IF(AND((Z139=2),(AA139=5)),"Zona Extrema",IF(AND(OR(Z139=3,Z139=4,Z139=5),(OR(AA139=4,AA139=5))),"Zona Extrema",IF(AND((Z139=5),(AA139=3)),"Zona Extrema","")))))))))))))</f>
        <v/>
      </c>
      <c r="AC139" s="276">
        <v>1</v>
      </c>
      <c r="AD139" s="277"/>
      <c r="AE139" s="278"/>
      <c r="AF139" s="279"/>
      <c r="AG139" s="391"/>
      <c r="AH139" s="569"/>
      <c r="AI139" s="570"/>
      <c r="AJ139" s="572"/>
      <c r="AK139" s="569"/>
      <c r="AL139" s="570"/>
      <c r="AM139" s="572"/>
      <c r="AN139" s="569"/>
      <c r="AO139" s="570"/>
      <c r="AP139" s="572"/>
      <c r="AQ139" s="569"/>
      <c r="AR139" s="570"/>
      <c r="AS139" s="570"/>
      <c r="AT139" s="575"/>
      <c r="AU139" s="575"/>
      <c r="AV139" s="575"/>
      <c r="AW139" s="572"/>
      <c r="AX139" s="569"/>
      <c r="AY139" s="570"/>
      <c r="AZ139" s="572"/>
      <c r="BA139" s="569"/>
      <c r="BB139" s="570"/>
      <c r="BC139" s="572"/>
      <c r="BD139" s="569"/>
      <c r="BE139" s="570"/>
      <c r="BF139" s="572"/>
      <c r="BG139" s="569"/>
      <c r="BH139" s="570"/>
      <c r="BI139" s="568">
        <f>SUM(AW139:BH143)</f>
        <v>0</v>
      </c>
      <c r="BJ139" s="294"/>
      <c r="BK139" s="295"/>
      <c r="BL139" s="294"/>
      <c r="BM139" s="294"/>
      <c r="BN139" s="294"/>
      <c r="BO139" s="294"/>
      <c r="BP139" s="294"/>
      <c r="BQ139" s="294"/>
      <c r="BR139" s="294"/>
      <c r="BS139" s="294"/>
      <c r="BT139" s="294"/>
      <c r="BU139" s="294"/>
      <c r="BV139" s="294"/>
      <c r="BW139" s="294"/>
      <c r="BX139" s="294"/>
      <c r="BY139" s="294"/>
      <c r="BZ139" s="294"/>
    </row>
    <row r="140" spans="1:78" ht="30" hidden="1" customHeight="1" x14ac:dyDescent="0.25">
      <c r="A140" s="4"/>
      <c r="B140" s="483"/>
      <c r="C140" s="553"/>
      <c r="D140" s="392"/>
      <c r="E140" s="393"/>
      <c r="F140" s="393"/>
      <c r="G140" s="393"/>
      <c r="H140" s="571"/>
      <c r="I140" s="465"/>
      <c r="J140" s="462"/>
      <c r="K140" s="474"/>
      <c r="L140" s="575"/>
      <c r="M140" s="533"/>
      <c r="N140" s="462"/>
      <c r="O140" s="462"/>
      <c r="P140" s="462"/>
      <c r="Q140" s="303">
        <v>2</v>
      </c>
      <c r="R140" s="304">
        <f>'Evaluación del Control'!J197</f>
        <v>0</v>
      </c>
      <c r="S140" s="465"/>
      <c r="T140" s="462"/>
      <c r="U140" s="462"/>
      <c r="V140" s="462"/>
      <c r="W140" s="462"/>
      <c r="X140" s="462"/>
      <c r="Y140" s="462"/>
      <c r="Z140" s="462"/>
      <c r="AA140" s="462"/>
      <c r="AB140" s="474"/>
      <c r="AC140" s="356">
        <v>2</v>
      </c>
      <c r="AD140" s="85"/>
      <c r="AE140" s="412"/>
      <c r="AF140" s="394"/>
      <c r="AG140" s="395"/>
      <c r="AH140" s="462"/>
      <c r="AI140" s="571"/>
      <c r="AJ140" s="553"/>
      <c r="AK140" s="462"/>
      <c r="AL140" s="571"/>
      <c r="AM140" s="553"/>
      <c r="AN140" s="462"/>
      <c r="AO140" s="571"/>
      <c r="AP140" s="553"/>
      <c r="AQ140" s="462"/>
      <c r="AR140" s="571"/>
      <c r="AS140" s="571"/>
      <c r="AT140" s="575"/>
      <c r="AU140" s="575"/>
      <c r="AV140" s="575"/>
      <c r="AW140" s="553"/>
      <c r="AX140" s="462"/>
      <c r="AY140" s="571"/>
      <c r="AZ140" s="553"/>
      <c r="BA140" s="462"/>
      <c r="BB140" s="571"/>
      <c r="BC140" s="553"/>
      <c r="BD140" s="462"/>
      <c r="BE140" s="571"/>
      <c r="BF140" s="553"/>
      <c r="BG140" s="462"/>
      <c r="BH140" s="571"/>
      <c r="BI140" s="566"/>
      <c r="BJ140" s="294"/>
      <c r="BK140" s="294"/>
      <c r="BL140" s="294"/>
      <c r="BM140" s="294"/>
      <c r="BN140" s="294"/>
      <c r="BO140" s="294"/>
      <c r="BP140" s="294"/>
      <c r="BQ140" s="294"/>
      <c r="BR140" s="294"/>
      <c r="BS140" s="294"/>
      <c r="BT140" s="294"/>
      <c r="BU140" s="294"/>
      <c r="BV140" s="294"/>
      <c r="BW140" s="294"/>
      <c r="BX140" s="294"/>
      <c r="BY140" s="294"/>
      <c r="BZ140" s="294"/>
    </row>
    <row r="141" spans="1:78" ht="30" hidden="1" customHeight="1" x14ac:dyDescent="0.25">
      <c r="A141" s="4"/>
      <c r="B141" s="483"/>
      <c r="C141" s="553"/>
      <c r="D141" s="392"/>
      <c r="E141" s="393"/>
      <c r="F141" s="393"/>
      <c r="G141" s="393"/>
      <c r="H141" s="571"/>
      <c r="I141" s="465"/>
      <c r="J141" s="462"/>
      <c r="K141" s="474"/>
      <c r="L141" s="575"/>
      <c r="M141" s="533"/>
      <c r="N141" s="462"/>
      <c r="O141" s="462"/>
      <c r="P141" s="462"/>
      <c r="Q141" s="309">
        <v>3</v>
      </c>
      <c r="R141" s="310">
        <f>'Evaluación del Control'!J198</f>
        <v>0</v>
      </c>
      <c r="S141" s="465"/>
      <c r="T141" s="462"/>
      <c r="U141" s="462"/>
      <c r="V141" s="462"/>
      <c r="W141" s="462"/>
      <c r="X141" s="462"/>
      <c r="Y141" s="462"/>
      <c r="Z141" s="462"/>
      <c r="AA141" s="462"/>
      <c r="AB141" s="474"/>
      <c r="AC141" s="312">
        <v>3</v>
      </c>
      <c r="AD141" s="83"/>
      <c r="AE141" s="413"/>
      <c r="AF141" s="313"/>
      <c r="AG141" s="395"/>
      <c r="AH141" s="462"/>
      <c r="AI141" s="571"/>
      <c r="AJ141" s="553"/>
      <c r="AK141" s="462"/>
      <c r="AL141" s="571"/>
      <c r="AM141" s="553"/>
      <c r="AN141" s="462"/>
      <c r="AO141" s="571"/>
      <c r="AP141" s="553"/>
      <c r="AQ141" s="462"/>
      <c r="AR141" s="571"/>
      <c r="AS141" s="571"/>
      <c r="AT141" s="575"/>
      <c r="AU141" s="575"/>
      <c r="AV141" s="575"/>
      <c r="AW141" s="553"/>
      <c r="AX141" s="462"/>
      <c r="AY141" s="571"/>
      <c r="AZ141" s="553"/>
      <c r="BA141" s="462"/>
      <c r="BB141" s="571"/>
      <c r="BC141" s="553"/>
      <c r="BD141" s="462"/>
      <c r="BE141" s="571"/>
      <c r="BF141" s="553"/>
      <c r="BG141" s="462"/>
      <c r="BH141" s="571"/>
      <c r="BI141" s="566"/>
      <c r="BJ141" s="294"/>
      <c r="BK141" s="294"/>
      <c r="BL141" s="294"/>
      <c r="BM141" s="294"/>
      <c r="BN141" s="294"/>
      <c r="BO141" s="294"/>
      <c r="BP141" s="294"/>
      <c r="BQ141" s="294"/>
      <c r="BR141" s="294"/>
      <c r="BS141" s="294"/>
      <c r="BT141" s="294"/>
      <c r="BU141" s="294"/>
      <c r="BV141" s="294"/>
      <c r="BW141" s="294"/>
      <c r="BX141" s="294"/>
      <c r="BY141" s="294"/>
      <c r="BZ141" s="294"/>
    </row>
    <row r="142" spans="1:78" ht="30" hidden="1" customHeight="1" x14ac:dyDescent="0.25">
      <c r="A142" s="4"/>
      <c r="B142" s="483"/>
      <c r="C142" s="553"/>
      <c r="D142" s="392"/>
      <c r="E142" s="393"/>
      <c r="F142" s="393"/>
      <c r="G142" s="393"/>
      <c r="H142" s="571"/>
      <c r="I142" s="465"/>
      <c r="J142" s="462"/>
      <c r="K142" s="474"/>
      <c r="L142" s="575"/>
      <c r="M142" s="533"/>
      <c r="N142" s="462"/>
      <c r="O142" s="462"/>
      <c r="P142" s="462"/>
      <c r="Q142" s="309">
        <v>4</v>
      </c>
      <c r="R142" s="310">
        <f>'Evaluación del Control'!J199</f>
        <v>0</v>
      </c>
      <c r="S142" s="465"/>
      <c r="T142" s="462"/>
      <c r="U142" s="462"/>
      <c r="V142" s="462"/>
      <c r="W142" s="462"/>
      <c r="X142" s="462"/>
      <c r="Y142" s="462"/>
      <c r="Z142" s="462"/>
      <c r="AA142" s="462"/>
      <c r="AB142" s="474"/>
      <c r="AC142" s="312">
        <v>4</v>
      </c>
      <c r="AD142" s="83"/>
      <c r="AE142" s="413"/>
      <c r="AF142" s="313"/>
      <c r="AG142" s="395"/>
      <c r="AH142" s="462"/>
      <c r="AI142" s="571"/>
      <c r="AJ142" s="553"/>
      <c r="AK142" s="462"/>
      <c r="AL142" s="571"/>
      <c r="AM142" s="553"/>
      <c r="AN142" s="462"/>
      <c r="AO142" s="571"/>
      <c r="AP142" s="553"/>
      <c r="AQ142" s="462"/>
      <c r="AR142" s="571"/>
      <c r="AS142" s="571"/>
      <c r="AT142" s="575"/>
      <c r="AU142" s="575"/>
      <c r="AV142" s="575"/>
      <c r="AW142" s="553"/>
      <c r="AX142" s="462"/>
      <c r="AY142" s="571"/>
      <c r="AZ142" s="553"/>
      <c r="BA142" s="462"/>
      <c r="BB142" s="571"/>
      <c r="BC142" s="553"/>
      <c r="BD142" s="462"/>
      <c r="BE142" s="571"/>
      <c r="BF142" s="553"/>
      <c r="BG142" s="462"/>
      <c r="BH142" s="571"/>
      <c r="BI142" s="566"/>
      <c r="BJ142" s="294"/>
      <c r="BK142" s="294"/>
      <c r="BL142" s="294"/>
      <c r="BM142" s="294"/>
      <c r="BN142" s="294"/>
      <c r="BO142" s="294"/>
      <c r="BP142" s="294"/>
      <c r="BQ142" s="294"/>
      <c r="BR142" s="294"/>
      <c r="BS142" s="294"/>
      <c r="BT142" s="294"/>
      <c r="BU142" s="294"/>
      <c r="BV142" s="294"/>
      <c r="BW142" s="294"/>
      <c r="BX142" s="294"/>
      <c r="BY142" s="294"/>
      <c r="BZ142" s="294"/>
    </row>
    <row r="143" spans="1:78" ht="30" hidden="1" customHeight="1" x14ac:dyDescent="0.25">
      <c r="A143" s="4"/>
      <c r="B143" s="484"/>
      <c r="C143" s="554"/>
      <c r="D143" s="415"/>
      <c r="E143" s="416"/>
      <c r="F143" s="416"/>
      <c r="G143" s="416"/>
      <c r="H143" s="498"/>
      <c r="I143" s="485"/>
      <c r="J143" s="496"/>
      <c r="K143" s="619"/>
      <c r="L143" s="526"/>
      <c r="M143" s="604"/>
      <c r="N143" s="496"/>
      <c r="O143" s="496"/>
      <c r="P143" s="496"/>
      <c r="Q143" s="418">
        <v>5</v>
      </c>
      <c r="R143" s="310">
        <f>'Evaluación del Control'!J200</f>
        <v>0</v>
      </c>
      <c r="S143" s="485"/>
      <c r="T143" s="496"/>
      <c r="U143" s="496"/>
      <c r="V143" s="496"/>
      <c r="W143" s="496"/>
      <c r="X143" s="496"/>
      <c r="Y143" s="496"/>
      <c r="Z143" s="496"/>
      <c r="AA143" s="496"/>
      <c r="AB143" s="619"/>
      <c r="AC143" s="345">
        <v>5</v>
      </c>
      <c r="AD143" s="419"/>
      <c r="AE143" s="420"/>
      <c r="AF143" s="422"/>
      <c r="AG143" s="401"/>
      <c r="AH143" s="496"/>
      <c r="AI143" s="498"/>
      <c r="AJ143" s="554"/>
      <c r="AK143" s="496"/>
      <c r="AL143" s="498"/>
      <c r="AM143" s="554"/>
      <c r="AN143" s="496"/>
      <c r="AO143" s="498"/>
      <c r="AP143" s="554"/>
      <c r="AQ143" s="496"/>
      <c r="AR143" s="498"/>
      <c r="AS143" s="498"/>
      <c r="AT143" s="526"/>
      <c r="AU143" s="526"/>
      <c r="AV143" s="526"/>
      <c r="AW143" s="554"/>
      <c r="AX143" s="496"/>
      <c r="AY143" s="498"/>
      <c r="AZ143" s="554"/>
      <c r="BA143" s="496"/>
      <c r="BB143" s="498"/>
      <c r="BC143" s="554"/>
      <c r="BD143" s="496"/>
      <c r="BE143" s="498"/>
      <c r="BF143" s="554"/>
      <c r="BG143" s="496"/>
      <c r="BH143" s="498"/>
      <c r="BI143" s="567"/>
      <c r="BJ143" s="294"/>
      <c r="BK143" s="294"/>
      <c r="BL143" s="294"/>
      <c r="BM143" s="294"/>
      <c r="BN143" s="294"/>
      <c r="BO143" s="294"/>
      <c r="BP143" s="294"/>
      <c r="BQ143" s="294"/>
      <c r="BR143" s="294"/>
      <c r="BS143" s="294"/>
      <c r="BT143" s="294"/>
      <c r="BU143" s="294"/>
      <c r="BV143" s="294"/>
      <c r="BW143" s="294"/>
      <c r="BX143" s="294"/>
      <c r="BY143" s="294"/>
      <c r="BZ143" s="294"/>
    </row>
    <row r="144" spans="1:78" ht="13.5" customHeight="1" x14ac:dyDescent="0.25">
      <c r="A144" s="4"/>
      <c r="B144" s="4" t="s">
        <v>1445</v>
      </c>
      <c r="C144" s="248" t="s">
        <v>1446</v>
      </c>
      <c r="D144" s="248"/>
      <c r="E144" s="249"/>
      <c r="F144" s="249"/>
      <c r="G144" s="249"/>
      <c r="H144" s="4"/>
      <c r="I144" s="430"/>
      <c r="J144" s="430"/>
      <c r="K144" s="431"/>
      <c r="L144" s="432"/>
      <c r="M144" s="432"/>
      <c r="N144" s="433"/>
      <c r="O144" s="433"/>
      <c r="P144" s="434"/>
      <c r="Q144" s="268"/>
      <c r="R144" s="435"/>
      <c r="S144" s="294"/>
      <c r="T144" s="432"/>
      <c r="U144" s="432"/>
      <c r="V144" s="432"/>
      <c r="W144" s="432"/>
      <c r="X144" s="432"/>
      <c r="Y144" s="432"/>
      <c r="Z144" s="433"/>
      <c r="AA144" s="433"/>
      <c r="AB144" s="434"/>
      <c r="AC144" s="432"/>
      <c r="AD144" s="436"/>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269"/>
      <c r="BK144" s="269"/>
      <c r="BL144" s="269"/>
      <c r="BM144" s="269"/>
      <c r="BN144" s="269"/>
      <c r="BO144" s="269"/>
      <c r="BP144" s="269"/>
      <c r="BQ144" s="269"/>
      <c r="BR144" s="269"/>
      <c r="BS144" s="269"/>
      <c r="BT144" s="269"/>
      <c r="BU144" s="269"/>
      <c r="BV144" s="269"/>
      <c r="BW144" s="269"/>
      <c r="BX144" s="269"/>
      <c r="BY144" s="269"/>
      <c r="BZ144" s="269"/>
    </row>
    <row r="145" spans="1:78" ht="13.5" customHeight="1" x14ac:dyDescent="0.25">
      <c r="A145" s="4"/>
      <c r="B145" s="4" t="s">
        <v>1447</v>
      </c>
      <c r="C145" s="248" t="s">
        <v>1448</v>
      </c>
      <c r="D145" s="248"/>
      <c r="E145" s="249"/>
      <c r="F145" s="249"/>
      <c r="G145" s="249"/>
      <c r="H145" s="4"/>
      <c r="I145" s="430"/>
      <c r="J145" s="430"/>
      <c r="K145" s="431"/>
      <c r="L145" s="432"/>
      <c r="M145" s="432"/>
      <c r="N145" s="433"/>
      <c r="O145" s="433"/>
      <c r="P145" s="434"/>
      <c r="Q145" s="268"/>
      <c r="R145" s="435"/>
      <c r="S145" s="294"/>
      <c r="T145" s="432"/>
      <c r="U145" s="432"/>
      <c r="V145" s="432"/>
      <c r="W145" s="432"/>
      <c r="X145" s="432"/>
      <c r="Y145" s="432"/>
      <c r="Z145" s="433"/>
      <c r="AA145" s="433"/>
      <c r="AB145" s="434"/>
      <c r="AC145" s="432"/>
      <c r="AD145" s="436"/>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269"/>
      <c r="BK145" s="269"/>
      <c r="BL145" s="269"/>
      <c r="BM145" s="269"/>
      <c r="BN145" s="269"/>
      <c r="BO145" s="269"/>
      <c r="BP145" s="269"/>
      <c r="BQ145" s="269"/>
      <c r="BR145" s="269"/>
      <c r="BS145" s="269"/>
      <c r="BT145" s="269"/>
      <c r="BU145" s="269"/>
      <c r="BV145" s="269"/>
      <c r="BW145" s="269"/>
      <c r="BX145" s="269"/>
      <c r="BY145" s="269"/>
      <c r="BZ145" s="269"/>
    </row>
    <row r="146" spans="1:78" ht="13.5" customHeight="1" x14ac:dyDescent="0.25">
      <c r="A146" s="4"/>
      <c r="B146" s="4" t="s">
        <v>1449</v>
      </c>
      <c r="C146" s="248" t="s">
        <v>1448</v>
      </c>
      <c r="D146" s="248"/>
      <c r="E146" s="249"/>
      <c r="F146" s="249"/>
      <c r="G146" s="249"/>
      <c r="H146" s="4"/>
      <c r="I146" s="430"/>
      <c r="J146" s="430"/>
      <c r="K146" s="431"/>
      <c r="L146" s="432"/>
      <c r="M146" s="432"/>
      <c r="N146" s="433"/>
      <c r="O146" s="433"/>
      <c r="P146" s="434"/>
      <c r="Q146" s="268"/>
      <c r="R146" s="435"/>
      <c r="S146" s="294"/>
      <c r="T146" s="432"/>
      <c r="U146" s="432"/>
      <c r="V146" s="432"/>
      <c r="W146" s="432"/>
      <c r="X146" s="432"/>
      <c r="Y146" s="432"/>
      <c r="Z146" s="433"/>
      <c r="AA146" s="433"/>
      <c r="AB146" s="434"/>
      <c r="AC146" s="432"/>
      <c r="AD146" s="436"/>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c r="BH146" s="59"/>
      <c r="BI146" s="59"/>
      <c r="BJ146" s="269"/>
      <c r="BK146" s="269"/>
      <c r="BL146" s="269"/>
      <c r="BM146" s="269"/>
      <c r="BN146" s="269"/>
      <c r="BO146" s="269"/>
      <c r="BP146" s="269"/>
      <c r="BQ146" s="269"/>
      <c r="BR146" s="269"/>
      <c r="BS146" s="269"/>
      <c r="BT146" s="269"/>
      <c r="BU146" s="269"/>
      <c r="BV146" s="269"/>
      <c r="BW146" s="269"/>
      <c r="BX146" s="269"/>
      <c r="BY146" s="269"/>
      <c r="BZ146" s="269"/>
    </row>
    <row r="147" spans="1:78" ht="14.25" customHeight="1" x14ac:dyDescent="0.25">
      <c r="A147" s="4"/>
      <c r="B147" s="4" t="s">
        <v>1450</v>
      </c>
      <c r="C147" s="437">
        <v>43636</v>
      </c>
      <c r="D147" s="248"/>
      <c r="E147" s="249"/>
      <c r="F147" s="249"/>
      <c r="G147" s="249"/>
      <c r="H147" s="4"/>
      <c r="I147" s="430"/>
      <c r="J147" s="430"/>
      <c r="K147" s="431"/>
      <c r="L147" s="432"/>
      <c r="M147" s="432"/>
      <c r="N147" s="433"/>
      <c r="O147" s="433"/>
      <c r="P147" s="434"/>
      <c r="Q147" s="268"/>
      <c r="R147" s="435"/>
      <c r="S147" s="294"/>
      <c r="T147" s="432"/>
      <c r="U147" s="432"/>
      <c r="V147" s="432"/>
      <c r="W147" s="432"/>
      <c r="X147" s="432"/>
      <c r="Y147" s="432"/>
      <c r="Z147" s="433"/>
      <c r="AA147" s="433"/>
      <c r="AB147" s="434"/>
      <c r="AC147" s="432"/>
      <c r="AD147" s="436"/>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59"/>
      <c r="BG147" s="59"/>
      <c r="BH147" s="59"/>
      <c r="BI147" s="59"/>
      <c r="BJ147" s="269"/>
      <c r="BK147" s="269"/>
      <c r="BL147" s="269"/>
      <c r="BM147" s="269"/>
      <c r="BN147" s="269"/>
      <c r="BO147" s="269"/>
      <c r="BP147" s="269"/>
      <c r="BQ147" s="269"/>
      <c r="BR147" s="269"/>
      <c r="BS147" s="269"/>
      <c r="BT147" s="269"/>
      <c r="BU147" s="269"/>
      <c r="BV147" s="269"/>
      <c r="BW147" s="269"/>
      <c r="BX147" s="269"/>
      <c r="BY147" s="269"/>
      <c r="BZ147" s="269"/>
    </row>
    <row r="148" spans="1:78" ht="32.25" customHeight="1" x14ac:dyDescent="0.25">
      <c r="A148" s="4"/>
      <c r="B148" s="4"/>
      <c r="C148" s="248"/>
      <c r="D148" s="248"/>
      <c r="E148" s="249"/>
      <c r="F148" s="249"/>
      <c r="G148" s="249"/>
      <c r="H148" s="4"/>
      <c r="I148" s="430"/>
      <c r="J148" s="430"/>
      <c r="K148" s="431"/>
      <c r="L148" s="432"/>
      <c r="M148" s="432"/>
      <c r="N148" s="433"/>
      <c r="O148" s="433"/>
      <c r="P148" s="434"/>
      <c r="Q148" s="268"/>
      <c r="R148" s="435"/>
      <c r="S148" s="294"/>
      <c r="T148" s="432"/>
      <c r="U148" s="432"/>
      <c r="V148" s="432"/>
      <c r="W148" s="432"/>
      <c r="X148" s="432"/>
      <c r="Y148" s="432"/>
      <c r="Z148" s="433"/>
      <c r="AA148" s="433"/>
      <c r="AB148" s="434"/>
      <c r="AC148" s="432"/>
      <c r="AD148" s="436"/>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c r="BH148" s="59"/>
      <c r="BI148" s="59"/>
      <c r="BJ148" s="269"/>
      <c r="BK148" s="269"/>
      <c r="BL148" s="269"/>
      <c r="BM148" s="269"/>
      <c r="BN148" s="269"/>
      <c r="BO148" s="269"/>
      <c r="BP148" s="269"/>
      <c r="BQ148" s="269"/>
      <c r="BR148" s="269"/>
      <c r="BS148" s="269"/>
      <c r="BT148" s="269"/>
      <c r="BU148" s="269"/>
      <c r="BV148" s="269"/>
      <c r="BW148" s="269"/>
      <c r="BX148" s="269"/>
      <c r="BY148" s="269"/>
      <c r="BZ148" s="269"/>
    </row>
    <row r="149" spans="1:78" ht="32.25" customHeight="1" x14ac:dyDescent="0.25">
      <c r="A149" s="4"/>
      <c r="B149" s="4"/>
      <c r="C149" s="248"/>
      <c r="D149" s="248"/>
      <c r="E149" s="249"/>
      <c r="F149" s="249"/>
      <c r="G149" s="249"/>
      <c r="H149" s="4"/>
      <c r="I149" s="430"/>
      <c r="J149" s="430"/>
      <c r="K149" s="431"/>
      <c r="L149" s="432"/>
      <c r="M149" s="432"/>
      <c r="N149" s="433"/>
      <c r="O149" s="433"/>
      <c r="P149" s="434"/>
      <c r="Q149" s="268"/>
      <c r="R149" s="435"/>
      <c r="S149" s="294"/>
      <c r="T149" s="432"/>
      <c r="U149" s="432"/>
      <c r="V149" s="432"/>
      <c r="W149" s="432"/>
      <c r="X149" s="432"/>
      <c r="Y149" s="432"/>
      <c r="Z149" s="433"/>
      <c r="AA149" s="433"/>
      <c r="AB149" s="434"/>
      <c r="AC149" s="432"/>
      <c r="AD149" s="436"/>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269"/>
      <c r="BK149" s="269"/>
      <c r="BL149" s="269"/>
      <c r="BM149" s="269"/>
      <c r="BN149" s="269"/>
      <c r="BO149" s="269"/>
      <c r="BP149" s="269"/>
      <c r="BQ149" s="269"/>
      <c r="BR149" s="269"/>
      <c r="BS149" s="269"/>
      <c r="BT149" s="269"/>
      <c r="BU149" s="269"/>
      <c r="BV149" s="269"/>
      <c r="BW149" s="269"/>
      <c r="BX149" s="269"/>
      <c r="BY149" s="269"/>
      <c r="BZ149" s="269"/>
    </row>
    <row r="150" spans="1:78" ht="32.25" customHeight="1" x14ac:dyDescent="0.25">
      <c r="A150" s="4"/>
      <c r="B150" s="4"/>
      <c r="C150" s="248"/>
      <c r="D150" s="248"/>
      <c r="E150" s="249"/>
      <c r="F150" s="249"/>
      <c r="G150" s="249"/>
      <c r="H150" s="4"/>
      <c r="I150" s="430"/>
      <c r="J150" s="430"/>
      <c r="K150" s="431"/>
      <c r="L150" s="432"/>
      <c r="M150" s="432"/>
      <c r="N150" s="433"/>
      <c r="O150" s="433"/>
      <c r="P150" s="434"/>
      <c r="Q150" s="268"/>
      <c r="R150" s="435"/>
      <c r="S150" s="294"/>
      <c r="T150" s="432"/>
      <c r="U150" s="432"/>
      <c r="V150" s="432"/>
      <c r="W150" s="432"/>
      <c r="X150" s="432"/>
      <c r="Y150" s="432"/>
      <c r="Z150" s="433"/>
      <c r="AA150" s="433"/>
      <c r="AB150" s="434"/>
      <c r="AC150" s="432"/>
      <c r="AD150" s="436"/>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269"/>
      <c r="BK150" s="269"/>
      <c r="BL150" s="269"/>
      <c r="BM150" s="269"/>
      <c r="BN150" s="269"/>
      <c r="BO150" s="269"/>
      <c r="BP150" s="269"/>
      <c r="BQ150" s="269"/>
      <c r="BR150" s="269"/>
      <c r="BS150" s="269"/>
      <c r="BT150" s="269"/>
      <c r="BU150" s="269"/>
      <c r="BV150" s="269"/>
      <c r="BW150" s="269"/>
      <c r="BX150" s="269"/>
      <c r="BY150" s="269"/>
      <c r="BZ150" s="269"/>
    </row>
    <row r="151" spans="1:78" ht="32.25" customHeight="1" x14ac:dyDescent="0.25">
      <c r="A151" s="4"/>
      <c r="B151" s="4"/>
      <c r="C151" s="248"/>
      <c r="D151" s="248"/>
      <c r="E151" s="249"/>
      <c r="F151" s="249"/>
      <c r="G151" s="249"/>
      <c r="H151" s="4"/>
      <c r="I151" s="430"/>
      <c r="J151" s="430"/>
      <c r="K151" s="431"/>
      <c r="L151" s="432"/>
      <c r="M151" s="432"/>
      <c r="N151" s="433"/>
      <c r="O151" s="433"/>
      <c r="P151" s="434"/>
      <c r="Q151" s="268"/>
      <c r="R151" s="435"/>
      <c r="S151" s="294"/>
      <c r="T151" s="432"/>
      <c r="U151" s="432"/>
      <c r="V151" s="432"/>
      <c r="W151" s="432"/>
      <c r="X151" s="432"/>
      <c r="Y151" s="432"/>
      <c r="Z151" s="433"/>
      <c r="AA151" s="433"/>
      <c r="AB151" s="434"/>
      <c r="AC151" s="432"/>
      <c r="AD151" s="436"/>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269"/>
      <c r="BK151" s="269"/>
      <c r="BL151" s="269"/>
      <c r="BM151" s="269"/>
      <c r="BN151" s="269"/>
      <c r="BO151" s="269"/>
      <c r="BP151" s="269"/>
      <c r="BQ151" s="269"/>
      <c r="BR151" s="269"/>
      <c r="BS151" s="269"/>
      <c r="BT151" s="269"/>
      <c r="BU151" s="269"/>
      <c r="BV151" s="269"/>
      <c r="BW151" s="269"/>
      <c r="BX151" s="269"/>
      <c r="BY151" s="269"/>
      <c r="BZ151" s="269"/>
    </row>
    <row r="152" spans="1:78" ht="32.25" customHeight="1" x14ac:dyDescent="0.25">
      <c r="A152" s="4"/>
      <c r="B152" s="4"/>
      <c r="C152" s="248"/>
      <c r="D152" s="248"/>
      <c r="E152" s="249"/>
      <c r="F152" s="249"/>
      <c r="G152" s="249"/>
      <c r="H152" s="4"/>
      <c r="I152" s="430"/>
      <c r="J152" s="430"/>
      <c r="K152" s="431"/>
      <c r="L152" s="432"/>
      <c r="M152" s="432"/>
      <c r="N152" s="433"/>
      <c r="O152" s="433"/>
      <c r="P152" s="434"/>
      <c r="Q152" s="268"/>
      <c r="R152" s="435"/>
      <c r="S152" s="294"/>
      <c r="T152" s="432"/>
      <c r="U152" s="432"/>
      <c r="V152" s="432"/>
      <c r="W152" s="432"/>
      <c r="X152" s="432"/>
      <c r="Y152" s="432"/>
      <c r="Z152" s="433"/>
      <c r="AA152" s="433"/>
      <c r="AB152" s="434"/>
      <c r="AC152" s="432"/>
      <c r="AD152" s="436"/>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269"/>
      <c r="BK152" s="269"/>
      <c r="BL152" s="269"/>
      <c r="BM152" s="269"/>
      <c r="BN152" s="269"/>
      <c r="BO152" s="269"/>
      <c r="BP152" s="269"/>
      <c r="BQ152" s="269"/>
      <c r="BR152" s="269"/>
      <c r="BS152" s="269"/>
      <c r="BT152" s="269"/>
      <c r="BU152" s="269"/>
      <c r="BV152" s="269"/>
      <c r="BW152" s="269"/>
      <c r="BX152" s="269"/>
      <c r="BY152" s="269"/>
      <c r="BZ152" s="269"/>
    </row>
    <row r="153" spans="1:78" ht="32.25" customHeight="1" x14ac:dyDescent="0.25">
      <c r="A153" s="4"/>
      <c r="B153" s="4"/>
      <c r="C153" s="248"/>
      <c r="D153" s="248"/>
      <c r="E153" s="249"/>
      <c r="F153" s="249"/>
      <c r="G153" s="249"/>
      <c r="H153" s="4"/>
      <c r="I153" s="430"/>
      <c r="J153" s="430"/>
      <c r="K153" s="431"/>
      <c r="L153" s="432"/>
      <c r="M153" s="432"/>
      <c r="N153" s="433"/>
      <c r="O153" s="433"/>
      <c r="P153" s="434"/>
      <c r="Q153" s="268"/>
      <c r="R153" s="435"/>
      <c r="S153" s="294"/>
      <c r="T153" s="432"/>
      <c r="U153" s="432"/>
      <c r="V153" s="432"/>
      <c r="W153" s="432"/>
      <c r="X153" s="432"/>
      <c r="Y153" s="432"/>
      <c r="Z153" s="433"/>
      <c r="AA153" s="433"/>
      <c r="AB153" s="434"/>
      <c r="AC153" s="432"/>
      <c r="AD153" s="436"/>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269"/>
      <c r="BK153" s="269"/>
      <c r="BL153" s="269"/>
      <c r="BM153" s="269"/>
      <c r="BN153" s="269"/>
      <c r="BO153" s="269"/>
      <c r="BP153" s="269"/>
      <c r="BQ153" s="269"/>
      <c r="BR153" s="269"/>
      <c r="BS153" s="269"/>
      <c r="BT153" s="269"/>
      <c r="BU153" s="269"/>
      <c r="BV153" s="269"/>
      <c r="BW153" s="269"/>
      <c r="BX153" s="269"/>
      <c r="BY153" s="269"/>
      <c r="BZ153" s="269"/>
    </row>
    <row r="154" spans="1:78" ht="32.25" customHeight="1" x14ac:dyDescent="0.25">
      <c r="A154" s="4"/>
      <c r="B154" s="4"/>
      <c r="C154" s="248"/>
      <c r="D154" s="248"/>
      <c r="E154" s="249"/>
      <c r="F154" s="249"/>
      <c r="G154" s="249"/>
      <c r="H154" s="4"/>
      <c r="I154" s="430"/>
      <c r="J154" s="430"/>
      <c r="K154" s="431"/>
      <c r="L154" s="432"/>
      <c r="M154" s="432"/>
      <c r="N154" s="433"/>
      <c r="O154" s="433"/>
      <c r="P154" s="434"/>
      <c r="Q154" s="268"/>
      <c r="R154" s="435"/>
      <c r="S154" s="294"/>
      <c r="T154" s="432"/>
      <c r="U154" s="432"/>
      <c r="V154" s="432"/>
      <c r="W154" s="432"/>
      <c r="X154" s="432"/>
      <c r="Y154" s="432"/>
      <c r="Z154" s="433"/>
      <c r="AA154" s="433"/>
      <c r="AB154" s="434"/>
      <c r="AC154" s="432"/>
      <c r="AD154" s="436"/>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269"/>
      <c r="BK154" s="269"/>
      <c r="BL154" s="269"/>
      <c r="BM154" s="269"/>
      <c r="BN154" s="269"/>
      <c r="BO154" s="269"/>
      <c r="BP154" s="269"/>
      <c r="BQ154" s="269"/>
      <c r="BR154" s="269"/>
      <c r="BS154" s="269"/>
      <c r="BT154" s="269"/>
      <c r="BU154" s="269"/>
      <c r="BV154" s="269"/>
      <c r="BW154" s="269"/>
      <c r="BX154" s="269"/>
      <c r="BY154" s="269"/>
      <c r="BZ154" s="269"/>
    </row>
    <row r="155" spans="1:78" ht="32.25" customHeight="1" x14ac:dyDescent="0.25">
      <c r="A155" s="4"/>
      <c r="B155" s="4"/>
      <c r="C155" s="248"/>
      <c r="D155" s="248"/>
      <c r="E155" s="249"/>
      <c r="F155" s="249"/>
      <c r="G155" s="249"/>
      <c r="H155" s="4"/>
      <c r="I155" s="430"/>
      <c r="J155" s="430"/>
      <c r="K155" s="431"/>
      <c r="L155" s="432"/>
      <c r="M155" s="432"/>
      <c r="N155" s="433"/>
      <c r="O155" s="433"/>
      <c r="P155" s="434"/>
      <c r="Q155" s="268"/>
      <c r="R155" s="435"/>
      <c r="S155" s="294"/>
      <c r="T155" s="432"/>
      <c r="U155" s="432"/>
      <c r="V155" s="432"/>
      <c r="W155" s="432"/>
      <c r="X155" s="432"/>
      <c r="Y155" s="432"/>
      <c r="Z155" s="433"/>
      <c r="AA155" s="433"/>
      <c r="AB155" s="434"/>
      <c r="AC155" s="432"/>
      <c r="AD155" s="436"/>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c r="BH155" s="59"/>
      <c r="BI155" s="59"/>
      <c r="BJ155" s="269"/>
      <c r="BK155" s="269"/>
      <c r="BL155" s="269"/>
      <c r="BM155" s="269"/>
      <c r="BN155" s="269"/>
      <c r="BO155" s="269"/>
      <c r="BP155" s="269"/>
      <c r="BQ155" s="269"/>
      <c r="BR155" s="269"/>
      <c r="BS155" s="269"/>
      <c r="BT155" s="269"/>
      <c r="BU155" s="269"/>
      <c r="BV155" s="269"/>
      <c r="BW155" s="269"/>
      <c r="BX155" s="269"/>
      <c r="BY155" s="269"/>
      <c r="BZ155" s="269"/>
    </row>
    <row r="156" spans="1:78" ht="32.25" customHeight="1" x14ac:dyDescent="0.25">
      <c r="A156" s="4"/>
      <c r="B156" s="4"/>
      <c r="C156" s="248"/>
      <c r="D156" s="248"/>
      <c r="E156" s="249"/>
      <c r="F156" s="249"/>
      <c r="G156" s="249"/>
      <c r="H156" s="4"/>
      <c r="I156" s="432"/>
      <c r="J156" s="432"/>
      <c r="K156" s="431"/>
      <c r="L156" s="432"/>
      <c r="M156" s="432"/>
      <c r="N156" s="433"/>
      <c r="O156" s="433"/>
      <c r="P156" s="434"/>
      <c r="Q156" s="268"/>
      <c r="R156" s="435"/>
      <c r="S156" s="294"/>
      <c r="T156" s="432"/>
      <c r="U156" s="432"/>
      <c r="V156" s="432"/>
      <c r="W156" s="432"/>
      <c r="X156" s="432"/>
      <c r="Y156" s="432"/>
      <c r="Z156" s="433"/>
      <c r="AA156" s="433"/>
      <c r="AB156" s="434"/>
      <c r="AC156" s="432"/>
      <c r="AD156" s="436"/>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269"/>
      <c r="BK156" s="269"/>
      <c r="BL156" s="269"/>
      <c r="BM156" s="269"/>
      <c r="BN156" s="269"/>
      <c r="BO156" s="269"/>
      <c r="BP156" s="269"/>
      <c r="BQ156" s="269"/>
      <c r="BR156" s="269"/>
      <c r="BS156" s="269"/>
      <c r="BT156" s="269"/>
      <c r="BU156" s="269"/>
      <c r="BV156" s="269"/>
      <c r="BW156" s="269"/>
      <c r="BX156" s="269"/>
      <c r="BY156" s="269"/>
      <c r="BZ156" s="269"/>
    </row>
    <row r="157" spans="1:78" ht="32.25" customHeight="1" x14ac:dyDescent="0.25">
      <c r="A157" s="4"/>
      <c r="B157" s="4"/>
      <c r="C157" s="248"/>
      <c r="D157" s="248"/>
      <c r="E157" s="249"/>
      <c r="F157" s="249"/>
      <c r="G157" s="249"/>
      <c r="H157" s="4"/>
      <c r="I157" s="432"/>
      <c r="J157" s="432"/>
      <c r="K157" s="431"/>
      <c r="L157" s="432"/>
      <c r="M157" s="432"/>
      <c r="N157" s="433"/>
      <c r="O157" s="433"/>
      <c r="P157" s="434"/>
      <c r="Q157" s="268"/>
      <c r="R157" s="435"/>
      <c r="S157" s="294"/>
      <c r="T157" s="432"/>
      <c r="U157" s="432"/>
      <c r="V157" s="432"/>
      <c r="W157" s="432"/>
      <c r="X157" s="432"/>
      <c r="Y157" s="432"/>
      <c r="Z157" s="433"/>
      <c r="AA157" s="433"/>
      <c r="AB157" s="434"/>
      <c r="AC157" s="432"/>
      <c r="AD157" s="436"/>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c r="BH157" s="59"/>
      <c r="BI157" s="59"/>
      <c r="BJ157" s="269"/>
      <c r="BK157" s="269"/>
      <c r="BL157" s="269"/>
      <c r="BM157" s="269"/>
      <c r="BN157" s="269"/>
      <c r="BO157" s="269"/>
      <c r="BP157" s="269"/>
      <c r="BQ157" s="269"/>
      <c r="BR157" s="269"/>
      <c r="BS157" s="269"/>
      <c r="BT157" s="269"/>
      <c r="BU157" s="269"/>
      <c r="BV157" s="269"/>
      <c r="BW157" s="269"/>
      <c r="BX157" s="269"/>
      <c r="BY157" s="269"/>
      <c r="BZ157" s="269"/>
    </row>
    <row r="158" spans="1:78" ht="32.25" customHeight="1" x14ac:dyDescent="0.25">
      <c r="A158" s="4"/>
      <c r="B158" s="4"/>
      <c r="C158" s="248"/>
      <c r="D158" s="248"/>
      <c r="E158" s="249"/>
      <c r="F158" s="249"/>
      <c r="G158" s="249"/>
      <c r="H158" s="4"/>
      <c r="I158" s="432"/>
      <c r="J158" s="432"/>
      <c r="K158" s="431"/>
      <c r="L158" s="432"/>
      <c r="M158" s="432"/>
      <c r="N158" s="433"/>
      <c r="O158" s="433"/>
      <c r="P158" s="434"/>
      <c r="Q158" s="268"/>
      <c r="R158" s="435"/>
      <c r="S158" s="294"/>
      <c r="T158" s="432"/>
      <c r="U158" s="432"/>
      <c r="V158" s="432"/>
      <c r="W158" s="432"/>
      <c r="X158" s="432"/>
      <c r="Y158" s="432"/>
      <c r="Z158" s="433"/>
      <c r="AA158" s="433"/>
      <c r="AB158" s="434"/>
      <c r="AC158" s="432"/>
      <c r="AD158" s="436"/>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269"/>
      <c r="BK158" s="269"/>
      <c r="BL158" s="269"/>
      <c r="BM158" s="269"/>
      <c r="BN158" s="269"/>
      <c r="BO158" s="269"/>
      <c r="BP158" s="269"/>
      <c r="BQ158" s="269"/>
      <c r="BR158" s="269"/>
      <c r="BS158" s="269"/>
      <c r="BT158" s="269"/>
      <c r="BU158" s="269"/>
      <c r="BV158" s="269"/>
      <c r="BW158" s="269"/>
      <c r="BX158" s="269"/>
      <c r="BY158" s="269"/>
      <c r="BZ158" s="269"/>
    </row>
    <row r="159" spans="1:78" ht="32.25" customHeight="1" x14ac:dyDescent="0.25">
      <c r="A159" s="4"/>
      <c r="B159" s="4"/>
      <c r="C159" s="248"/>
      <c r="D159" s="248"/>
      <c r="E159" s="249"/>
      <c r="F159" s="249"/>
      <c r="G159" s="249"/>
      <c r="H159" s="4"/>
      <c r="I159" s="432"/>
      <c r="J159" s="432"/>
      <c r="K159" s="431"/>
      <c r="L159" s="432"/>
      <c r="M159" s="432"/>
      <c r="N159" s="433"/>
      <c r="O159" s="433"/>
      <c r="P159" s="434"/>
      <c r="Q159" s="268"/>
      <c r="R159" s="435"/>
      <c r="S159" s="294"/>
      <c r="T159" s="432"/>
      <c r="U159" s="432"/>
      <c r="V159" s="432"/>
      <c r="W159" s="432"/>
      <c r="X159" s="432"/>
      <c r="Y159" s="432"/>
      <c r="Z159" s="433"/>
      <c r="AA159" s="433"/>
      <c r="AB159" s="434"/>
      <c r="AC159" s="432"/>
      <c r="AD159" s="436"/>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269"/>
      <c r="BK159" s="269"/>
      <c r="BL159" s="269"/>
      <c r="BM159" s="269"/>
      <c r="BN159" s="269"/>
      <c r="BO159" s="269"/>
      <c r="BP159" s="269"/>
      <c r="BQ159" s="269"/>
      <c r="BR159" s="269"/>
      <c r="BS159" s="269"/>
      <c r="BT159" s="269"/>
      <c r="BU159" s="269"/>
      <c r="BV159" s="269"/>
      <c r="BW159" s="269"/>
      <c r="BX159" s="269"/>
      <c r="BY159" s="269"/>
      <c r="BZ159" s="269"/>
    </row>
    <row r="160" spans="1:78" ht="32.25" customHeight="1" x14ac:dyDescent="0.25">
      <c r="A160" s="4"/>
      <c r="B160" s="4"/>
      <c r="C160" s="248"/>
      <c r="D160" s="248"/>
      <c r="E160" s="249"/>
      <c r="F160" s="249"/>
      <c r="G160" s="249"/>
      <c r="H160" s="4"/>
      <c r="I160" s="432"/>
      <c r="J160" s="432"/>
      <c r="K160" s="431"/>
      <c r="L160" s="432"/>
      <c r="M160" s="432"/>
      <c r="N160" s="433"/>
      <c r="O160" s="433"/>
      <c r="P160" s="434"/>
      <c r="Q160" s="268"/>
      <c r="R160" s="435"/>
      <c r="S160" s="294"/>
      <c r="T160" s="432"/>
      <c r="U160" s="432"/>
      <c r="V160" s="432"/>
      <c r="W160" s="432"/>
      <c r="X160" s="432"/>
      <c r="Y160" s="432"/>
      <c r="Z160" s="433"/>
      <c r="AA160" s="433"/>
      <c r="AB160" s="434"/>
      <c r="AC160" s="432"/>
      <c r="AD160" s="436"/>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269"/>
      <c r="BK160" s="269"/>
      <c r="BL160" s="269"/>
      <c r="BM160" s="269"/>
      <c r="BN160" s="269"/>
      <c r="BO160" s="269"/>
      <c r="BP160" s="269"/>
      <c r="BQ160" s="269"/>
      <c r="BR160" s="269"/>
      <c r="BS160" s="269"/>
      <c r="BT160" s="269"/>
      <c r="BU160" s="269"/>
      <c r="BV160" s="269"/>
      <c r="BW160" s="269"/>
      <c r="BX160" s="269"/>
      <c r="BY160" s="269"/>
      <c r="BZ160" s="269"/>
    </row>
    <row r="161" spans="1:78" ht="32.25" customHeight="1" x14ac:dyDescent="0.25">
      <c r="A161" s="4"/>
      <c r="B161" s="4"/>
      <c r="C161" s="248"/>
      <c r="D161" s="248"/>
      <c r="E161" s="249"/>
      <c r="F161" s="249"/>
      <c r="G161" s="249"/>
      <c r="H161" s="4"/>
      <c r="I161" s="432"/>
      <c r="J161" s="432"/>
      <c r="K161" s="431"/>
      <c r="L161" s="432"/>
      <c r="M161" s="432"/>
      <c r="N161" s="433"/>
      <c r="O161" s="433"/>
      <c r="P161" s="434"/>
      <c r="Q161" s="268"/>
      <c r="R161" s="435"/>
      <c r="S161" s="294"/>
      <c r="T161" s="432"/>
      <c r="U161" s="432"/>
      <c r="V161" s="432"/>
      <c r="W161" s="432"/>
      <c r="X161" s="432"/>
      <c r="Y161" s="432"/>
      <c r="Z161" s="433"/>
      <c r="AA161" s="433"/>
      <c r="AB161" s="434"/>
      <c r="AC161" s="432"/>
      <c r="AD161" s="436"/>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269"/>
      <c r="BK161" s="269"/>
      <c r="BL161" s="269"/>
      <c r="BM161" s="269"/>
      <c r="BN161" s="269"/>
      <c r="BO161" s="269"/>
      <c r="BP161" s="269"/>
      <c r="BQ161" s="269"/>
      <c r="BR161" s="269"/>
      <c r="BS161" s="269"/>
      <c r="BT161" s="269"/>
      <c r="BU161" s="269"/>
      <c r="BV161" s="269"/>
      <c r="BW161" s="269"/>
      <c r="BX161" s="269"/>
      <c r="BY161" s="269"/>
      <c r="BZ161" s="269"/>
    </row>
    <row r="162" spans="1:78" ht="32.25" customHeight="1" x14ac:dyDescent="0.25">
      <c r="A162" s="4"/>
      <c r="B162" s="4"/>
      <c r="C162" s="248"/>
      <c r="D162" s="248"/>
      <c r="E162" s="249"/>
      <c r="F162" s="249"/>
      <c r="G162" s="249"/>
      <c r="H162" s="4"/>
      <c r="I162" s="432"/>
      <c r="J162" s="432"/>
      <c r="K162" s="431"/>
      <c r="L162" s="432"/>
      <c r="M162" s="432"/>
      <c r="N162" s="433"/>
      <c r="O162" s="433"/>
      <c r="P162" s="434"/>
      <c r="Q162" s="268"/>
      <c r="R162" s="435"/>
      <c r="S162" s="294"/>
      <c r="T162" s="432"/>
      <c r="U162" s="432"/>
      <c r="V162" s="432"/>
      <c r="W162" s="432"/>
      <c r="X162" s="432"/>
      <c r="Y162" s="432"/>
      <c r="Z162" s="433"/>
      <c r="AA162" s="433"/>
      <c r="AB162" s="434"/>
      <c r="AC162" s="432"/>
      <c r="AD162" s="436"/>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269"/>
      <c r="BK162" s="269"/>
      <c r="BL162" s="269"/>
      <c r="BM162" s="269"/>
      <c r="BN162" s="269"/>
      <c r="BO162" s="269"/>
      <c r="BP162" s="269"/>
      <c r="BQ162" s="269"/>
      <c r="BR162" s="269"/>
      <c r="BS162" s="269"/>
      <c r="BT162" s="269"/>
      <c r="BU162" s="269"/>
      <c r="BV162" s="269"/>
      <c r="BW162" s="269"/>
      <c r="BX162" s="269"/>
      <c r="BY162" s="269"/>
      <c r="BZ162" s="269"/>
    </row>
    <row r="163" spans="1:78" ht="32.25" customHeight="1" x14ac:dyDescent="0.25">
      <c r="A163" s="4"/>
      <c r="B163" s="4"/>
      <c r="C163" s="248"/>
      <c r="D163" s="248"/>
      <c r="E163" s="249"/>
      <c r="F163" s="249"/>
      <c r="G163" s="249"/>
      <c r="H163" s="4"/>
      <c r="I163" s="432"/>
      <c r="J163" s="432"/>
      <c r="K163" s="431"/>
      <c r="L163" s="432"/>
      <c r="M163" s="432"/>
      <c r="N163" s="433"/>
      <c r="O163" s="433"/>
      <c r="P163" s="434"/>
      <c r="Q163" s="268"/>
      <c r="R163" s="435"/>
      <c r="S163" s="294"/>
      <c r="T163" s="432"/>
      <c r="U163" s="432"/>
      <c r="V163" s="432"/>
      <c r="W163" s="432"/>
      <c r="X163" s="432"/>
      <c r="Y163" s="432"/>
      <c r="Z163" s="433"/>
      <c r="AA163" s="433"/>
      <c r="AB163" s="434"/>
      <c r="AC163" s="432"/>
      <c r="AD163" s="436"/>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269"/>
      <c r="BK163" s="269"/>
      <c r="BL163" s="269"/>
      <c r="BM163" s="269"/>
      <c r="BN163" s="269"/>
      <c r="BO163" s="269"/>
      <c r="BP163" s="269"/>
      <c r="BQ163" s="269"/>
      <c r="BR163" s="269"/>
      <c r="BS163" s="269"/>
      <c r="BT163" s="269"/>
      <c r="BU163" s="269"/>
      <c r="BV163" s="269"/>
      <c r="BW163" s="269"/>
      <c r="BX163" s="269"/>
      <c r="BY163" s="269"/>
      <c r="BZ163" s="269"/>
    </row>
    <row r="164" spans="1:78" ht="32.25" customHeight="1" x14ac:dyDescent="0.25">
      <c r="A164" s="4"/>
      <c r="B164" s="4"/>
      <c r="C164" s="248"/>
      <c r="D164" s="248"/>
      <c r="E164" s="249"/>
      <c r="F164" s="249"/>
      <c r="G164" s="249"/>
      <c r="H164" s="4"/>
      <c r="I164" s="432"/>
      <c r="J164" s="432"/>
      <c r="K164" s="431"/>
      <c r="L164" s="432"/>
      <c r="M164" s="432"/>
      <c r="N164" s="433"/>
      <c r="O164" s="433"/>
      <c r="P164" s="434"/>
      <c r="Q164" s="268"/>
      <c r="R164" s="435"/>
      <c r="S164" s="294"/>
      <c r="T164" s="432"/>
      <c r="U164" s="432"/>
      <c r="V164" s="432"/>
      <c r="W164" s="432"/>
      <c r="X164" s="432"/>
      <c r="Y164" s="432"/>
      <c r="Z164" s="433"/>
      <c r="AA164" s="433"/>
      <c r="AB164" s="434"/>
      <c r="AC164" s="432"/>
      <c r="AD164" s="436"/>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59"/>
      <c r="BG164" s="59"/>
      <c r="BH164" s="59"/>
      <c r="BI164" s="59"/>
      <c r="BJ164" s="269"/>
      <c r="BK164" s="269"/>
      <c r="BL164" s="269"/>
      <c r="BM164" s="269"/>
      <c r="BN164" s="269"/>
      <c r="BO164" s="269"/>
      <c r="BP164" s="269"/>
      <c r="BQ164" s="269"/>
      <c r="BR164" s="269"/>
      <c r="BS164" s="269"/>
      <c r="BT164" s="269"/>
      <c r="BU164" s="269"/>
      <c r="BV164" s="269"/>
      <c r="BW164" s="269"/>
      <c r="BX164" s="269"/>
      <c r="BY164" s="269"/>
      <c r="BZ164" s="269"/>
    </row>
    <row r="165" spans="1:78" ht="32.25" customHeight="1" x14ac:dyDescent="0.25">
      <c r="A165" s="4"/>
      <c r="B165" s="4"/>
      <c r="C165" s="248"/>
      <c r="D165" s="248"/>
      <c r="E165" s="249"/>
      <c r="F165" s="249"/>
      <c r="G165" s="249"/>
      <c r="H165" s="4"/>
      <c r="I165" s="432"/>
      <c r="J165" s="432"/>
      <c r="K165" s="431"/>
      <c r="L165" s="432"/>
      <c r="M165" s="432"/>
      <c r="N165" s="433"/>
      <c r="O165" s="433"/>
      <c r="P165" s="434"/>
      <c r="Q165" s="268"/>
      <c r="R165" s="435"/>
      <c r="S165" s="294"/>
      <c r="T165" s="432"/>
      <c r="U165" s="432"/>
      <c r="V165" s="432"/>
      <c r="W165" s="432"/>
      <c r="X165" s="432"/>
      <c r="Y165" s="432"/>
      <c r="Z165" s="433"/>
      <c r="AA165" s="433"/>
      <c r="AB165" s="434"/>
      <c r="AC165" s="432"/>
      <c r="AD165" s="436"/>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c r="BH165" s="59"/>
      <c r="BI165" s="59"/>
      <c r="BJ165" s="269"/>
      <c r="BK165" s="269"/>
      <c r="BL165" s="269"/>
      <c r="BM165" s="269"/>
      <c r="BN165" s="269"/>
      <c r="BO165" s="269"/>
      <c r="BP165" s="269"/>
      <c r="BQ165" s="269"/>
      <c r="BR165" s="269"/>
      <c r="BS165" s="269"/>
      <c r="BT165" s="269"/>
      <c r="BU165" s="269"/>
      <c r="BV165" s="269"/>
      <c r="BW165" s="269"/>
      <c r="BX165" s="269"/>
      <c r="BY165" s="269"/>
      <c r="BZ165" s="269"/>
    </row>
    <row r="166" spans="1:78" ht="32.25" customHeight="1" x14ac:dyDescent="0.25">
      <c r="A166" s="4"/>
      <c r="B166" s="4"/>
      <c r="C166" s="248"/>
      <c r="D166" s="248"/>
      <c r="E166" s="249"/>
      <c r="F166" s="249"/>
      <c r="G166" s="249"/>
      <c r="H166" s="4"/>
      <c r="I166" s="432"/>
      <c r="J166" s="432"/>
      <c r="K166" s="431"/>
      <c r="L166" s="432"/>
      <c r="M166" s="432"/>
      <c r="N166" s="433"/>
      <c r="O166" s="433"/>
      <c r="P166" s="434"/>
      <c r="Q166" s="268"/>
      <c r="R166" s="435"/>
      <c r="S166" s="294"/>
      <c r="T166" s="432"/>
      <c r="U166" s="432"/>
      <c r="V166" s="432"/>
      <c r="W166" s="432"/>
      <c r="X166" s="432"/>
      <c r="Y166" s="432"/>
      <c r="Z166" s="433"/>
      <c r="AA166" s="433"/>
      <c r="AB166" s="434"/>
      <c r="AC166" s="432"/>
      <c r="AD166" s="436"/>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c r="BH166" s="59"/>
      <c r="BI166" s="59"/>
      <c r="BJ166" s="269"/>
      <c r="BK166" s="269"/>
      <c r="BL166" s="269"/>
      <c r="BM166" s="269"/>
      <c r="BN166" s="269"/>
      <c r="BO166" s="269"/>
      <c r="BP166" s="269"/>
      <c r="BQ166" s="269"/>
      <c r="BR166" s="269"/>
      <c r="BS166" s="269"/>
      <c r="BT166" s="269"/>
      <c r="BU166" s="269"/>
      <c r="BV166" s="269"/>
      <c r="BW166" s="269"/>
      <c r="BX166" s="269"/>
      <c r="BY166" s="269"/>
      <c r="BZ166" s="269"/>
    </row>
    <row r="167" spans="1:78" ht="32.25" customHeight="1" x14ac:dyDescent="0.25">
      <c r="A167" s="4"/>
      <c r="B167" s="4"/>
      <c r="C167" s="248"/>
      <c r="D167" s="248"/>
      <c r="E167" s="249"/>
      <c r="F167" s="249"/>
      <c r="G167" s="249"/>
      <c r="H167" s="4"/>
      <c r="I167" s="432"/>
      <c r="J167" s="432"/>
      <c r="K167" s="431"/>
      <c r="L167" s="432"/>
      <c r="M167" s="432"/>
      <c r="N167" s="433"/>
      <c r="O167" s="433"/>
      <c r="P167" s="434"/>
      <c r="Q167" s="268"/>
      <c r="R167" s="435"/>
      <c r="S167" s="294"/>
      <c r="T167" s="432"/>
      <c r="U167" s="432"/>
      <c r="V167" s="432"/>
      <c r="W167" s="432"/>
      <c r="X167" s="432"/>
      <c r="Y167" s="432"/>
      <c r="Z167" s="433"/>
      <c r="AA167" s="433"/>
      <c r="AB167" s="434"/>
      <c r="AC167" s="432"/>
      <c r="AD167" s="436"/>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269"/>
      <c r="BK167" s="269"/>
      <c r="BL167" s="269"/>
      <c r="BM167" s="269"/>
      <c r="BN167" s="269"/>
      <c r="BO167" s="269"/>
      <c r="BP167" s="269"/>
      <c r="BQ167" s="269"/>
      <c r="BR167" s="269"/>
      <c r="BS167" s="269"/>
      <c r="BT167" s="269"/>
      <c r="BU167" s="269"/>
      <c r="BV167" s="269"/>
      <c r="BW167" s="269"/>
      <c r="BX167" s="269"/>
      <c r="BY167" s="269"/>
      <c r="BZ167" s="269"/>
    </row>
    <row r="168" spans="1:78" ht="32.25" customHeight="1" x14ac:dyDescent="0.25">
      <c r="A168" s="4"/>
      <c r="B168" s="4"/>
      <c r="C168" s="248"/>
      <c r="D168" s="248"/>
      <c r="E168" s="249"/>
      <c r="F168" s="249"/>
      <c r="G168" s="249"/>
      <c r="H168" s="4"/>
      <c r="I168" s="432"/>
      <c r="J168" s="432"/>
      <c r="K168" s="431"/>
      <c r="L168" s="432"/>
      <c r="M168" s="432"/>
      <c r="N168" s="433"/>
      <c r="O168" s="433"/>
      <c r="P168" s="434"/>
      <c r="Q168" s="268"/>
      <c r="R168" s="435"/>
      <c r="S168" s="294"/>
      <c r="T168" s="432"/>
      <c r="U168" s="432"/>
      <c r="V168" s="432"/>
      <c r="W168" s="432"/>
      <c r="X168" s="432"/>
      <c r="Y168" s="432"/>
      <c r="Z168" s="433"/>
      <c r="AA168" s="433"/>
      <c r="AB168" s="434"/>
      <c r="AC168" s="432"/>
      <c r="AD168" s="436"/>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59"/>
      <c r="BJ168" s="269"/>
      <c r="BK168" s="269"/>
      <c r="BL168" s="269"/>
      <c r="BM168" s="269"/>
      <c r="BN168" s="269"/>
      <c r="BO168" s="269"/>
      <c r="BP168" s="269"/>
      <c r="BQ168" s="269"/>
      <c r="BR168" s="269"/>
      <c r="BS168" s="269"/>
      <c r="BT168" s="269"/>
      <c r="BU168" s="269"/>
      <c r="BV168" s="269"/>
      <c r="BW168" s="269"/>
      <c r="BX168" s="269"/>
      <c r="BY168" s="269"/>
      <c r="BZ168" s="269"/>
    </row>
    <row r="169" spans="1:78" ht="32.25" customHeight="1" x14ac:dyDescent="0.25">
      <c r="A169" s="4"/>
      <c r="B169" s="4"/>
      <c r="C169" s="248"/>
      <c r="D169" s="248"/>
      <c r="E169" s="249"/>
      <c r="F169" s="249"/>
      <c r="G169" s="249"/>
      <c r="H169" s="4"/>
      <c r="I169" s="432"/>
      <c r="J169" s="432"/>
      <c r="K169" s="431"/>
      <c r="L169" s="432"/>
      <c r="M169" s="432"/>
      <c r="N169" s="433"/>
      <c r="O169" s="433"/>
      <c r="P169" s="434"/>
      <c r="Q169" s="268"/>
      <c r="R169" s="435"/>
      <c r="S169" s="294"/>
      <c r="T169" s="432"/>
      <c r="U169" s="432"/>
      <c r="V169" s="432"/>
      <c r="W169" s="432"/>
      <c r="X169" s="432"/>
      <c r="Y169" s="432"/>
      <c r="Z169" s="433"/>
      <c r="AA169" s="433"/>
      <c r="AB169" s="434"/>
      <c r="AC169" s="432"/>
      <c r="AD169" s="436"/>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9"/>
      <c r="BI169" s="59"/>
      <c r="BJ169" s="269"/>
      <c r="BK169" s="269"/>
      <c r="BL169" s="269"/>
      <c r="BM169" s="269"/>
      <c r="BN169" s="269"/>
      <c r="BO169" s="269"/>
      <c r="BP169" s="269"/>
      <c r="BQ169" s="269"/>
      <c r="BR169" s="269"/>
      <c r="BS169" s="269"/>
      <c r="BT169" s="269"/>
      <c r="BU169" s="269"/>
      <c r="BV169" s="269"/>
      <c r="BW169" s="269"/>
      <c r="BX169" s="269"/>
      <c r="BY169" s="269"/>
      <c r="BZ169" s="269"/>
    </row>
    <row r="170" spans="1:78" ht="32.25" customHeight="1" x14ac:dyDescent="0.25">
      <c r="A170" s="4"/>
      <c r="B170" s="4"/>
      <c r="C170" s="248"/>
      <c r="D170" s="248"/>
      <c r="E170" s="249"/>
      <c r="F170" s="249"/>
      <c r="G170" s="249"/>
      <c r="H170" s="4"/>
      <c r="I170" s="432"/>
      <c r="J170" s="432"/>
      <c r="K170" s="431"/>
      <c r="L170" s="432"/>
      <c r="M170" s="432"/>
      <c r="N170" s="433"/>
      <c r="O170" s="433"/>
      <c r="P170" s="434"/>
      <c r="Q170" s="268"/>
      <c r="R170" s="435"/>
      <c r="S170" s="294"/>
      <c r="T170" s="432"/>
      <c r="U170" s="432"/>
      <c r="V170" s="432"/>
      <c r="W170" s="432"/>
      <c r="X170" s="432"/>
      <c r="Y170" s="432"/>
      <c r="Z170" s="433"/>
      <c r="AA170" s="433"/>
      <c r="AB170" s="434"/>
      <c r="AC170" s="432"/>
      <c r="AD170" s="436"/>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59"/>
      <c r="BG170" s="59"/>
      <c r="BH170" s="59"/>
      <c r="BI170" s="59"/>
      <c r="BJ170" s="269"/>
      <c r="BK170" s="269"/>
      <c r="BL170" s="269"/>
      <c r="BM170" s="269"/>
      <c r="BN170" s="269"/>
      <c r="BO170" s="269"/>
      <c r="BP170" s="269"/>
      <c r="BQ170" s="269"/>
      <c r="BR170" s="269"/>
      <c r="BS170" s="269"/>
      <c r="BT170" s="269"/>
      <c r="BU170" s="269"/>
      <c r="BV170" s="269"/>
      <c r="BW170" s="269"/>
      <c r="BX170" s="269"/>
      <c r="BY170" s="269"/>
      <c r="BZ170" s="269"/>
    </row>
    <row r="171" spans="1:78" ht="32.25" customHeight="1" x14ac:dyDescent="0.25">
      <c r="A171" s="4"/>
      <c r="B171" s="4"/>
      <c r="C171" s="248"/>
      <c r="D171" s="248"/>
      <c r="E171" s="249"/>
      <c r="F171" s="249"/>
      <c r="G171" s="249"/>
      <c r="H171" s="4"/>
      <c r="I171" s="432"/>
      <c r="J171" s="432"/>
      <c r="K171" s="431"/>
      <c r="L171" s="432"/>
      <c r="M171" s="432"/>
      <c r="N171" s="433"/>
      <c r="O171" s="433"/>
      <c r="P171" s="434"/>
      <c r="Q171" s="268"/>
      <c r="R171" s="435"/>
      <c r="S171" s="294"/>
      <c r="T171" s="432"/>
      <c r="U171" s="432"/>
      <c r="V171" s="432"/>
      <c r="W171" s="432"/>
      <c r="X171" s="432"/>
      <c r="Y171" s="432"/>
      <c r="Z171" s="433"/>
      <c r="AA171" s="433"/>
      <c r="AB171" s="434"/>
      <c r="AC171" s="432"/>
      <c r="AD171" s="436"/>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59"/>
      <c r="BG171" s="59"/>
      <c r="BH171" s="59"/>
      <c r="BI171" s="59"/>
      <c r="BJ171" s="269"/>
      <c r="BK171" s="269"/>
      <c r="BL171" s="269"/>
      <c r="BM171" s="269"/>
      <c r="BN171" s="269"/>
      <c r="BO171" s="269"/>
      <c r="BP171" s="269"/>
      <c r="BQ171" s="269"/>
      <c r="BR171" s="269"/>
      <c r="BS171" s="269"/>
      <c r="BT171" s="269"/>
      <c r="BU171" s="269"/>
      <c r="BV171" s="269"/>
      <c r="BW171" s="269"/>
      <c r="BX171" s="269"/>
      <c r="BY171" s="269"/>
      <c r="BZ171" s="269"/>
    </row>
    <row r="172" spans="1:78" ht="32.25" customHeight="1" x14ac:dyDescent="0.25">
      <c r="A172" s="4"/>
      <c r="B172" s="4"/>
      <c r="C172" s="248"/>
      <c r="D172" s="248"/>
      <c r="E172" s="249"/>
      <c r="F172" s="249"/>
      <c r="G172" s="249"/>
      <c r="H172" s="4"/>
      <c r="I172" s="432"/>
      <c r="J172" s="432"/>
      <c r="K172" s="431"/>
      <c r="L172" s="432"/>
      <c r="M172" s="432"/>
      <c r="N172" s="433"/>
      <c r="O172" s="433"/>
      <c r="P172" s="434"/>
      <c r="Q172" s="268"/>
      <c r="R172" s="435"/>
      <c r="S172" s="294"/>
      <c r="T172" s="432"/>
      <c r="U172" s="432"/>
      <c r="V172" s="432"/>
      <c r="W172" s="432"/>
      <c r="X172" s="432"/>
      <c r="Y172" s="432"/>
      <c r="Z172" s="433"/>
      <c r="AA172" s="433"/>
      <c r="AB172" s="434"/>
      <c r="AC172" s="432"/>
      <c r="AD172" s="436"/>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269"/>
      <c r="BK172" s="269"/>
      <c r="BL172" s="269"/>
      <c r="BM172" s="269"/>
      <c r="BN172" s="269"/>
      <c r="BO172" s="269"/>
      <c r="BP172" s="269"/>
      <c r="BQ172" s="269"/>
      <c r="BR172" s="269"/>
      <c r="BS172" s="269"/>
      <c r="BT172" s="269"/>
      <c r="BU172" s="269"/>
      <c r="BV172" s="269"/>
      <c r="BW172" s="269"/>
      <c r="BX172" s="269"/>
      <c r="BY172" s="269"/>
      <c r="BZ172" s="269"/>
    </row>
    <row r="173" spans="1:78" ht="32.25" customHeight="1" x14ac:dyDescent="0.25">
      <c r="A173" s="4"/>
      <c r="B173" s="4"/>
      <c r="C173" s="248"/>
      <c r="D173" s="248"/>
      <c r="E173" s="249"/>
      <c r="F173" s="249"/>
      <c r="G173" s="249"/>
      <c r="H173" s="4"/>
      <c r="I173" s="432"/>
      <c r="J173" s="432"/>
      <c r="K173" s="431"/>
      <c r="L173" s="432"/>
      <c r="M173" s="432"/>
      <c r="N173" s="433"/>
      <c r="O173" s="433"/>
      <c r="P173" s="434"/>
      <c r="Q173" s="268"/>
      <c r="R173" s="435"/>
      <c r="S173" s="294"/>
      <c r="T173" s="432"/>
      <c r="U173" s="432"/>
      <c r="V173" s="432"/>
      <c r="W173" s="432"/>
      <c r="X173" s="432"/>
      <c r="Y173" s="432"/>
      <c r="Z173" s="433"/>
      <c r="AA173" s="433"/>
      <c r="AB173" s="434"/>
      <c r="AC173" s="432"/>
      <c r="AD173" s="436"/>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269"/>
      <c r="BK173" s="269"/>
      <c r="BL173" s="269"/>
      <c r="BM173" s="269"/>
      <c r="BN173" s="269"/>
      <c r="BO173" s="269"/>
      <c r="BP173" s="269"/>
      <c r="BQ173" s="269"/>
      <c r="BR173" s="269"/>
      <c r="BS173" s="269"/>
      <c r="BT173" s="269"/>
      <c r="BU173" s="269"/>
      <c r="BV173" s="269"/>
      <c r="BW173" s="269"/>
      <c r="BX173" s="269"/>
      <c r="BY173" s="269"/>
      <c r="BZ173" s="269"/>
    </row>
    <row r="174" spans="1:78" ht="32.25" customHeight="1" x14ac:dyDescent="0.25">
      <c r="A174" s="4"/>
      <c r="B174" s="4"/>
      <c r="C174" s="248"/>
      <c r="D174" s="248"/>
      <c r="E174" s="249"/>
      <c r="F174" s="249"/>
      <c r="G174" s="249"/>
      <c r="H174" s="4"/>
      <c r="I174" s="432"/>
      <c r="J174" s="432"/>
      <c r="K174" s="431"/>
      <c r="L174" s="432"/>
      <c r="M174" s="432"/>
      <c r="N174" s="433"/>
      <c r="O174" s="433"/>
      <c r="P174" s="434"/>
      <c r="Q174" s="268"/>
      <c r="R174" s="435"/>
      <c r="S174" s="294"/>
      <c r="T174" s="432"/>
      <c r="U174" s="432"/>
      <c r="V174" s="432"/>
      <c r="W174" s="432"/>
      <c r="X174" s="432"/>
      <c r="Y174" s="432"/>
      <c r="Z174" s="433"/>
      <c r="AA174" s="433"/>
      <c r="AB174" s="434"/>
      <c r="AC174" s="432"/>
      <c r="AD174" s="436"/>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269"/>
      <c r="BK174" s="269"/>
      <c r="BL174" s="269"/>
      <c r="BM174" s="269"/>
      <c r="BN174" s="269"/>
      <c r="BO174" s="269"/>
      <c r="BP174" s="269"/>
      <c r="BQ174" s="269"/>
      <c r="BR174" s="269"/>
      <c r="BS174" s="269"/>
      <c r="BT174" s="269"/>
      <c r="BU174" s="269"/>
      <c r="BV174" s="269"/>
      <c r="BW174" s="269"/>
      <c r="BX174" s="269"/>
      <c r="BY174" s="269"/>
      <c r="BZ174" s="269"/>
    </row>
    <row r="175" spans="1:78" ht="32.25" customHeight="1" x14ac:dyDescent="0.25">
      <c r="A175" s="4"/>
      <c r="B175" s="4"/>
      <c r="C175" s="248"/>
      <c r="D175" s="248"/>
      <c r="E175" s="249"/>
      <c r="F175" s="249"/>
      <c r="G175" s="249"/>
      <c r="H175" s="4"/>
      <c r="I175" s="432"/>
      <c r="J175" s="432"/>
      <c r="K175" s="431"/>
      <c r="L175" s="432"/>
      <c r="M175" s="432"/>
      <c r="N175" s="433"/>
      <c r="O175" s="433"/>
      <c r="P175" s="434"/>
      <c r="Q175" s="268"/>
      <c r="R175" s="435"/>
      <c r="S175" s="294"/>
      <c r="T175" s="432"/>
      <c r="U175" s="432"/>
      <c r="V175" s="432"/>
      <c r="W175" s="432"/>
      <c r="X175" s="432"/>
      <c r="Y175" s="432"/>
      <c r="Z175" s="433"/>
      <c r="AA175" s="433"/>
      <c r="AB175" s="434"/>
      <c r="AC175" s="432"/>
      <c r="AD175" s="436"/>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59"/>
      <c r="BG175" s="59"/>
      <c r="BH175" s="59"/>
      <c r="BI175" s="59"/>
      <c r="BJ175" s="269"/>
      <c r="BK175" s="269"/>
      <c r="BL175" s="269"/>
      <c r="BM175" s="269"/>
      <c r="BN175" s="269"/>
      <c r="BO175" s="269"/>
      <c r="BP175" s="269"/>
      <c r="BQ175" s="269"/>
      <c r="BR175" s="269"/>
      <c r="BS175" s="269"/>
      <c r="BT175" s="269"/>
      <c r="BU175" s="269"/>
      <c r="BV175" s="269"/>
      <c r="BW175" s="269"/>
      <c r="BX175" s="269"/>
      <c r="BY175" s="269"/>
      <c r="BZ175" s="269"/>
    </row>
    <row r="176" spans="1:78" ht="32.25" customHeight="1" x14ac:dyDescent="0.25">
      <c r="A176" s="4"/>
      <c r="B176" s="4"/>
      <c r="C176" s="248"/>
      <c r="D176" s="248"/>
      <c r="E176" s="249"/>
      <c r="F176" s="249"/>
      <c r="G176" s="249"/>
      <c r="H176" s="4"/>
      <c r="I176" s="432"/>
      <c r="J176" s="432"/>
      <c r="K176" s="431"/>
      <c r="L176" s="432"/>
      <c r="M176" s="432"/>
      <c r="N176" s="433"/>
      <c r="O176" s="433"/>
      <c r="P176" s="434"/>
      <c r="Q176" s="268"/>
      <c r="R176" s="435"/>
      <c r="S176" s="294"/>
      <c r="T176" s="432"/>
      <c r="U176" s="432"/>
      <c r="V176" s="432"/>
      <c r="W176" s="432"/>
      <c r="X176" s="432"/>
      <c r="Y176" s="432"/>
      <c r="Z176" s="433"/>
      <c r="AA176" s="433"/>
      <c r="AB176" s="434"/>
      <c r="AC176" s="432"/>
      <c r="AD176" s="436"/>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c r="BH176" s="59"/>
      <c r="BI176" s="59"/>
      <c r="BJ176" s="269"/>
      <c r="BK176" s="269"/>
      <c r="BL176" s="269"/>
      <c r="BM176" s="269"/>
      <c r="BN176" s="269"/>
      <c r="BO176" s="269"/>
      <c r="BP176" s="269"/>
      <c r="BQ176" s="269"/>
      <c r="BR176" s="269"/>
      <c r="BS176" s="269"/>
      <c r="BT176" s="269"/>
      <c r="BU176" s="269"/>
      <c r="BV176" s="269"/>
      <c r="BW176" s="269"/>
      <c r="BX176" s="269"/>
      <c r="BY176" s="269"/>
      <c r="BZ176" s="269"/>
    </row>
    <row r="177" spans="1:78" ht="32.25" customHeight="1" x14ac:dyDescent="0.25">
      <c r="A177" s="4"/>
      <c r="B177" s="4"/>
      <c r="C177" s="248"/>
      <c r="D177" s="248"/>
      <c r="E177" s="249"/>
      <c r="F177" s="249"/>
      <c r="G177" s="249"/>
      <c r="H177" s="4"/>
      <c r="I177" s="432"/>
      <c r="J177" s="432"/>
      <c r="K177" s="431"/>
      <c r="L177" s="432"/>
      <c r="M177" s="432"/>
      <c r="N177" s="433"/>
      <c r="O177" s="433"/>
      <c r="P177" s="434"/>
      <c r="Q177" s="268"/>
      <c r="R177" s="435"/>
      <c r="S177" s="294"/>
      <c r="T177" s="432"/>
      <c r="U177" s="432"/>
      <c r="V177" s="432"/>
      <c r="W177" s="432"/>
      <c r="X177" s="432"/>
      <c r="Y177" s="432"/>
      <c r="Z177" s="433"/>
      <c r="AA177" s="433"/>
      <c r="AB177" s="434"/>
      <c r="AC177" s="432"/>
      <c r="AD177" s="436"/>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59"/>
      <c r="BG177" s="59"/>
      <c r="BH177" s="59"/>
      <c r="BI177" s="59"/>
      <c r="BJ177" s="269"/>
      <c r="BK177" s="269"/>
      <c r="BL177" s="269"/>
      <c r="BM177" s="269"/>
      <c r="BN177" s="269"/>
      <c r="BO177" s="269"/>
      <c r="BP177" s="269"/>
      <c r="BQ177" s="269"/>
      <c r="BR177" s="269"/>
      <c r="BS177" s="269"/>
      <c r="BT177" s="269"/>
      <c r="BU177" s="269"/>
      <c r="BV177" s="269"/>
      <c r="BW177" s="269"/>
      <c r="BX177" s="269"/>
      <c r="BY177" s="269"/>
      <c r="BZ177" s="269"/>
    </row>
    <row r="178" spans="1:78" ht="32.25" customHeight="1" x14ac:dyDescent="0.25">
      <c r="A178" s="4"/>
      <c r="B178" s="4"/>
      <c r="C178" s="248"/>
      <c r="D178" s="248"/>
      <c r="E178" s="249"/>
      <c r="F178" s="249"/>
      <c r="G178" s="249"/>
      <c r="H178" s="4"/>
      <c r="I178" s="432"/>
      <c r="J178" s="432"/>
      <c r="K178" s="431"/>
      <c r="L178" s="432"/>
      <c r="M178" s="432"/>
      <c r="N178" s="433"/>
      <c r="O178" s="433"/>
      <c r="P178" s="434"/>
      <c r="Q178" s="268"/>
      <c r="R178" s="435"/>
      <c r="S178" s="294"/>
      <c r="T178" s="432"/>
      <c r="U178" s="432"/>
      <c r="V178" s="432"/>
      <c r="W178" s="432"/>
      <c r="X178" s="432"/>
      <c r="Y178" s="432"/>
      <c r="Z178" s="433"/>
      <c r="AA178" s="433"/>
      <c r="AB178" s="434"/>
      <c r="AC178" s="432"/>
      <c r="AD178" s="436"/>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269"/>
      <c r="BK178" s="269"/>
      <c r="BL178" s="269"/>
      <c r="BM178" s="269"/>
      <c r="BN178" s="269"/>
      <c r="BO178" s="269"/>
      <c r="BP178" s="269"/>
      <c r="BQ178" s="269"/>
      <c r="BR178" s="269"/>
      <c r="BS178" s="269"/>
      <c r="BT178" s="269"/>
      <c r="BU178" s="269"/>
      <c r="BV178" s="269"/>
      <c r="BW178" s="269"/>
      <c r="BX178" s="269"/>
      <c r="BY178" s="269"/>
      <c r="BZ178" s="269"/>
    </row>
    <row r="179" spans="1:78" ht="32.25" customHeight="1" x14ac:dyDescent="0.25">
      <c r="A179" s="4"/>
      <c r="B179" s="4"/>
      <c r="C179" s="248"/>
      <c r="D179" s="248"/>
      <c r="E179" s="249"/>
      <c r="F179" s="249"/>
      <c r="G179" s="249"/>
      <c r="H179" s="4"/>
      <c r="I179" s="432"/>
      <c r="J179" s="432"/>
      <c r="K179" s="431"/>
      <c r="L179" s="432"/>
      <c r="M179" s="432"/>
      <c r="N179" s="433"/>
      <c r="O179" s="433"/>
      <c r="P179" s="434"/>
      <c r="Q179" s="268"/>
      <c r="R179" s="435"/>
      <c r="S179" s="294"/>
      <c r="T179" s="432"/>
      <c r="U179" s="432"/>
      <c r="V179" s="432"/>
      <c r="W179" s="432"/>
      <c r="X179" s="432"/>
      <c r="Y179" s="432"/>
      <c r="Z179" s="433"/>
      <c r="AA179" s="433"/>
      <c r="AB179" s="434"/>
      <c r="AC179" s="432"/>
      <c r="AD179" s="436"/>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59"/>
      <c r="BG179" s="59"/>
      <c r="BH179" s="59"/>
      <c r="BI179" s="59"/>
      <c r="BJ179" s="269"/>
      <c r="BK179" s="269"/>
      <c r="BL179" s="269"/>
      <c r="BM179" s="269"/>
      <c r="BN179" s="269"/>
      <c r="BO179" s="269"/>
      <c r="BP179" s="269"/>
      <c r="BQ179" s="269"/>
      <c r="BR179" s="269"/>
      <c r="BS179" s="269"/>
      <c r="BT179" s="269"/>
      <c r="BU179" s="269"/>
      <c r="BV179" s="269"/>
      <c r="BW179" s="269"/>
      <c r="BX179" s="269"/>
      <c r="BY179" s="269"/>
      <c r="BZ179" s="269"/>
    </row>
    <row r="180" spans="1:78" ht="32.25" customHeight="1" x14ac:dyDescent="0.25">
      <c r="A180" s="4"/>
      <c r="B180" s="4"/>
      <c r="C180" s="248"/>
      <c r="D180" s="248"/>
      <c r="E180" s="249"/>
      <c r="F180" s="249"/>
      <c r="G180" s="249"/>
      <c r="H180" s="4"/>
      <c r="I180" s="432"/>
      <c r="J180" s="432"/>
      <c r="K180" s="431"/>
      <c r="L180" s="432"/>
      <c r="M180" s="432"/>
      <c r="N180" s="433"/>
      <c r="O180" s="433"/>
      <c r="P180" s="434"/>
      <c r="Q180" s="268"/>
      <c r="R180" s="435"/>
      <c r="S180" s="294"/>
      <c r="T180" s="432"/>
      <c r="U180" s="432"/>
      <c r="V180" s="432"/>
      <c r="W180" s="432"/>
      <c r="X180" s="432"/>
      <c r="Y180" s="432"/>
      <c r="Z180" s="433"/>
      <c r="AA180" s="433"/>
      <c r="AB180" s="434"/>
      <c r="AC180" s="432"/>
      <c r="AD180" s="436"/>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269"/>
      <c r="BK180" s="269"/>
      <c r="BL180" s="269"/>
      <c r="BM180" s="269"/>
      <c r="BN180" s="269"/>
      <c r="BO180" s="269"/>
      <c r="BP180" s="269"/>
      <c r="BQ180" s="269"/>
      <c r="BR180" s="269"/>
      <c r="BS180" s="269"/>
      <c r="BT180" s="269"/>
      <c r="BU180" s="269"/>
      <c r="BV180" s="269"/>
      <c r="BW180" s="269"/>
      <c r="BX180" s="269"/>
      <c r="BY180" s="269"/>
      <c r="BZ180" s="269"/>
    </row>
    <row r="181" spans="1:78" ht="32.25" customHeight="1" x14ac:dyDescent="0.25">
      <c r="A181" s="4"/>
      <c r="B181" s="4"/>
      <c r="C181" s="248"/>
      <c r="D181" s="248"/>
      <c r="E181" s="249"/>
      <c r="F181" s="249"/>
      <c r="G181" s="249"/>
      <c r="H181" s="4"/>
      <c r="I181" s="432"/>
      <c r="J181" s="432"/>
      <c r="K181" s="431"/>
      <c r="L181" s="432"/>
      <c r="M181" s="432"/>
      <c r="N181" s="433"/>
      <c r="O181" s="433"/>
      <c r="P181" s="434"/>
      <c r="Q181" s="268"/>
      <c r="R181" s="435"/>
      <c r="S181" s="294"/>
      <c r="T181" s="432"/>
      <c r="U181" s="432"/>
      <c r="V181" s="432"/>
      <c r="W181" s="432"/>
      <c r="X181" s="432"/>
      <c r="Y181" s="432"/>
      <c r="Z181" s="433"/>
      <c r="AA181" s="433"/>
      <c r="AB181" s="434"/>
      <c r="AC181" s="432"/>
      <c r="AD181" s="436"/>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269"/>
      <c r="BK181" s="269"/>
      <c r="BL181" s="269"/>
      <c r="BM181" s="269"/>
      <c r="BN181" s="269"/>
      <c r="BO181" s="269"/>
      <c r="BP181" s="269"/>
      <c r="BQ181" s="269"/>
      <c r="BR181" s="269"/>
      <c r="BS181" s="269"/>
      <c r="BT181" s="269"/>
      <c r="BU181" s="269"/>
      <c r="BV181" s="269"/>
      <c r="BW181" s="269"/>
      <c r="BX181" s="269"/>
      <c r="BY181" s="269"/>
      <c r="BZ181" s="269"/>
    </row>
    <row r="182" spans="1:78" ht="32.25" customHeight="1" x14ac:dyDescent="0.25">
      <c r="A182" s="4"/>
      <c r="B182" s="4"/>
      <c r="C182" s="248"/>
      <c r="D182" s="248"/>
      <c r="E182" s="249"/>
      <c r="F182" s="249"/>
      <c r="G182" s="249"/>
      <c r="H182" s="4"/>
      <c r="I182" s="432"/>
      <c r="J182" s="432"/>
      <c r="K182" s="431"/>
      <c r="L182" s="432"/>
      <c r="M182" s="432"/>
      <c r="N182" s="433"/>
      <c r="O182" s="433"/>
      <c r="P182" s="434"/>
      <c r="Q182" s="268"/>
      <c r="R182" s="435"/>
      <c r="S182" s="294"/>
      <c r="T182" s="432"/>
      <c r="U182" s="432"/>
      <c r="V182" s="432"/>
      <c r="W182" s="432"/>
      <c r="X182" s="432"/>
      <c r="Y182" s="432"/>
      <c r="Z182" s="433"/>
      <c r="AA182" s="433"/>
      <c r="AB182" s="434"/>
      <c r="AC182" s="432"/>
      <c r="AD182" s="436"/>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269"/>
      <c r="BK182" s="269"/>
      <c r="BL182" s="269"/>
      <c r="BM182" s="269"/>
      <c r="BN182" s="269"/>
      <c r="BO182" s="269"/>
      <c r="BP182" s="269"/>
      <c r="BQ182" s="269"/>
      <c r="BR182" s="269"/>
      <c r="BS182" s="269"/>
      <c r="BT182" s="269"/>
      <c r="BU182" s="269"/>
      <c r="BV182" s="269"/>
      <c r="BW182" s="269"/>
      <c r="BX182" s="269"/>
      <c r="BY182" s="269"/>
      <c r="BZ182" s="269"/>
    </row>
    <row r="183" spans="1:78" ht="32.25" customHeight="1" x14ac:dyDescent="0.25">
      <c r="A183" s="4"/>
      <c r="B183" s="4"/>
      <c r="C183" s="248"/>
      <c r="D183" s="248"/>
      <c r="E183" s="249"/>
      <c r="F183" s="249"/>
      <c r="G183" s="249"/>
      <c r="H183" s="4"/>
      <c r="I183" s="432"/>
      <c r="J183" s="432"/>
      <c r="K183" s="431"/>
      <c r="L183" s="432"/>
      <c r="M183" s="432"/>
      <c r="N183" s="433"/>
      <c r="O183" s="433"/>
      <c r="P183" s="434"/>
      <c r="Q183" s="268"/>
      <c r="R183" s="435"/>
      <c r="S183" s="294"/>
      <c r="T183" s="432"/>
      <c r="U183" s="432"/>
      <c r="V183" s="432"/>
      <c r="W183" s="432"/>
      <c r="X183" s="432"/>
      <c r="Y183" s="432"/>
      <c r="Z183" s="433"/>
      <c r="AA183" s="433"/>
      <c r="AB183" s="434"/>
      <c r="AC183" s="432"/>
      <c r="AD183" s="436"/>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269"/>
      <c r="BK183" s="269"/>
      <c r="BL183" s="269"/>
      <c r="BM183" s="269"/>
      <c r="BN183" s="269"/>
      <c r="BO183" s="269"/>
      <c r="BP183" s="269"/>
      <c r="BQ183" s="269"/>
      <c r="BR183" s="269"/>
      <c r="BS183" s="269"/>
      <c r="BT183" s="269"/>
      <c r="BU183" s="269"/>
      <c r="BV183" s="269"/>
      <c r="BW183" s="269"/>
      <c r="BX183" s="269"/>
      <c r="BY183" s="269"/>
      <c r="BZ183" s="269"/>
    </row>
    <row r="184" spans="1:78" ht="32.25" customHeight="1" x14ac:dyDescent="0.25">
      <c r="A184" s="4"/>
      <c r="B184" s="4"/>
      <c r="C184" s="248"/>
      <c r="D184" s="248"/>
      <c r="E184" s="249"/>
      <c r="F184" s="249"/>
      <c r="G184" s="249"/>
      <c r="H184" s="4"/>
      <c r="I184" s="432"/>
      <c r="J184" s="432"/>
      <c r="K184" s="431"/>
      <c r="L184" s="432"/>
      <c r="M184" s="432"/>
      <c r="N184" s="433"/>
      <c r="O184" s="433"/>
      <c r="P184" s="434"/>
      <c r="Q184" s="268"/>
      <c r="R184" s="435"/>
      <c r="S184" s="294"/>
      <c r="T184" s="432"/>
      <c r="U184" s="432"/>
      <c r="V184" s="432"/>
      <c r="W184" s="432"/>
      <c r="X184" s="432"/>
      <c r="Y184" s="432"/>
      <c r="Z184" s="433"/>
      <c r="AA184" s="433"/>
      <c r="AB184" s="434"/>
      <c r="AC184" s="432"/>
      <c r="AD184" s="436"/>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269"/>
      <c r="BK184" s="269"/>
      <c r="BL184" s="269"/>
      <c r="BM184" s="269"/>
      <c r="BN184" s="269"/>
      <c r="BO184" s="269"/>
      <c r="BP184" s="269"/>
      <c r="BQ184" s="269"/>
      <c r="BR184" s="269"/>
      <c r="BS184" s="269"/>
      <c r="BT184" s="269"/>
      <c r="BU184" s="269"/>
      <c r="BV184" s="269"/>
      <c r="BW184" s="269"/>
      <c r="BX184" s="269"/>
      <c r="BY184" s="269"/>
      <c r="BZ184" s="269"/>
    </row>
    <row r="185" spans="1:78" ht="32.25" customHeight="1" x14ac:dyDescent="0.25">
      <c r="A185" s="4"/>
      <c r="B185" s="4"/>
      <c r="C185" s="248"/>
      <c r="D185" s="248"/>
      <c r="E185" s="249"/>
      <c r="F185" s="249"/>
      <c r="G185" s="249"/>
      <c r="H185" s="4"/>
      <c r="I185" s="432"/>
      <c r="J185" s="432"/>
      <c r="K185" s="431"/>
      <c r="L185" s="432"/>
      <c r="M185" s="432"/>
      <c r="N185" s="433"/>
      <c r="O185" s="433"/>
      <c r="P185" s="434"/>
      <c r="Q185" s="268"/>
      <c r="R185" s="435"/>
      <c r="S185" s="294"/>
      <c r="T185" s="432"/>
      <c r="U185" s="432"/>
      <c r="V185" s="432"/>
      <c r="W185" s="432"/>
      <c r="X185" s="432"/>
      <c r="Y185" s="432"/>
      <c r="Z185" s="433"/>
      <c r="AA185" s="433"/>
      <c r="AB185" s="434"/>
      <c r="AC185" s="432"/>
      <c r="AD185" s="436"/>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269"/>
      <c r="BK185" s="269"/>
      <c r="BL185" s="269"/>
      <c r="BM185" s="269"/>
      <c r="BN185" s="269"/>
      <c r="BO185" s="269"/>
      <c r="BP185" s="269"/>
      <c r="BQ185" s="269"/>
      <c r="BR185" s="269"/>
      <c r="BS185" s="269"/>
      <c r="BT185" s="269"/>
      <c r="BU185" s="269"/>
      <c r="BV185" s="269"/>
      <c r="BW185" s="269"/>
      <c r="BX185" s="269"/>
      <c r="BY185" s="269"/>
      <c r="BZ185" s="269"/>
    </row>
    <row r="186" spans="1:78" ht="32.25" customHeight="1" x14ac:dyDescent="0.25">
      <c r="A186" s="4"/>
      <c r="B186" s="4"/>
      <c r="C186" s="248"/>
      <c r="D186" s="248"/>
      <c r="E186" s="249"/>
      <c r="F186" s="249"/>
      <c r="G186" s="249"/>
      <c r="H186" s="4"/>
      <c r="I186" s="432"/>
      <c r="J186" s="432"/>
      <c r="K186" s="431"/>
      <c r="L186" s="432"/>
      <c r="M186" s="432"/>
      <c r="N186" s="433"/>
      <c r="O186" s="433"/>
      <c r="P186" s="434"/>
      <c r="Q186" s="268"/>
      <c r="R186" s="435"/>
      <c r="S186" s="294"/>
      <c r="T186" s="432"/>
      <c r="U186" s="432"/>
      <c r="V186" s="432"/>
      <c r="W186" s="432"/>
      <c r="X186" s="432"/>
      <c r="Y186" s="432"/>
      <c r="Z186" s="433"/>
      <c r="AA186" s="433"/>
      <c r="AB186" s="434"/>
      <c r="AC186" s="432"/>
      <c r="AD186" s="436"/>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269"/>
      <c r="BK186" s="269"/>
      <c r="BL186" s="269"/>
      <c r="BM186" s="269"/>
      <c r="BN186" s="269"/>
      <c r="BO186" s="269"/>
      <c r="BP186" s="269"/>
      <c r="BQ186" s="269"/>
      <c r="BR186" s="269"/>
      <c r="BS186" s="269"/>
      <c r="BT186" s="269"/>
      <c r="BU186" s="269"/>
      <c r="BV186" s="269"/>
      <c r="BW186" s="269"/>
      <c r="BX186" s="269"/>
      <c r="BY186" s="269"/>
      <c r="BZ186" s="269"/>
    </row>
    <row r="187" spans="1:78" ht="32.25" customHeight="1" x14ac:dyDescent="0.25">
      <c r="A187" s="4"/>
      <c r="B187" s="4"/>
      <c r="C187" s="248"/>
      <c r="D187" s="248"/>
      <c r="E187" s="249"/>
      <c r="F187" s="249"/>
      <c r="G187" s="249"/>
      <c r="H187" s="4"/>
      <c r="I187" s="432"/>
      <c r="J187" s="432"/>
      <c r="K187" s="431"/>
      <c r="L187" s="432"/>
      <c r="M187" s="432"/>
      <c r="N187" s="433"/>
      <c r="O187" s="433"/>
      <c r="P187" s="434"/>
      <c r="Q187" s="268"/>
      <c r="R187" s="435"/>
      <c r="S187" s="294"/>
      <c r="T187" s="432"/>
      <c r="U187" s="432"/>
      <c r="V187" s="432"/>
      <c r="W187" s="432"/>
      <c r="X187" s="432"/>
      <c r="Y187" s="432"/>
      <c r="Z187" s="433"/>
      <c r="AA187" s="433"/>
      <c r="AB187" s="434"/>
      <c r="AC187" s="432"/>
      <c r="AD187" s="436"/>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c r="BH187" s="59"/>
      <c r="BI187" s="59"/>
      <c r="BJ187" s="269"/>
      <c r="BK187" s="269"/>
      <c r="BL187" s="269"/>
      <c r="BM187" s="269"/>
      <c r="BN187" s="269"/>
      <c r="BO187" s="269"/>
      <c r="BP187" s="269"/>
      <c r="BQ187" s="269"/>
      <c r="BR187" s="269"/>
      <c r="BS187" s="269"/>
      <c r="BT187" s="269"/>
      <c r="BU187" s="269"/>
      <c r="BV187" s="269"/>
      <c r="BW187" s="269"/>
      <c r="BX187" s="269"/>
      <c r="BY187" s="269"/>
      <c r="BZ187" s="269"/>
    </row>
    <row r="188" spans="1:78" ht="32.25" customHeight="1" x14ac:dyDescent="0.25">
      <c r="A188" s="4"/>
      <c r="B188" s="4"/>
      <c r="C188" s="248"/>
      <c r="D188" s="248"/>
      <c r="E188" s="249"/>
      <c r="F188" s="249"/>
      <c r="G188" s="249"/>
      <c r="H188" s="4"/>
      <c r="I188" s="432"/>
      <c r="J188" s="432"/>
      <c r="K188" s="431"/>
      <c r="L188" s="432"/>
      <c r="M188" s="432"/>
      <c r="N188" s="433"/>
      <c r="O188" s="433"/>
      <c r="P188" s="434"/>
      <c r="Q188" s="268"/>
      <c r="R188" s="435"/>
      <c r="S188" s="294"/>
      <c r="T188" s="432"/>
      <c r="U188" s="432"/>
      <c r="V188" s="432"/>
      <c r="W188" s="432"/>
      <c r="X188" s="432"/>
      <c r="Y188" s="432"/>
      <c r="Z188" s="433"/>
      <c r="AA188" s="433"/>
      <c r="AB188" s="434"/>
      <c r="AC188" s="432"/>
      <c r="AD188" s="436"/>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c r="BH188" s="59"/>
      <c r="BI188" s="59"/>
      <c r="BJ188" s="269"/>
      <c r="BK188" s="269"/>
      <c r="BL188" s="269"/>
      <c r="BM188" s="269"/>
      <c r="BN188" s="269"/>
      <c r="BO188" s="269"/>
      <c r="BP188" s="269"/>
      <c r="BQ188" s="269"/>
      <c r="BR188" s="269"/>
      <c r="BS188" s="269"/>
      <c r="BT188" s="269"/>
      <c r="BU188" s="269"/>
      <c r="BV188" s="269"/>
      <c r="BW188" s="269"/>
      <c r="BX188" s="269"/>
      <c r="BY188" s="269"/>
      <c r="BZ188" s="269"/>
    </row>
    <row r="189" spans="1:78" ht="12.75" customHeight="1" x14ac:dyDescent="0.25">
      <c r="A189" s="4"/>
      <c r="B189" s="4"/>
      <c r="C189" s="248"/>
      <c r="D189" s="248"/>
      <c r="E189" s="249"/>
      <c r="F189" s="249"/>
      <c r="G189" s="249"/>
      <c r="H189" s="4"/>
      <c r="I189" s="432"/>
      <c r="J189" s="432"/>
      <c r="K189" s="431"/>
      <c r="L189" s="432"/>
      <c r="M189" s="432"/>
      <c r="N189" s="433"/>
      <c r="O189" s="433"/>
      <c r="P189" s="434"/>
      <c r="Q189" s="268"/>
      <c r="R189" s="435"/>
      <c r="S189" s="294"/>
      <c r="T189" s="432"/>
      <c r="U189" s="432"/>
      <c r="V189" s="432"/>
      <c r="W189" s="432"/>
      <c r="X189" s="432"/>
      <c r="Y189" s="432"/>
      <c r="Z189" s="433"/>
      <c r="AA189" s="433"/>
      <c r="AB189" s="434"/>
      <c r="AC189" s="432"/>
      <c r="AD189" s="436"/>
      <c r="AE189" s="59"/>
      <c r="AF189" s="254"/>
      <c r="AG189" s="254"/>
      <c r="AH189" s="254"/>
      <c r="AI189" s="254"/>
      <c r="AJ189" s="254"/>
      <c r="AK189" s="254"/>
      <c r="AL189" s="254"/>
      <c r="AM189" s="254"/>
      <c r="AN189" s="254"/>
      <c r="AO189" s="254"/>
      <c r="AP189" s="254"/>
      <c r="AQ189" s="254"/>
      <c r="AR189" s="254"/>
      <c r="AS189" s="254"/>
      <c r="AT189" s="254"/>
      <c r="AU189" s="254"/>
      <c r="AV189" s="254"/>
      <c r="AW189" s="254"/>
      <c r="AX189" s="254"/>
      <c r="AY189" s="254"/>
      <c r="AZ189" s="254"/>
      <c r="BA189" s="254"/>
      <c r="BB189" s="254"/>
      <c r="BC189" s="254"/>
      <c r="BD189" s="254"/>
      <c r="BE189" s="254"/>
      <c r="BF189" s="254"/>
      <c r="BG189" s="254"/>
      <c r="BH189" s="254"/>
      <c r="BI189" s="254"/>
      <c r="BJ189" s="254"/>
      <c r="BK189" s="254"/>
      <c r="BL189" s="254"/>
      <c r="BM189" s="254"/>
      <c r="BN189" s="254"/>
      <c r="BO189" s="254"/>
      <c r="BP189" s="254"/>
      <c r="BQ189" s="254"/>
      <c r="BR189" s="254"/>
      <c r="BS189" s="254"/>
      <c r="BT189" s="254"/>
      <c r="BU189" s="254"/>
      <c r="BV189" s="254"/>
      <c r="BW189" s="254"/>
      <c r="BX189" s="254"/>
      <c r="BY189" s="254"/>
      <c r="BZ189" s="254"/>
    </row>
    <row r="190" spans="1:78" ht="12.75" customHeight="1" x14ac:dyDescent="0.25">
      <c r="A190" s="4"/>
      <c r="B190" s="4"/>
      <c r="C190" s="248"/>
      <c r="D190" s="248"/>
      <c r="E190" s="249"/>
      <c r="F190" s="249"/>
      <c r="G190" s="249"/>
      <c r="H190" s="4"/>
      <c r="I190" s="432"/>
      <c r="J190" s="432"/>
      <c r="K190" s="431"/>
      <c r="L190" s="432"/>
      <c r="M190" s="432"/>
      <c r="N190" s="433"/>
      <c r="O190" s="433"/>
      <c r="P190" s="434"/>
      <c r="Q190" s="433"/>
      <c r="R190" s="433"/>
      <c r="S190" s="432"/>
      <c r="T190" s="432"/>
      <c r="U190" s="432"/>
      <c r="V190" s="432"/>
      <c r="W190" s="432"/>
      <c r="X190" s="432"/>
      <c r="Y190" s="432"/>
      <c r="Z190" s="59"/>
      <c r="AA190" s="59"/>
      <c r="AB190" s="59"/>
      <c r="AC190" s="432"/>
      <c r="AD190" s="436"/>
      <c r="AE190" s="59"/>
      <c r="AF190" s="91"/>
      <c r="AG190" s="91"/>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c r="BJ190" s="254"/>
      <c r="BK190" s="254"/>
      <c r="BL190" s="254"/>
      <c r="BM190" s="254"/>
      <c r="BN190" s="254"/>
      <c r="BO190" s="254"/>
      <c r="BP190" s="254"/>
      <c r="BQ190" s="254"/>
      <c r="BR190" s="254"/>
      <c r="BS190" s="254"/>
      <c r="BT190" s="254"/>
      <c r="BU190" s="254"/>
      <c r="BV190" s="254"/>
      <c r="BW190" s="254"/>
      <c r="BX190" s="254"/>
      <c r="BY190" s="254"/>
      <c r="BZ190" s="254"/>
    </row>
    <row r="191" spans="1:78" ht="12.75" customHeight="1" x14ac:dyDescent="0.25">
      <c r="A191" s="4"/>
      <c r="B191" s="4"/>
      <c r="C191" s="248"/>
      <c r="D191" s="248"/>
      <c r="E191" s="249"/>
      <c r="F191" s="249"/>
      <c r="G191" s="249"/>
      <c r="H191" s="4"/>
      <c r="I191" s="432"/>
      <c r="J191" s="432"/>
      <c r="K191" s="431"/>
      <c r="L191" s="432"/>
      <c r="M191" s="432"/>
      <c r="N191" s="433"/>
      <c r="O191" s="433"/>
      <c r="P191" s="434"/>
      <c r="Q191" s="433"/>
      <c r="R191" s="433"/>
      <c r="S191" s="233" t="s">
        <v>20</v>
      </c>
      <c r="T191" s="432"/>
      <c r="U191" s="432"/>
      <c r="V191" s="432"/>
      <c r="W191" s="432"/>
      <c r="X191" s="432"/>
      <c r="Y191" s="233" t="s">
        <v>1192</v>
      </c>
      <c r="Z191" s="59"/>
      <c r="AA191" s="59"/>
      <c r="AB191" s="59"/>
      <c r="AC191" s="432"/>
      <c r="AD191" s="436"/>
      <c r="AE191" s="59"/>
      <c r="AF191" s="438"/>
      <c r="AG191" s="438"/>
      <c r="AH191" s="438"/>
      <c r="AI191" s="438"/>
      <c r="AJ191" s="438"/>
      <c r="AK191" s="438"/>
      <c r="AL191" s="438"/>
      <c r="AM191" s="438"/>
      <c r="AN191" s="438"/>
      <c r="AO191" s="438"/>
      <c r="AP191" s="438"/>
      <c r="AQ191" s="438"/>
      <c r="AR191" s="438"/>
      <c r="AS191" s="438"/>
      <c r="AT191" s="438"/>
      <c r="AU191" s="438"/>
      <c r="AV191" s="438"/>
      <c r="AW191" s="438"/>
      <c r="AX191" s="438"/>
      <c r="AY191" s="438"/>
      <c r="AZ191" s="438"/>
      <c r="BA191" s="438"/>
      <c r="BB191" s="438"/>
      <c r="BC191" s="438"/>
      <c r="BD191" s="438"/>
      <c r="BE191" s="438"/>
      <c r="BF191" s="438"/>
      <c r="BG191" s="438"/>
      <c r="BH191" s="438"/>
      <c r="BI191" s="438"/>
      <c r="BJ191" s="254"/>
      <c r="BK191" s="254"/>
      <c r="BL191" s="254"/>
      <c r="BM191" s="254"/>
      <c r="BN191" s="254"/>
      <c r="BO191" s="254"/>
      <c r="BP191" s="254"/>
      <c r="BQ191" s="254"/>
      <c r="BR191" s="254"/>
      <c r="BS191" s="254"/>
      <c r="BT191" s="254"/>
      <c r="BU191" s="254"/>
      <c r="BV191" s="254"/>
      <c r="BW191" s="254"/>
      <c r="BX191" s="254"/>
      <c r="BY191" s="254"/>
      <c r="BZ191" s="254"/>
    </row>
    <row r="192" spans="1:78" ht="12.75" customHeight="1" x14ac:dyDescent="0.25">
      <c r="A192" s="4"/>
      <c r="B192" s="4"/>
      <c r="C192" s="248"/>
      <c r="D192" s="248"/>
      <c r="E192" s="249"/>
      <c r="F192" s="249"/>
      <c r="G192" s="249"/>
      <c r="H192" s="4"/>
      <c r="I192" s="432"/>
      <c r="J192" s="432"/>
      <c r="K192" s="431"/>
      <c r="L192" s="432"/>
      <c r="M192" s="432"/>
      <c r="N192" s="433"/>
      <c r="O192" s="433"/>
      <c r="P192" s="434"/>
      <c r="Q192" s="433"/>
      <c r="R192" s="433"/>
      <c r="S192" s="233" t="s">
        <v>35</v>
      </c>
      <c r="T192" s="432"/>
      <c r="U192" s="432"/>
      <c r="V192" s="432"/>
      <c r="W192" s="432"/>
      <c r="X192" s="432"/>
      <c r="Y192" s="233" t="s">
        <v>1193</v>
      </c>
      <c r="Z192" s="59"/>
      <c r="AA192" s="59"/>
      <c r="AB192" s="59"/>
      <c r="AC192" s="432"/>
      <c r="AD192" s="436"/>
      <c r="AE192" s="59"/>
      <c r="AF192" s="91"/>
      <c r="AG192" s="91"/>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c r="BJ192" s="254"/>
      <c r="BK192" s="254"/>
      <c r="BL192" s="254"/>
      <c r="BM192" s="254"/>
      <c r="BN192" s="254"/>
      <c r="BO192" s="254"/>
      <c r="BP192" s="254"/>
      <c r="BQ192" s="254"/>
      <c r="BR192" s="254"/>
      <c r="BS192" s="254"/>
      <c r="BT192" s="254"/>
      <c r="BU192" s="254"/>
      <c r="BV192" s="254"/>
      <c r="BW192" s="254"/>
      <c r="BX192" s="254"/>
      <c r="BY192" s="254"/>
      <c r="BZ192" s="254"/>
    </row>
    <row r="193" spans="1:78" ht="12.75" customHeight="1" x14ac:dyDescent="0.25">
      <c r="A193" s="4"/>
      <c r="B193" s="4"/>
      <c r="C193" s="248"/>
      <c r="D193" s="248"/>
      <c r="E193" s="249"/>
      <c r="F193" s="249"/>
      <c r="G193" s="249"/>
      <c r="H193" s="4"/>
      <c r="I193" s="254"/>
      <c r="J193" s="254"/>
      <c r="K193" s="439"/>
      <c r="L193" s="254"/>
      <c r="M193" s="254"/>
      <c r="N193" s="254"/>
      <c r="O193" s="254"/>
      <c r="P193" s="254"/>
      <c r="Q193" s="254"/>
      <c r="R193" s="294"/>
      <c r="S193" s="254"/>
      <c r="T193" s="254"/>
      <c r="U193" s="254"/>
      <c r="V193" s="254"/>
      <c r="W193" s="254"/>
      <c r="X193" s="254"/>
      <c r="Y193" s="254"/>
      <c r="Z193" s="254"/>
      <c r="AA193" s="254"/>
      <c r="AB193" s="254"/>
      <c r="AC193" s="254"/>
      <c r="AD193" s="254"/>
      <c r="AE193" s="294"/>
      <c r="AF193" s="91"/>
      <c r="AG193" s="91"/>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c r="BJ193" s="254"/>
      <c r="BK193" s="254"/>
      <c r="BL193" s="254"/>
      <c r="BM193" s="254"/>
      <c r="BN193" s="254"/>
      <c r="BO193" s="254"/>
      <c r="BP193" s="254"/>
      <c r="BQ193" s="254"/>
      <c r="BR193" s="254"/>
      <c r="BS193" s="254"/>
      <c r="BT193" s="254"/>
      <c r="BU193" s="254"/>
      <c r="BV193" s="254"/>
      <c r="BW193" s="254"/>
      <c r="BX193" s="254"/>
      <c r="BY193" s="254"/>
      <c r="BZ193" s="254"/>
    </row>
    <row r="194" spans="1:78" ht="12.75" customHeight="1" x14ac:dyDescent="0.25">
      <c r="A194" s="4"/>
      <c r="B194" s="4"/>
      <c r="C194" s="248"/>
      <c r="D194" s="248"/>
      <c r="E194" s="249"/>
      <c r="F194" s="249"/>
      <c r="G194" s="249"/>
      <c r="H194" s="4"/>
      <c r="I194" s="91"/>
      <c r="J194" s="91"/>
      <c r="K194" s="91"/>
      <c r="L194" s="438"/>
      <c r="M194" s="91"/>
      <c r="N194" s="91"/>
      <c r="O194" s="91"/>
      <c r="P194" s="91"/>
      <c r="Q194" s="91"/>
      <c r="R194" s="58"/>
      <c r="S194" s="91"/>
      <c r="T194" s="91"/>
      <c r="U194" s="91"/>
      <c r="V194" s="91"/>
      <c r="W194" s="91"/>
      <c r="X194" s="91"/>
      <c r="Y194" s="91"/>
      <c r="Z194" s="91"/>
      <c r="AA194" s="91"/>
      <c r="AB194" s="91"/>
      <c r="AC194" s="91"/>
      <c r="AD194" s="91"/>
      <c r="AE194" s="58"/>
      <c r="AF194" s="254"/>
      <c r="AG194" s="254"/>
      <c r="AH194" s="254"/>
      <c r="AI194" s="254"/>
      <c r="AJ194" s="254"/>
      <c r="AK194" s="254"/>
      <c r="AL194" s="254"/>
      <c r="AM194" s="254"/>
      <c r="AN194" s="254"/>
      <c r="AO194" s="254"/>
      <c r="AP194" s="254"/>
      <c r="AQ194" s="254"/>
      <c r="AR194" s="254"/>
      <c r="AS194" s="254"/>
      <c r="AT194" s="254"/>
      <c r="AU194" s="254"/>
      <c r="AV194" s="254"/>
      <c r="AW194" s="254"/>
      <c r="AX194" s="254"/>
      <c r="AY194" s="254"/>
      <c r="AZ194" s="254"/>
      <c r="BA194" s="254"/>
      <c r="BB194" s="254"/>
      <c r="BC194" s="254"/>
      <c r="BD194" s="254"/>
      <c r="BE194" s="254"/>
      <c r="BF194" s="254"/>
      <c r="BG194" s="254"/>
      <c r="BH194" s="254"/>
      <c r="BI194" s="254"/>
      <c r="BJ194" s="254"/>
      <c r="BK194" s="254"/>
      <c r="BL194" s="254"/>
      <c r="BM194" s="254"/>
      <c r="BN194" s="254"/>
      <c r="BO194" s="254"/>
      <c r="BP194" s="254"/>
      <c r="BQ194" s="254"/>
      <c r="BR194" s="254"/>
      <c r="BS194" s="254"/>
      <c r="BT194" s="254"/>
      <c r="BU194" s="254"/>
      <c r="BV194" s="254"/>
      <c r="BW194" s="254"/>
      <c r="BX194" s="254"/>
      <c r="BY194" s="254"/>
      <c r="BZ194" s="254"/>
    </row>
    <row r="195" spans="1:78" ht="12.75" customHeight="1" x14ac:dyDescent="0.25">
      <c r="A195" s="4"/>
      <c r="B195" s="4"/>
      <c r="C195" s="248"/>
      <c r="D195" s="248"/>
      <c r="E195" s="249"/>
      <c r="F195" s="249"/>
      <c r="G195" s="249"/>
      <c r="H195" s="4"/>
      <c r="I195" s="438"/>
      <c r="J195" s="438"/>
      <c r="K195" s="91"/>
      <c r="L195" s="438"/>
      <c r="M195" s="438"/>
      <c r="N195" s="438"/>
      <c r="O195" s="438"/>
      <c r="P195" s="438"/>
      <c r="Q195" s="438"/>
      <c r="R195" s="58"/>
      <c r="S195" s="438"/>
      <c r="T195" s="438"/>
      <c r="U195" s="438"/>
      <c r="V195" s="438"/>
      <c r="W195" s="438"/>
      <c r="X195" s="438"/>
      <c r="Y195" s="438"/>
      <c r="Z195" s="438"/>
      <c r="AA195" s="438"/>
      <c r="AB195" s="438"/>
      <c r="AC195" s="438"/>
      <c r="AD195" s="438"/>
      <c r="AE195" s="58"/>
      <c r="AF195" s="254"/>
      <c r="AG195" s="254"/>
      <c r="AH195" s="254"/>
      <c r="AI195" s="254"/>
      <c r="AJ195" s="254"/>
      <c r="AK195" s="254"/>
      <c r="AL195" s="254"/>
      <c r="AM195" s="254"/>
      <c r="AN195" s="254"/>
      <c r="AO195" s="254"/>
      <c r="AP195" s="254"/>
      <c r="AQ195" s="254"/>
      <c r="AR195" s="254"/>
      <c r="AS195" s="254"/>
      <c r="AT195" s="254"/>
      <c r="AU195" s="254"/>
      <c r="AV195" s="254"/>
      <c r="AW195" s="254"/>
      <c r="AX195" s="254"/>
      <c r="AY195" s="254"/>
      <c r="AZ195" s="254"/>
      <c r="BA195" s="254"/>
      <c r="BB195" s="254"/>
      <c r="BC195" s="254"/>
      <c r="BD195" s="254"/>
      <c r="BE195" s="254"/>
      <c r="BF195" s="254"/>
      <c r="BG195" s="254"/>
      <c r="BH195" s="254"/>
      <c r="BI195" s="254"/>
      <c r="BJ195" s="254"/>
      <c r="BK195" s="254"/>
      <c r="BL195" s="254"/>
      <c r="BM195" s="254"/>
      <c r="BN195" s="254"/>
      <c r="BO195" s="254"/>
      <c r="BP195" s="254"/>
      <c r="BQ195" s="254"/>
      <c r="BR195" s="254"/>
      <c r="BS195" s="254"/>
      <c r="BT195" s="254"/>
      <c r="BU195" s="254"/>
      <c r="BV195" s="254"/>
      <c r="BW195" s="254"/>
      <c r="BX195" s="254"/>
      <c r="BY195" s="254"/>
      <c r="BZ195" s="254"/>
    </row>
    <row r="196" spans="1:78" ht="12.75" customHeight="1" x14ac:dyDescent="0.25">
      <c r="A196" s="4"/>
      <c r="B196" s="4"/>
      <c r="C196" s="248"/>
      <c r="D196" s="248"/>
      <c r="E196" s="249"/>
      <c r="F196" s="249"/>
      <c r="G196" s="249"/>
      <c r="H196" s="4"/>
      <c r="I196" s="91"/>
      <c r="J196" s="91"/>
      <c r="K196" s="91"/>
      <c r="L196" s="438"/>
      <c r="M196" s="91"/>
      <c r="N196" s="91"/>
      <c r="O196" s="91"/>
      <c r="P196" s="91"/>
      <c r="Q196" s="91"/>
      <c r="R196" s="58"/>
      <c r="S196" s="91"/>
      <c r="T196" s="91"/>
      <c r="U196" s="91"/>
      <c r="V196" s="91"/>
      <c r="W196" s="91"/>
      <c r="X196" s="91"/>
      <c r="Y196" s="91"/>
      <c r="Z196" s="91"/>
      <c r="AA196" s="91"/>
      <c r="AB196" s="91"/>
      <c r="AC196" s="91"/>
      <c r="AD196" s="91"/>
      <c r="AE196" s="58"/>
      <c r="AF196" s="254"/>
      <c r="AG196" s="254"/>
      <c r="AH196" s="254"/>
      <c r="AI196" s="254"/>
      <c r="AJ196" s="254"/>
      <c r="AK196" s="254"/>
      <c r="AL196" s="254"/>
      <c r="AM196" s="254"/>
      <c r="AN196" s="254"/>
      <c r="AO196" s="254"/>
      <c r="AP196" s="254"/>
      <c r="AQ196" s="254"/>
      <c r="AR196" s="254"/>
      <c r="AS196" s="254"/>
      <c r="AT196" s="254"/>
      <c r="AU196" s="254"/>
      <c r="AV196" s="254"/>
      <c r="AW196" s="254"/>
      <c r="AX196" s="254"/>
      <c r="AY196" s="254"/>
      <c r="AZ196" s="254"/>
      <c r="BA196" s="254"/>
      <c r="BB196" s="254"/>
      <c r="BC196" s="254"/>
      <c r="BD196" s="254"/>
      <c r="BE196" s="254"/>
      <c r="BF196" s="254"/>
      <c r="BG196" s="254"/>
      <c r="BH196" s="254"/>
      <c r="BI196" s="254"/>
      <c r="BJ196" s="254"/>
      <c r="BK196" s="254"/>
      <c r="BL196" s="254"/>
      <c r="BM196" s="254"/>
      <c r="BN196" s="254"/>
      <c r="BO196" s="254"/>
      <c r="BP196" s="254"/>
      <c r="BQ196" s="254"/>
      <c r="BR196" s="254"/>
      <c r="BS196" s="254"/>
      <c r="BT196" s="254"/>
      <c r="BU196" s="254"/>
      <c r="BV196" s="254"/>
      <c r="BW196" s="254"/>
      <c r="BX196" s="254"/>
      <c r="BY196" s="254"/>
      <c r="BZ196" s="254"/>
    </row>
    <row r="197" spans="1:78" ht="12.75" customHeight="1" x14ac:dyDescent="0.25">
      <c r="A197" s="4"/>
      <c r="B197" s="4"/>
      <c r="C197" s="248"/>
      <c r="D197" s="248"/>
      <c r="E197" s="249"/>
      <c r="F197" s="249"/>
      <c r="G197" s="249"/>
      <c r="H197" s="4"/>
      <c r="I197" s="91"/>
      <c r="J197" s="91"/>
      <c r="K197" s="91"/>
      <c r="L197" s="438"/>
      <c r="M197" s="91"/>
      <c r="N197" s="91"/>
      <c r="O197" s="91"/>
      <c r="P197" s="91"/>
      <c r="Q197" s="91"/>
      <c r="R197" s="58"/>
      <c r="S197" s="91"/>
      <c r="T197" s="91"/>
      <c r="U197" s="91"/>
      <c r="V197" s="91"/>
      <c r="W197" s="91"/>
      <c r="X197" s="91"/>
      <c r="Y197" s="91"/>
      <c r="Z197" s="91"/>
      <c r="AA197" s="91"/>
      <c r="AB197" s="91"/>
      <c r="AC197" s="91"/>
      <c r="AD197" s="91"/>
      <c r="AE197" s="58"/>
      <c r="AF197" s="254"/>
      <c r="AG197" s="254"/>
      <c r="AH197" s="254"/>
      <c r="AI197" s="254"/>
      <c r="AJ197" s="254"/>
      <c r="AK197" s="254"/>
      <c r="AL197" s="254"/>
      <c r="AM197" s="254"/>
      <c r="AN197" s="254"/>
      <c r="AO197" s="254"/>
      <c r="AP197" s="254"/>
      <c r="AQ197" s="254"/>
      <c r="AR197" s="254"/>
      <c r="AS197" s="254"/>
      <c r="AT197" s="254"/>
      <c r="AU197" s="254"/>
      <c r="AV197" s="254"/>
      <c r="AW197" s="254"/>
      <c r="AX197" s="254"/>
      <c r="AY197" s="254"/>
      <c r="AZ197" s="254"/>
      <c r="BA197" s="254"/>
      <c r="BB197" s="254"/>
      <c r="BC197" s="254"/>
      <c r="BD197" s="254"/>
      <c r="BE197" s="254"/>
      <c r="BF197" s="254"/>
      <c r="BG197" s="254"/>
      <c r="BH197" s="254"/>
      <c r="BI197" s="254"/>
      <c r="BJ197" s="254"/>
      <c r="BK197" s="254"/>
      <c r="BL197" s="254"/>
      <c r="BM197" s="254"/>
      <c r="BN197" s="254"/>
      <c r="BO197" s="254"/>
      <c r="BP197" s="254"/>
      <c r="BQ197" s="254"/>
      <c r="BR197" s="254"/>
      <c r="BS197" s="254"/>
      <c r="BT197" s="254"/>
      <c r="BU197" s="254"/>
      <c r="BV197" s="254"/>
      <c r="BW197" s="254"/>
      <c r="BX197" s="254"/>
      <c r="BY197" s="254"/>
      <c r="BZ197" s="254"/>
    </row>
    <row r="198" spans="1:78" ht="12.75" customHeight="1" x14ac:dyDescent="0.25">
      <c r="A198" s="4"/>
      <c r="B198" s="4"/>
      <c r="C198" s="248"/>
      <c r="D198" s="248"/>
      <c r="E198" s="249"/>
      <c r="F198" s="249"/>
      <c r="G198" s="249"/>
      <c r="H198" s="4"/>
      <c r="I198" s="254"/>
      <c r="J198" s="254"/>
      <c r="K198" s="439"/>
      <c r="L198" s="254"/>
      <c r="M198" s="254"/>
      <c r="N198" s="254"/>
      <c r="O198" s="254"/>
      <c r="P198" s="254"/>
      <c r="Q198" s="254"/>
      <c r="R198" s="294"/>
      <c r="S198" s="254"/>
      <c r="T198" s="254"/>
      <c r="U198" s="254"/>
      <c r="V198" s="254"/>
      <c r="W198" s="254"/>
      <c r="X198" s="254"/>
      <c r="Y198" s="254"/>
      <c r="Z198" s="254"/>
      <c r="AA198" s="254"/>
      <c r="AB198" s="254"/>
      <c r="AC198" s="254"/>
      <c r="AD198" s="254"/>
      <c r="AE198" s="294"/>
      <c r="AF198" s="254"/>
      <c r="AG198" s="254"/>
      <c r="AH198" s="254"/>
      <c r="AI198" s="254"/>
      <c r="AJ198" s="254"/>
      <c r="AK198" s="254"/>
      <c r="AL198" s="254"/>
      <c r="AM198" s="254"/>
      <c r="AN198" s="254"/>
      <c r="AO198" s="254"/>
      <c r="AP198" s="254"/>
      <c r="AQ198" s="254"/>
      <c r="AR198" s="254"/>
      <c r="AS198" s="254"/>
      <c r="AT198" s="254"/>
      <c r="AU198" s="254"/>
      <c r="AV198" s="254"/>
      <c r="AW198" s="254"/>
      <c r="AX198" s="254"/>
      <c r="AY198" s="254"/>
      <c r="AZ198" s="254"/>
      <c r="BA198" s="254"/>
      <c r="BB198" s="254"/>
      <c r="BC198" s="254"/>
      <c r="BD198" s="254"/>
      <c r="BE198" s="254"/>
      <c r="BF198" s="254"/>
      <c r="BG198" s="254"/>
      <c r="BH198" s="254"/>
      <c r="BI198" s="254"/>
      <c r="BJ198" s="254"/>
      <c r="BK198" s="254"/>
      <c r="BL198" s="254"/>
      <c r="BM198" s="254"/>
      <c r="BN198" s="254"/>
      <c r="BO198" s="254"/>
      <c r="BP198" s="254"/>
      <c r="BQ198" s="254"/>
      <c r="BR198" s="254"/>
      <c r="BS198" s="254"/>
      <c r="BT198" s="254"/>
      <c r="BU198" s="254"/>
      <c r="BV198" s="254"/>
      <c r="BW198" s="254"/>
      <c r="BX198" s="254"/>
      <c r="BY198" s="254"/>
      <c r="BZ198" s="254"/>
    </row>
    <row r="199" spans="1:78" ht="12.75" customHeight="1" x14ac:dyDescent="0.25">
      <c r="A199" s="4"/>
      <c r="B199" s="4"/>
      <c r="C199" s="248"/>
      <c r="D199" s="248"/>
      <c r="E199" s="249"/>
      <c r="F199" s="249"/>
      <c r="G199" s="249"/>
      <c r="H199" s="4"/>
      <c r="I199" s="254"/>
      <c r="J199" s="254"/>
      <c r="K199" s="439"/>
      <c r="L199" s="254"/>
      <c r="M199" s="254"/>
      <c r="N199" s="254"/>
      <c r="O199" s="254"/>
      <c r="P199" s="254"/>
      <c r="Q199" s="254"/>
      <c r="R199" s="294"/>
      <c r="S199" s="254"/>
      <c r="T199" s="254"/>
      <c r="U199" s="254"/>
      <c r="V199" s="254"/>
      <c r="W199" s="254"/>
      <c r="X199" s="254"/>
      <c r="Y199" s="254"/>
      <c r="Z199" s="254"/>
      <c r="AA199" s="254"/>
      <c r="AB199" s="254"/>
      <c r="AC199" s="254"/>
      <c r="AD199" s="254"/>
      <c r="AE199" s="294"/>
      <c r="AF199" s="254"/>
      <c r="AG199" s="254"/>
      <c r="AH199" s="254"/>
      <c r="AI199" s="254"/>
      <c r="AJ199" s="254"/>
      <c r="AK199" s="254"/>
      <c r="AL199" s="254"/>
      <c r="AM199" s="254"/>
      <c r="AN199" s="254"/>
      <c r="AO199" s="254"/>
      <c r="AP199" s="254"/>
      <c r="AQ199" s="254"/>
      <c r="AR199" s="254"/>
      <c r="AS199" s="254"/>
      <c r="AT199" s="254"/>
      <c r="AU199" s="254"/>
      <c r="AV199" s="254"/>
      <c r="AW199" s="254"/>
      <c r="AX199" s="254"/>
      <c r="AY199" s="254"/>
      <c r="AZ199" s="254"/>
      <c r="BA199" s="254"/>
      <c r="BB199" s="254"/>
      <c r="BC199" s="254"/>
      <c r="BD199" s="254"/>
      <c r="BE199" s="254"/>
      <c r="BF199" s="254"/>
      <c r="BG199" s="254"/>
      <c r="BH199" s="254"/>
      <c r="BI199" s="254"/>
      <c r="BJ199" s="254"/>
      <c r="BK199" s="254"/>
      <c r="BL199" s="254"/>
      <c r="BM199" s="254"/>
      <c r="BN199" s="254"/>
      <c r="BO199" s="254"/>
      <c r="BP199" s="254"/>
      <c r="BQ199" s="254"/>
      <c r="BR199" s="254"/>
      <c r="BS199" s="254"/>
      <c r="BT199" s="254"/>
      <c r="BU199" s="254"/>
      <c r="BV199" s="254"/>
      <c r="BW199" s="254"/>
      <c r="BX199" s="254"/>
      <c r="BY199" s="254"/>
      <c r="BZ199" s="254"/>
    </row>
    <row r="200" spans="1:78" ht="12.75" customHeight="1" x14ac:dyDescent="0.25">
      <c r="A200" s="4"/>
      <c r="B200" s="4"/>
      <c r="C200" s="248"/>
      <c r="D200" s="248"/>
      <c r="E200" s="249"/>
      <c r="F200" s="249"/>
      <c r="G200" s="249"/>
      <c r="H200" s="4"/>
      <c r="I200" s="254"/>
      <c r="J200" s="254"/>
      <c r="K200" s="439"/>
      <c r="L200" s="254"/>
      <c r="M200" s="254"/>
      <c r="N200" s="254"/>
      <c r="O200" s="254"/>
      <c r="P200" s="254"/>
      <c r="Q200" s="254"/>
      <c r="R200" s="294"/>
      <c r="S200" s="254"/>
      <c r="T200" s="254"/>
      <c r="U200" s="254"/>
      <c r="V200" s="254"/>
      <c r="W200" s="254"/>
      <c r="X200" s="254"/>
      <c r="Y200" s="254"/>
      <c r="Z200" s="254"/>
      <c r="AA200" s="254"/>
      <c r="AB200" s="254"/>
      <c r="AC200" s="254"/>
      <c r="AD200" s="254"/>
      <c r="AE200" s="294"/>
      <c r="AF200" s="254"/>
      <c r="AG200" s="254"/>
      <c r="AH200" s="254"/>
      <c r="AI200" s="254"/>
      <c r="AJ200" s="254"/>
      <c r="AK200" s="254"/>
      <c r="AL200" s="254"/>
      <c r="AM200" s="254"/>
      <c r="AN200" s="254"/>
      <c r="AO200" s="254"/>
      <c r="AP200" s="254"/>
      <c r="AQ200" s="254"/>
      <c r="AR200" s="254"/>
      <c r="AS200" s="254"/>
      <c r="AT200" s="254"/>
      <c r="AU200" s="254"/>
      <c r="AV200" s="254"/>
      <c r="AW200" s="254"/>
      <c r="AX200" s="254"/>
      <c r="AY200" s="254"/>
      <c r="AZ200" s="254"/>
      <c r="BA200" s="254"/>
      <c r="BB200" s="254"/>
      <c r="BC200" s="254"/>
      <c r="BD200" s="254"/>
      <c r="BE200" s="254"/>
      <c r="BF200" s="254"/>
      <c r="BG200" s="254"/>
      <c r="BH200" s="254"/>
      <c r="BI200" s="254"/>
      <c r="BJ200" s="254"/>
      <c r="BK200" s="254"/>
      <c r="BL200" s="254"/>
      <c r="BM200" s="254"/>
      <c r="BN200" s="254"/>
      <c r="BO200" s="254"/>
      <c r="BP200" s="254"/>
      <c r="BQ200" s="254"/>
      <c r="BR200" s="254"/>
      <c r="BS200" s="254"/>
      <c r="BT200" s="254"/>
      <c r="BU200" s="254"/>
      <c r="BV200" s="254"/>
      <c r="BW200" s="254"/>
      <c r="BX200" s="254"/>
      <c r="BY200" s="254"/>
      <c r="BZ200" s="254"/>
    </row>
    <row r="201" spans="1:78" ht="12.75" customHeight="1" x14ac:dyDescent="0.25">
      <c r="A201" s="4"/>
      <c r="B201" s="4"/>
      <c r="C201" s="248"/>
      <c r="D201" s="248"/>
      <c r="E201" s="249"/>
      <c r="F201" s="249"/>
      <c r="G201" s="249"/>
      <c r="H201" s="4"/>
      <c r="I201" s="254"/>
      <c r="J201" s="254"/>
      <c r="K201" s="439"/>
      <c r="L201" s="254"/>
      <c r="M201" s="254"/>
      <c r="N201" s="254"/>
      <c r="O201" s="254"/>
      <c r="P201" s="254"/>
      <c r="Q201" s="254"/>
      <c r="R201" s="294"/>
      <c r="S201" s="254"/>
      <c r="T201" s="254"/>
      <c r="U201" s="254"/>
      <c r="V201" s="254"/>
      <c r="W201" s="254"/>
      <c r="X201" s="254"/>
      <c r="Y201" s="254"/>
      <c r="Z201" s="254"/>
      <c r="AA201" s="254"/>
      <c r="AB201" s="254"/>
      <c r="AC201" s="254"/>
      <c r="AD201" s="254"/>
      <c r="AE201" s="294"/>
      <c r="AF201" s="254"/>
      <c r="AG201" s="254"/>
      <c r="AH201" s="254"/>
      <c r="AI201" s="254"/>
      <c r="AJ201" s="254"/>
      <c r="AK201" s="254"/>
      <c r="AL201" s="254"/>
      <c r="AM201" s="254"/>
      <c r="AN201" s="254"/>
      <c r="AO201" s="254"/>
      <c r="AP201" s="254"/>
      <c r="AQ201" s="254"/>
      <c r="AR201" s="254"/>
      <c r="AS201" s="254"/>
      <c r="AT201" s="254"/>
      <c r="AU201" s="254"/>
      <c r="AV201" s="254"/>
      <c r="AW201" s="254"/>
      <c r="AX201" s="254"/>
      <c r="AY201" s="254"/>
      <c r="AZ201" s="254"/>
      <c r="BA201" s="254"/>
      <c r="BB201" s="254"/>
      <c r="BC201" s="254"/>
      <c r="BD201" s="254"/>
      <c r="BE201" s="254"/>
      <c r="BF201" s="254"/>
      <c r="BG201" s="254"/>
      <c r="BH201" s="254"/>
      <c r="BI201" s="254"/>
      <c r="BJ201" s="254"/>
      <c r="BK201" s="254"/>
      <c r="BL201" s="254"/>
      <c r="BM201" s="254"/>
      <c r="BN201" s="254"/>
      <c r="BO201" s="254"/>
      <c r="BP201" s="254"/>
      <c r="BQ201" s="254"/>
      <c r="BR201" s="254"/>
      <c r="BS201" s="254"/>
      <c r="BT201" s="254"/>
      <c r="BU201" s="254"/>
      <c r="BV201" s="254"/>
      <c r="BW201" s="254"/>
      <c r="BX201" s="254"/>
      <c r="BY201" s="254"/>
      <c r="BZ201" s="254"/>
    </row>
    <row r="202" spans="1:78" ht="12.75" customHeight="1" x14ac:dyDescent="0.25">
      <c r="A202" s="4"/>
      <c r="B202" s="4"/>
      <c r="C202" s="248"/>
      <c r="D202" s="248"/>
      <c r="E202" s="249"/>
      <c r="F202" s="249"/>
      <c r="G202" s="249"/>
      <c r="H202" s="4"/>
      <c r="I202" s="254"/>
      <c r="J202" s="254"/>
      <c r="K202" s="439"/>
      <c r="L202" s="254"/>
      <c r="M202" s="254"/>
      <c r="N202" s="254"/>
      <c r="O202" s="254"/>
      <c r="P202" s="254"/>
      <c r="Q202" s="254"/>
      <c r="R202" s="294"/>
      <c r="S202" s="254"/>
      <c r="T202" s="254"/>
      <c r="U202" s="254"/>
      <c r="V202" s="254"/>
      <c r="W202" s="254"/>
      <c r="X202" s="254"/>
      <c r="Y202" s="254"/>
      <c r="Z202" s="254"/>
      <c r="AA202" s="254"/>
      <c r="AB202" s="254"/>
      <c r="AC202" s="254"/>
      <c r="AD202" s="254"/>
      <c r="AE202" s="294"/>
      <c r="AF202" s="254"/>
      <c r="AG202" s="254"/>
      <c r="AH202" s="254"/>
      <c r="AI202" s="254"/>
      <c r="AJ202" s="254"/>
      <c r="AK202" s="254"/>
      <c r="AL202" s="254"/>
      <c r="AM202" s="254"/>
      <c r="AN202" s="254"/>
      <c r="AO202" s="254"/>
      <c r="AP202" s="254"/>
      <c r="AQ202" s="254"/>
      <c r="AR202" s="254"/>
      <c r="AS202" s="254"/>
      <c r="AT202" s="254"/>
      <c r="AU202" s="254"/>
      <c r="AV202" s="254"/>
      <c r="AW202" s="254"/>
      <c r="AX202" s="254"/>
      <c r="AY202" s="254"/>
      <c r="AZ202" s="254"/>
      <c r="BA202" s="254"/>
      <c r="BB202" s="254"/>
      <c r="BC202" s="254"/>
      <c r="BD202" s="254"/>
      <c r="BE202" s="254"/>
      <c r="BF202" s="254"/>
      <c r="BG202" s="254"/>
      <c r="BH202" s="254"/>
      <c r="BI202" s="254"/>
      <c r="BJ202" s="254"/>
      <c r="BK202" s="254"/>
      <c r="BL202" s="254"/>
      <c r="BM202" s="254"/>
      <c r="BN202" s="254"/>
      <c r="BO202" s="254"/>
      <c r="BP202" s="254"/>
      <c r="BQ202" s="254"/>
      <c r="BR202" s="254"/>
      <c r="BS202" s="254"/>
      <c r="BT202" s="254"/>
      <c r="BU202" s="254"/>
      <c r="BV202" s="254"/>
      <c r="BW202" s="254"/>
      <c r="BX202" s="254"/>
      <c r="BY202" s="254"/>
      <c r="BZ202" s="254"/>
    </row>
    <row r="203" spans="1:78" ht="12.75" customHeight="1" x14ac:dyDescent="0.25">
      <c r="A203" s="4"/>
      <c r="B203" s="4"/>
      <c r="C203" s="248"/>
      <c r="D203" s="248"/>
      <c r="E203" s="249"/>
      <c r="F203" s="249"/>
      <c r="G203" s="249"/>
      <c r="H203" s="4"/>
      <c r="I203" s="254"/>
      <c r="J203" s="254"/>
      <c r="K203" s="439"/>
      <c r="L203" s="254"/>
      <c r="M203" s="254"/>
      <c r="N203" s="254"/>
      <c r="O203" s="254"/>
      <c r="P203" s="254"/>
      <c r="Q203" s="254"/>
      <c r="R203" s="294"/>
      <c r="S203" s="254"/>
      <c r="T203" s="254"/>
      <c r="U203" s="254"/>
      <c r="V203" s="254"/>
      <c r="W203" s="254"/>
      <c r="X203" s="254"/>
      <c r="Y203" s="254"/>
      <c r="Z203" s="254"/>
      <c r="AA203" s="254"/>
      <c r="AB203" s="254"/>
      <c r="AC203" s="254"/>
      <c r="AD203" s="254"/>
      <c r="AE203" s="294"/>
      <c r="AF203" s="254"/>
      <c r="AG203" s="254"/>
      <c r="AH203" s="254"/>
      <c r="AI203" s="254"/>
      <c r="AJ203" s="254"/>
      <c r="AK203" s="254"/>
      <c r="AL203" s="254"/>
      <c r="AM203" s="254"/>
      <c r="AN203" s="254"/>
      <c r="AO203" s="254"/>
      <c r="AP203" s="254"/>
      <c r="AQ203" s="254"/>
      <c r="AR203" s="254"/>
      <c r="AS203" s="254"/>
      <c r="AT203" s="254"/>
      <c r="AU203" s="254"/>
      <c r="AV203" s="254"/>
      <c r="AW203" s="254"/>
      <c r="AX203" s="254"/>
      <c r="AY203" s="254"/>
      <c r="AZ203" s="254"/>
      <c r="BA203" s="254"/>
      <c r="BB203" s="254"/>
      <c r="BC203" s="254"/>
      <c r="BD203" s="254"/>
      <c r="BE203" s="254"/>
      <c r="BF203" s="254"/>
      <c r="BG203" s="254"/>
      <c r="BH203" s="254"/>
      <c r="BI203" s="254"/>
      <c r="BJ203" s="254"/>
      <c r="BK203" s="254"/>
      <c r="BL203" s="254"/>
      <c r="BM203" s="254"/>
      <c r="BN203" s="254"/>
      <c r="BO203" s="254"/>
      <c r="BP203" s="254"/>
      <c r="BQ203" s="254"/>
      <c r="BR203" s="254"/>
      <c r="BS203" s="254"/>
      <c r="BT203" s="254"/>
      <c r="BU203" s="254"/>
      <c r="BV203" s="254"/>
      <c r="BW203" s="254"/>
      <c r="BX203" s="254"/>
      <c r="BY203" s="254"/>
      <c r="BZ203" s="254"/>
    </row>
    <row r="204" spans="1:78" ht="12.75" customHeight="1" x14ac:dyDescent="0.25">
      <c r="A204" s="4"/>
      <c r="B204" s="4"/>
      <c r="C204" s="248"/>
      <c r="D204" s="248"/>
      <c r="E204" s="249"/>
      <c r="F204" s="249"/>
      <c r="G204" s="249"/>
      <c r="H204" s="4"/>
      <c r="I204" s="254"/>
      <c r="J204" s="254"/>
      <c r="K204" s="439"/>
      <c r="L204" s="254"/>
      <c r="M204" s="254"/>
      <c r="N204" s="254"/>
      <c r="O204" s="254"/>
      <c r="P204" s="254"/>
      <c r="Q204" s="254"/>
      <c r="R204" s="294"/>
      <c r="S204" s="254"/>
      <c r="T204" s="254"/>
      <c r="U204" s="254"/>
      <c r="V204" s="254"/>
      <c r="W204" s="254"/>
      <c r="X204" s="254"/>
      <c r="Y204" s="254"/>
      <c r="Z204" s="254"/>
      <c r="AA204" s="254"/>
      <c r="AB204" s="254"/>
      <c r="AC204" s="254"/>
      <c r="AD204" s="254"/>
      <c r="AE204" s="294"/>
      <c r="AF204" s="254"/>
      <c r="AG204" s="254"/>
      <c r="AH204" s="254"/>
      <c r="AI204" s="254"/>
      <c r="AJ204" s="254"/>
      <c r="AK204" s="254"/>
      <c r="AL204" s="254"/>
      <c r="AM204" s="254"/>
      <c r="AN204" s="254"/>
      <c r="AO204" s="254"/>
      <c r="AP204" s="254"/>
      <c r="AQ204" s="254"/>
      <c r="AR204" s="254"/>
      <c r="AS204" s="254"/>
      <c r="AT204" s="254"/>
      <c r="AU204" s="254"/>
      <c r="AV204" s="254"/>
      <c r="AW204" s="254"/>
      <c r="AX204" s="254"/>
      <c r="AY204" s="254"/>
      <c r="AZ204" s="254"/>
      <c r="BA204" s="254"/>
      <c r="BB204" s="254"/>
      <c r="BC204" s="254"/>
      <c r="BD204" s="254"/>
      <c r="BE204" s="254"/>
      <c r="BF204" s="254"/>
      <c r="BG204" s="254"/>
      <c r="BH204" s="254"/>
      <c r="BI204" s="254"/>
      <c r="BJ204" s="254"/>
      <c r="BK204" s="254"/>
      <c r="BL204" s="254"/>
      <c r="BM204" s="254"/>
      <c r="BN204" s="254"/>
      <c r="BO204" s="254"/>
      <c r="BP204" s="254"/>
      <c r="BQ204" s="254"/>
      <c r="BR204" s="254"/>
      <c r="BS204" s="254"/>
      <c r="BT204" s="254"/>
      <c r="BU204" s="254"/>
      <c r="BV204" s="254"/>
      <c r="BW204" s="254"/>
      <c r="BX204" s="254"/>
      <c r="BY204" s="254"/>
      <c r="BZ204" s="254"/>
    </row>
    <row r="205" spans="1:78" ht="12.75" customHeight="1" x14ac:dyDescent="0.25">
      <c r="A205" s="4"/>
      <c r="B205" s="4"/>
      <c r="C205" s="248"/>
      <c r="D205" s="248"/>
      <c r="E205" s="249"/>
      <c r="F205" s="249"/>
      <c r="G205" s="249"/>
      <c r="H205" s="4"/>
      <c r="I205" s="254"/>
      <c r="J205" s="254"/>
      <c r="K205" s="439"/>
      <c r="L205" s="254"/>
      <c r="M205" s="254"/>
      <c r="N205" s="254"/>
      <c r="O205" s="254"/>
      <c r="P205" s="254"/>
      <c r="Q205" s="254"/>
      <c r="R205" s="294"/>
      <c r="S205" s="254"/>
      <c r="T205" s="254"/>
      <c r="U205" s="254"/>
      <c r="V205" s="254"/>
      <c r="W205" s="254"/>
      <c r="X205" s="254"/>
      <c r="Y205" s="254"/>
      <c r="Z205" s="254"/>
      <c r="AA205" s="254"/>
      <c r="AB205" s="254"/>
      <c r="AC205" s="254"/>
      <c r="AD205" s="254"/>
      <c r="AE205" s="294"/>
      <c r="AF205" s="254"/>
      <c r="AG205" s="254"/>
      <c r="AH205" s="254"/>
      <c r="AI205" s="254"/>
      <c r="AJ205" s="254"/>
      <c r="AK205" s="254"/>
      <c r="AL205" s="254"/>
      <c r="AM205" s="254"/>
      <c r="AN205" s="254"/>
      <c r="AO205" s="254"/>
      <c r="AP205" s="254"/>
      <c r="AQ205" s="254"/>
      <c r="AR205" s="254"/>
      <c r="AS205" s="254"/>
      <c r="AT205" s="254"/>
      <c r="AU205" s="254"/>
      <c r="AV205" s="254"/>
      <c r="AW205" s="254"/>
      <c r="AX205" s="254"/>
      <c r="AY205" s="254"/>
      <c r="AZ205" s="254"/>
      <c r="BA205" s="254"/>
      <c r="BB205" s="254"/>
      <c r="BC205" s="254"/>
      <c r="BD205" s="254"/>
      <c r="BE205" s="254"/>
      <c r="BF205" s="254"/>
      <c r="BG205" s="254"/>
      <c r="BH205" s="254"/>
      <c r="BI205" s="254"/>
      <c r="BJ205" s="254"/>
      <c r="BK205" s="254"/>
      <c r="BL205" s="254"/>
      <c r="BM205" s="254"/>
      <c r="BN205" s="254"/>
      <c r="BO205" s="254"/>
      <c r="BP205" s="254"/>
      <c r="BQ205" s="254"/>
      <c r="BR205" s="254"/>
      <c r="BS205" s="254"/>
      <c r="BT205" s="254"/>
      <c r="BU205" s="254"/>
      <c r="BV205" s="254"/>
      <c r="BW205" s="254"/>
      <c r="BX205" s="254"/>
      <c r="BY205" s="254"/>
      <c r="BZ205" s="254"/>
    </row>
    <row r="206" spans="1:78" ht="12.75" customHeight="1" x14ac:dyDescent="0.25">
      <c r="A206" s="4"/>
      <c r="B206" s="4"/>
      <c r="C206" s="248"/>
      <c r="D206" s="248"/>
      <c r="E206" s="249"/>
      <c r="F206" s="249"/>
      <c r="G206" s="249"/>
      <c r="H206" s="4"/>
      <c r="I206" s="254"/>
      <c r="J206" s="254"/>
      <c r="K206" s="439"/>
      <c r="L206" s="254"/>
      <c r="M206" s="254"/>
      <c r="N206" s="254"/>
      <c r="O206" s="254"/>
      <c r="P206" s="254"/>
      <c r="Q206" s="254"/>
      <c r="R206" s="294"/>
      <c r="S206" s="254"/>
      <c r="T206" s="254"/>
      <c r="U206" s="254"/>
      <c r="V206" s="254"/>
      <c r="W206" s="254"/>
      <c r="X206" s="254"/>
      <c r="Y206" s="254"/>
      <c r="Z206" s="254"/>
      <c r="AA206" s="254"/>
      <c r="AB206" s="254"/>
      <c r="AC206" s="254"/>
      <c r="AD206" s="254"/>
      <c r="AE206" s="294"/>
      <c r="AF206" s="254"/>
      <c r="AG206" s="254"/>
      <c r="AH206" s="254"/>
      <c r="AI206" s="254"/>
      <c r="AJ206" s="254"/>
      <c r="AK206" s="254"/>
      <c r="AL206" s="254"/>
      <c r="AM206" s="254"/>
      <c r="AN206" s="254"/>
      <c r="AO206" s="254"/>
      <c r="AP206" s="254"/>
      <c r="AQ206" s="254"/>
      <c r="AR206" s="254"/>
      <c r="AS206" s="254"/>
      <c r="AT206" s="254"/>
      <c r="AU206" s="254"/>
      <c r="AV206" s="254"/>
      <c r="AW206" s="254"/>
      <c r="AX206" s="254"/>
      <c r="AY206" s="254"/>
      <c r="AZ206" s="254"/>
      <c r="BA206" s="254"/>
      <c r="BB206" s="254"/>
      <c r="BC206" s="254"/>
      <c r="BD206" s="254"/>
      <c r="BE206" s="254"/>
      <c r="BF206" s="254"/>
      <c r="BG206" s="254"/>
      <c r="BH206" s="254"/>
      <c r="BI206" s="254"/>
      <c r="BJ206" s="254"/>
      <c r="BK206" s="254"/>
      <c r="BL206" s="254"/>
      <c r="BM206" s="254"/>
      <c r="BN206" s="254"/>
      <c r="BO206" s="254"/>
      <c r="BP206" s="254"/>
      <c r="BQ206" s="254"/>
      <c r="BR206" s="254"/>
      <c r="BS206" s="254"/>
      <c r="BT206" s="254"/>
      <c r="BU206" s="254"/>
      <c r="BV206" s="254"/>
      <c r="BW206" s="254"/>
      <c r="BX206" s="254"/>
      <c r="BY206" s="254"/>
      <c r="BZ206" s="254"/>
    </row>
    <row r="207" spans="1:78" ht="12.75" customHeight="1" x14ac:dyDescent="0.25">
      <c r="A207" s="4"/>
      <c r="B207" s="4"/>
      <c r="C207" s="248"/>
      <c r="D207" s="248"/>
      <c r="E207" s="249"/>
      <c r="F207" s="249"/>
      <c r="G207" s="249"/>
      <c r="H207" s="4"/>
      <c r="I207" s="254"/>
      <c r="J207" s="254"/>
      <c r="K207" s="439"/>
      <c r="L207" s="254"/>
      <c r="M207" s="254"/>
      <c r="N207" s="254"/>
      <c r="O207" s="254"/>
      <c r="P207" s="254"/>
      <c r="Q207" s="254"/>
      <c r="R207" s="294"/>
      <c r="S207" s="254"/>
      <c r="T207" s="254"/>
      <c r="U207" s="254"/>
      <c r="V207" s="254"/>
      <c r="W207" s="254"/>
      <c r="X207" s="254"/>
      <c r="Y207" s="254"/>
      <c r="Z207" s="254"/>
      <c r="AA207" s="254"/>
      <c r="AB207" s="254"/>
      <c r="AC207" s="254"/>
      <c r="AD207" s="254"/>
      <c r="AE207" s="294"/>
      <c r="AF207" s="254"/>
      <c r="AG207" s="254"/>
      <c r="AH207" s="254"/>
      <c r="AI207" s="254"/>
      <c r="AJ207" s="254"/>
      <c r="AK207" s="254"/>
      <c r="AL207" s="254"/>
      <c r="AM207" s="254"/>
      <c r="AN207" s="254"/>
      <c r="AO207" s="254"/>
      <c r="AP207" s="254"/>
      <c r="AQ207" s="254"/>
      <c r="AR207" s="254"/>
      <c r="AS207" s="254"/>
      <c r="AT207" s="254"/>
      <c r="AU207" s="254"/>
      <c r="AV207" s="254"/>
      <c r="AW207" s="254"/>
      <c r="AX207" s="254"/>
      <c r="AY207" s="254"/>
      <c r="AZ207" s="254"/>
      <c r="BA207" s="254"/>
      <c r="BB207" s="254"/>
      <c r="BC207" s="254"/>
      <c r="BD207" s="254"/>
      <c r="BE207" s="254"/>
      <c r="BF207" s="254"/>
      <c r="BG207" s="254"/>
      <c r="BH207" s="254"/>
      <c r="BI207" s="254"/>
      <c r="BJ207" s="254"/>
      <c r="BK207" s="254"/>
      <c r="BL207" s="254"/>
      <c r="BM207" s="254"/>
      <c r="BN207" s="254"/>
      <c r="BO207" s="254"/>
      <c r="BP207" s="254"/>
      <c r="BQ207" s="254"/>
      <c r="BR207" s="254"/>
      <c r="BS207" s="254"/>
      <c r="BT207" s="254"/>
      <c r="BU207" s="254"/>
      <c r="BV207" s="254"/>
      <c r="BW207" s="254"/>
      <c r="BX207" s="254"/>
      <c r="BY207" s="254"/>
      <c r="BZ207" s="254"/>
    </row>
    <row r="208" spans="1:78" ht="12.75" customHeight="1" x14ac:dyDescent="0.25">
      <c r="A208" s="4"/>
      <c r="B208" s="4"/>
      <c r="C208" s="248"/>
      <c r="D208" s="248"/>
      <c r="E208" s="249"/>
      <c r="F208" s="249"/>
      <c r="G208" s="249"/>
      <c r="H208" s="4"/>
      <c r="I208" s="254"/>
      <c r="J208" s="254"/>
      <c r="K208" s="439"/>
      <c r="L208" s="254"/>
      <c r="M208" s="254"/>
      <c r="N208" s="254"/>
      <c r="O208" s="254"/>
      <c r="P208" s="254"/>
      <c r="Q208" s="254"/>
      <c r="R208" s="294"/>
      <c r="S208" s="254"/>
      <c r="T208" s="254"/>
      <c r="U208" s="254"/>
      <c r="V208" s="254"/>
      <c r="W208" s="254"/>
      <c r="X208" s="254"/>
      <c r="Y208" s="254"/>
      <c r="Z208" s="254"/>
      <c r="AA208" s="254"/>
      <c r="AB208" s="254"/>
      <c r="AC208" s="254"/>
      <c r="AD208" s="254"/>
      <c r="AE208" s="294"/>
      <c r="AF208" s="254"/>
      <c r="AG208" s="254"/>
      <c r="AH208" s="254"/>
      <c r="AI208" s="254"/>
      <c r="AJ208" s="254"/>
      <c r="AK208" s="254"/>
      <c r="AL208" s="254"/>
      <c r="AM208" s="254"/>
      <c r="AN208" s="254"/>
      <c r="AO208" s="254"/>
      <c r="AP208" s="254"/>
      <c r="AQ208" s="254"/>
      <c r="AR208" s="254"/>
      <c r="AS208" s="254"/>
      <c r="AT208" s="254"/>
      <c r="AU208" s="254"/>
      <c r="AV208" s="254"/>
      <c r="AW208" s="254"/>
      <c r="AX208" s="254"/>
      <c r="AY208" s="254"/>
      <c r="AZ208" s="254"/>
      <c r="BA208" s="254"/>
      <c r="BB208" s="254"/>
      <c r="BC208" s="254"/>
      <c r="BD208" s="254"/>
      <c r="BE208" s="254"/>
      <c r="BF208" s="254"/>
      <c r="BG208" s="254"/>
      <c r="BH208" s="254"/>
      <c r="BI208" s="254"/>
      <c r="BJ208" s="254"/>
      <c r="BK208" s="254"/>
      <c r="BL208" s="254"/>
      <c r="BM208" s="254"/>
      <c r="BN208" s="254"/>
      <c r="BO208" s="254"/>
      <c r="BP208" s="254"/>
      <c r="BQ208" s="254"/>
      <c r="BR208" s="254"/>
      <c r="BS208" s="254"/>
      <c r="BT208" s="254"/>
      <c r="BU208" s="254"/>
      <c r="BV208" s="254"/>
      <c r="BW208" s="254"/>
      <c r="BX208" s="254"/>
      <c r="BY208" s="254"/>
      <c r="BZ208" s="254"/>
    </row>
    <row r="209" spans="1:78" ht="12.75" customHeight="1" x14ac:dyDescent="0.25">
      <c r="A209" s="4"/>
      <c r="B209" s="4"/>
      <c r="C209" s="248"/>
      <c r="D209" s="248"/>
      <c r="E209" s="249"/>
      <c r="F209" s="249"/>
      <c r="G209" s="249"/>
      <c r="H209" s="4"/>
      <c r="I209" s="254"/>
      <c r="J209" s="254"/>
      <c r="K209" s="439"/>
      <c r="L209" s="254"/>
      <c r="M209" s="254"/>
      <c r="N209" s="254"/>
      <c r="O209" s="254"/>
      <c r="P209" s="254"/>
      <c r="Q209" s="254"/>
      <c r="R209" s="294"/>
      <c r="S209" s="254"/>
      <c r="T209" s="254"/>
      <c r="U209" s="254"/>
      <c r="V209" s="254"/>
      <c r="W209" s="254"/>
      <c r="X209" s="254"/>
      <c r="Y209" s="254"/>
      <c r="Z209" s="254"/>
      <c r="AA209" s="254"/>
      <c r="AB209" s="254"/>
      <c r="AC209" s="254"/>
      <c r="AD209" s="254"/>
      <c r="AE209" s="29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c r="AZ209" s="254"/>
      <c r="BA209" s="254"/>
      <c r="BB209" s="254"/>
      <c r="BC209" s="254"/>
      <c r="BD209" s="254"/>
      <c r="BE209" s="254"/>
      <c r="BF209" s="254"/>
      <c r="BG209" s="254"/>
      <c r="BH209" s="254"/>
      <c r="BI209" s="254"/>
      <c r="BJ209" s="254"/>
      <c r="BK209" s="254"/>
      <c r="BL209" s="254"/>
      <c r="BM209" s="254"/>
      <c r="BN209" s="254"/>
      <c r="BO209" s="254"/>
      <c r="BP209" s="254"/>
      <c r="BQ209" s="254"/>
      <c r="BR209" s="254"/>
      <c r="BS209" s="254"/>
      <c r="BT209" s="254"/>
      <c r="BU209" s="254"/>
      <c r="BV209" s="254"/>
      <c r="BW209" s="254"/>
      <c r="BX209" s="254"/>
      <c r="BY209" s="254"/>
      <c r="BZ209" s="254"/>
    </row>
    <row r="210" spans="1:78" ht="12.75" customHeight="1" x14ac:dyDescent="0.25">
      <c r="A210" s="4"/>
      <c r="B210" s="4"/>
      <c r="C210" s="248"/>
      <c r="D210" s="248"/>
      <c r="E210" s="249"/>
      <c r="F210" s="249"/>
      <c r="G210" s="249"/>
      <c r="H210" s="4"/>
      <c r="I210" s="254"/>
      <c r="J210" s="254"/>
      <c r="K210" s="439"/>
      <c r="L210" s="254"/>
      <c r="M210" s="254"/>
      <c r="N210" s="254"/>
      <c r="O210" s="254"/>
      <c r="P210" s="254"/>
      <c r="Q210" s="254"/>
      <c r="R210" s="294"/>
      <c r="S210" s="254"/>
      <c r="T210" s="254"/>
      <c r="U210" s="254"/>
      <c r="V210" s="254"/>
      <c r="W210" s="254"/>
      <c r="X210" s="254"/>
      <c r="Y210" s="254"/>
      <c r="Z210" s="254"/>
      <c r="AA210" s="254"/>
      <c r="AB210" s="254"/>
      <c r="AC210" s="254"/>
      <c r="AD210" s="254"/>
      <c r="AE210" s="294"/>
      <c r="AF210" s="254"/>
      <c r="AG210" s="254"/>
      <c r="AH210" s="254"/>
      <c r="AI210" s="254"/>
      <c r="AJ210" s="254"/>
      <c r="AK210" s="254"/>
      <c r="AL210" s="254"/>
      <c r="AM210" s="254"/>
      <c r="AN210" s="254"/>
      <c r="AO210" s="254"/>
      <c r="AP210" s="254"/>
      <c r="AQ210" s="254"/>
      <c r="AR210" s="254"/>
      <c r="AS210" s="254"/>
      <c r="AT210" s="254"/>
      <c r="AU210" s="254"/>
      <c r="AV210" s="254"/>
      <c r="AW210" s="254"/>
      <c r="AX210" s="254"/>
      <c r="AY210" s="254"/>
      <c r="AZ210" s="254"/>
      <c r="BA210" s="254"/>
      <c r="BB210" s="254"/>
      <c r="BC210" s="254"/>
      <c r="BD210" s="254"/>
      <c r="BE210" s="254"/>
      <c r="BF210" s="254"/>
      <c r="BG210" s="254"/>
      <c r="BH210" s="254"/>
      <c r="BI210" s="254"/>
      <c r="BJ210" s="254"/>
      <c r="BK210" s="254"/>
      <c r="BL210" s="254"/>
      <c r="BM210" s="254"/>
      <c r="BN210" s="254"/>
      <c r="BO210" s="254"/>
      <c r="BP210" s="254"/>
      <c r="BQ210" s="254"/>
      <c r="BR210" s="254"/>
      <c r="BS210" s="254"/>
      <c r="BT210" s="254"/>
      <c r="BU210" s="254"/>
      <c r="BV210" s="254"/>
      <c r="BW210" s="254"/>
      <c r="BX210" s="254"/>
      <c r="BY210" s="254"/>
      <c r="BZ210" s="254"/>
    </row>
    <row r="211" spans="1:78" ht="12.75" customHeight="1" x14ac:dyDescent="0.25">
      <c r="A211" s="4"/>
      <c r="B211" s="4"/>
      <c r="C211" s="248"/>
      <c r="D211" s="248"/>
      <c r="E211" s="249"/>
      <c r="F211" s="249"/>
      <c r="G211" s="249"/>
      <c r="H211" s="4"/>
      <c r="I211" s="254"/>
      <c r="J211" s="254"/>
      <c r="K211" s="439"/>
      <c r="L211" s="254"/>
      <c r="M211" s="254"/>
      <c r="N211" s="254"/>
      <c r="O211" s="254"/>
      <c r="P211" s="254"/>
      <c r="Q211" s="254"/>
      <c r="R211" s="294"/>
      <c r="S211" s="254"/>
      <c r="T211" s="254"/>
      <c r="U211" s="254"/>
      <c r="V211" s="254"/>
      <c r="W211" s="254"/>
      <c r="X211" s="254"/>
      <c r="Y211" s="254"/>
      <c r="Z211" s="254"/>
      <c r="AA211" s="254"/>
      <c r="AB211" s="254"/>
      <c r="AC211" s="254"/>
      <c r="AD211" s="254"/>
      <c r="AE211" s="294"/>
      <c r="AF211" s="254"/>
      <c r="AG211" s="254"/>
      <c r="AH211" s="254"/>
      <c r="AI211" s="254"/>
      <c r="AJ211" s="254"/>
      <c r="AK211" s="254"/>
      <c r="AL211" s="254"/>
      <c r="AM211" s="254"/>
      <c r="AN211" s="254"/>
      <c r="AO211" s="254"/>
      <c r="AP211" s="254"/>
      <c r="AQ211" s="254"/>
      <c r="AR211" s="254"/>
      <c r="AS211" s="254"/>
      <c r="AT211" s="254"/>
      <c r="AU211" s="254"/>
      <c r="AV211" s="254"/>
      <c r="AW211" s="254"/>
      <c r="AX211" s="254"/>
      <c r="AY211" s="254"/>
      <c r="AZ211" s="254"/>
      <c r="BA211" s="254"/>
      <c r="BB211" s="254"/>
      <c r="BC211" s="254"/>
      <c r="BD211" s="254"/>
      <c r="BE211" s="254"/>
      <c r="BF211" s="254"/>
      <c r="BG211" s="254"/>
      <c r="BH211" s="254"/>
      <c r="BI211" s="254"/>
      <c r="BJ211" s="254"/>
      <c r="BK211" s="254"/>
      <c r="BL211" s="254"/>
      <c r="BM211" s="254"/>
      <c r="BN211" s="254"/>
      <c r="BO211" s="254"/>
      <c r="BP211" s="254"/>
      <c r="BQ211" s="254"/>
      <c r="BR211" s="254"/>
      <c r="BS211" s="254"/>
      <c r="BT211" s="254"/>
      <c r="BU211" s="254"/>
      <c r="BV211" s="254"/>
      <c r="BW211" s="254"/>
      <c r="BX211" s="254"/>
      <c r="BY211" s="254"/>
      <c r="BZ211" s="254"/>
    </row>
    <row r="212" spans="1:78" ht="12.75" customHeight="1" x14ac:dyDescent="0.25">
      <c r="A212" s="4"/>
      <c r="B212" s="4"/>
      <c r="C212" s="248"/>
      <c r="D212" s="248"/>
      <c r="E212" s="249"/>
      <c r="F212" s="249"/>
      <c r="G212" s="249"/>
      <c r="H212" s="4"/>
      <c r="I212" s="254"/>
      <c r="J212" s="254"/>
      <c r="K212" s="439"/>
      <c r="L212" s="254"/>
      <c r="M212" s="254"/>
      <c r="N212" s="254"/>
      <c r="O212" s="254"/>
      <c r="P212" s="254"/>
      <c r="Q212" s="254"/>
      <c r="R212" s="294"/>
      <c r="S212" s="254"/>
      <c r="T212" s="254"/>
      <c r="U212" s="254"/>
      <c r="V212" s="254"/>
      <c r="W212" s="254"/>
      <c r="X212" s="254"/>
      <c r="Y212" s="254"/>
      <c r="Z212" s="254"/>
      <c r="AA212" s="254"/>
      <c r="AB212" s="254"/>
      <c r="AC212" s="254"/>
      <c r="AD212" s="254"/>
      <c r="AE212" s="294"/>
      <c r="AF212" s="254"/>
      <c r="AG212" s="254"/>
      <c r="AH212" s="254"/>
      <c r="AI212" s="254"/>
      <c r="AJ212" s="254"/>
      <c r="AK212" s="254"/>
      <c r="AL212" s="254"/>
      <c r="AM212" s="254"/>
      <c r="AN212" s="254"/>
      <c r="AO212" s="254"/>
      <c r="AP212" s="254"/>
      <c r="AQ212" s="254"/>
      <c r="AR212" s="254"/>
      <c r="AS212" s="254"/>
      <c r="AT212" s="254"/>
      <c r="AU212" s="254"/>
      <c r="AV212" s="254"/>
      <c r="AW212" s="254"/>
      <c r="AX212" s="254"/>
      <c r="AY212" s="254"/>
      <c r="AZ212" s="254"/>
      <c r="BA212" s="254"/>
      <c r="BB212" s="254"/>
      <c r="BC212" s="254"/>
      <c r="BD212" s="254"/>
      <c r="BE212" s="254"/>
      <c r="BF212" s="254"/>
      <c r="BG212" s="254"/>
      <c r="BH212" s="254"/>
      <c r="BI212" s="254"/>
      <c r="BJ212" s="254"/>
      <c r="BK212" s="254"/>
      <c r="BL212" s="254"/>
      <c r="BM212" s="254"/>
      <c r="BN212" s="254"/>
      <c r="BO212" s="254"/>
      <c r="BP212" s="254"/>
      <c r="BQ212" s="254"/>
      <c r="BR212" s="254"/>
      <c r="BS212" s="254"/>
      <c r="BT212" s="254"/>
      <c r="BU212" s="254"/>
      <c r="BV212" s="254"/>
      <c r="BW212" s="254"/>
      <c r="BX212" s="254"/>
      <c r="BY212" s="254"/>
      <c r="BZ212" s="254"/>
    </row>
    <row r="213" spans="1:78" ht="12.75" customHeight="1" x14ac:dyDescent="0.25">
      <c r="A213" s="4"/>
      <c r="B213" s="4"/>
      <c r="C213" s="248"/>
      <c r="D213" s="248"/>
      <c r="E213" s="249"/>
      <c r="F213" s="249"/>
      <c r="G213" s="249"/>
      <c r="H213" s="4"/>
      <c r="I213" s="254"/>
      <c r="J213" s="254"/>
      <c r="K213" s="439"/>
      <c r="L213" s="254"/>
      <c r="M213" s="254"/>
      <c r="N213" s="254"/>
      <c r="O213" s="254"/>
      <c r="P213" s="254"/>
      <c r="Q213" s="254"/>
      <c r="R213" s="294"/>
      <c r="S213" s="254"/>
      <c r="T213" s="254"/>
      <c r="U213" s="254"/>
      <c r="V213" s="254"/>
      <c r="W213" s="254"/>
      <c r="X213" s="254"/>
      <c r="Y213" s="254"/>
      <c r="Z213" s="254"/>
      <c r="AA213" s="254"/>
      <c r="AB213" s="254"/>
      <c r="AC213" s="254"/>
      <c r="AD213" s="254"/>
      <c r="AE213" s="294"/>
      <c r="AF213" s="254"/>
      <c r="AG213" s="254"/>
      <c r="AH213" s="254"/>
      <c r="AI213" s="254"/>
      <c r="AJ213" s="254"/>
      <c r="AK213" s="254"/>
      <c r="AL213" s="254"/>
      <c r="AM213" s="254"/>
      <c r="AN213" s="254"/>
      <c r="AO213" s="254"/>
      <c r="AP213" s="254"/>
      <c r="AQ213" s="254"/>
      <c r="AR213" s="254"/>
      <c r="AS213" s="254"/>
      <c r="AT213" s="254"/>
      <c r="AU213" s="254"/>
      <c r="AV213" s="254"/>
      <c r="AW213" s="254"/>
      <c r="AX213" s="254"/>
      <c r="AY213" s="254"/>
      <c r="AZ213" s="254"/>
      <c r="BA213" s="254"/>
      <c r="BB213" s="254"/>
      <c r="BC213" s="254"/>
      <c r="BD213" s="254"/>
      <c r="BE213" s="254"/>
      <c r="BF213" s="254"/>
      <c r="BG213" s="254"/>
      <c r="BH213" s="254"/>
      <c r="BI213" s="254"/>
      <c r="BJ213" s="254"/>
      <c r="BK213" s="254"/>
      <c r="BL213" s="254"/>
      <c r="BM213" s="254"/>
      <c r="BN213" s="254"/>
      <c r="BO213" s="254"/>
      <c r="BP213" s="254"/>
      <c r="BQ213" s="254"/>
      <c r="BR213" s="254"/>
      <c r="BS213" s="254"/>
      <c r="BT213" s="254"/>
      <c r="BU213" s="254"/>
      <c r="BV213" s="254"/>
      <c r="BW213" s="254"/>
      <c r="BX213" s="254"/>
      <c r="BY213" s="254"/>
      <c r="BZ213" s="254"/>
    </row>
    <row r="214" spans="1:78" ht="12.75" customHeight="1" x14ac:dyDescent="0.25">
      <c r="A214" s="4"/>
      <c r="B214" s="4"/>
      <c r="C214" s="248"/>
      <c r="D214" s="248"/>
      <c r="E214" s="249"/>
      <c r="F214" s="249"/>
      <c r="G214" s="249"/>
      <c r="H214" s="4"/>
      <c r="I214" s="254"/>
      <c r="J214" s="254"/>
      <c r="K214" s="439"/>
      <c r="L214" s="254"/>
      <c r="M214" s="254"/>
      <c r="N214" s="254"/>
      <c r="O214" s="254"/>
      <c r="P214" s="254"/>
      <c r="Q214" s="254"/>
      <c r="R214" s="294"/>
      <c r="S214" s="254"/>
      <c r="T214" s="254"/>
      <c r="U214" s="254"/>
      <c r="V214" s="254"/>
      <c r="W214" s="254"/>
      <c r="X214" s="254"/>
      <c r="Y214" s="254"/>
      <c r="Z214" s="254"/>
      <c r="AA214" s="254"/>
      <c r="AB214" s="254"/>
      <c r="AC214" s="254"/>
      <c r="AD214" s="254"/>
      <c r="AE214" s="294"/>
      <c r="AF214" s="254"/>
      <c r="AG214" s="254"/>
      <c r="AH214" s="254"/>
      <c r="AI214" s="254"/>
      <c r="AJ214" s="254"/>
      <c r="AK214" s="254"/>
      <c r="AL214" s="254"/>
      <c r="AM214" s="254"/>
      <c r="AN214" s="254"/>
      <c r="AO214" s="254"/>
      <c r="AP214" s="254"/>
      <c r="AQ214" s="254"/>
      <c r="AR214" s="254"/>
      <c r="AS214" s="254"/>
      <c r="AT214" s="254"/>
      <c r="AU214" s="254"/>
      <c r="AV214" s="254"/>
      <c r="AW214" s="254"/>
      <c r="AX214" s="254"/>
      <c r="AY214" s="254"/>
      <c r="AZ214" s="254"/>
      <c r="BA214" s="254"/>
      <c r="BB214" s="254"/>
      <c r="BC214" s="254"/>
      <c r="BD214" s="254"/>
      <c r="BE214" s="254"/>
      <c r="BF214" s="254"/>
      <c r="BG214" s="254"/>
      <c r="BH214" s="254"/>
      <c r="BI214" s="254"/>
      <c r="BJ214" s="254"/>
      <c r="BK214" s="254"/>
      <c r="BL214" s="254"/>
      <c r="BM214" s="254"/>
      <c r="BN214" s="254"/>
      <c r="BO214" s="254"/>
      <c r="BP214" s="254"/>
      <c r="BQ214" s="254"/>
      <c r="BR214" s="254"/>
      <c r="BS214" s="254"/>
      <c r="BT214" s="254"/>
      <c r="BU214" s="254"/>
      <c r="BV214" s="254"/>
      <c r="BW214" s="254"/>
      <c r="BX214" s="254"/>
      <c r="BY214" s="254"/>
      <c r="BZ214" s="254"/>
    </row>
    <row r="215" spans="1:78" ht="12.75" customHeight="1" x14ac:dyDescent="0.25">
      <c r="A215" s="4"/>
      <c r="B215" s="4"/>
      <c r="C215" s="248"/>
      <c r="D215" s="248"/>
      <c r="E215" s="249"/>
      <c r="F215" s="249"/>
      <c r="G215" s="249"/>
      <c r="H215" s="4"/>
      <c r="I215" s="254"/>
      <c r="J215" s="254"/>
      <c r="K215" s="439"/>
      <c r="L215" s="254"/>
      <c r="M215" s="254"/>
      <c r="N215" s="254"/>
      <c r="O215" s="254"/>
      <c r="P215" s="254"/>
      <c r="Q215" s="254"/>
      <c r="R215" s="294"/>
      <c r="S215" s="254"/>
      <c r="T215" s="254"/>
      <c r="U215" s="254"/>
      <c r="V215" s="254"/>
      <c r="W215" s="254"/>
      <c r="X215" s="254"/>
      <c r="Y215" s="254"/>
      <c r="Z215" s="254"/>
      <c r="AA215" s="254"/>
      <c r="AB215" s="254"/>
      <c r="AC215" s="254"/>
      <c r="AD215" s="254"/>
      <c r="AE215" s="294"/>
      <c r="AF215" s="254"/>
      <c r="AG215" s="254"/>
      <c r="AH215" s="254"/>
      <c r="AI215" s="254"/>
      <c r="AJ215" s="254"/>
      <c r="AK215" s="254"/>
      <c r="AL215" s="254"/>
      <c r="AM215" s="254"/>
      <c r="AN215" s="254"/>
      <c r="AO215" s="254"/>
      <c r="AP215" s="254"/>
      <c r="AQ215" s="254"/>
      <c r="AR215" s="254"/>
      <c r="AS215" s="254"/>
      <c r="AT215" s="254"/>
      <c r="AU215" s="254"/>
      <c r="AV215" s="254"/>
      <c r="AW215" s="254"/>
      <c r="AX215" s="254"/>
      <c r="AY215" s="254"/>
      <c r="AZ215" s="254"/>
      <c r="BA215" s="254"/>
      <c r="BB215" s="254"/>
      <c r="BC215" s="254"/>
      <c r="BD215" s="254"/>
      <c r="BE215" s="254"/>
      <c r="BF215" s="254"/>
      <c r="BG215" s="254"/>
      <c r="BH215" s="254"/>
      <c r="BI215" s="254"/>
      <c r="BJ215" s="254"/>
      <c r="BK215" s="254"/>
      <c r="BL215" s="254"/>
      <c r="BM215" s="254"/>
      <c r="BN215" s="254"/>
      <c r="BO215" s="254"/>
      <c r="BP215" s="254"/>
      <c r="BQ215" s="254"/>
      <c r="BR215" s="254"/>
      <c r="BS215" s="254"/>
      <c r="BT215" s="254"/>
      <c r="BU215" s="254"/>
      <c r="BV215" s="254"/>
      <c r="BW215" s="254"/>
      <c r="BX215" s="254"/>
      <c r="BY215" s="254"/>
      <c r="BZ215" s="254"/>
    </row>
    <row r="216" spans="1:78" ht="12.75" customHeight="1" x14ac:dyDescent="0.25">
      <c r="A216" s="4"/>
      <c r="B216" s="4"/>
      <c r="C216" s="248"/>
      <c r="D216" s="248"/>
      <c r="E216" s="249"/>
      <c r="F216" s="249"/>
      <c r="G216" s="249"/>
      <c r="H216" s="4"/>
      <c r="I216" s="254"/>
      <c r="J216" s="254"/>
      <c r="K216" s="439"/>
      <c r="L216" s="254"/>
      <c r="M216" s="254"/>
      <c r="N216" s="254"/>
      <c r="O216" s="254"/>
      <c r="P216" s="254"/>
      <c r="Q216" s="254"/>
      <c r="R216" s="294"/>
      <c r="S216" s="254"/>
      <c r="T216" s="254"/>
      <c r="U216" s="254"/>
      <c r="V216" s="254"/>
      <c r="W216" s="254"/>
      <c r="X216" s="254"/>
      <c r="Y216" s="254"/>
      <c r="Z216" s="254"/>
      <c r="AA216" s="254"/>
      <c r="AB216" s="254"/>
      <c r="AC216" s="254"/>
      <c r="AD216" s="254"/>
      <c r="AE216" s="294"/>
      <c r="AF216" s="254"/>
      <c r="AG216" s="254"/>
      <c r="AH216" s="254"/>
      <c r="AI216" s="254"/>
      <c r="AJ216" s="254"/>
      <c r="AK216" s="254"/>
      <c r="AL216" s="254"/>
      <c r="AM216" s="254"/>
      <c r="AN216" s="254"/>
      <c r="AO216" s="254"/>
      <c r="AP216" s="254"/>
      <c r="AQ216" s="254"/>
      <c r="AR216" s="254"/>
      <c r="AS216" s="254"/>
      <c r="AT216" s="254"/>
      <c r="AU216" s="254"/>
      <c r="AV216" s="254"/>
      <c r="AW216" s="254"/>
      <c r="AX216" s="254"/>
      <c r="AY216" s="254"/>
      <c r="AZ216" s="254"/>
      <c r="BA216" s="254"/>
      <c r="BB216" s="254"/>
      <c r="BC216" s="254"/>
      <c r="BD216" s="254"/>
      <c r="BE216" s="254"/>
      <c r="BF216" s="254"/>
      <c r="BG216" s="254"/>
      <c r="BH216" s="254"/>
      <c r="BI216" s="254"/>
      <c r="BJ216" s="254"/>
      <c r="BK216" s="254"/>
      <c r="BL216" s="254"/>
      <c r="BM216" s="254"/>
      <c r="BN216" s="254"/>
      <c r="BO216" s="254"/>
      <c r="BP216" s="254"/>
      <c r="BQ216" s="254"/>
      <c r="BR216" s="254"/>
      <c r="BS216" s="254"/>
      <c r="BT216" s="254"/>
      <c r="BU216" s="254"/>
      <c r="BV216" s="254"/>
      <c r="BW216" s="254"/>
      <c r="BX216" s="254"/>
      <c r="BY216" s="254"/>
      <c r="BZ216" s="254"/>
    </row>
    <row r="217" spans="1:78" ht="12.75" customHeight="1" x14ac:dyDescent="0.25">
      <c r="A217" s="4"/>
      <c r="B217" s="4"/>
      <c r="C217" s="248"/>
      <c r="D217" s="248"/>
      <c r="E217" s="249"/>
      <c r="F217" s="249"/>
      <c r="G217" s="249"/>
      <c r="H217" s="4"/>
      <c r="I217" s="254"/>
      <c r="J217" s="254"/>
      <c r="K217" s="439"/>
      <c r="L217" s="254"/>
      <c r="M217" s="254"/>
      <c r="N217" s="254"/>
      <c r="O217" s="254"/>
      <c r="P217" s="254"/>
      <c r="Q217" s="254"/>
      <c r="R217" s="294"/>
      <c r="S217" s="254"/>
      <c r="T217" s="254"/>
      <c r="U217" s="254"/>
      <c r="V217" s="254"/>
      <c r="W217" s="254"/>
      <c r="X217" s="254"/>
      <c r="Y217" s="254"/>
      <c r="Z217" s="254"/>
      <c r="AA217" s="254"/>
      <c r="AB217" s="254"/>
      <c r="AC217" s="254"/>
      <c r="AD217" s="254"/>
      <c r="AE217" s="294"/>
      <c r="AF217" s="254"/>
      <c r="AG217" s="254"/>
      <c r="AH217" s="254"/>
      <c r="AI217" s="254"/>
      <c r="AJ217" s="254"/>
      <c r="AK217" s="254"/>
      <c r="AL217" s="254"/>
      <c r="AM217" s="254"/>
      <c r="AN217" s="254"/>
      <c r="AO217" s="254"/>
      <c r="AP217" s="254"/>
      <c r="AQ217" s="254"/>
      <c r="AR217" s="254"/>
      <c r="AS217" s="254"/>
      <c r="AT217" s="254"/>
      <c r="AU217" s="254"/>
      <c r="AV217" s="254"/>
      <c r="AW217" s="254"/>
      <c r="AX217" s="254"/>
      <c r="AY217" s="254"/>
      <c r="AZ217" s="254"/>
      <c r="BA217" s="254"/>
      <c r="BB217" s="254"/>
      <c r="BC217" s="254"/>
      <c r="BD217" s="254"/>
      <c r="BE217" s="254"/>
      <c r="BF217" s="254"/>
      <c r="BG217" s="254"/>
      <c r="BH217" s="254"/>
      <c r="BI217" s="254"/>
      <c r="BJ217" s="254"/>
      <c r="BK217" s="254"/>
      <c r="BL217" s="254"/>
      <c r="BM217" s="254"/>
      <c r="BN217" s="254"/>
      <c r="BO217" s="254"/>
      <c r="BP217" s="254"/>
      <c r="BQ217" s="254"/>
      <c r="BR217" s="254"/>
      <c r="BS217" s="254"/>
      <c r="BT217" s="254"/>
      <c r="BU217" s="254"/>
      <c r="BV217" s="254"/>
      <c r="BW217" s="254"/>
      <c r="BX217" s="254"/>
      <c r="BY217" s="254"/>
      <c r="BZ217" s="254"/>
    </row>
    <row r="218" spans="1:78" ht="12.75" customHeight="1" x14ac:dyDescent="0.25">
      <c r="A218" s="4"/>
      <c r="B218" s="4"/>
      <c r="C218" s="248"/>
      <c r="D218" s="248"/>
      <c r="E218" s="249"/>
      <c r="F218" s="249"/>
      <c r="G218" s="249"/>
      <c r="H218" s="4"/>
      <c r="I218" s="254"/>
      <c r="J218" s="254"/>
      <c r="K218" s="439"/>
      <c r="L218" s="254"/>
      <c r="M218" s="254"/>
      <c r="N218" s="254"/>
      <c r="O218" s="254"/>
      <c r="P218" s="254"/>
      <c r="Q218" s="254"/>
      <c r="R218" s="294"/>
      <c r="S218" s="254"/>
      <c r="T218" s="254"/>
      <c r="U218" s="254"/>
      <c r="V218" s="254"/>
      <c r="W218" s="254"/>
      <c r="X218" s="254"/>
      <c r="Y218" s="254"/>
      <c r="Z218" s="254"/>
      <c r="AA218" s="254"/>
      <c r="AB218" s="254"/>
      <c r="AC218" s="254"/>
      <c r="AD218" s="254"/>
      <c r="AE218" s="294"/>
      <c r="AF218" s="254"/>
      <c r="AG218" s="254"/>
      <c r="AH218" s="254"/>
      <c r="AI218" s="254"/>
      <c r="AJ218" s="254"/>
      <c r="AK218" s="254"/>
      <c r="AL218" s="254"/>
      <c r="AM218" s="254"/>
      <c r="AN218" s="254"/>
      <c r="AO218" s="254"/>
      <c r="AP218" s="254"/>
      <c r="AQ218" s="254"/>
      <c r="AR218" s="254"/>
      <c r="AS218" s="254"/>
      <c r="AT218" s="254"/>
      <c r="AU218" s="254"/>
      <c r="AV218" s="254"/>
      <c r="AW218" s="254"/>
      <c r="AX218" s="254"/>
      <c r="AY218" s="254"/>
      <c r="AZ218" s="254"/>
      <c r="BA218" s="254"/>
      <c r="BB218" s="254"/>
      <c r="BC218" s="254"/>
      <c r="BD218" s="254"/>
      <c r="BE218" s="254"/>
      <c r="BF218" s="254"/>
      <c r="BG218" s="254"/>
      <c r="BH218" s="254"/>
      <c r="BI218" s="254"/>
      <c r="BJ218" s="254"/>
      <c r="BK218" s="254"/>
      <c r="BL218" s="254"/>
      <c r="BM218" s="254"/>
      <c r="BN218" s="254"/>
      <c r="BO218" s="254"/>
      <c r="BP218" s="254"/>
      <c r="BQ218" s="254"/>
      <c r="BR218" s="254"/>
      <c r="BS218" s="254"/>
      <c r="BT218" s="254"/>
      <c r="BU218" s="254"/>
      <c r="BV218" s="254"/>
      <c r="BW218" s="254"/>
      <c r="BX218" s="254"/>
      <c r="BY218" s="254"/>
      <c r="BZ218" s="254"/>
    </row>
    <row r="219" spans="1:78" ht="12.75" customHeight="1" x14ac:dyDescent="0.25">
      <c r="A219" s="4"/>
      <c r="B219" s="4"/>
      <c r="C219" s="248"/>
      <c r="D219" s="248"/>
      <c r="E219" s="249"/>
      <c r="F219" s="249"/>
      <c r="G219" s="249"/>
      <c r="H219" s="4"/>
      <c r="I219" s="254"/>
      <c r="J219" s="254"/>
      <c r="K219" s="439"/>
      <c r="L219" s="254"/>
      <c r="M219" s="254"/>
      <c r="N219" s="254"/>
      <c r="O219" s="254"/>
      <c r="P219" s="254"/>
      <c r="Q219" s="254"/>
      <c r="R219" s="294"/>
      <c r="S219" s="254"/>
      <c r="T219" s="254"/>
      <c r="U219" s="254"/>
      <c r="V219" s="254"/>
      <c r="W219" s="254"/>
      <c r="X219" s="254"/>
      <c r="Y219" s="254"/>
      <c r="Z219" s="254"/>
      <c r="AA219" s="254"/>
      <c r="AB219" s="254"/>
      <c r="AC219" s="254"/>
      <c r="AD219" s="254"/>
      <c r="AE219" s="294"/>
      <c r="AF219" s="254"/>
      <c r="AG219" s="254"/>
      <c r="AH219" s="254"/>
      <c r="AI219" s="254"/>
      <c r="AJ219" s="254"/>
      <c r="AK219" s="254"/>
      <c r="AL219" s="254"/>
      <c r="AM219" s="254"/>
      <c r="AN219" s="254"/>
      <c r="AO219" s="254"/>
      <c r="AP219" s="254"/>
      <c r="AQ219" s="254"/>
      <c r="AR219" s="254"/>
      <c r="AS219" s="254"/>
      <c r="AT219" s="254"/>
      <c r="AU219" s="254"/>
      <c r="AV219" s="254"/>
      <c r="AW219" s="254"/>
      <c r="AX219" s="254"/>
      <c r="AY219" s="254"/>
      <c r="AZ219" s="254"/>
      <c r="BA219" s="254"/>
      <c r="BB219" s="254"/>
      <c r="BC219" s="254"/>
      <c r="BD219" s="254"/>
      <c r="BE219" s="254"/>
      <c r="BF219" s="254"/>
      <c r="BG219" s="254"/>
      <c r="BH219" s="254"/>
      <c r="BI219" s="254"/>
      <c r="BJ219" s="254"/>
      <c r="BK219" s="254"/>
      <c r="BL219" s="254"/>
      <c r="BM219" s="254"/>
      <c r="BN219" s="254"/>
      <c r="BO219" s="254"/>
      <c r="BP219" s="254"/>
      <c r="BQ219" s="254"/>
      <c r="BR219" s="254"/>
      <c r="BS219" s="254"/>
      <c r="BT219" s="254"/>
      <c r="BU219" s="254"/>
      <c r="BV219" s="254"/>
      <c r="BW219" s="254"/>
      <c r="BX219" s="254"/>
      <c r="BY219" s="254"/>
      <c r="BZ219" s="254"/>
    </row>
    <row r="220" spans="1:78" ht="12.75" customHeight="1" x14ac:dyDescent="0.25">
      <c r="A220" s="4"/>
      <c r="B220" s="4"/>
      <c r="C220" s="248"/>
      <c r="D220" s="248"/>
      <c r="E220" s="249"/>
      <c r="F220" s="249"/>
      <c r="G220" s="249"/>
      <c r="H220" s="4"/>
      <c r="I220" s="254"/>
      <c r="J220" s="254"/>
      <c r="K220" s="439"/>
      <c r="L220" s="254"/>
      <c r="M220" s="254"/>
      <c r="N220" s="254"/>
      <c r="O220" s="254"/>
      <c r="P220" s="254"/>
      <c r="Q220" s="254"/>
      <c r="R220" s="294"/>
      <c r="S220" s="254"/>
      <c r="T220" s="254"/>
      <c r="U220" s="254"/>
      <c r="V220" s="254"/>
      <c r="W220" s="254"/>
      <c r="X220" s="254"/>
      <c r="Y220" s="254"/>
      <c r="Z220" s="254"/>
      <c r="AA220" s="254"/>
      <c r="AB220" s="254"/>
      <c r="AC220" s="254"/>
      <c r="AD220" s="254"/>
      <c r="AE220" s="294"/>
      <c r="AF220" s="254"/>
      <c r="AG220" s="254"/>
      <c r="AH220" s="254"/>
      <c r="AI220" s="254"/>
      <c r="AJ220" s="254"/>
      <c r="AK220" s="254"/>
      <c r="AL220" s="254"/>
      <c r="AM220" s="254"/>
      <c r="AN220" s="254"/>
      <c r="AO220" s="254"/>
      <c r="AP220" s="254"/>
      <c r="AQ220" s="254"/>
      <c r="AR220" s="254"/>
      <c r="AS220" s="254"/>
      <c r="AT220" s="254"/>
      <c r="AU220" s="254"/>
      <c r="AV220" s="254"/>
      <c r="AW220" s="254"/>
      <c r="AX220" s="254"/>
      <c r="AY220" s="254"/>
      <c r="AZ220" s="254"/>
      <c r="BA220" s="254"/>
      <c r="BB220" s="254"/>
      <c r="BC220" s="254"/>
      <c r="BD220" s="254"/>
      <c r="BE220" s="254"/>
      <c r="BF220" s="254"/>
      <c r="BG220" s="254"/>
      <c r="BH220" s="254"/>
      <c r="BI220" s="254"/>
      <c r="BJ220" s="254"/>
      <c r="BK220" s="254"/>
      <c r="BL220" s="254"/>
      <c r="BM220" s="254"/>
      <c r="BN220" s="254"/>
      <c r="BO220" s="254"/>
      <c r="BP220" s="254"/>
      <c r="BQ220" s="254"/>
      <c r="BR220" s="254"/>
      <c r="BS220" s="254"/>
      <c r="BT220" s="254"/>
      <c r="BU220" s="254"/>
      <c r="BV220" s="254"/>
      <c r="BW220" s="254"/>
      <c r="BX220" s="254"/>
      <c r="BY220" s="254"/>
      <c r="BZ220" s="254"/>
    </row>
    <row r="221" spans="1:78" ht="12.75" customHeight="1" x14ac:dyDescent="0.25">
      <c r="A221" s="4"/>
      <c r="B221" s="4"/>
      <c r="C221" s="248"/>
      <c r="D221" s="248"/>
      <c r="E221" s="249"/>
      <c r="F221" s="249"/>
      <c r="G221" s="249"/>
      <c r="H221" s="4"/>
      <c r="I221" s="254"/>
      <c r="J221" s="254"/>
      <c r="K221" s="439"/>
      <c r="L221" s="254"/>
      <c r="M221" s="254"/>
      <c r="N221" s="254"/>
      <c r="O221" s="254"/>
      <c r="P221" s="254"/>
      <c r="Q221" s="254"/>
      <c r="R221" s="294"/>
      <c r="S221" s="254"/>
      <c r="T221" s="254"/>
      <c r="U221" s="254"/>
      <c r="V221" s="254"/>
      <c r="W221" s="254"/>
      <c r="X221" s="254"/>
      <c r="Y221" s="254"/>
      <c r="Z221" s="254"/>
      <c r="AA221" s="254"/>
      <c r="AB221" s="254"/>
      <c r="AC221" s="254"/>
      <c r="AD221" s="254"/>
      <c r="AE221" s="294"/>
      <c r="AF221" s="254"/>
      <c r="AG221" s="254"/>
      <c r="AH221" s="254"/>
      <c r="AI221" s="254"/>
      <c r="AJ221" s="254"/>
      <c r="AK221" s="254"/>
      <c r="AL221" s="254"/>
      <c r="AM221" s="254"/>
      <c r="AN221" s="254"/>
      <c r="AO221" s="254"/>
      <c r="AP221" s="254"/>
      <c r="AQ221" s="254"/>
      <c r="AR221" s="254"/>
      <c r="AS221" s="254"/>
      <c r="AT221" s="254"/>
      <c r="AU221" s="254"/>
      <c r="AV221" s="254"/>
      <c r="AW221" s="254"/>
      <c r="AX221" s="254"/>
      <c r="AY221" s="254"/>
      <c r="AZ221" s="254"/>
      <c r="BA221" s="254"/>
      <c r="BB221" s="254"/>
      <c r="BC221" s="254"/>
      <c r="BD221" s="254"/>
      <c r="BE221" s="254"/>
      <c r="BF221" s="254"/>
      <c r="BG221" s="254"/>
      <c r="BH221" s="254"/>
      <c r="BI221" s="254"/>
      <c r="BJ221" s="254"/>
      <c r="BK221" s="254"/>
      <c r="BL221" s="254"/>
      <c r="BM221" s="254"/>
      <c r="BN221" s="254"/>
      <c r="BO221" s="254"/>
      <c r="BP221" s="254"/>
      <c r="BQ221" s="254"/>
      <c r="BR221" s="254"/>
      <c r="BS221" s="254"/>
      <c r="BT221" s="254"/>
      <c r="BU221" s="254"/>
      <c r="BV221" s="254"/>
      <c r="BW221" s="254"/>
      <c r="BX221" s="254"/>
      <c r="BY221" s="254"/>
      <c r="BZ221" s="254"/>
    </row>
    <row r="222" spans="1:78" ht="12.75" customHeight="1" x14ac:dyDescent="0.25">
      <c r="A222" s="4"/>
      <c r="B222" s="4"/>
      <c r="C222" s="248"/>
      <c r="D222" s="248"/>
      <c r="E222" s="249"/>
      <c r="F222" s="249"/>
      <c r="G222" s="249"/>
      <c r="H222" s="4"/>
      <c r="I222" s="254"/>
      <c r="J222" s="254"/>
      <c r="K222" s="439"/>
      <c r="L222" s="254"/>
      <c r="M222" s="254"/>
      <c r="N222" s="254"/>
      <c r="O222" s="254"/>
      <c r="P222" s="254"/>
      <c r="Q222" s="254"/>
      <c r="R222" s="294"/>
      <c r="S222" s="254"/>
      <c r="T222" s="254"/>
      <c r="U222" s="254"/>
      <c r="V222" s="254"/>
      <c r="W222" s="254"/>
      <c r="X222" s="254"/>
      <c r="Y222" s="254"/>
      <c r="Z222" s="254"/>
      <c r="AA222" s="254"/>
      <c r="AB222" s="254"/>
      <c r="AC222" s="254"/>
      <c r="AD222" s="254"/>
      <c r="AE222" s="294"/>
      <c r="AF222" s="254"/>
      <c r="AG222" s="254"/>
      <c r="AH222" s="254"/>
      <c r="AI222" s="254"/>
      <c r="AJ222" s="254"/>
      <c r="AK222" s="254"/>
      <c r="AL222" s="254"/>
      <c r="AM222" s="254"/>
      <c r="AN222" s="254"/>
      <c r="AO222" s="254"/>
      <c r="AP222" s="254"/>
      <c r="AQ222" s="254"/>
      <c r="AR222" s="254"/>
      <c r="AS222" s="254"/>
      <c r="AT222" s="254"/>
      <c r="AU222" s="254"/>
      <c r="AV222" s="254"/>
      <c r="AW222" s="254"/>
      <c r="AX222" s="254"/>
      <c r="AY222" s="254"/>
      <c r="AZ222" s="254"/>
      <c r="BA222" s="254"/>
      <c r="BB222" s="254"/>
      <c r="BC222" s="254"/>
      <c r="BD222" s="254"/>
      <c r="BE222" s="254"/>
      <c r="BF222" s="254"/>
      <c r="BG222" s="254"/>
      <c r="BH222" s="254"/>
      <c r="BI222" s="254"/>
      <c r="BJ222" s="254"/>
      <c r="BK222" s="254"/>
      <c r="BL222" s="254"/>
      <c r="BM222" s="254"/>
      <c r="BN222" s="254"/>
      <c r="BO222" s="254"/>
      <c r="BP222" s="254"/>
      <c r="BQ222" s="254"/>
      <c r="BR222" s="254"/>
      <c r="BS222" s="254"/>
      <c r="BT222" s="254"/>
      <c r="BU222" s="254"/>
      <c r="BV222" s="254"/>
      <c r="BW222" s="254"/>
      <c r="BX222" s="254"/>
      <c r="BY222" s="254"/>
      <c r="BZ222" s="254"/>
    </row>
    <row r="223" spans="1:78" ht="12.75" customHeight="1" x14ac:dyDescent="0.25">
      <c r="A223" s="4"/>
      <c r="B223" s="4"/>
      <c r="C223" s="248"/>
      <c r="D223" s="248"/>
      <c r="E223" s="249"/>
      <c r="F223" s="249"/>
      <c r="G223" s="249"/>
      <c r="H223" s="4"/>
      <c r="I223" s="254"/>
      <c r="J223" s="254"/>
      <c r="K223" s="439"/>
      <c r="L223" s="254"/>
      <c r="M223" s="254"/>
      <c r="N223" s="254"/>
      <c r="O223" s="254"/>
      <c r="P223" s="254"/>
      <c r="Q223" s="254"/>
      <c r="R223" s="294"/>
      <c r="S223" s="254"/>
      <c r="T223" s="254"/>
      <c r="U223" s="254"/>
      <c r="V223" s="254"/>
      <c r="W223" s="254"/>
      <c r="X223" s="254"/>
      <c r="Y223" s="254"/>
      <c r="Z223" s="254"/>
      <c r="AA223" s="254"/>
      <c r="AB223" s="254"/>
      <c r="AC223" s="254"/>
      <c r="AD223" s="254"/>
      <c r="AE223" s="294"/>
      <c r="AF223" s="254"/>
      <c r="AG223" s="254"/>
      <c r="AH223" s="254"/>
      <c r="AI223" s="254"/>
      <c r="AJ223" s="254"/>
      <c r="AK223" s="254"/>
      <c r="AL223" s="254"/>
      <c r="AM223" s="254"/>
      <c r="AN223" s="254"/>
      <c r="AO223" s="254"/>
      <c r="AP223" s="254"/>
      <c r="AQ223" s="254"/>
      <c r="AR223" s="254"/>
      <c r="AS223" s="254"/>
      <c r="AT223" s="254"/>
      <c r="AU223" s="254"/>
      <c r="AV223" s="254"/>
      <c r="AW223" s="254"/>
      <c r="AX223" s="254"/>
      <c r="AY223" s="254"/>
      <c r="AZ223" s="254"/>
      <c r="BA223" s="254"/>
      <c r="BB223" s="254"/>
      <c r="BC223" s="254"/>
      <c r="BD223" s="254"/>
      <c r="BE223" s="254"/>
      <c r="BF223" s="254"/>
      <c r="BG223" s="254"/>
      <c r="BH223" s="254"/>
      <c r="BI223" s="254"/>
      <c r="BJ223" s="254"/>
      <c r="BK223" s="254"/>
      <c r="BL223" s="254"/>
      <c r="BM223" s="254"/>
      <c r="BN223" s="254"/>
      <c r="BO223" s="254"/>
      <c r="BP223" s="254"/>
      <c r="BQ223" s="254"/>
      <c r="BR223" s="254"/>
      <c r="BS223" s="254"/>
      <c r="BT223" s="254"/>
      <c r="BU223" s="254"/>
      <c r="BV223" s="254"/>
      <c r="BW223" s="254"/>
      <c r="BX223" s="254"/>
      <c r="BY223" s="254"/>
      <c r="BZ223" s="254"/>
    </row>
    <row r="224" spans="1:78" ht="12.75" customHeight="1" x14ac:dyDescent="0.25">
      <c r="A224" s="4"/>
      <c r="B224" s="4"/>
      <c r="C224" s="248"/>
      <c r="D224" s="248"/>
      <c r="E224" s="249"/>
      <c r="F224" s="249"/>
      <c r="G224" s="249"/>
      <c r="H224" s="4"/>
      <c r="I224" s="254"/>
      <c r="J224" s="254"/>
      <c r="K224" s="439"/>
      <c r="L224" s="254"/>
      <c r="M224" s="254"/>
      <c r="N224" s="254"/>
      <c r="O224" s="254"/>
      <c r="P224" s="254"/>
      <c r="Q224" s="254"/>
      <c r="R224" s="294"/>
      <c r="S224" s="254"/>
      <c r="T224" s="254"/>
      <c r="U224" s="254"/>
      <c r="V224" s="254"/>
      <c r="W224" s="254"/>
      <c r="X224" s="254"/>
      <c r="Y224" s="254"/>
      <c r="Z224" s="254"/>
      <c r="AA224" s="254"/>
      <c r="AB224" s="254"/>
      <c r="AC224" s="254"/>
      <c r="AD224" s="254"/>
      <c r="AE224" s="294"/>
      <c r="AF224" s="254"/>
      <c r="AG224" s="254"/>
      <c r="AH224" s="254"/>
      <c r="AI224" s="254"/>
      <c r="AJ224" s="254"/>
      <c r="AK224" s="254"/>
      <c r="AL224" s="254"/>
      <c r="AM224" s="254"/>
      <c r="AN224" s="254"/>
      <c r="AO224" s="254"/>
      <c r="AP224" s="254"/>
      <c r="AQ224" s="254"/>
      <c r="AR224" s="254"/>
      <c r="AS224" s="254"/>
      <c r="AT224" s="254"/>
      <c r="AU224" s="254"/>
      <c r="AV224" s="254"/>
      <c r="AW224" s="254"/>
      <c r="AX224" s="254"/>
      <c r="AY224" s="254"/>
      <c r="AZ224" s="254"/>
      <c r="BA224" s="254"/>
      <c r="BB224" s="254"/>
      <c r="BC224" s="254"/>
      <c r="BD224" s="254"/>
      <c r="BE224" s="254"/>
      <c r="BF224" s="254"/>
      <c r="BG224" s="254"/>
      <c r="BH224" s="254"/>
      <c r="BI224" s="254"/>
      <c r="BJ224" s="254"/>
      <c r="BK224" s="254"/>
      <c r="BL224" s="254"/>
      <c r="BM224" s="254"/>
      <c r="BN224" s="254"/>
      <c r="BO224" s="254"/>
      <c r="BP224" s="254"/>
      <c r="BQ224" s="254"/>
      <c r="BR224" s="254"/>
      <c r="BS224" s="254"/>
      <c r="BT224" s="254"/>
      <c r="BU224" s="254"/>
      <c r="BV224" s="254"/>
      <c r="BW224" s="254"/>
      <c r="BX224" s="254"/>
      <c r="BY224" s="254"/>
      <c r="BZ224" s="254"/>
    </row>
    <row r="225" spans="1:78" ht="12.75" customHeight="1" x14ac:dyDescent="0.25">
      <c r="A225" s="4"/>
      <c r="B225" s="4"/>
      <c r="C225" s="248"/>
      <c r="D225" s="248"/>
      <c r="E225" s="249"/>
      <c r="F225" s="249"/>
      <c r="G225" s="249"/>
      <c r="H225" s="4"/>
      <c r="I225" s="254"/>
      <c r="J225" s="254"/>
      <c r="K225" s="439"/>
      <c r="L225" s="254"/>
      <c r="M225" s="254"/>
      <c r="N225" s="254"/>
      <c r="O225" s="254"/>
      <c r="P225" s="254"/>
      <c r="Q225" s="254"/>
      <c r="R225" s="294"/>
      <c r="S225" s="254"/>
      <c r="T225" s="254"/>
      <c r="U225" s="254"/>
      <c r="V225" s="254"/>
      <c r="W225" s="254"/>
      <c r="X225" s="254"/>
      <c r="Y225" s="254"/>
      <c r="Z225" s="254"/>
      <c r="AA225" s="254"/>
      <c r="AB225" s="254"/>
      <c r="AC225" s="254"/>
      <c r="AD225" s="254"/>
      <c r="AE225" s="294"/>
      <c r="AF225" s="254"/>
      <c r="AG225" s="254"/>
      <c r="AH225" s="254"/>
      <c r="AI225" s="254"/>
      <c r="AJ225" s="254"/>
      <c r="AK225" s="254"/>
      <c r="AL225" s="254"/>
      <c r="AM225" s="254"/>
      <c r="AN225" s="254"/>
      <c r="AO225" s="254"/>
      <c r="AP225" s="254"/>
      <c r="AQ225" s="254"/>
      <c r="AR225" s="254"/>
      <c r="AS225" s="254"/>
      <c r="AT225" s="254"/>
      <c r="AU225" s="254"/>
      <c r="AV225" s="254"/>
      <c r="AW225" s="254"/>
      <c r="AX225" s="254"/>
      <c r="AY225" s="254"/>
      <c r="AZ225" s="254"/>
      <c r="BA225" s="254"/>
      <c r="BB225" s="254"/>
      <c r="BC225" s="254"/>
      <c r="BD225" s="254"/>
      <c r="BE225" s="254"/>
      <c r="BF225" s="254"/>
      <c r="BG225" s="254"/>
      <c r="BH225" s="254"/>
      <c r="BI225" s="254"/>
      <c r="BJ225" s="254"/>
      <c r="BK225" s="254"/>
      <c r="BL225" s="254"/>
      <c r="BM225" s="254"/>
      <c r="BN225" s="254"/>
      <c r="BO225" s="254"/>
      <c r="BP225" s="254"/>
      <c r="BQ225" s="254"/>
      <c r="BR225" s="254"/>
      <c r="BS225" s="254"/>
      <c r="BT225" s="254"/>
      <c r="BU225" s="254"/>
      <c r="BV225" s="254"/>
      <c r="BW225" s="254"/>
      <c r="BX225" s="254"/>
      <c r="BY225" s="254"/>
      <c r="BZ225" s="254"/>
    </row>
    <row r="226" spans="1:78" ht="12.75" customHeight="1" x14ac:dyDescent="0.25">
      <c r="A226" s="4"/>
      <c r="B226" s="4"/>
      <c r="C226" s="248"/>
      <c r="D226" s="248"/>
      <c r="E226" s="249"/>
      <c r="F226" s="249"/>
      <c r="G226" s="249"/>
      <c r="H226" s="4"/>
      <c r="I226" s="254"/>
      <c r="J226" s="254"/>
      <c r="K226" s="439"/>
      <c r="L226" s="254"/>
      <c r="M226" s="254"/>
      <c r="N226" s="254"/>
      <c r="O226" s="254"/>
      <c r="P226" s="254"/>
      <c r="Q226" s="254"/>
      <c r="R226" s="294"/>
      <c r="S226" s="254"/>
      <c r="T226" s="254"/>
      <c r="U226" s="254"/>
      <c r="V226" s="254"/>
      <c r="W226" s="254"/>
      <c r="X226" s="254"/>
      <c r="Y226" s="254"/>
      <c r="Z226" s="254"/>
      <c r="AA226" s="254"/>
      <c r="AB226" s="254"/>
      <c r="AC226" s="254"/>
      <c r="AD226" s="254"/>
      <c r="AE226" s="294"/>
      <c r="AF226" s="254"/>
      <c r="AG226" s="254"/>
      <c r="AH226" s="254"/>
      <c r="AI226" s="254"/>
      <c r="AJ226" s="254"/>
      <c r="AK226" s="254"/>
      <c r="AL226" s="254"/>
      <c r="AM226" s="254"/>
      <c r="AN226" s="254"/>
      <c r="AO226" s="254"/>
      <c r="AP226" s="254"/>
      <c r="AQ226" s="254"/>
      <c r="AR226" s="254"/>
      <c r="AS226" s="254"/>
      <c r="AT226" s="254"/>
      <c r="AU226" s="254"/>
      <c r="AV226" s="254"/>
      <c r="AW226" s="254"/>
      <c r="AX226" s="254"/>
      <c r="AY226" s="254"/>
      <c r="AZ226" s="254"/>
      <c r="BA226" s="254"/>
      <c r="BB226" s="254"/>
      <c r="BC226" s="254"/>
      <c r="BD226" s="254"/>
      <c r="BE226" s="254"/>
      <c r="BF226" s="254"/>
      <c r="BG226" s="254"/>
      <c r="BH226" s="254"/>
      <c r="BI226" s="254"/>
      <c r="BJ226" s="254"/>
      <c r="BK226" s="254"/>
      <c r="BL226" s="254"/>
      <c r="BM226" s="254"/>
      <c r="BN226" s="254"/>
      <c r="BO226" s="254"/>
      <c r="BP226" s="254"/>
      <c r="BQ226" s="254"/>
      <c r="BR226" s="254"/>
      <c r="BS226" s="254"/>
      <c r="BT226" s="254"/>
      <c r="BU226" s="254"/>
      <c r="BV226" s="254"/>
      <c r="BW226" s="254"/>
      <c r="BX226" s="254"/>
      <c r="BY226" s="254"/>
      <c r="BZ226" s="254"/>
    </row>
    <row r="227" spans="1:78" ht="12.75" customHeight="1" x14ac:dyDescent="0.25">
      <c r="A227" s="4"/>
      <c r="B227" s="4"/>
      <c r="C227" s="248"/>
      <c r="D227" s="248"/>
      <c r="E227" s="249"/>
      <c r="F227" s="249"/>
      <c r="G227" s="249"/>
      <c r="H227" s="4"/>
      <c r="I227" s="254"/>
      <c r="J227" s="254"/>
      <c r="K227" s="439"/>
      <c r="L227" s="254"/>
      <c r="M227" s="254"/>
      <c r="N227" s="254"/>
      <c r="O227" s="254"/>
      <c r="P227" s="254"/>
      <c r="Q227" s="254"/>
      <c r="R227" s="294"/>
      <c r="S227" s="254"/>
      <c r="T227" s="254"/>
      <c r="U227" s="254"/>
      <c r="V227" s="254"/>
      <c r="W227" s="254"/>
      <c r="X227" s="254"/>
      <c r="Y227" s="254"/>
      <c r="Z227" s="254"/>
      <c r="AA227" s="254"/>
      <c r="AB227" s="254"/>
      <c r="AC227" s="254"/>
      <c r="AD227" s="254"/>
      <c r="AE227" s="294"/>
      <c r="AF227" s="254"/>
      <c r="AG227" s="254"/>
      <c r="AH227" s="254"/>
      <c r="AI227" s="254"/>
      <c r="AJ227" s="254"/>
      <c r="AK227" s="254"/>
      <c r="AL227" s="254"/>
      <c r="AM227" s="254"/>
      <c r="AN227" s="254"/>
      <c r="AO227" s="254"/>
      <c r="AP227" s="254"/>
      <c r="AQ227" s="254"/>
      <c r="AR227" s="254"/>
      <c r="AS227" s="254"/>
      <c r="AT227" s="254"/>
      <c r="AU227" s="254"/>
      <c r="AV227" s="254"/>
      <c r="AW227" s="254"/>
      <c r="AX227" s="254"/>
      <c r="AY227" s="254"/>
      <c r="AZ227" s="254"/>
      <c r="BA227" s="254"/>
      <c r="BB227" s="254"/>
      <c r="BC227" s="254"/>
      <c r="BD227" s="254"/>
      <c r="BE227" s="254"/>
      <c r="BF227" s="254"/>
      <c r="BG227" s="254"/>
      <c r="BH227" s="254"/>
      <c r="BI227" s="254"/>
      <c r="BJ227" s="254"/>
      <c r="BK227" s="254"/>
      <c r="BL227" s="254"/>
      <c r="BM227" s="254"/>
      <c r="BN227" s="254"/>
      <c r="BO227" s="254"/>
      <c r="BP227" s="254"/>
      <c r="BQ227" s="254"/>
      <c r="BR227" s="254"/>
      <c r="BS227" s="254"/>
      <c r="BT227" s="254"/>
      <c r="BU227" s="254"/>
      <c r="BV227" s="254"/>
      <c r="BW227" s="254"/>
      <c r="BX227" s="254"/>
      <c r="BY227" s="254"/>
      <c r="BZ227" s="254"/>
    </row>
    <row r="228" spans="1:78" ht="12.75" customHeight="1" x14ac:dyDescent="0.25">
      <c r="A228" s="4"/>
      <c r="B228" s="4"/>
      <c r="C228" s="248"/>
      <c r="D228" s="248"/>
      <c r="E228" s="249"/>
      <c r="F228" s="249"/>
      <c r="G228" s="249"/>
      <c r="H228" s="4"/>
      <c r="I228" s="254"/>
      <c r="J228" s="254"/>
      <c r="K228" s="439"/>
      <c r="L228" s="254"/>
      <c r="M228" s="254"/>
      <c r="N228" s="254"/>
      <c r="O228" s="254"/>
      <c r="P228" s="254"/>
      <c r="Q228" s="254"/>
      <c r="R228" s="294"/>
      <c r="S228" s="254"/>
      <c r="T228" s="254"/>
      <c r="U228" s="254"/>
      <c r="V228" s="254"/>
      <c r="W228" s="254"/>
      <c r="X228" s="254"/>
      <c r="Y228" s="254"/>
      <c r="Z228" s="254"/>
      <c r="AA228" s="254"/>
      <c r="AB228" s="254"/>
      <c r="AC228" s="254"/>
      <c r="AD228" s="254"/>
      <c r="AE228" s="294"/>
      <c r="AF228" s="254"/>
      <c r="AG228" s="254"/>
      <c r="AH228" s="254"/>
      <c r="AI228" s="254"/>
      <c r="AJ228" s="254"/>
      <c r="AK228" s="254"/>
      <c r="AL228" s="254"/>
      <c r="AM228" s="254"/>
      <c r="AN228" s="254"/>
      <c r="AO228" s="254"/>
      <c r="AP228" s="254"/>
      <c r="AQ228" s="254"/>
      <c r="AR228" s="254"/>
      <c r="AS228" s="254"/>
      <c r="AT228" s="254"/>
      <c r="AU228" s="254"/>
      <c r="AV228" s="254"/>
      <c r="AW228" s="254"/>
      <c r="AX228" s="254"/>
      <c r="AY228" s="254"/>
      <c r="AZ228" s="254"/>
      <c r="BA228" s="254"/>
      <c r="BB228" s="254"/>
      <c r="BC228" s="254"/>
      <c r="BD228" s="254"/>
      <c r="BE228" s="254"/>
      <c r="BF228" s="254"/>
      <c r="BG228" s="254"/>
      <c r="BH228" s="254"/>
      <c r="BI228" s="254"/>
      <c r="BJ228" s="254"/>
      <c r="BK228" s="254"/>
      <c r="BL228" s="254"/>
      <c r="BM228" s="254"/>
      <c r="BN228" s="254"/>
      <c r="BO228" s="254"/>
      <c r="BP228" s="254"/>
      <c r="BQ228" s="254"/>
      <c r="BR228" s="254"/>
      <c r="BS228" s="254"/>
      <c r="BT228" s="254"/>
      <c r="BU228" s="254"/>
      <c r="BV228" s="254"/>
      <c r="BW228" s="254"/>
      <c r="BX228" s="254"/>
      <c r="BY228" s="254"/>
      <c r="BZ228" s="254"/>
    </row>
    <row r="229" spans="1:78" ht="12.75" customHeight="1" x14ac:dyDescent="0.25">
      <c r="A229" s="4"/>
      <c r="B229" s="4"/>
      <c r="C229" s="248"/>
      <c r="D229" s="248"/>
      <c r="E229" s="249"/>
      <c r="F229" s="249"/>
      <c r="G229" s="249"/>
      <c r="H229" s="4"/>
      <c r="I229" s="254"/>
      <c r="J229" s="254"/>
      <c r="K229" s="439"/>
      <c r="L229" s="254"/>
      <c r="M229" s="254"/>
      <c r="N229" s="254"/>
      <c r="O229" s="254"/>
      <c r="P229" s="254"/>
      <c r="Q229" s="254"/>
      <c r="R229" s="294"/>
      <c r="S229" s="254"/>
      <c r="T229" s="254"/>
      <c r="U229" s="254"/>
      <c r="V229" s="254"/>
      <c r="W229" s="254"/>
      <c r="X229" s="254"/>
      <c r="Y229" s="254"/>
      <c r="Z229" s="254"/>
      <c r="AA229" s="254"/>
      <c r="AB229" s="254"/>
      <c r="AC229" s="254"/>
      <c r="AD229" s="254"/>
      <c r="AE229" s="294"/>
      <c r="AF229" s="254"/>
      <c r="AG229" s="254"/>
      <c r="AH229" s="254"/>
      <c r="AI229" s="254"/>
      <c r="AJ229" s="254"/>
      <c r="AK229" s="254"/>
      <c r="AL229" s="254"/>
      <c r="AM229" s="254"/>
      <c r="AN229" s="254"/>
      <c r="AO229" s="254"/>
      <c r="AP229" s="254"/>
      <c r="AQ229" s="254"/>
      <c r="AR229" s="254"/>
      <c r="AS229" s="254"/>
      <c r="AT229" s="254"/>
      <c r="AU229" s="254"/>
      <c r="AV229" s="254"/>
      <c r="AW229" s="254"/>
      <c r="AX229" s="254"/>
      <c r="AY229" s="254"/>
      <c r="AZ229" s="254"/>
      <c r="BA229" s="254"/>
      <c r="BB229" s="254"/>
      <c r="BC229" s="254"/>
      <c r="BD229" s="254"/>
      <c r="BE229" s="254"/>
      <c r="BF229" s="254"/>
      <c r="BG229" s="254"/>
      <c r="BH229" s="254"/>
      <c r="BI229" s="254"/>
      <c r="BJ229" s="254"/>
      <c r="BK229" s="254"/>
      <c r="BL229" s="254"/>
      <c r="BM229" s="254"/>
      <c r="BN229" s="254"/>
      <c r="BO229" s="254"/>
      <c r="BP229" s="254"/>
      <c r="BQ229" s="254"/>
      <c r="BR229" s="254"/>
      <c r="BS229" s="254"/>
      <c r="BT229" s="254"/>
      <c r="BU229" s="254"/>
      <c r="BV229" s="254"/>
      <c r="BW229" s="254"/>
      <c r="BX229" s="254"/>
      <c r="BY229" s="254"/>
      <c r="BZ229" s="254"/>
    </row>
    <row r="230" spans="1:78" ht="12.75" customHeight="1" x14ac:dyDescent="0.25">
      <c r="A230" s="4"/>
      <c r="B230" s="4"/>
      <c r="C230" s="248"/>
      <c r="D230" s="248"/>
      <c r="E230" s="249"/>
      <c r="F230" s="249"/>
      <c r="G230" s="249"/>
      <c r="H230" s="4"/>
      <c r="I230" s="254"/>
      <c r="J230" s="254"/>
      <c r="K230" s="439"/>
      <c r="L230" s="254"/>
      <c r="M230" s="254"/>
      <c r="N230" s="254"/>
      <c r="O230" s="254"/>
      <c r="P230" s="254"/>
      <c r="Q230" s="254"/>
      <c r="R230" s="294"/>
      <c r="S230" s="254"/>
      <c r="T230" s="254"/>
      <c r="U230" s="254"/>
      <c r="V230" s="254"/>
      <c r="W230" s="254"/>
      <c r="X230" s="254"/>
      <c r="Y230" s="254"/>
      <c r="Z230" s="254"/>
      <c r="AA230" s="254"/>
      <c r="AB230" s="254"/>
      <c r="AC230" s="254"/>
      <c r="AD230" s="254"/>
      <c r="AE230" s="294"/>
      <c r="AF230" s="254"/>
      <c r="AG230" s="254"/>
      <c r="AH230" s="254"/>
      <c r="AI230" s="254"/>
      <c r="AJ230" s="254"/>
      <c r="AK230" s="254"/>
      <c r="AL230" s="254"/>
      <c r="AM230" s="254"/>
      <c r="AN230" s="254"/>
      <c r="AO230" s="254"/>
      <c r="AP230" s="254"/>
      <c r="AQ230" s="254"/>
      <c r="AR230" s="254"/>
      <c r="AS230" s="254"/>
      <c r="AT230" s="254"/>
      <c r="AU230" s="254"/>
      <c r="AV230" s="254"/>
      <c r="AW230" s="254"/>
      <c r="AX230" s="254"/>
      <c r="AY230" s="254"/>
      <c r="AZ230" s="254"/>
      <c r="BA230" s="254"/>
      <c r="BB230" s="254"/>
      <c r="BC230" s="254"/>
      <c r="BD230" s="254"/>
      <c r="BE230" s="254"/>
      <c r="BF230" s="254"/>
      <c r="BG230" s="254"/>
      <c r="BH230" s="254"/>
      <c r="BI230" s="254"/>
      <c r="BJ230" s="254"/>
      <c r="BK230" s="254"/>
      <c r="BL230" s="254"/>
      <c r="BM230" s="254"/>
      <c r="BN230" s="254"/>
      <c r="BO230" s="254"/>
      <c r="BP230" s="254"/>
      <c r="BQ230" s="254"/>
      <c r="BR230" s="254"/>
      <c r="BS230" s="254"/>
      <c r="BT230" s="254"/>
      <c r="BU230" s="254"/>
      <c r="BV230" s="254"/>
      <c r="BW230" s="254"/>
      <c r="BX230" s="254"/>
      <c r="BY230" s="254"/>
      <c r="BZ230" s="254"/>
    </row>
    <row r="231" spans="1:78" ht="12.75" customHeight="1" x14ac:dyDescent="0.25">
      <c r="A231" s="4"/>
      <c r="B231" s="4"/>
      <c r="C231" s="248"/>
      <c r="D231" s="248"/>
      <c r="E231" s="249"/>
      <c r="F231" s="249"/>
      <c r="G231" s="249"/>
      <c r="H231" s="4"/>
      <c r="I231" s="254"/>
      <c r="J231" s="254"/>
      <c r="K231" s="439"/>
      <c r="L231" s="254"/>
      <c r="M231" s="254"/>
      <c r="N231" s="254"/>
      <c r="O231" s="254"/>
      <c r="P231" s="254"/>
      <c r="Q231" s="254"/>
      <c r="R231" s="294"/>
      <c r="S231" s="254"/>
      <c r="T231" s="254"/>
      <c r="U231" s="254"/>
      <c r="V231" s="254"/>
      <c r="W231" s="254"/>
      <c r="X231" s="254"/>
      <c r="Y231" s="254"/>
      <c r="Z231" s="254"/>
      <c r="AA231" s="254"/>
      <c r="AB231" s="254"/>
      <c r="AC231" s="254"/>
      <c r="AD231" s="254"/>
      <c r="AE231" s="294"/>
      <c r="AF231" s="254"/>
      <c r="AG231" s="254"/>
      <c r="AH231" s="254"/>
      <c r="AI231" s="254"/>
      <c r="AJ231" s="254"/>
      <c r="AK231" s="254"/>
      <c r="AL231" s="254"/>
      <c r="AM231" s="254"/>
      <c r="AN231" s="254"/>
      <c r="AO231" s="254"/>
      <c r="AP231" s="254"/>
      <c r="AQ231" s="254"/>
      <c r="AR231" s="254"/>
      <c r="AS231" s="254"/>
      <c r="AT231" s="254"/>
      <c r="AU231" s="254"/>
      <c r="AV231" s="254"/>
      <c r="AW231" s="254"/>
      <c r="AX231" s="254"/>
      <c r="AY231" s="254"/>
      <c r="AZ231" s="254"/>
      <c r="BA231" s="254"/>
      <c r="BB231" s="254"/>
      <c r="BC231" s="254"/>
      <c r="BD231" s="254"/>
      <c r="BE231" s="254"/>
      <c r="BF231" s="254"/>
      <c r="BG231" s="254"/>
      <c r="BH231" s="254"/>
      <c r="BI231" s="254"/>
      <c r="BJ231" s="254"/>
      <c r="BK231" s="254"/>
      <c r="BL231" s="254"/>
      <c r="BM231" s="254"/>
      <c r="BN231" s="254"/>
      <c r="BO231" s="254"/>
      <c r="BP231" s="254"/>
      <c r="BQ231" s="254"/>
      <c r="BR231" s="254"/>
      <c r="BS231" s="254"/>
      <c r="BT231" s="254"/>
      <c r="BU231" s="254"/>
      <c r="BV231" s="254"/>
      <c r="BW231" s="254"/>
      <c r="BX231" s="254"/>
      <c r="BY231" s="254"/>
      <c r="BZ231" s="254"/>
    </row>
    <row r="232" spans="1:78" ht="12.75" customHeight="1" x14ac:dyDescent="0.25">
      <c r="A232" s="4"/>
      <c r="B232" s="4"/>
      <c r="C232" s="248"/>
      <c r="D232" s="248"/>
      <c r="E232" s="249"/>
      <c r="F232" s="249"/>
      <c r="G232" s="249"/>
      <c r="H232" s="4"/>
      <c r="I232" s="254"/>
      <c r="J232" s="254"/>
      <c r="K232" s="439"/>
      <c r="L232" s="254"/>
      <c r="M232" s="254"/>
      <c r="N232" s="254"/>
      <c r="O232" s="254"/>
      <c r="P232" s="254"/>
      <c r="Q232" s="254"/>
      <c r="R232" s="294"/>
      <c r="S232" s="254"/>
      <c r="T232" s="254"/>
      <c r="U232" s="254"/>
      <c r="V232" s="254"/>
      <c r="W232" s="254"/>
      <c r="X232" s="254"/>
      <c r="Y232" s="254"/>
      <c r="Z232" s="254"/>
      <c r="AA232" s="254"/>
      <c r="AB232" s="254"/>
      <c r="AC232" s="254"/>
      <c r="AD232" s="254"/>
      <c r="AE232" s="294"/>
      <c r="AF232" s="254"/>
      <c r="AG232" s="254"/>
      <c r="AH232" s="254"/>
      <c r="AI232" s="254"/>
      <c r="AJ232" s="254"/>
      <c r="AK232" s="254"/>
      <c r="AL232" s="254"/>
      <c r="AM232" s="254"/>
      <c r="AN232" s="254"/>
      <c r="AO232" s="254"/>
      <c r="AP232" s="254"/>
      <c r="AQ232" s="254"/>
      <c r="AR232" s="254"/>
      <c r="AS232" s="254"/>
      <c r="AT232" s="254"/>
      <c r="AU232" s="254"/>
      <c r="AV232" s="254"/>
      <c r="AW232" s="254"/>
      <c r="AX232" s="254"/>
      <c r="AY232" s="254"/>
      <c r="AZ232" s="254"/>
      <c r="BA232" s="254"/>
      <c r="BB232" s="254"/>
      <c r="BC232" s="254"/>
      <c r="BD232" s="254"/>
      <c r="BE232" s="254"/>
      <c r="BF232" s="254"/>
      <c r="BG232" s="254"/>
      <c r="BH232" s="254"/>
      <c r="BI232" s="254"/>
      <c r="BJ232" s="254"/>
      <c r="BK232" s="254"/>
      <c r="BL232" s="254"/>
      <c r="BM232" s="254"/>
      <c r="BN232" s="254"/>
      <c r="BO232" s="254"/>
      <c r="BP232" s="254"/>
      <c r="BQ232" s="254"/>
      <c r="BR232" s="254"/>
      <c r="BS232" s="254"/>
      <c r="BT232" s="254"/>
      <c r="BU232" s="254"/>
      <c r="BV232" s="254"/>
      <c r="BW232" s="254"/>
      <c r="BX232" s="254"/>
      <c r="BY232" s="254"/>
      <c r="BZ232" s="254"/>
    </row>
    <row r="233" spans="1:78" ht="12.75" customHeight="1" x14ac:dyDescent="0.25">
      <c r="A233" s="4"/>
      <c r="B233" s="4"/>
      <c r="C233" s="248"/>
      <c r="D233" s="248"/>
      <c r="E233" s="249"/>
      <c r="F233" s="249"/>
      <c r="G233" s="249"/>
      <c r="H233" s="4"/>
      <c r="I233" s="254"/>
      <c r="J233" s="254"/>
      <c r="K233" s="439"/>
      <c r="L233" s="254"/>
      <c r="M233" s="254"/>
      <c r="N233" s="254"/>
      <c r="O233" s="254"/>
      <c r="P233" s="254"/>
      <c r="Q233" s="254"/>
      <c r="R233" s="294"/>
      <c r="S233" s="254"/>
      <c r="T233" s="254"/>
      <c r="U233" s="254"/>
      <c r="V233" s="254"/>
      <c r="W233" s="254"/>
      <c r="X233" s="254"/>
      <c r="Y233" s="254"/>
      <c r="Z233" s="254"/>
      <c r="AA233" s="254"/>
      <c r="AB233" s="254"/>
      <c r="AC233" s="254"/>
      <c r="AD233" s="254"/>
      <c r="AE233" s="294"/>
      <c r="AF233" s="254"/>
      <c r="AG233" s="254"/>
      <c r="AH233" s="254"/>
      <c r="AI233" s="254"/>
      <c r="AJ233" s="254"/>
      <c r="AK233" s="254"/>
      <c r="AL233" s="254"/>
      <c r="AM233" s="254"/>
      <c r="AN233" s="254"/>
      <c r="AO233" s="254"/>
      <c r="AP233" s="254"/>
      <c r="AQ233" s="254"/>
      <c r="AR233" s="254"/>
      <c r="AS233" s="254"/>
      <c r="AT233" s="254"/>
      <c r="AU233" s="254"/>
      <c r="AV233" s="254"/>
      <c r="AW233" s="254"/>
      <c r="AX233" s="254"/>
      <c r="AY233" s="254"/>
      <c r="AZ233" s="254"/>
      <c r="BA233" s="254"/>
      <c r="BB233" s="254"/>
      <c r="BC233" s="254"/>
      <c r="BD233" s="254"/>
      <c r="BE233" s="254"/>
      <c r="BF233" s="254"/>
      <c r="BG233" s="254"/>
      <c r="BH233" s="254"/>
      <c r="BI233" s="254"/>
      <c r="BJ233" s="254"/>
      <c r="BK233" s="254"/>
      <c r="BL233" s="254"/>
      <c r="BM233" s="254"/>
      <c r="BN233" s="254"/>
      <c r="BO233" s="254"/>
      <c r="BP233" s="254"/>
      <c r="BQ233" s="254"/>
      <c r="BR233" s="254"/>
      <c r="BS233" s="254"/>
      <c r="BT233" s="254"/>
      <c r="BU233" s="254"/>
      <c r="BV233" s="254"/>
      <c r="BW233" s="254"/>
      <c r="BX233" s="254"/>
      <c r="BY233" s="254"/>
      <c r="BZ233" s="254"/>
    </row>
    <row r="234" spans="1:78" ht="12.75" customHeight="1" x14ac:dyDescent="0.25">
      <c r="A234" s="4"/>
      <c r="B234" s="4"/>
      <c r="C234" s="248"/>
      <c r="D234" s="248"/>
      <c r="E234" s="249"/>
      <c r="F234" s="249"/>
      <c r="G234" s="249"/>
      <c r="H234" s="4"/>
      <c r="I234" s="254"/>
      <c r="J234" s="254"/>
      <c r="K234" s="439"/>
      <c r="L234" s="254"/>
      <c r="M234" s="254"/>
      <c r="N234" s="254"/>
      <c r="O234" s="254"/>
      <c r="P234" s="254"/>
      <c r="Q234" s="254"/>
      <c r="R234" s="294"/>
      <c r="S234" s="254"/>
      <c r="T234" s="254"/>
      <c r="U234" s="254"/>
      <c r="V234" s="254"/>
      <c r="W234" s="254"/>
      <c r="X234" s="254"/>
      <c r="Y234" s="254"/>
      <c r="Z234" s="254"/>
      <c r="AA234" s="254"/>
      <c r="AB234" s="254"/>
      <c r="AC234" s="254"/>
      <c r="AD234" s="254"/>
      <c r="AE234" s="294"/>
      <c r="AF234" s="254"/>
      <c r="AG234" s="254"/>
      <c r="AH234" s="254"/>
      <c r="AI234" s="254"/>
      <c r="AJ234" s="254"/>
      <c r="AK234" s="254"/>
      <c r="AL234" s="254"/>
      <c r="AM234" s="254"/>
      <c r="AN234" s="254"/>
      <c r="AO234" s="254"/>
      <c r="AP234" s="254"/>
      <c r="AQ234" s="254"/>
      <c r="AR234" s="254"/>
      <c r="AS234" s="254"/>
      <c r="AT234" s="254"/>
      <c r="AU234" s="254"/>
      <c r="AV234" s="254"/>
      <c r="AW234" s="254"/>
      <c r="AX234" s="254"/>
      <c r="AY234" s="254"/>
      <c r="AZ234" s="254"/>
      <c r="BA234" s="254"/>
      <c r="BB234" s="254"/>
      <c r="BC234" s="254"/>
      <c r="BD234" s="254"/>
      <c r="BE234" s="254"/>
      <c r="BF234" s="254"/>
      <c r="BG234" s="254"/>
      <c r="BH234" s="254"/>
      <c r="BI234" s="254"/>
      <c r="BJ234" s="254"/>
      <c r="BK234" s="254"/>
      <c r="BL234" s="254"/>
      <c r="BM234" s="254"/>
      <c r="BN234" s="254"/>
      <c r="BO234" s="254"/>
      <c r="BP234" s="254"/>
      <c r="BQ234" s="254"/>
      <c r="BR234" s="254"/>
      <c r="BS234" s="254"/>
      <c r="BT234" s="254"/>
      <c r="BU234" s="254"/>
      <c r="BV234" s="254"/>
      <c r="BW234" s="254"/>
      <c r="BX234" s="254"/>
      <c r="BY234" s="254"/>
      <c r="BZ234" s="254"/>
    </row>
    <row r="235" spans="1:78" ht="12.75" customHeight="1" x14ac:dyDescent="0.25">
      <c r="A235" s="4"/>
      <c r="B235" s="4"/>
      <c r="C235" s="248"/>
      <c r="D235" s="248"/>
      <c r="E235" s="249"/>
      <c r="F235" s="249"/>
      <c r="G235" s="249"/>
      <c r="H235" s="4"/>
      <c r="I235" s="254"/>
      <c r="J235" s="254"/>
      <c r="K235" s="439"/>
      <c r="L235" s="254"/>
      <c r="M235" s="254"/>
      <c r="N235" s="254"/>
      <c r="O235" s="254"/>
      <c r="P235" s="254"/>
      <c r="Q235" s="254"/>
      <c r="R235" s="294"/>
      <c r="S235" s="254"/>
      <c r="T235" s="254"/>
      <c r="U235" s="254"/>
      <c r="V235" s="254"/>
      <c r="W235" s="254"/>
      <c r="X235" s="254"/>
      <c r="Y235" s="254"/>
      <c r="Z235" s="254"/>
      <c r="AA235" s="254"/>
      <c r="AB235" s="254"/>
      <c r="AC235" s="254"/>
      <c r="AD235" s="254"/>
      <c r="AE235" s="294"/>
      <c r="AF235" s="254"/>
      <c r="AG235" s="254"/>
      <c r="AH235" s="254"/>
      <c r="AI235" s="254"/>
      <c r="AJ235" s="254"/>
      <c r="AK235" s="254"/>
      <c r="AL235" s="254"/>
      <c r="AM235" s="254"/>
      <c r="AN235" s="254"/>
      <c r="AO235" s="254"/>
      <c r="AP235" s="254"/>
      <c r="AQ235" s="254"/>
      <c r="AR235" s="254"/>
      <c r="AS235" s="254"/>
      <c r="AT235" s="254"/>
      <c r="AU235" s="254"/>
      <c r="AV235" s="254"/>
      <c r="AW235" s="254"/>
      <c r="AX235" s="254"/>
      <c r="AY235" s="254"/>
      <c r="AZ235" s="254"/>
      <c r="BA235" s="254"/>
      <c r="BB235" s="254"/>
      <c r="BC235" s="254"/>
      <c r="BD235" s="254"/>
      <c r="BE235" s="254"/>
      <c r="BF235" s="254"/>
      <c r="BG235" s="254"/>
      <c r="BH235" s="254"/>
      <c r="BI235" s="254"/>
      <c r="BJ235" s="254"/>
      <c r="BK235" s="254"/>
      <c r="BL235" s="254"/>
      <c r="BM235" s="254"/>
      <c r="BN235" s="254"/>
      <c r="BO235" s="254"/>
      <c r="BP235" s="254"/>
      <c r="BQ235" s="254"/>
      <c r="BR235" s="254"/>
      <c r="BS235" s="254"/>
      <c r="BT235" s="254"/>
      <c r="BU235" s="254"/>
      <c r="BV235" s="254"/>
      <c r="BW235" s="254"/>
      <c r="BX235" s="254"/>
      <c r="BY235" s="254"/>
      <c r="BZ235" s="254"/>
    </row>
    <row r="236" spans="1:78" ht="12.75" customHeight="1" x14ac:dyDescent="0.25">
      <c r="A236" s="4"/>
      <c r="B236" s="4"/>
      <c r="C236" s="248"/>
      <c r="D236" s="248"/>
      <c r="E236" s="249"/>
      <c r="F236" s="249"/>
      <c r="G236" s="249"/>
      <c r="H236" s="4"/>
      <c r="I236" s="254"/>
      <c r="J236" s="254"/>
      <c r="K236" s="439"/>
      <c r="L236" s="254"/>
      <c r="M236" s="254"/>
      <c r="N236" s="254"/>
      <c r="O236" s="254"/>
      <c r="P236" s="254"/>
      <c r="Q236" s="254"/>
      <c r="R236" s="294"/>
      <c r="S236" s="254"/>
      <c r="T236" s="254"/>
      <c r="U236" s="254"/>
      <c r="V236" s="254"/>
      <c r="W236" s="254"/>
      <c r="X236" s="254"/>
      <c r="Y236" s="254"/>
      <c r="Z236" s="254"/>
      <c r="AA236" s="254"/>
      <c r="AB236" s="254"/>
      <c r="AC236" s="254"/>
      <c r="AD236" s="254"/>
      <c r="AE236" s="294"/>
      <c r="AF236" s="254"/>
      <c r="AG236" s="254"/>
      <c r="AH236" s="254"/>
      <c r="AI236" s="254"/>
      <c r="AJ236" s="254"/>
      <c r="AK236" s="254"/>
      <c r="AL236" s="254"/>
      <c r="AM236" s="254"/>
      <c r="AN236" s="254"/>
      <c r="AO236" s="254"/>
      <c r="AP236" s="254"/>
      <c r="AQ236" s="254"/>
      <c r="AR236" s="254"/>
      <c r="AS236" s="254"/>
      <c r="AT236" s="254"/>
      <c r="AU236" s="254"/>
      <c r="AV236" s="254"/>
      <c r="AW236" s="254"/>
      <c r="AX236" s="254"/>
      <c r="AY236" s="254"/>
      <c r="AZ236" s="254"/>
      <c r="BA236" s="254"/>
      <c r="BB236" s="254"/>
      <c r="BC236" s="254"/>
      <c r="BD236" s="254"/>
      <c r="BE236" s="254"/>
      <c r="BF236" s="254"/>
      <c r="BG236" s="254"/>
      <c r="BH236" s="254"/>
      <c r="BI236" s="254"/>
      <c r="BJ236" s="254"/>
      <c r="BK236" s="254"/>
      <c r="BL236" s="254"/>
      <c r="BM236" s="254"/>
      <c r="BN236" s="254"/>
      <c r="BO236" s="254"/>
      <c r="BP236" s="254"/>
      <c r="BQ236" s="254"/>
      <c r="BR236" s="254"/>
      <c r="BS236" s="254"/>
      <c r="BT236" s="254"/>
      <c r="BU236" s="254"/>
      <c r="BV236" s="254"/>
      <c r="BW236" s="254"/>
      <c r="BX236" s="254"/>
      <c r="BY236" s="254"/>
      <c r="BZ236" s="254"/>
    </row>
    <row r="237" spans="1:78" ht="12.75" customHeight="1" x14ac:dyDescent="0.25">
      <c r="A237" s="4"/>
      <c r="B237" s="4"/>
      <c r="C237" s="248"/>
      <c r="D237" s="248"/>
      <c r="E237" s="249"/>
      <c r="F237" s="249"/>
      <c r="G237" s="249"/>
      <c r="H237" s="4"/>
      <c r="I237" s="254"/>
      <c r="J237" s="254"/>
      <c r="K237" s="439"/>
      <c r="L237" s="254"/>
      <c r="M237" s="254"/>
      <c r="N237" s="254"/>
      <c r="O237" s="254"/>
      <c r="P237" s="254"/>
      <c r="Q237" s="254"/>
      <c r="R237" s="294"/>
      <c r="S237" s="254"/>
      <c r="T237" s="254"/>
      <c r="U237" s="254"/>
      <c r="V237" s="254"/>
      <c r="W237" s="254"/>
      <c r="X237" s="254"/>
      <c r="Y237" s="254"/>
      <c r="Z237" s="254"/>
      <c r="AA237" s="254"/>
      <c r="AB237" s="254"/>
      <c r="AC237" s="254"/>
      <c r="AD237" s="254"/>
      <c r="AE237" s="294"/>
      <c r="AF237" s="254"/>
      <c r="AG237" s="254"/>
      <c r="AH237" s="254"/>
      <c r="AI237" s="254"/>
      <c r="AJ237" s="254"/>
      <c r="AK237" s="254"/>
      <c r="AL237" s="254"/>
      <c r="AM237" s="254"/>
      <c r="AN237" s="254"/>
      <c r="AO237" s="254"/>
      <c r="AP237" s="254"/>
      <c r="AQ237" s="254"/>
      <c r="AR237" s="254"/>
      <c r="AS237" s="254"/>
      <c r="AT237" s="254"/>
      <c r="AU237" s="254"/>
      <c r="AV237" s="254"/>
      <c r="AW237" s="254"/>
      <c r="AX237" s="254"/>
      <c r="AY237" s="254"/>
      <c r="AZ237" s="254"/>
      <c r="BA237" s="254"/>
      <c r="BB237" s="254"/>
      <c r="BC237" s="254"/>
      <c r="BD237" s="254"/>
      <c r="BE237" s="254"/>
      <c r="BF237" s="254"/>
      <c r="BG237" s="254"/>
      <c r="BH237" s="254"/>
      <c r="BI237" s="254"/>
      <c r="BJ237" s="254"/>
      <c r="BK237" s="254"/>
      <c r="BL237" s="254"/>
      <c r="BM237" s="254"/>
      <c r="BN237" s="254"/>
      <c r="BO237" s="254"/>
      <c r="BP237" s="254"/>
      <c r="BQ237" s="254"/>
      <c r="BR237" s="254"/>
      <c r="BS237" s="254"/>
      <c r="BT237" s="254"/>
      <c r="BU237" s="254"/>
      <c r="BV237" s="254"/>
      <c r="BW237" s="254"/>
      <c r="BX237" s="254"/>
      <c r="BY237" s="254"/>
      <c r="BZ237" s="254"/>
    </row>
    <row r="238" spans="1:78" ht="12.75" customHeight="1" x14ac:dyDescent="0.25">
      <c r="A238" s="4"/>
      <c r="B238" s="4"/>
      <c r="C238" s="248"/>
      <c r="D238" s="248"/>
      <c r="E238" s="249"/>
      <c r="F238" s="249"/>
      <c r="G238" s="249"/>
      <c r="H238" s="4"/>
      <c r="I238" s="254"/>
      <c r="J238" s="254"/>
      <c r="K238" s="439"/>
      <c r="L238" s="254"/>
      <c r="M238" s="254"/>
      <c r="N238" s="254"/>
      <c r="O238" s="254"/>
      <c r="P238" s="254"/>
      <c r="Q238" s="254"/>
      <c r="R238" s="294"/>
      <c r="S238" s="254"/>
      <c r="T238" s="254"/>
      <c r="U238" s="254"/>
      <c r="V238" s="254"/>
      <c r="W238" s="254"/>
      <c r="X238" s="254"/>
      <c r="Y238" s="254"/>
      <c r="Z238" s="254"/>
      <c r="AA238" s="254"/>
      <c r="AB238" s="254"/>
      <c r="AC238" s="254"/>
      <c r="AD238" s="254"/>
      <c r="AE238" s="294"/>
      <c r="AF238" s="254"/>
      <c r="AG238" s="254"/>
      <c r="AH238" s="254"/>
      <c r="AI238" s="254"/>
      <c r="AJ238" s="254"/>
      <c r="AK238" s="254"/>
      <c r="AL238" s="254"/>
      <c r="AM238" s="254"/>
      <c r="AN238" s="254"/>
      <c r="AO238" s="254"/>
      <c r="AP238" s="254"/>
      <c r="AQ238" s="254"/>
      <c r="AR238" s="254"/>
      <c r="AS238" s="254"/>
      <c r="AT238" s="254"/>
      <c r="AU238" s="254"/>
      <c r="AV238" s="254"/>
      <c r="AW238" s="254"/>
      <c r="AX238" s="254"/>
      <c r="AY238" s="254"/>
      <c r="AZ238" s="254"/>
      <c r="BA238" s="254"/>
      <c r="BB238" s="254"/>
      <c r="BC238" s="254"/>
      <c r="BD238" s="254"/>
      <c r="BE238" s="254"/>
      <c r="BF238" s="254"/>
      <c r="BG238" s="254"/>
      <c r="BH238" s="254"/>
      <c r="BI238" s="254"/>
      <c r="BJ238" s="254"/>
      <c r="BK238" s="254"/>
      <c r="BL238" s="254"/>
      <c r="BM238" s="254"/>
      <c r="BN238" s="254"/>
      <c r="BO238" s="254"/>
      <c r="BP238" s="254"/>
      <c r="BQ238" s="254"/>
      <c r="BR238" s="254"/>
      <c r="BS238" s="254"/>
      <c r="BT238" s="254"/>
      <c r="BU238" s="254"/>
      <c r="BV238" s="254"/>
      <c r="BW238" s="254"/>
      <c r="BX238" s="254"/>
      <c r="BY238" s="254"/>
      <c r="BZ238" s="254"/>
    </row>
    <row r="239" spans="1:78" ht="12.75" customHeight="1" x14ac:dyDescent="0.25">
      <c r="A239" s="4"/>
      <c r="B239" s="4"/>
      <c r="C239" s="248"/>
      <c r="D239" s="248"/>
      <c r="E239" s="249"/>
      <c r="F239" s="249"/>
      <c r="G239" s="249"/>
      <c r="H239" s="4"/>
      <c r="I239" s="254"/>
      <c r="J239" s="254"/>
      <c r="K239" s="439"/>
      <c r="L239" s="254"/>
      <c r="M239" s="254"/>
      <c r="N239" s="254"/>
      <c r="O239" s="254"/>
      <c r="P239" s="254"/>
      <c r="Q239" s="254"/>
      <c r="R239" s="294"/>
      <c r="S239" s="254"/>
      <c r="T239" s="254"/>
      <c r="U239" s="254"/>
      <c r="V239" s="254"/>
      <c r="W239" s="254"/>
      <c r="X239" s="254"/>
      <c r="Y239" s="254"/>
      <c r="Z239" s="254"/>
      <c r="AA239" s="254"/>
      <c r="AB239" s="254"/>
      <c r="AC239" s="254"/>
      <c r="AD239" s="254"/>
      <c r="AE239" s="294"/>
      <c r="AF239" s="254"/>
      <c r="AG239" s="254"/>
      <c r="AH239" s="254"/>
      <c r="AI239" s="254"/>
      <c r="AJ239" s="254"/>
      <c r="AK239" s="254"/>
      <c r="AL239" s="254"/>
      <c r="AM239" s="254"/>
      <c r="AN239" s="254"/>
      <c r="AO239" s="254"/>
      <c r="AP239" s="254"/>
      <c r="AQ239" s="254"/>
      <c r="AR239" s="254"/>
      <c r="AS239" s="254"/>
      <c r="AT239" s="254"/>
      <c r="AU239" s="254"/>
      <c r="AV239" s="254"/>
      <c r="AW239" s="254"/>
      <c r="AX239" s="254"/>
      <c r="AY239" s="254"/>
      <c r="AZ239" s="254"/>
      <c r="BA239" s="254"/>
      <c r="BB239" s="254"/>
      <c r="BC239" s="254"/>
      <c r="BD239" s="254"/>
      <c r="BE239" s="254"/>
      <c r="BF239" s="254"/>
      <c r="BG239" s="254"/>
      <c r="BH239" s="254"/>
      <c r="BI239" s="254"/>
      <c r="BJ239" s="254"/>
      <c r="BK239" s="254"/>
      <c r="BL239" s="254"/>
      <c r="BM239" s="254"/>
      <c r="BN239" s="254"/>
      <c r="BO239" s="254"/>
      <c r="BP239" s="254"/>
      <c r="BQ239" s="254"/>
      <c r="BR239" s="254"/>
      <c r="BS239" s="254"/>
      <c r="BT239" s="254"/>
      <c r="BU239" s="254"/>
      <c r="BV239" s="254"/>
      <c r="BW239" s="254"/>
      <c r="BX239" s="254"/>
      <c r="BY239" s="254"/>
      <c r="BZ239" s="254"/>
    </row>
    <row r="240" spans="1:78" ht="12.75" customHeight="1" x14ac:dyDescent="0.25">
      <c r="A240" s="4"/>
      <c r="B240" s="4"/>
      <c r="C240" s="248"/>
      <c r="D240" s="248"/>
      <c r="E240" s="249"/>
      <c r="F240" s="249"/>
      <c r="G240" s="249"/>
      <c r="H240" s="4"/>
      <c r="I240" s="254"/>
      <c r="J240" s="254"/>
      <c r="K240" s="439"/>
      <c r="L240" s="254"/>
      <c r="M240" s="254"/>
      <c r="N240" s="254"/>
      <c r="O240" s="254"/>
      <c r="P240" s="254"/>
      <c r="Q240" s="254"/>
      <c r="R240" s="294"/>
      <c r="S240" s="254"/>
      <c r="T240" s="254"/>
      <c r="U240" s="254"/>
      <c r="V240" s="254"/>
      <c r="W240" s="254"/>
      <c r="X240" s="254"/>
      <c r="Y240" s="254"/>
      <c r="Z240" s="254"/>
      <c r="AA240" s="254"/>
      <c r="AB240" s="254"/>
      <c r="AC240" s="254"/>
      <c r="AD240" s="254"/>
      <c r="AE240" s="294"/>
      <c r="AF240" s="254"/>
      <c r="AG240" s="254"/>
      <c r="AH240" s="254"/>
      <c r="AI240" s="254"/>
      <c r="AJ240" s="254"/>
      <c r="AK240" s="254"/>
      <c r="AL240" s="254"/>
      <c r="AM240" s="254"/>
      <c r="AN240" s="254"/>
      <c r="AO240" s="254"/>
      <c r="AP240" s="254"/>
      <c r="AQ240" s="254"/>
      <c r="AR240" s="254"/>
      <c r="AS240" s="254"/>
      <c r="AT240" s="254"/>
      <c r="AU240" s="254"/>
      <c r="AV240" s="254"/>
      <c r="AW240" s="254"/>
      <c r="AX240" s="254"/>
      <c r="AY240" s="254"/>
      <c r="AZ240" s="254"/>
      <c r="BA240" s="254"/>
      <c r="BB240" s="254"/>
      <c r="BC240" s="254"/>
      <c r="BD240" s="254"/>
      <c r="BE240" s="254"/>
      <c r="BF240" s="254"/>
      <c r="BG240" s="254"/>
      <c r="BH240" s="254"/>
      <c r="BI240" s="254"/>
      <c r="BJ240" s="254"/>
      <c r="BK240" s="254"/>
      <c r="BL240" s="254"/>
      <c r="BM240" s="254"/>
      <c r="BN240" s="254"/>
      <c r="BO240" s="254"/>
      <c r="BP240" s="254"/>
      <c r="BQ240" s="254"/>
      <c r="BR240" s="254"/>
      <c r="BS240" s="254"/>
      <c r="BT240" s="254"/>
      <c r="BU240" s="254"/>
      <c r="BV240" s="254"/>
      <c r="BW240" s="254"/>
      <c r="BX240" s="254"/>
      <c r="BY240" s="254"/>
      <c r="BZ240" s="254"/>
    </row>
    <row r="241" spans="1:78" ht="12.75" customHeight="1" x14ac:dyDescent="0.25">
      <c r="A241" s="4"/>
      <c r="B241" s="4"/>
      <c r="C241" s="248"/>
      <c r="D241" s="248"/>
      <c r="E241" s="249"/>
      <c r="F241" s="249"/>
      <c r="G241" s="249"/>
      <c r="H241" s="4"/>
      <c r="I241" s="254"/>
      <c r="J241" s="254"/>
      <c r="K241" s="439"/>
      <c r="L241" s="254"/>
      <c r="M241" s="254"/>
      <c r="N241" s="254"/>
      <c r="O241" s="254"/>
      <c r="P241" s="254"/>
      <c r="Q241" s="254"/>
      <c r="R241" s="294"/>
      <c r="S241" s="254"/>
      <c r="T241" s="254"/>
      <c r="U241" s="254"/>
      <c r="V241" s="254"/>
      <c r="W241" s="254"/>
      <c r="X241" s="254"/>
      <c r="Y241" s="254"/>
      <c r="Z241" s="254"/>
      <c r="AA241" s="254"/>
      <c r="AB241" s="254"/>
      <c r="AC241" s="254"/>
      <c r="AD241" s="254"/>
      <c r="AE241" s="294"/>
      <c r="AF241" s="254"/>
      <c r="AG241" s="254"/>
      <c r="AH241" s="254"/>
      <c r="AI241" s="254"/>
      <c r="AJ241" s="254"/>
      <c r="AK241" s="254"/>
      <c r="AL241" s="254"/>
      <c r="AM241" s="254"/>
      <c r="AN241" s="254"/>
      <c r="AO241" s="254"/>
      <c r="AP241" s="254"/>
      <c r="AQ241" s="254"/>
      <c r="AR241" s="254"/>
      <c r="AS241" s="254"/>
      <c r="AT241" s="254"/>
      <c r="AU241" s="254"/>
      <c r="AV241" s="254"/>
      <c r="AW241" s="254"/>
      <c r="AX241" s="254"/>
      <c r="AY241" s="254"/>
      <c r="AZ241" s="254"/>
      <c r="BA241" s="254"/>
      <c r="BB241" s="254"/>
      <c r="BC241" s="254"/>
      <c r="BD241" s="254"/>
      <c r="BE241" s="254"/>
      <c r="BF241" s="254"/>
      <c r="BG241" s="254"/>
      <c r="BH241" s="254"/>
      <c r="BI241" s="254"/>
      <c r="BJ241" s="254"/>
      <c r="BK241" s="254"/>
      <c r="BL241" s="254"/>
      <c r="BM241" s="254"/>
      <c r="BN241" s="254"/>
      <c r="BO241" s="254"/>
      <c r="BP241" s="254"/>
      <c r="BQ241" s="254"/>
      <c r="BR241" s="254"/>
      <c r="BS241" s="254"/>
      <c r="BT241" s="254"/>
      <c r="BU241" s="254"/>
      <c r="BV241" s="254"/>
      <c r="BW241" s="254"/>
      <c r="BX241" s="254"/>
      <c r="BY241" s="254"/>
      <c r="BZ241" s="254"/>
    </row>
    <row r="242" spans="1:78" ht="12.75" customHeight="1" x14ac:dyDescent="0.25">
      <c r="A242" s="4"/>
      <c r="B242" s="4"/>
      <c r="C242" s="248"/>
      <c r="D242" s="248"/>
      <c r="E242" s="249"/>
      <c r="F242" s="249"/>
      <c r="G242" s="249"/>
      <c r="H242" s="4"/>
      <c r="I242" s="254"/>
      <c r="J242" s="254"/>
      <c r="K242" s="439"/>
      <c r="L242" s="254"/>
      <c r="M242" s="254"/>
      <c r="N242" s="254"/>
      <c r="O242" s="254"/>
      <c r="P242" s="254"/>
      <c r="Q242" s="254"/>
      <c r="R242" s="294"/>
      <c r="S242" s="254"/>
      <c r="T242" s="254"/>
      <c r="U242" s="254"/>
      <c r="V242" s="254"/>
      <c r="W242" s="254"/>
      <c r="X242" s="254"/>
      <c r="Y242" s="254"/>
      <c r="Z242" s="254"/>
      <c r="AA242" s="254"/>
      <c r="AB242" s="254"/>
      <c r="AC242" s="254"/>
      <c r="AD242" s="254"/>
      <c r="AE242" s="294"/>
      <c r="AF242" s="254"/>
      <c r="AG242" s="254"/>
      <c r="AH242" s="254"/>
      <c r="AI242" s="254"/>
      <c r="AJ242" s="254"/>
      <c r="AK242" s="254"/>
      <c r="AL242" s="254"/>
      <c r="AM242" s="254"/>
      <c r="AN242" s="254"/>
      <c r="AO242" s="254"/>
      <c r="AP242" s="254"/>
      <c r="AQ242" s="254"/>
      <c r="AR242" s="254"/>
      <c r="AS242" s="254"/>
      <c r="AT242" s="254"/>
      <c r="AU242" s="254"/>
      <c r="AV242" s="254"/>
      <c r="AW242" s="254"/>
      <c r="AX242" s="254"/>
      <c r="AY242" s="254"/>
      <c r="AZ242" s="254"/>
      <c r="BA242" s="254"/>
      <c r="BB242" s="254"/>
      <c r="BC242" s="254"/>
      <c r="BD242" s="254"/>
      <c r="BE242" s="254"/>
      <c r="BF242" s="254"/>
      <c r="BG242" s="254"/>
      <c r="BH242" s="254"/>
      <c r="BI242" s="254"/>
      <c r="BJ242" s="254"/>
      <c r="BK242" s="254"/>
      <c r="BL242" s="254"/>
      <c r="BM242" s="254"/>
      <c r="BN242" s="254"/>
      <c r="BO242" s="254"/>
      <c r="BP242" s="254"/>
      <c r="BQ242" s="254"/>
      <c r="BR242" s="254"/>
      <c r="BS242" s="254"/>
      <c r="BT242" s="254"/>
      <c r="BU242" s="254"/>
      <c r="BV242" s="254"/>
      <c r="BW242" s="254"/>
      <c r="BX242" s="254"/>
      <c r="BY242" s="254"/>
      <c r="BZ242" s="254"/>
    </row>
    <row r="243" spans="1:78" ht="12.75" customHeight="1" x14ac:dyDescent="0.25">
      <c r="A243" s="4"/>
      <c r="B243" s="4"/>
      <c r="C243" s="248"/>
      <c r="D243" s="248"/>
      <c r="E243" s="249"/>
      <c r="F243" s="249"/>
      <c r="G243" s="249"/>
      <c r="H243" s="4"/>
      <c r="I243" s="254"/>
      <c r="J243" s="254"/>
      <c r="K243" s="439"/>
      <c r="L243" s="254"/>
      <c r="M243" s="254"/>
      <c r="N243" s="254"/>
      <c r="O243" s="254"/>
      <c r="P243" s="254"/>
      <c r="Q243" s="254"/>
      <c r="R243" s="294"/>
      <c r="S243" s="254"/>
      <c r="T243" s="254"/>
      <c r="U243" s="254"/>
      <c r="V243" s="254"/>
      <c r="W243" s="254"/>
      <c r="X243" s="254"/>
      <c r="Y243" s="254"/>
      <c r="Z243" s="254"/>
      <c r="AA243" s="254"/>
      <c r="AB243" s="254"/>
      <c r="AC243" s="254"/>
      <c r="AD243" s="254"/>
      <c r="AE243" s="294"/>
      <c r="AF243" s="254"/>
      <c r="AG243" s="254"/>
      <c r="AH243" s="254"/>
      <c r="AI243" s="254"/>
      <c r="AJ243" s="254"/>
      <c r="AK243" s="254"/>
      <c r="AL243" s="254"/>
      <c r="AM243" s="254"/>
      <c r="AN243" s="254"/>
      <c r="AO243" s="254"/>
      <c r="AP243" s="254"/>
      <c r="AQ243" s="254"/>
      <c r="AR243" s="254"/>
      <c r="AS243" s="254"/>
      <c r="AT243" s="254"/>
      <c r="AU243" s="254"/>
      <c r="AV243" s="254"/>
      <c r="AW243" s="254"/>
      <c r="AX243" s="254"/>
      <c r="AY243" s="254"/>
      <c r="AZ243" s="254"/>
      <c r="BA243" s="254"/>
      <c r="BB243" s="254"/>
      <c r="BC243" s="254"/>
      <c r="BD243" s="254"/>
      <c r="BE243" s="254"/>
      <c r="BF243" s="254"/>
      <c r="BG243" s="254"/>
      <c r="BH243" s="254"/>
      <c r="BI243" s="254"/>
      <c r="BJ243" s="254"/>
      <c r="BK243" s="254"/>
      <c r="BL243" s="254"/>
      <c r="BM243" s="254"/>
      <c r="BN243" s="254"/>
      <c r="BO243" s="254"/>
      <c r="BP243" s="254"/>
      <c r="BQ243" s="254"/>
      <c r="BR243" s="254"/>
      <c r="BS243" s="254"/>
      <c r="BT243" s="254"/>
      <c r="BU243" s="254"/>
      <c r="BV243" s="254"/>
      <c r="BW243" s="254"/>
      <c r="BX243" s="254"/>
      <c r="BY243" s="254"/>
      <c r="BZ243" s="254"/>
    </row>
    <row r="244" spans="1:78" ht="12.75" customHeight="1" x14ac:dyDescent="0.25">
      <c r="A244" s="4"/>
      <c r="B244" s="4"/>
      <c r="C244" s="248"/>
      <c r="D244" s="248"/>
      <c r="E244" s="249"/>
      <c r="F244" s="249"/>
      <c r="G244" s="249"/>
      <c r="H244" s="4"/>
      <c r="I244" s="254"/>
      <c r="J244" s="254"/>
      <c r="K244" s="439"/>
      <c r="L244" s="254"/>
      <c r="M244" s="254"/>
      <c r="N244" s="254"/>
      <c r="O244" s="254"/>
      <c r="P244" s="254"/>
      <c r="Q244" s="254"/>
      <c r="R244" s="294"/>
      <c r="S244" s="254"/>
      <c r="T244" s="254"/>
      <c r="U244" s="254"/>
      <c r="V244" s="254"/>
      <c r="W244" s="254"/>
      <c r="X244" s="254"/>
      <c r="Y244" s="254"/>
      <c r="Z244" s="254"/>
      <c r="AA244" s="254"/>
      <c r="AB244" s="254"/>
      <c r="AC244" s="254"/>
      <c r="AD244" s="254"/>
      <c r="AE244" s="294"/>
      <c r="AF244" s="254"/>
      <c r="AG244" s="254"/>
      <c r="AH244" s="254"/>
      <c r="AI244" s="254"/>
      <c r="AJ244" s="254"/>
      <c r="AK244" s="254"/>
      <c r="AL244" s="254"/>
      <c r="AM244" s="254"/>
      <c r="AN244" s="254"/>
      <c r="AO244" s="254"/>
      <c r="AP244" s="254"/>
      <c r="AQ244" s="254"/>
      <c r="AR244" s="254"/>
      <c r="AS244" s="254"/>
      <c r="AT244" s="254"/>
      <c r="AU244" s="254"/>
      <c r="AV244" s="254"/>
      <c r="AW244" s="254"/>
      <c r="AX244" s="254"/>
      <c r="AY244" s="254"/>
      <c r="AZ244" s="254"/>
      <c r="BA244" s="254"/>
      <c r="BB244" s="254"/>
      <c r="BC244" s="254"/>
      <c r="BD244" s="254"/>
      <c r="BE244" s="254"/>
      <c r="BF244" s="254"/>
      <c r="BG244" s="254"/>
      <c r="BH244" s="254"/>
      <c r="BI244" s="254"/>
      <c r="BJ244" s="254"/>
      <c r="BK244" s="254"/>
      <c r="BL244" s="254"/>
      <c r="BM244" s="254"/>
      <c r="BN244" s="254"/>
      <c r="BO244" s="254"/>
      <c r="BP244" s="254"/>
      <c r="BQ244" s="254"/>
      <c r="BR244" s="254"/>
      <c r="BS244" s="254"/>
      <c r="BT244" s="254"/>
      <c r="BU244" s="254"/>
      <c r="BV244" s="254"/>
      <c r="BW244" s="254"/>
      <c r="BX244" s="254"/>
      <c r="BY244" s="254"/>
      <c r="BZ244" s="254"/>
    </row>
    <row r="245" spans="1:78" ht="12.75" customHeight="1" x14ac:dyDescent="0.25">
      <c r="A245" s="4"/>
      <c r="B245" s="4"/>
      <c r="C245" s="248"/>
      <c r="D245" s="248"/>
      <c r="E245" s="249"/>
      <c r="F245" s="249"/>
      <c r="G245" s="249"/>
      <c r="H245" s="4"/>
      <c r="I245" s="254"/>
      <c r="J245" s="254"/>
      <c r="K245" s="439"/>
      <c r="L245" s="254"/>
      <c r="M245" s="254"/>
      <c r="N245" s="254"/>
      <c r="O245" s="254"/>
      <c r="P245" s="254"/>
      <c r="Q245" s="254"/>
      <c r="R245" s="294"/>
      <c r="S245" s="254"/>
      <c r="T245" s="254"/>
      <c r="U245" s="254"/>
      <c r="V245" s="254"/>
      <c r="W245" s="254"/>
      <c r="X245" s="254"/>
      <c r="Y245" s="254"/>
      <c r="Z245" s="254"/>
      <c r="AA245" s="254"/>
      <c r="AB245" s="254"/>
      <c r="AC245" s="254"/>
      <c r="AD245" s="254"/>
      <c r="AE245" s="294"/>
      <c r="AF245" s="254"/>
      <c r="AG245" s="254"/>
      <c r="AH245" s="254"/>
      <c r="AI245" s="254"/>
      <c r="AJ245" s="254"/>
      <c r="AK245" s="254"/>
      <c r="AL245" s="254"/>
      <c r="AM245" s="254"/>
      <c r="AN245" s="254"/>
      <c r="AO245" s="254"/>
      <c r="AP245" s="254"/>
      <c r="AQ245" s="254"/>
      <c r="AR245" s="254"/>
      <c r="AS245" s="254"/>
      <c r="AT245" s="254"/>
      <c r="AU245" s="254"/>
      <c r="AV245" s="254"/>
      <c r="AW245" s="254"/>
      <c r="AX245" s="254"/>
      <c r="AY245" s="254"/>
      <c r="AZ245" s="254"/>
      <c r="BA245" s="254"/>
      <c r="BB245" s="254"/>
      <c r="BC245" s="254"/>
      <c r="BD245" s="254"/>
      <c r="BE245" s="254"/>
      <c r="BF245" s="254"/>
      <c r="BG245" s="254"/>
      <c r="BH245" s="254"/>
      <c r="BI245" s="254"/>
      <c r="BJ245" s="254"/>
      <c r="BK245" s="254"/>
      <c r="BL245" s="254"/>
      <c r="BM245" s="254"/>
      <c r="BN245" s="254"/>
      <c r="BO245" s="254"/>
      <c r="BP245" s="254"/>
      <c r="BQ245" s="254"/>
      <c r="BR245" s="254"/>
      <c r="BS245" s="254"/>
      <c r="BT245" s="254"/>
      <c r="BU245" s="254"/>
      <c r="BV245" s="254"/>
      <c r="BW245" s="254"/>
      <c r="BX245" s="254"/>
      <c r="BY245" s="254"/>
      <c r="BZ245" s="254"/>
    </row>
    <row r="246" spans="1:78" ht="12.75" customHeight="1" x14ac:dyDescent="0.25">
      <c r="A246" s="4"/>
      <c r="B246" s="4"/>
      <c r="C246" s="248"/>
      <c r="D246" s="248"/>
      <c r="E246" s="249"/>
      <c r="F246" s="249"/>
      <c r="G246" s="249"/>
      <c r="H246" s="4"/>
      <c r="I246" s="254"/>
      <c r="J246" s="254"/>
      <c r="K246" s="439"/>
      <c r="L246" s="254"/>
      <c r="M246" s="254"/>
      <c r="N246" s="254"/>
      <c r="O246" s="254"/>
      <c r="P246" s="254"/>
      <c r="Q246" s="254"/>
      <c r="R246" s="294"/>
      <c r="S246" s="254"/>
      <c r="T246" s="254"/>
      <c r="U246" s="254"/>
      <c r="V246" s="254"/>
      <c r="W246" s="254"/>
      <c r="X246" s="254"/>
      <c r="Y246" s="254"/>
      <c r="Z246" s="254"/>
      <c r="AA246" s="254"/>
      <c r="AB246" s="254"/>
      <c r="AC246" s="254"/>
      <c r="AD246" s="254"/>
      <c r="AE246" s="294"/>
      <c r="AF246" s="254"/>
      <c r="AG246" s="254"/>
      <c r="AH246" s="254"/>
      <c r="AI246" s="254"/>
      <c r="AJ246" s="254"/>
      <c r="AK246" s="254"/>
      <c r="AL246" s="254"/>
      <c r="AM246" s="254"/>
      <c r="AN246" s="254"/>
      <c r="AO246" s="254"/>
      <c r="AP246" s="254"/>
      <c r="AQ246" s="254"/>
      <c r="AR246" s="254"/>
      <c r="AS246" s="254"/>
      <c r="AT246" s="254"/>
      <c r="AU246" s="254"/>
      <c r="AV246" s="254"/>
      <c r="AW246" s="254"/>
      <c r="AX246" s="254"/>
      <c r="AY246" s="254"/>
      <c r="AZ246" s="254"/>
      <c r="BA246" s="254"/>
      <c r="BB246" s="254"/>
      <c r="BC246" s="254"/>
      <c r="BD246" s="254"/>
      <c r="BE246" s="254"/>
      <c r="BF246" s="254"/>
      <c r="BG246" s="254"/>
      <c r="BH246" s="254"/>
      <c r="BI246" s="254"/>
      <c r="BJ246" s="254"/>
      <c r="BK246" s="254"/>
      <c r="BL246" s="254"/>
      <c r="BM246" s="254"/>
      <c r="BN246" s="254"/>
      <c r="BO246" s="254"/>
      <c r="BP246" s="254"/>
      <c r="BQ246" s="254"/>
      <c r="BR246" s="254"/>
      <c r="BS246" s="254"/>
      <c r="BT246" s="254"/>
      <c r="BU246" s="254"/>
      <c r="BV246" s="254"/>
      <c r="BW246" s="254"/>
      <c r="BX246" s="254"/>
      <c r="BY246" s="254"/>
      <c r="BZ246" s="254"/>
    </row>
    <row r="247" spans="1:78" ht="12.75" customHeight="1" x14ac:dyDescent="0.25">
      <c r="A247" s="4"/>
      <c r="B247" s="4"/>
      <c r="C247" s="248"/>
      <c r="D247" s="248"/>
      <c r="E247" s="249"/>
      <c r="F247" s="249"/>
      <c r="G247" s="249"/>
      <c r="H247" s="4"/>
      <c r="I247" s="254"/>
      <c r="J247" s="254"/>
      <c r="K247" s="439"/>
      <c r="L247" s="254"/>
      <c r="M247" s="254"/>
      <c r="N247" s="254"/>
      <c r="O247" s="254"/>
      <c r="P247" s="254"/>
      <c r="Q247" s="254"/>
      <c r="R247" s="294"/>
      <c r="S247" s="254"/>
      <c r="T247" s="254"/>
      <c r="U247" s="254"/>
      <c r="V247" s="254"/>
      <c r="W247" s="254"/>
      <c r="X247" s="254"/>
      <c r="Y247" s="254"/>
      <c r="Z247" s="254"/>
      <c r="AA247" s="254"/>
      <c r="AB247" s="254"/>
      <c r="AC247" s="254"/>
      <c r="AD247" s="254"/>
      <c r="AE247" s="294"/>
      <c r="AF247" s="254"/>
      <c r="AG247" s="254"/>
      <c r="AH247" s="254"/>
      <c r="AI247" s="254"/>
      <c r="AJ247" s="254"/>
      <c r="AK247" s="254"/>
      <c r="AL247" s="254"/>
      <c r="AM247" s="254"/>
      <c r="AN247" s="254"/>
      <c r="AO247" s="254"/>
      <c r="AP247" s="254"/>
      <c r="AQ247" s="254"/>
      <c r="AR247" s="254"/>
      <c r="AS247" s="254"/>
      <c r="AT247" s="254"/>
      <c r="AU247" s="254"/>
      <c r="AV247" s="254"/>
      <c r="AW247" s="254"/>
      <c r="AX247" s="254"/>
      <c r="AY247" s="254"/>
      <c r="AZ247" s="254"/>
      <c r="BA247" s="254"/>
      <c r="BB247" s="254"/>
      <c r="BC247" s="254"/>
      <c r="BD247" s="254"/>
      <c r="BE247" s="254"/>
      <c r="BF247" s="254"/>
      <c r="BG247" s="254"/>
      <c r="BH247" s="254"/>
      <c r="BI247" s="254"/>
      <c r="BJ247" s="254"/>
      <c r="BK247" s="254"/>
      <c r="BL247" s="254"/>
      <c r="BM247" s="254"/>
      <c r="BN247" s="254"/>
      <c r="BO247" s="254"/>
      <c r="BP247" s="254"/>
      <c r="BQ247" s="254"/>
      <c r="BR247" s="254"/>
      <c r="BS247" s="254"/>
      <c r="BT247" s="254"/>
      <c r="BU247" s="254"/>
      <c r="BV247" s="254"/>
      <c r="BW247" s="254"/>
      <c r="BX247" s="254"/>
      <c r="BY247" s="254"/>
      <c r="BZ247" s="254"/>
    </row>
    <row r="248" spans="1:78" ht="12.75" customHeight="1" x14ac:dyDescent="0.25">
      <c r="A248" s="4"/>
      <c r="B248" s="4"/>
      <c r="C248" s="248"/>
      <c r="D248" s="248"/>
      <c r="E248" s="249"/>
      <c r="F248" s="249"/>
      <c r="G248" s="249"/>
      <c r="H248" s="4"/>
      <c r="I248" s="254"/>
      <c r="J248" s="254"/>
      <c r="K248" s="439"/>
      <c r="L248" s="254"/>
      <c r="M248" s="254"/>
      <c r="N248" s="254"/>
      <c r="O248" s="254"/>
      <c r="P248" s="254"/>
      <c r="Q248" s="254"/>
      <c r="R248" s="294"/>
      <c r="S248" s="254"/>
      <c r="T248" s="254"/>
      <c r="U248" s="254"/>
      <c r="V248" s="254"/>
      <c r="W248" s="254"/>
      <c r="X248" s="254"/>
      <c r="Y248" s="254"/>
      <c r="Z248" s="254"/>
      <c r="AA248" s="254"/>
      <c r="AB248" s="254"/>
      <c r="AC248" s="254"/>
      <c r="AD248" s="254"/>
      <c r="AE248" s="294"/>
      <c r="AF248" s="254"/>
      <c r="AG248" s="254"/>
      <c r="AH248" s="254"/>
      <c r="AI248" s="254"/>
      <c r="AJ248" s="254"/>
      <c r="AK248" s="254"/>
      <c r="AL248" s="254"/>
      <c r="AM248" s="254"/>
      <c r="AN248" s="254"/>
      <c r="AO248" s="254"/>
      <c r="AP248" s="254"/>
      <c r="AQ248" s="254"/>
      <c r="AR248" s="254"/>
      <c r="AS248" s="254"/>
      <c r="AT248" s="254"/>
      <c r="AU248" s="254"/>
      <c r="AV248" s="254"/>
      <c r="AW248" s="254"/>
      <c r="AX248" s="254"/>
      <c r="AY248" s="254"/>
      <c r="AZ248" s="254"/>
      <c r="BA248" s="254"/>
      <c r="BB248" s="254"/>
      <c r="BC248" s="254"/>
      <c r="BD248" s="254"/>
      <c r="BE248" s="254"/>
      <c r="BF248" s="254"/>
      <c r="BG248" s="254"/>
      <c r="BH248" s="254"/>
      <c r="BI248" s="254"/>
      <c r="BJ248" s="254"/>
      <c r="BK248" s="254"/>
      <c r="BL248" s="254"/>
      <c r="BM248" s="254"/>
      <c r="BN248" s="254"/>
      <c r="BO248" s="254"/>
      <c r="BP248" s="254"/>
      <c r="BQ248" s="254"/>
      <c r="BR248" s="254"/>
      <c r="BS248" s="254"/>
      <c r="BT248" s="254"/>
      <c r="BU248" s="254"/>
      <c r="BV248" s="254"/>
      <c r="BW248" s="254"/>
      <c r="BX248" s="254"/>
      <c r="BY248" s="254"/>
      <c r="BZ248" s="254"/>
    </row>
    <row r="249" spans="1:78" ht="12.75" customHeight="1" x14ac:dyDescent="0.25">
      <c r="A249" s="4"/>
      <c r="B249" s="4"/>
      <c r="C249" s="248"/>
      <c r="D249" s="248"/>
      <c r="E249" s="249"/>
      <c r="F249" s="249"/>
      <c r="G249" s="249"/>
      <c r="H249" s="4"/>
      <c r="I249" s="254"/>
      <c r="J249" s="254"/>
      <c r="K249" s="439"/>
      <c r="L249" s="254"/>
      <c r="M249" s="254"/>
      <c r="N249" s="254"/>
      <c r="O249" s="254"/>
      <c r="P249" s="254"/>
      <c r="Q249" s="254"/>
      <c r="R249" s="294"/>
      <c r="S249" s="254"/>
      <c r="T249" s="254"/>
      <c r="U249" s="254"/>
      <c r="V249" s="254"/>
      <c r="W249" s="254"/>
      <c r="X249" s="254"/>
      <c r="Y249" s="254"/>
      <c r="Z249" s="254"/>
      <c r="AA249" s="254"/>
      <c r="AB249" s="254"/>
      <c r="AC249" s="254"/>
      <c r="AD249" s="254"/>
      <c r="AE249" s="294"/>
      <c r="AF249" s="254"/>
      <c r="AG249" s="254"/>
      <c r="AH249" s="254"/>
      <c r="AI249" s="254"/>
      <c r="AJ249" s="254"/>
      <c r="AK249" s="254"/>
      <c r="AL249" s="254"/>
      <c r="AM249" s="254"/>
      <c r="AN249" s="254"/>
      <c r="AO249" s="254"/>
      <c r="AP249" s="254"/>
      <c r="AQ249" s="254"/>
      <c r="AR249" s="254"/>
      <c r="AS249" s="254"/>
      <c r="AT249" s="254"/>
      <c r="AU249" s="254"/>
      <c r="AV249" s="254"/>
      <c r="AW249" s="254"/>
      <c r="AX249" s="254"/>
      <c r="AY249" s="254"/>
      <c r="AZ249" s="254"/>
      <c r="BA249" s="254"/>
      <c r="BB249" s="254"/>
      <c r="BC249" s="254"/>
      <c r="BD249" s="254"/>
      <c r="BE249" s="254"/>
      <c r="BF249" s="254"/>
      <c r="BG249" s="254"/>
      <c r="BH249" s="254"/>
      <c r="BI249" s="254"/>
      <c r="BJ249" s="254"/>
      <c r="BK249" s="254"/>
      <c r="BL249" s="254"/>
      <c r="BM249" s="440" t="s">
        <v>292</v>
      </c>
      <c r="BN249" s="254"/>
      <c r="BO249" s="441" t="s">
        <v>1451</v>
      </c>
      <c r="BP249" s="440" t="s">
        <v>1452</v>
      </c>
      <c r="BQ249" s="254"/>
      <c r="BR249" s="254"/>
      <c r="BS249" s="254"/>
      <c r="BT249" s="254"/>
      <c r="BU249" s="254"/>
      <c r="BV249" s="254"/>
      <c r="BW249" s="254"/>
      <c r="BX249" s="254"/>
      <c r="BY249" s="254"/>
      <c r="BZ249" s="254"/>
    </row>
    <row r="250" spans="1:78" ht="12.75" customHeight="1" x14ac:dyDescent="0.25">
      <c r="A250" s="4"/>
      <c r="B250" s="4"/>
      <c r="C250" s="248"/>
      <c r="D250" s="248"/>
      <c r="E250" s="249"/>
      <c r="F250" s="249"/>
      <c r="G250" s="249"/>
      <c r="H250" s="4"/>
      <c r="I250" s="254"/>
      <c r="J250" s="254"/>
      <c r="K250" s="439"/>
      <c r="L250" s="254"/>
      <c r="M250" s="254"/>
      <c r="N250" s="254"/>
      <c r="O250" s="254"/>
      <c r="P250" s="254"/>
      <c r="Q250" s="254"/>
      <c r="R250" s="294"/>
      <c r="S250" s="254"/>
      <c r="T250" s="254"/>
      <c r="U250" s="254"/>
      <c r="V250" s="254"/>
      <c r="W250" s="254"/>
      <c r="X250" s="254"/>
      <c r="Y250" s="254"/>
      <c r="Z250" s="254"/>
      <c r="AA250" s="254"/>
      <c r="AB250" s="254"/>
      <c r="AC250" s="254"/>
      <c r="AD250" s="254"/>
      <c r="AE250" s="294"/>
      <c r="AF250" s="254"/>
      <c r="AG250" s="254"/>
      <c r="AH250" s="254"/>
      <c r="AI250" s="254"/>
      <c r="AJ250" s="254"/>
      <c r="AK250" s="254"/>
      <c r="AL250" s="254"/>
      <c r="AM250" s="254"/>
      <c r="AN250" s="254"/>
      <c r="AO250" s="254"/>
      <c r="AP250" s="254"/>
      <c r="AQ250" s="254"/>
      <c r="AR250" s="254"/>
      <c r="AS250" s="254"/>
      <c r="AT250" s="254"/>
      <c r="AU250" s="254"/>
      <c r="AV250" s="254"/>
      <c r="AW250" s="254"/>
      <c r="AX250" s="254"/>
      <c r="AY250" s="254"/>
      <c r="AZ250" s="254"/>
      <c r="BA250" s="254"/>
      <c r="BB250" s="254"/>
      <c r="BC250" s="254"/>
      <c r="BD250" s="254"/>
      <c r="BE250" s="254"/>
      <c r="BF250" s="254"/>
      <c r="BG250" s="254"/>
      <c r="BH250" s="254"/>
      <c r="BI250" s="254"/>
      <c r="BJ250" s="254"/>
      <c r="BK250" s="254"/>
      <c r="BL250" s="254"/>
      <c r="BM250" s="442">
        <v>1</v>
      </c>
      <c r="BN250" s="254"/>
      <c r="BO250" s="318" t="s">
        <v>1453</v>
      </c>
      <c r="BP250" s="573" t="s">
        <v>1454</v>
      </c>
      <c r="BQ250" s="254"/>
      <c r="BR250" s="254"/>
      <c r="BS250" s="254"/>
      <c r="BT250" s="254"/>
      <c r="BU250" s="254"/>
      <c r="BV250" s="254"/>
      <c r="BW250" s="254"/>
      <c r="BX250" s="254"/>
      <c r="BY250" s="254"/>
      <c r="BZ250" s="254"/>
    </row>
    <row r="251" spans="1:78" ht="12.75" customHeight="1" x14ac:dyDescent="0.25">
      <c r="A251" s="4"/>
      <c r="B251" s="4"/>
      <c r="C251" s="248"/>
      <c r="D251" s="248"/>
      <c r="E251" s="249"/>
      <c r="F251" s="249"/>
      <c r="G251" s="249"/>
      <c r="H251" s="4"/>
      <c r="I251" s="254"/>
      <c r="J251" s="254"/>
      <c r="K251" s="439"/>
      <c r="L251" s="254"/>
      <c r="M251" s="254"/>
      <c r="N251" s="254"/>
      <c r="O251" s="254"/>
      <c r="P251" s="254"/>
      <c r="Q251" s="254"/>
      <c r="R251" s="294"/>
      <c r="S251" s="254"/>
      <c r="T251" s="254"/>
      <c r="U251" s="254"/>
      <c r="V251" s="254"/>
      <c r="W251" s="254"/>
      <c r="X251" s="254"/>
      <c r="Y251" s="254"/>
      <c r="Z251" s="254"/>
      <c r="AA251" s="254"/>
      <c r="AB251" s="254"/>
      <c r="AC251" s="254"/>
      <c r="AD251" s="254"/>
      <c r="AE251" s="294"/>
      <c r="AF251" s="254"/>
      <c r="AG251" s="254"/>
      <c r="AH251" s="254"/>
      <c r="AI251" s="254"/>
      <c r="AJ251" s="254"/>
      <c r="AK251" s="254"/>
      <c r="AL251" s="254"/>
      <c r="AM251" s="254"/>
      <c r="AN251" s="254"/>
      <c r="AO251" s="254"/>
      <c r="AP251" s="254"/>
      <c r="AQ251" s="254"/>
      <c r="AR251" s="254"/>
      <c r="AS251" s="254"/>
      <c r="AT251" s="254"/>
      <c r="AU251" s="254"/>
      <c r="AV251" s="254"/>
      <c r="AW251" s="254"/>
      <c r="AX251" s="254"/>
      <c r="AY251" s="254"/>
      <c r="AZ251" s="254"/>
      <c r="BA251" s="254"/>
      <c r="BB251" s="254"/>
      <c r="BC251" s="254"/>
      <c r="BD251" s="254"/>
      <c r="BE251" s="254"/>
      <c r="BF251" s="254"/>
      <c r="BG251" s="254"/>
      <c r="BH251" s="254"/>
      <c r="BI251" s="254"/>
      <c r="BJ251" s="254"/>
      <c r="BK251" s="254"/>
      <c r="BL251" s="254"/>
      <c r="BM251" s="442">
        <v>2</v>
      </c>
      <c r="BN251" s="254"/>
      <c r="BO251" s="318" t="s">
        <v>1455</v>
      </c>
      <c r="BP251" s="462"/>
      <c r="BQ251" s="254"/>
      <c r="BR251" s="254"/>
      <c r="BS251" s="254"/>
      <c r="BT251" s="254"/>
      <c r="BU251" s="254"/>
      <c r="BV251" s="254"/>
      <c r="BW251" s="254"/>
      <c r="BX251" s="254"/>
      <c r="BY251" s="254"/>
      <c r="BZ251" s="254"/>
    </row>
    <row r="252" spans="1:78" ht="12.75" customHeight="1" x14ac:dyDescent="0.25">
      <c r="A252" s="4"/>
      <c r="B252" s="4"/>
      <c r="C252" s="248"/>
      <c r="D252" s="248"/>
      <c r="E252" s="249"/>
      <c r="F252" s="249"/>
      <c r="G252" s="249"/>
      <c r="H252" s="4"/>
      <c r="I252" s="254"/>
      <c r="J252" s="254"/>
      <c r="K252" s="439"/>
      <c r="L252" s="254"/>
      <c r="M252" s="254"/>
      <c r="N252" s="254"/>
      <c r="O252" s="254"/>
      <c r="P252" s="254"/>
      <c r="Q252" s="254"/>
      <c r="R252" s="294"/>
      <c r="S252" s="254"/>
      <c r="T252" s="254"/>
      <c r="U252" s="254"/>
      <c r="V252" s="254"/>
      <c r="W252" s="254"/>
      <c r="X252" s="254"/>
      <c r="Y252" s="254"/>
      <c r="Z252" s="254"/>
      <c r="AA252" s="254"/>
      <c r="AB252" s="254"/>
      <c r="AC252" s="254"/>
      <c r="AD252" s="254"/>
      <c r="AE252" s="294"/>
      <c r="AF252" s="254"/>
      <c r="AG252" s="254"/>
      <c r="AH252" s="254"/>
      <c r="AI252" s="254"/>
      <c r="AJ252" s="254"/>
      <c r="AK252" s="254"/>
      <c r="AL252" s="254"/>
      <c r="AM252" s="254"/>
      <c r="AN252" s="254"/>
      <c r="AO252" s="254"/>
      <c r="AP252" s="254"/>
      <c r="AQ252" s="254"/>
      <c r="AR252" s="254"/>
      <c r="AS252" s="254"/>
      <c r="AT252" s="254"/>
      <c r="AU252" s="254"/>
      <c r="AV252" s="254"/>
      <c r="AW252" s="254"/>
      <c r="AX252" s="254"/>
      <c r="AY252" s="254"/>
      <c r="AZ252" s="254"/>
      <c r="BA252" s="254"/>
      <c r="BB252" s="254"/>
      <c r="BC252" s="254"/>
      <c r="BD252" s="254"/>
      <c r="BE252" s="254"/>
      <c r="BF252" s="254"/>
      <c r="BG252" s="254"/>
      <c r="BH252" s="254"/>
      <c r="BI252" s="254"/>
      <c r="BJ252" s="254"/>
      <c r="BK252" s="254"/>
      <c r="BL252" s="254"/>
      <c r="BM252" s="442">
        <v>3</v>
      </c>
      <c r="BN252" s="254"/>
      <c r="BO252" s="318" t="s">
        <v>1456</v>
      </c>
      <c r="BP252" s="573" t="s">
        <v>1457</v>
      </c>
      <c r="BQ252" s="254"/>
      <c r="BR252" s="254"/>
      <c r="BS252" s="254"/>
      <c r="BT252" s="254"/>
      <c r="BU252" s="254"/>
      <c r="BV252" s="254"/>
      <c r="BW252" s="254"/>
      <c r="BX252" s="254"/>
      <c r="BY252" s="254"/>
      <c r="BZ252" s="254"/>
    </row>
    <row r="253" spans="1:78" ht="12.75" customHeight="1" x14ac:dyDescent="0.25">
      <c r="A253" s="4"/>
      <c r="B253" s="4"/>
      <c r="C253" s="248"/>
      <c r="D253" s="248"/>
      <c r="E253" s="249"/>
      <c r="F253" s="249"/>
      <c r="G253" s="249"/>
      <c r="H253" s="4"/>
      <c r="I253" s="254"/>
      <c r="J253" s="254"/>
      <c r="K253" s="439"/>
      <c r="L253" s="254"/>
      <c r="M253" s="254"/>
      <c r="N253" s="254"/>
      <c r="O253" s="254"/>
      <c r="P253" s="254"/>
      <c r="Q253" s="254"/>
      <c r="R253" s="294"/>
      <c r="S253" s="254"/>
      <c r="T253" s="254"/>
      <c r="U253" s="254"/>
      <c r="V253" s="254"/>
      <c r="W253" s="254"/>
      <c r="X253" s="254"/>
      <c r="Y253" s="254"/>
      <c r="Z253" s="254"/>
      <c r="AA253" s="254"/>
      <c r="AB253" s="254"/>
      <c r="AC253" s="254"/>
      <c r="AD253" s="254"/>
      <c r="AE253" s="294"/>
      <c r="AF253" s="254"/>
      <c r="AG253" s="254"/>
      <c r="AH253" s="254"/>
      <c r="AI253" s="254"/>
      <c r="AJ253" s="254"/>
      <c r="AK253" s="254"/>
      <c r="AL253" s="254"/>
      <c r="AM253" s="254"/>
      <c r="AN253" s="254"/>
      <c r="AO253" s="254"/>
      <c r="AP253" s="254"/>
      <c r="AQ253" s="254"/>
      <c r="AR253" s="254"/>
      <c r="AS253" s="254"/>
      <c r="AT253" s="254"/>
      <c r="AU253" s="254"/>
      <c r="AV253" s="254"/>
      <c r="AW253" s="254"/>
      <c r="AX253" s="254"/>
      <c r="AY253" s="254"/>
      <c r="AZ253" s="254"/>
      <c r="BA253" s="254"/>
      <c r="BB253" s="254"/>
      <c r="BC253" s="254"/>
      <c r="BD253" s="254"/>
      <c r="BE253" s="254"/>
      <c r="BF253" s="254"/>
      <c r="BG253" s="254"/>
      <c r="BH253" s="254"/>
      <c r="BI253" s="254"/>
      <c r="BJ253" s="254"/>
      <c r="BK253" s="254"/>
      <c r="BL253" s="254"/>
      <c r="BM253" s="443">
        <v>4</v>
      </c>
      <c r="BN253" s="254"/>
      <c r="BO253" s="318" t="s">
        <v>1458</v>
      </c>
      <c r="BP253" s="462"/>
      <c r="BQ253" s="254"/>
      <c r="BR253" s="254"/>
      <c r="BS253" s="254"/>
      <c r="BT253" s="254"/>
      <c r="BU253" s="254"/>
      <c r="BV253" s="254"/>
      <c r="BW253" s="254"/>
      <c r="BX253" s="254"/>
      <c r="BY253" s="254"/>
      <c r="BZ253" s="254"/>
    </row>
    <row r="254" spans="1:78" ht="12.75" customHeight="1" x14ac:dyDescent="0.25">
      <c r="A254" s="4"/>
      <c r="B254" s="4"/>
      <c r="C254" s="248"/>
      <c r="D254" s="248"/>
      <c r="E254" s="249"/>
      <c r="F254" s="249"/>
      <c r="G254" s="249"/>
      <c r="H254" s="4"/>
      <c r="I254" s="254"/>
      <c r="J254" s="254"/>
      <c r="K254" s="439"/>
      <c r="L254" s="254"/>
      <c r="M254" s="254"/>
      <c r="N254" s="254"/>
      <c r="O254" s="254"/>
      <c r="P254" s="254"/>
      <c r="Q254" s="254"/>
      <c r="R254" s="294"/>
      <c r="S254" s="254"/>
      <c r="T254" s="254"/>
      <c r="U254" s="254"/>
      <c r="V254" s="254"/>
      <c r="W254" s="254"/>
      <c r="X254" s="254"/>
      <c r="Y254" s="254"/>
      <c r="Z254" s="254"/>
      <c r="AA254" s="254"/>
      <c r="AB254" s="254"/>
      <c r="AC254" s="254"/>
      <c r="AD254" s="254"/>
      <c r="AE254" s="294"/>
      <c r="AF254" s="254"/>
      <c r="AG254" s="254"/>
      <c r="AH254" s="254"/>
      <c r="AI254" s="254"/>
      <c r="AJ254" s="254"/>
      <c r="AK254" s="254"/>
      <c r="AL254" s="254"/>
      <c r="AM254" s="254"/>
      <c r="AN254" s="254"/>
      <c r="AO254" s="254"/>
      <c r="AP254" s="254"/>
      <c r="AQ254" s="254"/>
      <c r="AR254" s="254"/>
      <c r="AS254" s="254"/>
      <c r="AT254" s="254"/>
      <c r="AU254" s="254"/>
      <c r="AV254" s="254"/>
      <c r="AW254" s="254"/>
      <c r="AX254" s="254"/>
      <c r="AY254" s="254"/>
      <c r="AZ254" s="254"/>
      <c r="BA254" s="254"/>
      <c r="BB254" s="254"/>
      <c r="BC254" s="254"/>
      <c r="BD254" s="254"/>
      <c r="BE254" s="254"/>
      <c r="BF254" s="254"/>
      <c r="BG254" s="254"/>
      <c r="BH254" s="254"/>
      <c r="BI254" s="254"/>
      <c r="BJ254" s="254"/>
      <c r="BK254" s="254"/>
      <c r="BL254" s="254"/>
      <c r="BM254" s="443">
        <v>5</v>
      </c>
      <c r="BN254" s="254"/>
      <c r="BO254" s="318" t="s">
        <v>1459</v>
      </c>
      <c r="BP254" s="463"/>
      <c r="BQ254" s="254"/>
      <c r="BR254" s="254"/>
      <c r="BS254" s="254"/>
      <c r="BT254" s="254"/>
      <c r="BU254" s="254"/>
      <c r="BV254" s="254"/>
      <c r="BW254" s="254"/>
      <c r="BX254" s="254"/>
      <c r="BY254" s="254"/>
      <c r="BZ254" s="254"/>
    </row>
    <row r="255" spans="1:78" ht="12.75" customHeight="1" x14ac:dyDescent="0.25">
      <c r="A255" s="4"/>
      <c r="B255" s="4"/>
      <c r="C255" s="248"/>
      <c r="D255" s="248"/>
      <c r="E255" s="249"/>
      <c r="F255" s="249"/>
      <c r="G255" s="249"/>
      <c r="H255" s="4"/>
      <c r="I255" s="254"/>
      <c r="J255" s="254"/>
      <c r="K255" s="439"/>
      <c r="L255" s="254"/>
      <c r="M255" s="254"/>
      <c r="N255" s="254"/>
      <c r="O255" s="254"/>
      <c r="P255" s="254"/>
      <c r="Q255" s="254"/>
      <c r="R255" s="294"/>
      <c r="S255" s="254"/>
      <c r="T255" s="254"/>
      <c r="U255" s="254"/>
      <c r="V255" s="254"/>
      <c r="W255" s="254"/>
      <c r="X255" s="254"/>
      <c r="Y255" s="254"/>
      <c r="Z255" s="254"/>
      <c r="AA255" s="254"/>
      <c r="AB255" s="254"/>
      <c r="AC255" s="254"/>
      <c r="AD255" s="254"/>
      <c r="AE255" s="294"/>
      <c r="AF255" s="254"/>
      <c r="AG255" s="254"/>
      <c r="AH255" s="254"/>
      <c r="AI255" s="254"/>
      <c r="AJ255" s="254"/>
      <c r="AK255" s="254"/>
      <c r="AL255" s="254"/>
      <c r="AM255" s="254"/>
      <c r="AN255" s="254"/>
      <c r="AO255" s="254"/>
      <c r="AP255" s="254"/>
      <c r="AQ255" s="254"/>
      <c r="AR255" s="254"/>
      <c r="AS255" s="254"/>
      <c r="AT255" s="254"/>
      <c r="AU255" s="254"/>
      <c r="AV255" s="254"/>
      <c r="AW255" s="254"/>
      <c r="AX255" s="254"/>
      <c r="AY255" s="254"/>
      <c r="AZ255" s="254"/>
      <c r="BA255" s="254"/>
      <c r="BB255" s="254"/>
      <c r="BC255" s="254"/>
      <c r="BD255" s="254"/>
      <c r="BE255" s="254"/>
      <c r="BF255" s="254"/>
      <c r="BG255" s="254"/>
      <c r="BH255" s="254"/>
      <c r="BI255" s="254"/>
      <c r="BJ255" s="254"/>
      <c r="BK255" s="254"/>
      <c r="BL255" s="254"/>
      <c r="BM255" s="254"/>
      <c r="BN255" s="254"/>
      <c r="BO255" s="318" t="s">
        <v>1460</v>
      </c>
      <c r="BP255" s="573" t="s">
        <v>1461</v>
      </c>
      <c r="BQ255" s="254"/>
      <c r="BR255" s="254"/>
      <c r="BS255" s="254"/>
      <c r="BT255" s="254"/>
      <c r="BU255" s="254"/>
      <c r="BV255" s="254"/>
      <c r="BW255" s="254"/>
      <c r="BX255" s="254"/>
      <c r="BY255" s="254"/>
      <c r="BZ255" s="254"/>
    </row>
    <row r="256" spans="1:78" ht="12.75" customHeight="1" x14ac:dyDescent="0.25">
      <c r="A256" s="4"/>
      <c r="B256" s="4"/>
      <c r="C256" s="248"/>
      <c r="D256" s="248"/>
      <c r="E256" s="249"/>
      <c r="F256" s="249"/>
      <c r="G256" s="249"/>
      <c r="H256" s="4"/>
      <c r="I256" s="254"/>
      <c r="J256" s="254"/>
      <c r="K256" s="439"/>
      <c r="L256" s="254"/>
      <c r="M256" s="254"/>
      <c r="N256" s="254"/>
      <c r="O256" s="254"/>
      <c r="P256" s="254"/>
      <c r="Q256" s="254"/>
      <c r="R256" s="294"/>
      <c r="S256" s="254"/>
      <c r="T256" s="254"/>
      <c r="U256" s="254"/>
      <c r="V256" s="254"/>
      <c r="W256" s="254"/>
      <c r="X256" s="254"/>
      <c r="Y256" s="254"/>
      <c r="Z256" s="254"/>
      <c r="AA256" s="254"/>
      <c r="AB256" s="254"/>
      <c r="AC256" s="254"/>
      <c r="AD256" s="254"/>
      <c r="AE256" s="294"/>
      <c r="AF256" s="254"/>
      <c r="AG256" s="254"/>
      <c r="AH256" s="254"/>
      <c r="AI256" s="254"/>
      <c r="AJ256" s="254"/>
      <c r="AK256" s="254"/>
      <c r="AL256" s="254"/>
      <c r="AM256" s="254"/>
      <c r="AN256" s="254"/>
      <c r="AO256" s="254"/>
      <c r="AP256" s="254"/>
      <c r="AQ256" s="254"/>
      <c r="AR256" s="254"/>
      <c r="AS256" s="254"/>
      <c r="AT256" s="254"/>
      <c r="AU256" s="254"/>
      <c r="AV256" s="254"/>
      <c r="AW256" s="254"/>
      <c r="AX256" s="254"/>
      <c r="AY256" s="254"/>
      <c r="AZ256" s="254"/>
      <c r="BA256" s="254"/>
      <c r="BB256" s="254"/>
      <c r="BC256" s="254"/>
      <c r="BD256" s="254"/>
      <c r="BE256" s="254"/>
      <c r="BF256" s="254"/>
      <c r="BG256" s="254"/>
      <c r="BH256" s="254"/>
      <c r="BI256" s="254"/>
      <c r="BJ256" s="254"/>
      <c r="BK256" s="254"/>
      <c r="BL256" s="254"/>
      <c r="BM256" s="250"/>
      <c r="BN256" s="254"/>
      <c r="BO256" s="318" t="s">
        <v>1462</v>
      </c>
      <c r="BP256" s="462"/>
      <c r="BQ256" s="254"/>
      <c r="BR256" s="254"/>
      <c r="BS256" s="254"/>
      <c r="BT256" s="254"/>
      <c r="BU256" s="254"/>
      <c r="BV256" s="254"/>
      <c r="BW256" s="254"/>
      <c r="BX256" s="254"/>
      <c r="BY256" s="254"/>
      <c r="BZ256" s="254"/>
    </row>
    <row r="257" spans="1:78" ht="12.75" customHeight="1" x14ac:dyDescent="0.25">
      <c r="A257" s="4"/>
      <c r="B257" s="4"/>
      <c r="C257" s="248"/>
      <c r="D257" s="248"/>
      <c r="E257" s="249"/>
      <c r="F257" s="249"/>
      <c r="G257" s="249"/>
      <c r="H257" s="4"/>
      <c r="I257" s="254"/>
      <c r="J257" s="254"/>
      <c r="K257" s="439"/>
      <c r="L257" s="254"/>
      <c r="M257" s="254"/>
      <c r="N257" s="254"/>
      <c r="O257" s="254"/>
      <c r="P257" s="254"/>
      <c r="Q257" s="254"/>
      <c r="R257" s="294"/>
      <c r="S257" s="254"/>
      <c r="T257" s="254"/>
      <c r="U257" s="254"/>
      <c r="V257" s="254"/>
      <c r="W257" s="254"/>
      <c r="X257" s="254"/>
      <c r="Y257" s="254"/>
      <c r="Z257" s="254"/>
      <c r="AA257" s="254"/>
      <c r="AB257" s="254"/>
      <c r="AC257" s="254"/>
      <c r="AD257" s="254"/>
      <c r="AE257" s="294"/>
      <c r="AF257" s="254"/>
      <c r="AG257" s="254"/>
      <c r="AH257" s="254"/>
      <c r="AI257" s="254"/>
      <c r="AJ257" s="254"/>
      <c r="AK257" s="254"/>
      <c r="AL257" s="254"/>
      <c r="AM257" s="254"/>
      <c r="AN257" s="254"/>
      <c r="AO257" s="254"/>
      <c r="AP257" s="254"/>
      <c r="AQ257" s="254"/>
      <c r="AR257" s="254"/>
      <c r="AS257" s="254"/>
      <c r="AT257" s="254"/>
      <c r="AU257" s="254"/>
      <c r="AV257" s="254"/>
      <c r="AW257" s="254"/>
      <c r="AX257" s="254"/>
      <c r="AY257" s="254"/>
      <c r="AZ257" s="254"/>
      <c r="BA257" s="254"/>
      <c r="BB257" s="254"/>
      <c r="BC257" s="254"/>
      <c r="BD257" s="254"/>
      <c r="BE257" s="254"/>
      <c r="BF257" s="254"/>
      <c r="BG257" s="254"/>
      <c r="BH257" s="254"/>
      <c r="BI257" s="254"/>
      <c r="BJ257" s="254"/>
      <c r="BK257" s="254"/>
      <c r="BL257" s="254"/>
      <c r="BM257" s="250"/>
      <c r="BN257" s="254"/>
      <c r="BO257" s="318" t="s">
        <v>1463</v>
      </c>
      <c r="BP257" s="463"/>
      <c r="BQ257" s="254"/>
      <c r="BR257" s="254"/>
      <c r="BS257" s="254"/>
      <c r="BT257" s="254"/>
      <c r="BU257" s="254"/>
      <c r="BV257" s="254"/>
      <c r="BW257" s="254"/>
      <c r="BX257" s="254"/>
      <c r="BY257" s="254"/>
      <c r="BZ257" s="254"/>
    </row>
    <row r="258" spans="1:78" ht="12.75" customHeight="1" x14ac:dyDescent="0.25">
      <c r="A258" s="4"/>
      <c r="B258" s="4"/>
      <c r="C258" s="248"/>
      <c r="D258" s="248"/>
      <c r="E258" s="249"/>
      <c r="F258" s="249"/>
      <c r="G258" s="249"/>
      <c r="H258" s="4"/>
      <c r="I258" s="254"/>
      <c r="J258" s="254"/>
      <c r="K258" s="439"/>
      <c r="L258" s="254"/>
      <c r="M258" s="254"/>
      <c r="N258" s="254"/>
      <c r="O258" s="254"/>
      <c r="P258" s="254"/>
      <c r="Q258" s="254"/>
      <c r="R258" s="294"/>
      <c r="S258" s="254"/>
      <c r="T258" s="254"/>
      <c r="U258" s="254"/>
      <c r="V258" s="254"/>
      <c r="W258" s="254"/>
      <c r="X258" s="254"/>
      <c r="Y258" s="254"/>
      <c r="Z258" s="254"/>
      <c r="AA258" s="254"/>
      <c r="AB258" s="254"/>
      <c r="AC258" s="254"/>
      <c r="AD258" s="254"/>
      <c r="AE258" s="294"/>
      <c r="AF258" s="254"/>
      <c r="AG258" s="254"/>
      <c r="AH258" s="254"/>
      <c r="AI258" s="254"/>
      <c r="AJ258" s="254"/>
      <c r="AK258" s="254"/>
      <c r="AL258" s="254"/>
      <c r="AM258" s="254"/>
      <c r="AN258" s="254"/>
      <c r="AO258" s="254"/>
      <c r="AP258" s="254"/>
      <c r="AQ258" s="254"/>
      <c r="AR258" s="254"/>
      <c r="AS258" s="254"/>
      <c r="AT258" s="254"/>
      <c r="AU258" s="254"/>
      <c r="AV258" s="254"/>
      <c r="AW258" s="254"/>
      <c r="AX258" s="254"/>
      <c r="AY258" s="254"/>
      <c r="AZ258" s="254"/>
      <c r="BA258" s="254"/>
      <c r="BB258" s="254"/>
      <c r="BC258" s="254"/>
      <c r="BD258" s="254"/>
      <c r="BE258" s="254"/>
      <c r="BF258" s="254"/>
      <c r="BG258" s="254"/>
      <c r="BH258" s="254"/>
      <c r="BI258" s="254"/>
      <c r="BJ258" s="254"/>
      <c r="BK258" s="254"/>
      <c r="BL258" s="254"/>
      <c r="BM258" s="440" t="s">
        <v>292</v>
      </c>
      <c r="BN258" s="254"/>
      <c r="BO258" s="318" t="s">
        <v>1464</v>
      </c>
      <c r="BP258" s="573" t="s">
        <v>1465</v>
      </c>
      <c r="BQ258" s="254"/>
      <c r="BR258" s="254"/>
      <c r="BS258" s="254"/>
      <c r="BT258" s="254"/>
      <c r="BU258" s="254"/>
      <c r="BV258" s="254"/>
      <c r="BW258" s="254"/>
      <c r="BX258" s="254"/>
      <c r="BY258" s="254"/>
      <c r="BZ258" s="254"/>
    </row>
    <row r="259" spans="1:78" ht="12.75" customHeight="1" x14ac:dyDescent="0.25">
      <c r="A259" s="4"/>
      <c r="B259" s="4"/>
      <c r="C259" s="248"/>
      <c r="D259" s="248"/>
      <c r="E259" s="249"/>
      <c r="F259" s="249"/>
      <c r="G259" s="249"/>
      <c r="H259" s="4"/>
      <c r="I259" s="254"/>
      <c r="J259" s="254"/>
      <c r="K259" s="439"/>
      <c r="L259" s="254"/>
      <c r="M259" s="254"/>
      <c r="N259" s="254"/>
      <c r="O259" s="254"/>
      <c r="P259" s="254"/>
      <c r="Q259" s="254"/>
      <c r="R259" s="294"/>
      <c r="S259" s="254"/>
      <c r="T259" s="254"/>
      <c r="U259" s="254"/>
      <c r="V259" s="254"/>
      <c r="W259" s="254"/>
      <c r="X259" s="254"/>
      <c r="Y259" s="254"/>
      <c r="Z259" s="254"/>
      <c r="AA259" s="254"/>
      <c r="AB259" s="254"/>
      <c r="AC259" s="254"/>
      <c r="AD259" s="254"/>
      <c r="AE259" s="294"/>
      <c r="AF259" s="254"/>
      <c r="AG259" s="254"/>
      <c r="AH259" s="254"/>
      <c r="AI259" s="254"/>
      <c r="AJ259" s="254"/>
      <c r="AK259" s="254"/>
      <c r="AL259" s="254"/>
      <c r="AM259" s="254"/>
      <c r="AN259" s="254"/>
      <c r="AO259" s="254"/>
      <c r="AP259" s="254"/>
      <c r="AQ259" s="254"/>
      <c r="AR259" s="254"/>
      <c r="AS259" s="254"/>
      <c r="AT259" s="254"/>
      <c r="AU259" s="254"/>
      <c r="AV259" s="254"/>
      <c r="AW259" s="254"/>
      <c r="AX259" s="254"/>
      <c r="AY259" s="254"/>
      <c r="AZ259" s="254"/>
      <c r="BA259" s="254"/>
      <c r="BB259" s="254"/>
      <c r="BC259" s="254"/>
      <c r="BD259" s="254"/>
      <c r="BE259" s="254"/>
      <c r="BF259" s="254"/>
      <c r="BG259" s="254"/>
      <c r="BH259" s="254"/>
      <c r="BI259" s="254"/>
      <c r="BJ259" s="254"/>
      <c r="BK259" s="254"/>
      <c r="BL259" s="254"/>
      <c r="BM259" s="442">
        <v>5</v>
      </c>
      <c r="BN259" s="254"/>
      <c r="BO259" s="318" t="s">
        <v>1466</v>
      </c>
      <c r="BP259" s="462"/>
      <c r="BQ259" s="254"/>
      <c r="BR259" s="254"/>
      <c r="BS259" s="254"/>
      <c r="BT259" s="254"/>
      <c r="BU259" s="254"/>
      <c r="BV259" s="254"/>
      <c r="BW259" s="254"/>
      <c r="BX259" s="254"/>
      <c r="BY259" s="254"/>
      <c r="BZ259" s="254"/>
    </row>
    <row r="260" spans="1:78" ht="12.75" customHeight="1" x14ac:dyDescent="0.25">
      <c r="A260" s="4"/>
      <c r="B260" s="4"/>
      <c r="C260" s="248"/>
      <c r="D260" s="248"/>
      <c r="E260" s="249"/>
      <c r="F260" s="249"/>
      <c r="G260" s="249"/>
      <c r="H260" s="4"/>
      <c r="I260" s="254"/>
      <c r="J260" s="254"/>
      <c r="K260" s="439"/>
      <c r="L260" s="254"/>
      <c r="M260" s="254"/>
      <c r="N260" s="254"/>
      <c r="O260" s="254"/>
      <c r="P260" s="254"/>
      <c r="Q260" s="254"/>
      <c r="R260" s="294"/>
      <c r="S260" s="254"/>
      <c r="T260" s="254"/>
      <c r="U260" s="254"/>
      <c r="V260" s="254"/>
      <c r="W260" s="254"/>
      <c r="X260" s="254"/>
      <c r="Y260" s="254"/>
      <c r="Z260" s="254"/>
      <c r="AA260" s="254"/>
      <c r="AB260" s="254"/>
      <c r="AC260" s="254"/>
      <c r="AD260" s="254"/>
      <c r="AE260" s="294"/>
      <c r="AF260" s="254"/>
      <c r="AG260" s="254"/>
      <c r="AH260" s="254"/>
      <c r="AI260" s="254"/>
      <c r="AJ260" s="254"/>
      <c r="AK260" s="254"/>
      <c r="AL260" s="254"/>
      <c r="AM260" s="254"/>
      <c r="AN260" s="254"/>
      <c r="AO260" s="254"/>
      <c r="AP260" s="254"/>
      <c r="AQ260" s="254"/>
      <c r="AR260" s="254"/>
      <c r="AS260" s="254"/>
      <c r="AT260" s="254"/>
      <c r="AU260" s="254"/>
      <c r="AV260" s="254"/>
      <c r="AW260" s="254"/>
      <c r="AX260" s="254"/>
      <c r="AY260" s="254"/>
      <c r="AZ260" s="254"/>
      <c r="BA260" s="254"/>
      <c r="BB260" s="254"/>
      <c r="BC260" s="254"/>
      <c r="BD260" s="254"/>
      <c r="BE260" s="254"/>
      <c r="BF260" s="254"/>
      <c r="BG260" s="254"/>
      <c r="BH260" s="254"/>
      <c r="BI260" s="254"/>
      <c r="BJ260" s="254"/>
      <c r="BK260" s="254"/>
      <c r="BL260" s="254"/>
      <c r="BM260" s="442">
        <v>10</v>
      </c>
      <c r="BN260" s="254"/>
      <c r="BO260" s="318" t="s">
        <v>1467</v>
      </c>
      <c r="BP260" s="462"/>
      <c r="BQ260" s="254"/>
      <c r="BR260" s="254"/>
      <c r="BS260" s="254"/>
      <c r="BT260" s="254"/>
      <c r="BU260" s="254"/>
      <c r="BV260" s="254"/>
      <c r="BW260" s="254"/>
      <c r="BX260" s="254"/>
      <c r="BY260" s="254"/>
      <c r="BZ260" s="254"/>
    </row>
    <row r="261" spans="1:78" ht="12.75" customHeight="1" x14ac:dyDescent="0.25">
      <c r="A261" s="4"/>
      <c r="B261" s="4"/>
      <c r="C261" s="248"/>
      <c r="D261" s="248"/>
      <c r="E261" s="249"/>
      <c r="F261" s="249"/>
      <c r="G261" s="249"/>
      <c r="H261" s="4"/>
      <c r="I261" s="254"/>
      <c r="J261" s="254"/>
      <c r="K261" s="439"/>
      <c r="L261" s="254"/>
      <c r="M261" s="254"/>
      <c r="N261" s="254"/>
      <c r="O261" s="254"/>
      <c r="P261" s="254"/>
      <c r="Q261" s="254"/>
      <c r="R261" s="294"/>
      <c r="S261" s="254"/>
      <c r="T261" s="254"/>
      <c r="U261" s="254"/>
      <c r="V261" s="254"/>
      <c r="W261" s="254"/>
      <c r="X261" s="254"/>
      <c r="Y261" s="254"/>
      <c r="Z261" s="254"/>
      <c r="AA261" s="254"/>
      <c r="AB261" s="254"/>
      <c r="AC261" s="254"/>
      <c r="AD261" s="254"/>
      <c r="AE261" s="294"/>
      <c r="AF261" s="254"/>
      <c r="AG261" s="254"/>
      <c r="AH261" s="254"/>
      <c r="AI261" s="254"/>
      <c r="AJ261" s="254"/>
      <c r="AK261" s="254"/>
      <c r="AL261" s="254"/>
      <c r="AM261" s="254"/>
      <c r="AN261" s="254"/>
      <c r="AO261" s="254"/>
      <c r="AP261" s="254"/>
      <c r="AQ261" s="254"/>
      <c r="AR261" s="254"/>
      <c r="AS261" s="254"/>
      <c r="AT261" s="254"/>
      <c r="AU261" s="254"/>
      <c r="AV261" s="254"/>
      <c r="AW261" s="254"/>
      <c r="AX261" s="254"/>
      <c r="AY261" s="254"/>
      <c r="AZ261" s="254"/>
      <c r="BA261" s="254"/>
      <c r="BB261" s="254"/>
      <c r="BC261" s="254"/>
      <c r="BD261" s="254"/>
      <c r="BE261" s="254"/>
      <c r="BF261" s="254"/>
      <c r="BG261" s="254"/>
      <c r="BH261" s="254"/>
      <c r="BI261" s="254"/>
      <c r="BJ261" s="254"/>
      <c r="BK261" s="254"/>
      <c r="BL261" s="254"/>
      <c r="BM261" s="442">
        <v>20</v>
      </c>
      <c r="BN261" s="254"/>
      <c r="BO261" s="254"/>
      <c r="BP261" s="254"/>
      <c r="BQ261" s="254"/>
      <c r="BR261" s="254"/>
      <c r="BS261" s="254"/>
      <c r="BT261" s="254"/>
      <c r="BU261" s="254"/>
      <c r="BV261" s="254"/>
      <c r="BW261" s="254"/>
      <c r="BX261" s="254"/>
      <c r="BY261" s="254"/>
      <c r="BZ261" s="254"/>
    </row>
    <row r="262" spans="1:78" ht="12.75" customHeight="1" x14ac:dyDescent="0.25">
      <c r="A262" s="4"/>
      <c r="B262" s="4"/>
      <c r="C262" s="248"/>
      <c r="D262" s="248"/>
      <c r="E262" s="249"/>
      <c r="F262" s="249"/>
      <c r="G262" s="249"/>
      <c r="H262" s="4"/>
      <c r="I262" s="254"/>
      <c r="J262" s="254"/>
      <c r="K262" s="439"/>
      <c r="L262" s="254"/>
      <c r="M262" s="254"/>
      <c r="N262" s="254"/>
      <c r="O262" s="254"/>
      <c r="P262" s="254"/>
      <c r="Q262" s="254"/>
      <c r="R262" s="294"/>
      <c r="S262" s="254"/>
      <c r="T262" s="254"/>
      <c r="U262" s="254"/>
      <c r="V262" s="254"/>
      <c r="W262" s="254"/>
      <c r="X262" s="254"/>
      <c r="Y262" s="254"/>
      <c r="Z262" s="254"/>
      <c r="AA262" s="254"/>
      <c r="AB262" s="254"/>
      <c r="AC262" s="254"/>
      <c r="AD262" s="254"/>
      <c r="AE262" s="294"/>
      <c r="AF262" s="254"/>
      <c r="AG262" s="254"/>
      <c r="AH262" s="254"/>
      <c r="AI262" s="254"/>
      <c r="AJ262" s="254"/>
      <c r="AK262" s="254"/>
      <c r="AL262" s="254"/>
      <c r="AM262" s="254"/>
      <c r="AN262" s="254"/>
      <c r="AO262" s="254"/>
      <c r="AP262" s="254"/>
      <c r="AQ262" s="254"/>
      <c r="AR262" s="254"/>
      <c r="AS262" s="254"/>
      <c r="AT262" s="254"/>
      <c r="AU262" s="254"/>
      <c r="AV262" s="254"/>
      <c r="AW262" s="254"/>
      <c r="AX262" s="254"/>
      <c r="AY262" s="254"/>
      <c r="AZ262" s="254"/>
      <c r="BA262" s="254"/>
      <c r="BB262" s="254"/>
      <c r="BC262" s="254"/>
      <c r="BD262" s="254"/>
      <c r="BE262" s="254"/>
      <c r="BF262" s="254"/>
      <c r="BG262" s="254"/>
      <c r="BH262" s="254"/>
      <c r="BI262" s="254"/>
      <c r="BJ262" s="254"/>
      <c r="BK262" s="254"/>
      <c r="BL262" s="254"/>
      <c r="BM262" s="254"/>
      <c r="BN262" s="254"/>
      <c r="BO262" s="254"/>
      <c r="BP262" s="254"/>
      <c r="BQ262" s="254"/>
      <c r="BR262" s="254"/>
      <c r="BS262" s="254"/>
      <c r="BT262" s="254"/>
      <c r="BU262" s="254"/>
      <c r="BV262" s="254"/>
      <c r="BW262" s="254"/>
      <c r="BX262" s="254"/>
      <c r="BY262" s="254"/>
      <c r="BZ262" s="254"/>
    </row>
    <row r="263" spans="1:78" ht="15.75" customHeight="1" x14ac:dyDescent="0.25">
      <c r="A263" s="4"/>
      <c r="B263" s="4"/>
      <c r="C263" s="248"/>
      <c r="D263" s="248"/>
      <c r="E263" s="249"/>
      <c r="F263" s="249"/>
      <c r="G263" s="249"/>
      <c r="H263" s="4"/>
      <c r="I263" s="4"/>
      <c r="J263" s="4"/>
      <c r="K263" s="95"/>
      <c r="L263" s="165"/>
      <c r="M263" s="6"/>
      <c r="N263" s="4"/>
      <c r="O263" s="4"/>
      <c r="P263" s="4"/>
      <c r="Q263" s="4"/>
      <c r="R263" s="28"/>
      <c r="S263" s="4"/>
      <c r="T263" s="4"/>
      <c r="U263" s="444"/>
      <c r="V263" s="4"/>
      <c r="W263" s="4"/>
      <c r="X263" s="4"/>
      <c r="Y263" s="4"/>
      <c r="Z263" s="4"/>
      <c r="AA263" s="4"/>
      <c r="AB263" s="4"/>
      <c r="AC263" s="4"/>
      <c r="AD263" s="4"/>
      <c r="AE263" s="28"/>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row>
    <row r="264" spans="1:78" ht="15.75" customHeight="1" x14ac:dyDescent="0.25">
      <c r="A264" s="4"/>
      <c r="B264" s="4"/>
      <c r="C264" s="248"/>
      <c r="D264" s="248"/>
      <c r="E264" s="249"/>
      <c r="F264" s="249"/>
      <c r="G264" s="249"/>
      <c r="H264" s="4"/>
      <c r="I264" s="4"/>
      <c r="J264" s="4"/>
      <c r="K264" s="95"/>
      <c r="L264" s="165"/>
      <c r="M264" s="6"/>
      <c r="N264" s="4"/>
      <c r="O264" s="4"/>
      <c r="P264" s="4"/>
      <c r="Q264" s="4"/>
      <c r="R264" s="28"/>
      <c r="S264" s="4"/>
      <c r="T264" s="4"/>
      <c r="U264" s="444"/>
      <c r="V264" s="4"/>
      <c r="W264" s="4"/>
      <c r="X264" s="4"/>
      <c r="Y264" s="4"/>
      <c r="Z264" s="4"/>
      <c r="AA264" s="4"/>
      <c r="AB264" s="4"/>
      <c r="AC264" s="4"/>
      <c r="AD264" s="4"/>
      <c r="AE264" s="28"/>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row>
    <row r="265" spans="1:78" ht="15.75" customHeight="1" x14ac:dyDescent="0.25">
      <c r="A265" s="4"/>
      <c r="B265" s="4"/>
      <c r="C265" s="248"/>
      <c r="D265" s="248"/>
      <c r="E265" s="249"/>
      <c r="F265" s="249"/>
      <c r="G265" s="249"/>
      <c r="H265" s="4"/>
      <c r="I265" s="4"/>
      <c r="J265" s="4"/>
      <c r="K265" s="95"/>
      <c r="L265" s="165"/>
      <c r="M265" s="6"/>
      <c r="N265" s="4"/>
      <c r="O265" s="4"/>
      <c r="P265" s="4"/>
      <c r="Q265" s="4"/>
      <c r="R265" s="28"/>
      <c r="S265" s="4"/>
      <c r="T265" s="4"/>
      <c r="U265" s="444"/>
      <c r="V265" s="4"/>
      <c r="W265" s="4"/>
      <c r="X265" s="4"/>
      <c r="Y265" s="4"/>
      <c r="Z265" s="4"/>
      <c r="AA265" s="4"/>
      <c r="AB265" s="4"/>
      <c r="AC265" s="4"/>
      <c r="AD265" s="4"/>
      <c r="AE265" s="28"/>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row>
    <row r="266" spans="1:78" ht="15.75" customHeight="1" x14ac:dyDescent="0.25">
      <c r="A266" s="4"/>
      <c r="B266" s="4"/>
      <c r="C266" s="248"/>
      <c r="D266" s="248"/>
      <c r="E266" s="249"/>
      <c r="F266" s="249"/>
      <c r="G266" s="249"/>
      <c r="H266" s="4"/>
      <c r="I266" s="4"/>
      <c r="J266" s="4"/>
      <c r="K266" s="95"/>
      <c r="L266" s="165"/>
      <c r="M266" s="6"/>
      <c r="N266" s="4"/>
      <c r="O266" s="4"/>
      <c r="P266" s="4"/>
      <c r="Q266" s="4"/>
      <c r="R266" s="28"/>
      <c r="S266" s="4"/>
      <c r="T266" s="4"/>
      <c r="U266" s="444"/>
      <c r="V266" s="4"/>
      <c r="W266" s="4"/>
      <c r="X266" s="4"/>
      <c r="Y266" s="4"/>
      <c r="Z266" s="4"/>
      <c r="AA266" s="4"/>
      <c r="AB266" s="4"/>
      <c r="AC266" s="4"/>
      <c r="AD266" s="4"/>
      <c r="AE266" s="28"/>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row>
    <row r="267" spans="1:78" ht="15.75" customHeight="1" x14ac:dyDescent="0.25">
      <c r="A267" s="4"/>
      <c r="B267" s="4"/>
      <c r="C267" s="248"/>
      <c r="D267" s="248"/>
      <c r="E267" s="249"/>
      <c r="F267" s="249"/>
      <c r="G267" s="249"/>
      <c r="H267" s="4"/>
      <c r="I267" s="4"/>
      <c r="J267" s="4"/>
      <c r="K267" s="95"/>
      <c r="L267" s="165"/>
      <c r="M267" s="6"/>
      <c r="N267" s="4"/>
      <c r="O267" s="4"/>
      <c r="P267" s="4"/>
      <c r="Q267" s="4"/>
      <c r="R267" s="28"/>
      <c r="S267" s="4"/>
      <c r="T267" s="4"/>
      <c r="U267" s="444"/>
      <c r="V267" s="4"/>
      <c r="W267" s="4"/>
      <c r="X267" s="4"/>
      <c r="Y267" s="4"/>
      <c r="Z267" s="4"/>
      <c r="AA267" s="4"/>
      <c r="AB267" s="4"/>
      <c r="AC267" s="4"/>
      <c r="AD267" s="4"/>
      <c r="AE267" s="28"/>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row>
    <row r="268" spans="1:78" ht="15.75" customHeight="1" x14ac:dyDescent="0.25">
      <c r="A268" s="4"/>
      <c r="B268" s="4"/>
      <c r="C268" s="248"/>
      <c r="D268" s="248"/>
      <c r="E268" s="249"/>
      <c r="F268" s="249"/>
      <c r="G268" s="249"/>
      <c r="H268" s="4"/>
      <c r="I268" s="4"/>
      <c r="J268" s="4"/>
      <c r="K268" s="95"/>
      <c r="L268" s="165"/>
      <c r="M268" s="6"/>
      <c r="N268" s="4"/>
      <c r="O268" s="4"/>
      <c r="P268" s="4"/>
      <c r="Q268" s="4"/>
      <c r="R268" s="28"/>
      <c r="S268" s="4"/>
      <c r="T268" s="4"/>
      <c r="U268" s="444"/>
      <c r="V268" s="4"/>
      <c r="W268" s="4"/>
      <c r="X268" s="4"/>
      <c r="Y268" s="4"/>
      <c r="Z268" s="4"/>
      <c r="AA268" s="4"/>
      <c r="AB268" s="4"/>
      <c r="AC268" s="4"/>
      <c r="AD268" s="4"/>
      <c r="AE268" s="28"/>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row>
    <row r="269" spans="1:78" ht="15.75" customHeight="1" x14ac:dyDescent="0.25">
      <c r="A269" s="4"/>
      <c r="B269" s="4"/>
      <c r="C269" s="248"/>
      <c r="D269" s="248"/>
      <c r="E269" s="249"/>
      <c r="F269" s="249"/>
      <c r="G269" s="249"/>
      <c r="H269" s="4"/>
      <c r="I269" s="4"/>
      <c r="J269" s="4"/>
      <c r="K269" s="95"/>
      <c r="L269" s="165"/>
      <c r="M269" s="6"/>
      <c r="N269" s="4"/>
      <c r="O269" s="4"/>
      <c r="P269" s="4"/>
      <c r="Q269" s="4"/>
      <c r="R269" s="28"/>
      <c r="S269" s="4"/>
      <c r="T269" s="4"/>
      <c r="U269" s="444"/>
      <c r="V269" s="4"/>
      <c r="W269" s="4"/>
      <c r="X269" s="4"/>
      <c r="Y269" s="4"/>
      <c r="Z269" s="4"/>
      <c r="AA269" s="4"/>
      <c r="AB269" s="4"/>
      <c r="AC269" s="4"/>
      <c r="AD269" s="4"/>
      <c r="AE269" s="28"/>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row>
    <row r="270" spans="1:78" ht="15.75" customHeight="1" x14ac:dyDescent="0.25">
      <c r="A270" s="4"/>
      <c r="B270" s="4"/>
      <c r="C270" s="248"/>
      <c r="D270" s="248"/>
      <c r="E270" s="249"/>
      <c r="F270" s="249"/>
      <c r="G270" s="249"/>
      <c r="H270" s="4"/>
      <c r="I270" s="4"/>
      <c r="J270" s="4"/>
      <c r="K270" s="95"/>
      <c r="L270" s="165"/>
      <c r="M270" s="6"/>
      <c r="N270" s="4"/>
      <c r="O270" s="4"/>
      <c r="P270" s="4"/>
      <c r="Q270" s="4"/>
      <c r="R270" s="28"/>
      <c r="S270" s="4"/>
      <c r="T270" s="4"/>
      <c r="U270" s="444"/>
      <c r="V270" s="4"/>
      <c r="W270" s="4"/>
      <c r="X270" s="4"/>
      <c r="Y270" s="4"/>
      <c r="Z270" s="4"/>
      <c r="AA270" s="4"/>
      <c r="AB270" s="4"/>
      <c r="AC270" s="4"/>
      <c r="AD270" s="4"/>
      <c r="AE270" s="28"/>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row>
    <row r="271" spans="1:78" ht="15.75" customHeight="1" x14ac:dyDescent="0.25">
      <c r="A271" s="4"/>
      <c r="B271" s="4"/>
      <c r="C271" s="248"/>
      <c r="D271" s="248"/>
      <c r="E271" s="249"/>
      <c r="F271" s="249"/>
      <c r="G271" s="249"/>
      <c r="H271" s="4"/>
      <c r="I271" s="4"/>
      <c r="J271" s="4"/>
      <c r="K271" s="95"/>
      <c r="L271" s="165"/>
      <c r="M271" s="6"/>
      <c r="N271" s="4"/>
      <c r="O271" s="4"/>
      <c r="P271" s="4"/>
      <c r="Q271" s="4"/>
      <c r="R271" s="28"/>
      <c r="S271" s="4"/>
      <c r="T271" s="4"/>
      <c r="U271" s="444"/>
      <c r="V271" s="4"/>
      <c r="W271" s="4"/>
      <c r="X271" s="4"/>
      <c r="Y271" s="4"/>
      <c r="Z271" s="4"/>
      <c r="AA271" s="4"/>
      <c r="AB271" s="4"/>
      <c r="AC271" s="4"/>
      <c r="AD271" s="4"/>
      <c r="AE271" s="28"/>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row>
    <row r="272" spans="1:78" ht="15.75" customHeight="1" x14ac:dyDescent="0.25">
      <c r="A272" s="4"/>
      <c r="B272" s="4"/>
      <c r="C272" s="248"/>
      <c r="D272" s="248"/>
      <c r="E272" s="249"/>
      <c r="F272" s="249"/>
      <c r="G272" s="249"/>
      <c r="H272" s="4"/>
      <c r="I272" s="4"/>
      <c r="J272" s="4"/>
      <c r="K272" s="95"/>
      <c r="L272" s="165"/>
      <c r="M272" s="6"/>
      <c r="N272" s="4"/>
      <c r="O272" s="4"/>
      <c r="P272" s="4"/>
      <c r="Q272" s="4"/>
      <c r="R272" s="28"/>
      <c r="S272" s="4"/>
      <c r="T272" s="4"/>
      <c r="U272" s="444"/>
      <c r="V272" s="4"/>
      <c r="W272" s="4"/>
      <c r="X272" s="4"/>
      <c r="Y272" s="4"/>
      <c r="Z272" s="4"/>
      <c r="AA272" s="4"/>
      <c r="AB272" s="4"/>
      <c r="AC272" s="4"/>
      <c r="AD272" s="4"/>
      <c r="AE272" s="28"/>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row>
    <row r="273" spans="1:78" ht="15.75" customHeight="1" x14ac:dyDescent="0.25">
      <c r="A273" s="4"/>
      <c r="B273" s="4"/>
      <c r="C273" s="248"/>
      <c r="D273" s="248"/>
      <c r="E273" s="249"/>
      <c r="F273" s="249"/>
      <c r="G273" s="249"/>
      <c r="H273" s="4"/>
      <c r="I273" s="4"/>
      <c r="J273" s="4"/>
      <c r="K273" s="95"/>
      <c r="L273" s="165"/>
      <c r="M273" s="6"/>
      <c r="N273" s="4"/>
      <c r="O273" s="4"/>
      <c r="P273" s="4"/>
      <c r="Q273" s="4"/>
      <c r="R273" s="28"/>
      <c r="S273" s="4"/>
      <c r="T273" s="4"/>
      <c r="U273" s="444"/>
      <c r="V273" s="4"/>
      <c r="W273" s="4"/>
      <c r="X273" s="4"/>
      <c r="Y273" s="4"/>
      <c r="Z273" s="4"/>
      <c r="AA273" s="4"/>
      <c r="AB273" s="4"/>
      <c r="AC273" s="4"/>
      <c r="AD273" s="4"/>
      <c r="AE273" s="28"/>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row>
    <row r="274" spans="1:78" ht="15.75" customHeight="1" x14ac:dyDescent="0.25">
      <c r="A274" s="4"/>
      <c r="B274" s="4"/>
      <c r="C274" s="248"/>
      <c r="D274" s="248"/>
      <c r="E274" s="249"/>
      <c r="F274" s="249"/>
      <c r="G274" s="249"/>
      <c r="H274" s="4"/>
      <c r="I274" s="4"/>
      <c r="J274" s="4"/>
      <c r="K274" s="95"/>
      <c r="L274" s="165"/>
      <c r="M274" s="6"/>
      <c r="N274" s="4"/>
      <c r="O274" s="4"/>
      <c r="P274" s="4"/>
      <c r="Q274" s="4"/>
      <c r="R274" s="28"/>
      <c r="S274" s="4"/>
      <c r="T274" s="4"/>
      <c r="U274" s="444"/>
      <c r="V274" s="4"/>
      <c r="W274" s="4"/>
      <c r="X274" s="4"/>
      <c r="Y274" s="4"/>
      <c r="Z274" s="4"/>
      <c r="AA274" s="4"/>
      <c r="AB274" s="4"/>
      <c r="AC274" s="4"/>
      <c r="AD274" s="4"/>
      <c r="AE274" s="28"/>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row>
    <row r="275" spans="1:78" ht="15.75" customHeight="1" x14ac:dyDescent="0.25">
      <c r="A275" s="4"/>
      <c r="B275" s="4"/>
      <c r="C275" s="248"/>
      <c r="D275" s="248"/>
      <c r="E275" s="249"/>
      <c r="F275" s="249"/>
      <c r="G275" s="249"/>
      <c r="H275" s="4"/>
      <c r="I275" s="4"/>
      <c r="J275" s="4"/>
      <c r="K275" s="95"/>
      <c r="L275" s="165"/>
      <c r="M275" s="6"/>
      <c r="N275" s="4"/>
      <c r="O275" s="4"/>
      <c r="P275" s="4"/>
      <c r="Q275" s="4"/>
      <c r="R275" s="28"/>
      <c r="S275" s="4"/>
      <c r="T275" s="4"/>
      <c r="U275" s="444"/>
      <c r="V275" s="4"/>
      <c r="W275" s="4"/>
      <c r="X275" s="4"/>
      <c r="Y275" s="4"/>
      <c r="Z275" s="4"/>
      <c r="AA275" s="4"/>
      <c r="AB275" s="4"/>
      <c r="AC275" s="4"/>
      <c r="AD275" s="4"/>
      <c r="AE275" s="28"/>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row>
    <row r="276" spans="1:78" ht="15.75" customHeight="1" x14ac:dyDescent="0.25">
      <c r="A276" s="4"/>
      <c r="B276" s="4"/>
      <c r="C276" s="248"/>
      <c r="D276" s="248"/>
      <c r="E276" s="249"/>
      <c r="F276" s="249"/>
      <c r="G276" s="249"/>
      <c r="H276" s="4"/>
      <c r="I276" s="4"/>
      <c r="J276" s="4"/>
      <c r="K276" s="95"/>
      <c r="L276" s="165"/>
      <c r="M276" s="6"/>
      <c r="N276" s="4"/>
      <c r="O276" s="4"/>
      <c r="P276" s="4"/>
      <c r="Q276" s="4"/>
      <c r="R276" s="28"/>
      <c r="S276" s="4"/>
      <c r="T276" s="4"/>
      <c r="U276" s="444"/>
      <c r="V276" s="4"/>
      <c r="W276" s="4"/>
      <c r="X276" s="4"/>
      <c r="Y276" s="4"/>
      <c r="Z276" s="4"/>
      <c r="AA276" s="4"/>
      <c r="AB276" s="4"/>
      <c r="AC276" s="4"/>
      <c r="AD276" s="4"/>
      <c r="AE276" s="28"/>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row>
    <row r="277" spans="1:78" ht="15.75" customHeight="1" x14ac:dyDescent="0.25">
      <c r="A277" s="4"/>
      <c r="B277" s="4"/>
      <c r="C277" s="248"/>
      <c r="D277" s="248"/>
      <c r="E277" s="249"/>
      <c r="F277" s="249"/>
      <c r="G277" s="249"/>
      <c r="H277" s="4"/>
      <c r="I277" s="4"/>
      <c r="J277" s="4"/>
      <c r="K277" s="95"/>
      <c r="L277" s="165"/>
      <c r="M277" s="6"/>
      <c r="N277" s="4"/>
      <c r="O277" s="4"/>
      <c r="P277" s="4"/>
      <c r="Q277" s="4"/>
      <c r="R277" s="28"/>
      <c r="S277" s="4"/>
      <c r="T277" s="4"/>
      <c r="U277" s="444"/>
      <c r="V277" s="4"/>
      <c r="W277" s="4"/>
      <c r="X277" s="4"/>
      <c r="Y277" s="4"/>
      <c r="Z277" s="4"/>
      <c r="AA277" s="4"/>
      <c r="AB277" s="4"/>
      <c r="AC277" s="4"/>
      <c r="AD277" s="4"/>
      <c r="AE277" s="28"/>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row>
    <row r="278" spans="1:78" ht="15.75" customHeight="1" x14ac:dyDescent="0.25">
      <c r="A278" s="4"/>
      <c r="B278" s="4"/>
      <c r="C278" s="248"/>
      <c r="D278" s="248"/>
      <c r="E278" s="249"/>
      <c r="F278" s="249"/>
      <c r="G278" s="249"/>
      <c r="H278" s="4"/>
      <c r="I278" s="4"/>
      <c r="J278" s="4"/>
      <c r="K278" s="95"/>
      <c r="L278" s="165"/>
      <c r="M278" s="6"/>
      <c r="N278" s="4"/>
      <c r="O278" s="4"/>
      <c r="P278" s="4"/>
      <c r="Q278" s="4"/>
      <c r="R278" s="28"/>
      <c r="S278" s="4"/>
      <c r="T278" s="4"/>
      <c r="U278" s="444"/>
      <c r="V278" s="4"/>
      <c r="W278" s="4"/>
      <c r="X278" s="4"/>
      <c r="Y278" s="4"/>
      <c r="Z278" s="4"/>
      <c r="AA278" s="4"/>
      <c r="AB278" s="4"/>
      <c r="AC278" s="4"/>
      <c r="AD278" s="4"/>
      <c r="AE278" s="28"/>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row>
    <row r="279" spans="1:78" ht="15.75" customHeight="1" x14ac:dyDescent="0.25">
      <c r="A279" s="4"/>
      <c r="B279" s="4"/>
      <c r="C279" s="248"/>
      <c r="D279" s="248"/>
      <c r="E279" s="249"/>
      <c r="F279" s="249"/>
      <c r="G279" s="249"/>
      <c r="H279" s="4"/>
      <c r="I279" s="4"/>
      <c r="J279" s="4"/>
      <c r="K279" s="95"/>
      <c r="L279" s="165"/>
      <c r="M279" s="6"/>
      <c r="N279" s="4"/>
      <c r="O279" s="4"/>
      <c r="P279" s="4"/>
      <c r="Q279" s="4"/>
      <c r="R279" s="28"/>
      <c r="S279" s="4"/>
      <c r="T279" s="4"/>
      <c r="U279" s="444"/>
      <c r="V279" s="4"/>
      <c r="W279" s="4"/>
      <c r="X279" s="4"/>
      <c r="Y279" s="4"/>
      <c r="Z279" s="4"/>
      <c r="AA279" s="4"/>
      <c r="AB279" s="4"/>
      <c r="AC279" s="4"/>
      <c r="AD279" s="4"/>
      <c r="AE279" s="28"/>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row>
    <row r="280" spans="1:78" ht="15.75" customHeight="1" x14ac:dyDescent="0.25">
      <c r="A280" s="4"/>
      <c r="B280" s="4"/>
      <c r="C280" s="248"/>
      <c r="D280" s="248"/>
      <c r="E280" s="249"/>
      <c r="F280" s="249"/>
      <c r="G280" s="249"/>
      <c r="H280" s="4"/>
      <c r="I280" s="4"/>
      <c r="J280" s="4"/>
      <c r="K280" s="95"/>
      <c r="L280" s="165"/>
      <c r="M280" s="6"/>
      <c r="N280" s="4"/>
      <c r="O280" s="4"/>
      <c r="P280" s="4"/>
      <c r="Q280" s="4"/>
      <c r="R280" s="28"/>
      <c r="S280" s="4"/>
      <c r="T280" s="4"/>
      <c r="U280" s="444"/>
      <c r="V280" s="4"/>
      <c r="W280" s="4"/>
      <c r="X280" s="4"/>
      <c r="Y280" s="4"/>
      <c r="Z280" s="4"/>
      <c r="AA280" s="4"/>
      <c r="AB280" s="4"/>
      <c r="AC280" s="4"/>
      <c r="AD280" s="4"/>
      <c r="AE280" s="28"/>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row>
    <row r="281" spans="1:78" ht="15.75" customHeight="1" x14ac:dyDescent="0.25">
      <c r="A281" s="4"/>
      <c r="B281" s="4"/>
      <c r="C281" s="248"/>
      <c r="D281" s="248"/>
      <c r="E281" s="249"/>
      <c r="F281" s="249"/>
      <c r="G281" s="249"/>
      <c r="H281" s="4"/>
      <c r="I281" s="4"/>
      <c r="J281" s="4"/>
      <c r="K281" s="95"/>
      <c r="L281" s="165"/>
      <c r="M281" s="6"/>
      <c r="N281" s="4"/>
      <c r="O281" s="4"/>
      <c r="P281" s="4"/>
      <c r="Q281" s="4"/>
      <c r="R281" s="28"/>
      <c r="S281" s="4"/>
      <c r="T281" s="4"/>
      <c r="U281" s="444"/>
      <c r="V281" s="4"/>
      <c r="W281" s="4"/>
      <c r="X281" s="4"/>
      <c r="Y281" s="4"/>
      <c r="Z281" s="4"/>
      <c r="AA281" s="4"/>
      <c r="AB281" s="4"/>
      <c r="AC281" s="4"/>
      <c r="AD281" s="4"/>
      <c r="AE281" s="28"/>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row>
    <row r="282" spans="1:78" ht="15.75" customHeight="1" x14ac:dyDescent="0.25">
      <c r="A282" s="4"/>
      <c r="B282" s="4"/>
      <c r="C282" s="248"/>
      <c r="D282" s="248"/>
      <c r="E282" s="249"/>
      <c r="F282" s="249"/>
      <c r="G282" s="249"/>
      <c r="H282" s="4"/>
      <c r="I282" s="4"/>
      <c r="J282" s="4"/>
      <c r="K282" s="95"/>
      <c r="L282" s="165"/>
      <c r="M282" s="6"/>
      <c r="N282" s="4"/>
      <c r="O282" s="4"/>
      <c r="P282" s="4"/>
      <c r="Q282" s="4"/>
      <c r="R282" s="28"/>
      <c r="S282" s="4"/>
      <c r="T282" s="4"/>
      <c r="U282" s="444"/>
      <c r="V282" s="4"/>
      <c r="W282" s="4"/>
      <c r="X282" s="4"/>
      <c r="Y282" s="4"/>
      <c r="Z282" s="4"/>
      <c r="AA282" s="4"/>
      <c r="AB282" s="4"/>
      <c r="AC282" s="4"/>
      <c r="AD282" s="4"/>
      <c r="AE282" s="28"/>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row>
    <row r="283" spans="1:78" ht="15.75" customHeight="1" x14ac:dyDescent="0.25">
      <c r="A283" s="4"/>
      <c r="B283" s="4"/>
      <c r="C283" s="248"/>
      <c r="D283" s="248"/>
      <c r="E283" s="249"/>
      <c r="F283" s="249"/>
      <c r="G283" s="249"/>
      <c r="H283" s="4"/>
      <c r="I283" s="4"/>
      <c r="J283" s="4"/>
      <c r="K283" s="95"/>
      <c r="L283" s="165"/>
      <c r="M283" s="6"/>
      <c r="N283" s="4"/>
      <c r="O283" s="4"/>
      <c r="P283" s="4"/>
      <c r="Q283" s="4"/>
      <c r="R283" s="28"/>
      <c r="S283" s="4"/>
      <c r="T283" s="4"/>
      <c r="U283" s="444"/>
      <c r="V283" s="4"/>
      <c r="W283" s="4"/>
      <c r="X283" s="4"/>
      <c r="Y283" s="4"/>
      <c r="Z283" s="4"/>
      <c r="AA283" s="4"/>
      <c r="AB283" s="4"/>
      <c r="AC283" s="4"/>
      <c r="AD283" s="4"/>
      <c r="AE283" s="28"/>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row>
    <row r="284" spans="1:78" ht="15.75" customHeight="1" x14ac:dyDescent="0.25">
      <c r="A284" s="4"/>
      <c r="B284" s="4"/>
      <c r="C284" s="248"/>
      <c r="D284" s="248"/>
      <c r="E284" s="249"/>
      <c r="F284" s="249"/>
      <c r="G284" s="249"/>
      <c r="H284" s="4"/>
      <c r="I284" s="4"/>
      <c r="J284" s="4"/>
      <c r="K284" s="95"/>
      <c r="L284" s="165"/>
      <c r="M284" s="6"/>
      <c r="N284" s="4"/>
      <c r="O284" s="4"/>
      <c r="P284" s="4"/>
      <c r="Q284" s="4"/>
      <c r="R284" s="28"/>
      <c r="S284" s="4"/>
      <c r="T284" s="4"/>
      <c r="U284" s="444"/>
      <c r="V284" s="4"/>
      <c r="W284" s="4"/>
      <c r="X284" s="4"/>
      <c r="Y284" s="4"/>
      <c r="Z284" s="4"/>
      <c r="AA284" s="4"/>
      <c r="AB284" s="4"/>
      <c r="AC284" s="4"/>
      <c r="AD284" s="4"/>
      <c r="AE284" s="28"/>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row>
    <row r="285" spans="1:78" ht="15.75" customHeight="1" x14ac:dyDescent="0.25">
      <c r="A285" s="4"/>
      <c r="B285" s="4"/>
      <c r="C285" s="248"/>
      <c r="D285" s="248"/>
      <c r="E285" s="249"/>
      <c r="F285" s="249"/>
      <c r="G285" s="249"/>
      <c r="H285" s="4"/>
      <c r="I285" s="4"/>
      <c r="J285" s="4"/>
      <c r="K285" s="95"/>
      <c r="L285" s="165"/>
      <c r="M285" s="6"/>
      <c r="N285" s="4"/>
      <c r="O285" s="4"/>
      <c r="P285" s="4"/>
      <c r="Q285" s="4"/>
      <c r="R285" s="28"/>
      <c r="S285" s="4"/>
      <c r="T285" s="4"/>
      <c r="U285" s="444"/>
      <c r="V285" s="4"/>
      <c r="W285" s="4"/>
      <c r="X285" s="4"/>
      <c r="Y285" s="4"/>
      <c r="Z285" s="4"/>
      <c r="AA285" s="4"/>
      <c r="AB285" s="4"/>
      <c r="AC285" s="4"/>
      <c r="AD285" s="4"/>
      <c r="AE285" s="28"/>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row>
    <row r="286" spans="1:78" ht="15.75" customHeight="1" x14ac:dyDescent="0.25">
      <c r="A286" s="4"/>
      <c r="B286" s="4"/>
      <c r="C286" s="248"/>
      <c r="D286" s="248"/>
      <c r="E286" s="249"/>
      <c r="F286" s="249"/>
      <c r="G286" s="249"/>
      <c r="H286" s="4"/>
      <c r="I286" s="4"/>
      <c r="J286" s="4"/>
      <c r="K286" s="95"/>
      <c r="L286" s="165"/>
      <c r="M286" s="6"/>
      <c r="N286" s="4"/>
      <c r="O286" s="4"/>
      <c r="P286" s="4"/>
      <c r="Q286" s="4"/>
      <c r="R286" s="28"/>
      <c r="S286" s="4"/>
      <c r="T286" s="4"/>
      <c r="U286" s="444"/>
      <c r="V286" s="4"/>
      <c r="W286" s="4"/>
      <c r="X286" s="4"/>
      <c r="Y286" s="4"/>
      <c r="Z286" s="4"/>
      <c r="AA286" s="4"/>
      <c r="AB286" s="4"/>
      <c r="AC286" s="4"/>
      <c r="AD286" s="4"/>
      <c r="AE286" s="28"/>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row>
    <row r="287" spans="1:78" ht="15.75" customHeight="1" x14ac:dyDescent="0.25">
      <c r="A287" s="4"/>
      <c r="B287" s="4"/>
      <c r="C287" s="248"/>
      <c r="D287" s="248"/>
      <c r="E287" s="249"/>
      <c r="F287" s="249"/>
      <c r="G287" s="249"/>
      <c r="H287" s="4"/>
      <c r="I287" s="4"/>
      <c r="J287" s="4"/>
      <c r="K287" s="95"/>
      <c r="L287" s="165"/>
      <c r="M287" s="6"/>
      <c r="N287" s="4"/>
      <c r="O287" s="4"/>
      <c r="P287" s="4"/>
      <c r="Q287" s="4"/>
      <c r="R287" s="28"/>
      <c r="S287" s="4"/>
      <c r="T287" s="4"/>
      <c r="U287" s="444"/>
      <c r="V287" s="4"/>
      <c r="W287" s="4"/>
      <c r="X287" s="4"/>
      <c r="Y287" s="4"/>
      <c r="Z287" s="4"/>
      <c r="AA287" s="4"/>
      <c r="AB287" s="4"/>
      <c r="AC287" s="4"/>
      <c r="AD287" s="4"/>
      <c r="AE287" s="28"/>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row>
    <row r="288" spans="1:78" ht="15.75" customHeight="1" x14ac:dyDescent="0.25">
      <c r="A288" s="4"/>
      <c r="B288" s="4"/>
      <c r="C288" s="248"/>
      <c r="D288" s="248"/>
      <c r="E288" s="249"/>
      <c r="F288" s="249"/>
      <c r="G288" s="249"/>
      <c r="H288" s="4"/>
      <c r="I288" s="4"/>
      <c r="J288" s="4"/>
      <c r="K288" s="95"/>
      <c r="L288" s="165"/>
      <c r="M288" s="6"/>
      <c r="N288" s="4"/>
      <c r="O288" s="4"/>
      <c r="P288" s="4"/>
      <c r="Q288" s="4"/>
      <c r="R288" s="28"/>
      <c r="S288" s="4"/>
      <c r="T288" s="4"/>
      <c r="U288" s="444"/>
      <c r="V288" s="4"/>
      <c r="W288" s="4"/>
      <c r="X288" s="4"/>
      <c r="Y288" s="4"/>
      <c r="Z288" s="4"/>
      <c r="AA288" s="4"/>
      <c r="AB288" s="4"/>
      <c r="AC288" s="4"/>
      <c r="AD288" s="4"/>
      <c r="AE288" s="28"/>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row>
    <row r="289" spans="1:78" ht="15.75" customHeight="1" x14ac:dyDescent="0.25">
      <c r="A289" s="4"/>
      <c r="B289" s="4"/>
      <c r="C289" s="248"/>
      <c r="D289" s="248"/>
      <c r="E289" s="249"/>
      <c r="F289" s="249"/>
      <c r="G289" s="249"/>
      <c r="H289" s="4"/>
      <c r="I289" s="4"/>
      <c r="J289" s="4"/>
      <c r="K289" s="95"/>
      <c r="L289" s="165"/>
      <c r="M289" s="6"/>
      <c r="N289" s="4"/>
      <c r="O289" s="4"/>
      <c r="P289" s="4"/>
      <c r="Q289" s="4"/>
      <c r="R289" s="28"/>
      <c r="S289" s="4"/>
      <c r="T289" s="4"/>
      <c r="U289" s="444"/>
      <c r="V289" s="4"/>
      <c r="W289" s="4"/>
      <c r="X289" s="4"/>
      <c r="Y289" s="4"/>
      <c r="Z289" s="4"/>
      <c r="AA289" s="4"/>
      <c r="AB289" s="4"/>
      <c r="AC289" s="4"/>
      <c r="AD289" s="4"/>
      <c r="AE289" s="28"/>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row>
    <row r="290" spans="1:78" ht="15.75" customHeight="1" x14ac:dyDescent="0.25">
      <c r="A290" s="4"/>
      <c r="B290" s="4"/>
      <c r="C290" s="248"/>
      <c r="D290" s="248"/>
      <c r="E290" s="249"/>
      <c r="F290" s="249"/>
      <c r="G290" s="249"/>
      <c r="H290" s="4"/>
      <c r="I290" s="4"/>
      <c r="J290" s="4"/>
      <c r="K290" s="95"/>
      <c r="L290" s="165"/>
      <c r="M290" s="6"/>
      <c r="N290" s="4"/>
      <c r="O290" s="4"/>
      <c r="P290" s="4"/>
      <c r="Q290" s="4"/>
      <c r="R290" s="28"/>
      <c r="S290" s="4"/>
      <c r="T290" s="4"/>
      <c r="U290" s="444"/>
      <c r="V290" s="4"/>
      <c r="W290" s="4"/>
      <c r="X290" s="4"/>
      <c r="Y290" s="4"/>
      <c r="Z290" s="4"/>
      <c r="AA290" s="4"/>
      <c r="AB290" s="4"/>
      <c r="AC290" s="4"/>
      <c r="AD290" s="4"/>
      <c r="AE290" s="28"/>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row>
    <row r="291" spans="1:78" ht="15.75" customHeight="1" x14ac:dyDescent="0.25">
      <c r="A291" s="4"/>
      <c r="B291" s="4"/>
      <c r="C291" s="248"/>
      <c r="D291" s="248"/>
      <c r="E291" s="249"/>
      <c r="F291" s="249"/>
      <c r="G291" s="249"/>
      <c r="H291" s="4"/>
      <c r="I291" s="4"/>
      <c r="J291" s="4"/>
      <c r="K291" s="95"/>
      <c r="L291" s="165"/>
      <c r="M291" s="6"/>
      <c r="N291" s="4"/>
      <c r="O291" s="4"/>
      <c r="P291" s="4"/>
      <c r="Q291" s="4"/>
      <c r="R291" s="28"/>
      <c r="S291" s="4"/>
      <c r="T291" s="4"/>
      <c r="U291" s="444"/>
      <c r="V291" s="4"/>
      <c r="W291" s="4"/>
      <c r="X291" s="4"/>
      <c r="Y291" s="4"/>
      <c r="Z291" s="4"/>
      <c r="AA291" s="4"/>
      <c r="AB291" s="4"/>
      <c r="AC291" s="4"/>
      <c r="AD291" s="4"/>
      <c r="AE291" s="28"/>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row>
    <row r="292" spans="1:78" ht="15.75" customHeight="1" x14ac:dyDescent="0.25">
      <c r="A292" s="4"/>
      <c r="B292" s="4"/>
      <c r="C292" s="248"/>
      <c r="D292" s="248"/>
      <c r="E292" s="249"/>
      <c r="F292" s="249"/>
      <c r="G292" s="249"/>
      <c r="H292" s="4"/>
      <c r="I292" s="4"/>
      <c r="J292" s="4"/>
      <c r="K292" s="95"/>
      <c r="L292" s="165"/>
      <c r="M292" s="6"/>
      <c r="N292" s="4"/>
      <c r="O292" s="4"/>
      <c r="P292" s="4"/>
      <c r="Q292" s="4"/>
      <c r="R292" s="28"/>
      <c r="S292" s="4"/>
      <c r="T292" s="4"/>
      <c r="U292" s="444"/>
      <c r="V292" s="4"/>
      <c r="W292" s="4"/>
      <c r="X292" s="4"/>
      <c r="Y292" s="4"/>
      <c r="Z292" s="4"/>
      <c r="AA292" s="4"/>
      <c r="AB292" s="4"/>
      <c r="AC292" s="4"/>
      <c r="AD292" s="4"/>
      <c r="AE292" s="28"/>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row>
    <row r="293" spans="1:78" ht="15.75" customHeight="1" x14ac:dyDescent="0.25">
      <c r="A293" s="4"/>
      <c r="B293" s="4"/>
      <c r="C293" s="248"/>
      <c r="D293" s="248"/>
      <c r="E293" s="249"/>
      <c r="F293" s="249"/>
      <c r="G293" s="249"/>
      <c r="H293" s="4"/>
      <c r="I293" s="4"/>
      <c r="J293" s="4"/>
      <c r="K293" s="95"/>
      <c r="L293" s="165"/>
      <c r="M293" s="6"/>
      <c r="N293" s="4"/>
      <c r="O293" s="4"/>
      <c r="P293" s="4"/>
      <c r="Q293" s="4"/>
      <c r="R293" s="28"/>
      <c r="S293" s="4"/>
      <c r="T293" s="4"/>
      <c r="U293" s="444"/>
      <c r="V293" s="4"/>
      <c r="W293" s="4"/>
      <c r="X293" s="4"/>
      <c r="Y293" s="4"/>
      <c r="Z293" s="4"/>
      <c r="AA293" s="4"/>
      <c r="AB293" s="4"/>
      <c r="AC293" s="4"/>
      <c r="AD293" s="4"/>
      <c r="AE293" s="28"/>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row>
    <row r="294" spans="1:78" ht="15.75" customHeight="1" x14ac:dyDescent="0.25">
      <c r="A294" s="4"/>
      <c r="B294" s="4"/>
      <c r="C294" s="248"/>
      <c r="D294" s="248"/>
      <c r="E294" s="249"/>
      <c r="F294" s="249"/>
      <c r="G294" s="249"/>
      <c r="H294" s="4"/>
      <c r="I294" s="4"/>
      <c r="J294" s="4"/>
      <c r="K294" s="95"/>
      <c r="L294" s="165"/>
      <c r="M294" s="6"/>
      <c r="N294" s="4"/>
      <c r="O294" s="4"/>
      <c r="P294" s="4"/>
      <c r="Q294" s="4"/>
      <c r="R294" s="28"/>
      <c r="S294" s="4"/>
      <c r="T294" s="4"/>
      <c r="U294" s="444"/>
      <c r="V294" s="4"/>
      <c r="W294" s="4"/>
      <c r="X294" s="4"/>
      <c r="Y294" s="4"/>
      <c r="Z294" s="4"/>
      <c r="AA294" s="4"/>
      <c r="AB294" s="4"/>
      <c r="AC294" s="4"/>
      <c r="AD294" s="4"/>
      <c r="AE294" s="28"/>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row>
    <row r="295" spans="1:78" ht="15.75" customHeight="1" x14ac:dyDescent="0.25">
      <c r="A295" s="4"/>
      <c r="B295" s="4"/>
      <c r="C295" s="248"/>
      <c r="D295" s="248"/>
      <c r="E295" s="249"/>
      <c r="F295" s="249"/>
      <c r="G295" s="249"/>
      <c r="H295" s="4"/>
      <c r="I295" s="4"/>
      <c r="J295" s="4"/>
      <c r="K295" s="95"/>
      <c r="L295" s="165"/>
      <c r="M295" s="6"/>
      <c r="N295" s="4"/>
      <c r="O295" s="4"/>
      <c r="P295" s="4"/>
      <c r="Q295" s="4"/>
      <c r="R295" s="28"/>
      <c r="S295" s="4"/>
      <c r="T295" s="4"/>
      <c r="U295" s="444"/>
      <c r="V295" s="4"/>
      <c r="W295" s="4"/>
      <c r="X295" s="4"/>
      <c r="Y295" s="4"/>
      <c r="Z295" s="4"/>
      <c r="AA295" s="4"/>
      <c r="AB295" s="4"/>
      <c r="AC295" s="4"/>
      <c r="AD295" s="4"/>
      <c r="AE295" s="28"/>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row>
    <row r="296" spans="1:78" ht="15.75" customHeight="1" x14ac:dyDescent="0.25">
      <c r="A296" s="4"/>
      <c r="B296" s="4"/>
      <c r="C296" s="248"/>
      <c r="D296" s="248"/>
      <c r="E296" s="249"/>
      <c r="F296" s="249"/>
      <c r="G296" s="249"/>
      <c r="H296" s="4"/>
      <c r="I296" s="4"/>
      <c r="J296" s="4"/>
      <c r="K296" s="95"/>
      <c r="L296" s="165"/>
      <c r="M296" s="6"/>
      <c r="N296" s="4"/>
      <c r="O296" s="4"/>
      <c r="P296" s="4"/>
      <c r="Q296" s="4"/>
      <c r="R296" s="28"/>
      <c r="S296" s="4"/>
      <c r="T296" s="4"/>
      <c r="U296" s="444"/>
      <c r="V296" s="4"/>
      <c r="W296" s="4"/>
      <c r="X296" s="4"/>
      <c r="Y296" s="4"/>
      <c r="Z296" s="4"/>
      <c r="AA296" s="4"/>
      <c r="AB296" s="4"/>
      <c r="AC296" s="4"/>
      <c r="AD296" s="4"/>
      <c r="AE296" s="28"/>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row>
    <row r="297" spans="1:78" ht="15.75" customHeight="1" x14ac:dyDescent="0.25">
      <c r="A297" s="4"/>
      <c r="B297" s="4"/>
      <c r="C297" s="248"/>
      <c r="D297" s="248"/>
      <c r="E297" s="249"/>
      <c r="F297" s="249"/>
      <c r="G297" s="249"/>
      <c r="H297" s="4"/>
      <c r="I297" s="4"/>
      <c r="J297" s="4"/>
      <c r="K297" s="95"/>
      <c r="L297" s="165"/>
      <c r="M297" s="6"/>
      <c r="N297" s="4"/>
      <c r="O297" s="4"/>
      <c r="P297" s="4"/>
      <c r="Q297" s="4"/>
      <c r="R297" s="28"/>
      <c r="S297" s="4"/>
      <c r="T297" s="4"/>
      <c r="U297" s="444"/>
      <c r="V297" s="4"/>
      <c r="W297" s="4"/>
      <c r="X297" s="4"/>
      <c r="Y297" s="4"/>
      <c r="Z297" s="4"/>
      <c r="AA297" s="4"/>
      <c r="AB297" s="4"/>
      <c r="AC297" s="4"/>
      <c r="AD297" s="4"/>
      <c r="AE297" s="28"/>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row>
    <row r="298" spans="1:78" ht="15.75" customHeight="1" x14ac:dyDescent="0.25">
      <c r="A298" s="4"/>
      <c r="B298" s="4"/>
      <c r="C298" s="248"/>
      <c r="D298" s="248"/>
      <c r="E298" s="249"/>
      <c r="F298" s="249"/>
      <c r="G298" s="249"/>
      <c r="H298" s="4"/>
      <c r="I298" s="4"/>
      <c r="J298" s="4"/>
      <c r="K298" s="95"/>
      <c r="L298" s="165"/>
      <c r="M298" s="6"/>
      <c r="N298" s="4"/>
      <c r="O298" s="4"/>
      <c r="P298" s="4"/>
      <c r="Q298" s="4"/>
      <c r="R298" s="28"/>
      <c r="S298" s="4"/>
      <c r="T298" s="4"/>
      <c r="U298" s="444"/>
      <c r="V298" s="4"/>
      <c r="W298" s="4"/>
      <c r="X298" s="4"/>
      <c r="Y298" s="4"/>
      <c r="Z298" s="4"/>
      <c r="AA298" s="4"/>
      <c r="AB298" s="4"/>
      <c r="AC298" s="4"/>
      <c r="AD298" s="4"/>
      <c r="AE298" s="28"/>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row>
    <row r="299" spans="1:78" ht="15.75" customHeight="1" x14ac:dyDescent="0.25">
      <c r="A299" s="4"/>
      <c r="B299" s="4"/>
      <c r="C299" s="248"/>
      <c r="D299" s="248"/>
      <c r="E299" s="249"/>
      <c r="F299" s="249"/>
      <c r="G299" s="249"/>
      <c r="H299" s="4"/>
      <c r="I299" s="4"/>
      <c r="J299" s="4"/>
      <c r="K299" s="95"/>
      <c r="L299" s="165"/>
      <c r="M299" s="6"/>
      <c r="N299" s="4"/>
      <c r="O299" s="4"/>
      <c r="P299" s="4"/>
      <c r="Q299" s="4"/>
      <c r="R299" s="28"/>
      <c r="S299" s="4"/>
      <c r="T299" s="4"/>
      <c r="U299" s="444"/>
      <c r="V299" s="4"/>
      <c r="W299" s="4"/>
      <c r="X299" s="4"/>
      <c r="Y299" s="4"/>
      <c r="Z299" s="4"/>
      <c r="AA299" s="4"/>
      <c r="AB299" s="4"/>
      <c r="AC299" s="4"/>
      <c r="AD299" s="4"/>
      <c r="AE299" s="28"/>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row>
    <row r="300" spans="1:78" ht="15.75" customHeight="1" x14ac:dyDescent="0.25">
      <c r="A300" s="4"/>
      <c r="B300" s="4"/>
      <c r="C300" s="248"/>
      <c r="D300" s="248"/>
      <c r="E300" s="249"/>
      <c r="F300" s="249"/>
      <c r="G300" s="249"/>
      <c r="H300" s="4"/>
      <c r="I300" s="4"/>
      <c r="J300" s="4"/>
      <c r="K300" s="95"/>
      <c r="L300" s="165"/>
      <c r="M300" s="6"/>
      <c r="N300" s="4"/>
      <c r="O300" s="4"/>
      <c r="P300" s="4"/>
      <c r="Q300" s="4"/>
      <c r="R300" s="28"/>
      <c r="S300" s="4"/>
      <c r="T300" s="4"/>
      <c r="U300" s="444"/>
      <c r="V300" s="4"/>
      <c r="W300" s="4"/>
      <c r="X300" s="4"/>
      <c r="Y300" s="4"/>
      <c r="Z300" s="4"/>
      <c r="AA300" s="4"/>
      <c r="AB300" s="4"/>
      <c r="AC300" s="4"/>
      <c r="AD300" s="4"/>
      <c r="AE300" s="28"/>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row>
    <row r="301" spans="1:78" ht="15.75" customHeight="1" x14ac:dyDescent="0.25">
      <c r="A301" s="4"/>
      <c r="B301" s="4"/>
      <c r="C301" s="248"/>
      <c r="D301" s="248"/>
      <c r="E301" s="249"/>
      <c r="F301" s="249"/>
      <c r="G301" s="249"/>
      <c r="H301" s="4"/>
      <c r="I301" s="4"/>
      <c r="J301" s="4"/>
      <c r="K301" s="95"/>
      <c r="L301" s="165"/>
      <c r="M301" s="6"/>
      <c r="N301" s="4"/>
      <c r="O301" s="4"/>
      <c r="P301" s="4"/>
      <c r="Q301" s="4"/>
      <c r="R301" s="28"/>
      <c r="S301" s="4"/>
      <c r="T301" s="4"/>
      <c r="U301" s="444"/>
      <c r="V301" s="4"/>
      <c r="W301" s="4"/>
      <c r="X301" s="4"/>
      <c r="Y301" s="4"/>
      <c r="Z301" s="4"/>
      <c r="AA301" s="4"/>
      <c r="AB301" s="4"/>
      <c r="AC301" s="4"/>
      <c r="AD301" s="4"/>
      <c r="AE301" s="28"/>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row>
    <row r="302" spans="1:78" ht="15.75" customHeight="1" x14ac:dyDescent="0.25">
      <c r="A302" s="4"/>
      <c r="B302" s="4"/>
      <c r="C302" s="248"/>
      <c r="D302" s="248"/>
      <c r="E302" s="249"/>
      <c r="F302" s="249"/>
      <c r="G302" s="249"/>
      <c r="H302" s="4"/>
      <c r="I302" s="4"/>
      <c r="J302" s="4"/>
      <c r="K302" s="95"/>
      <c r="L302" s="165"/>
      <c r="M302" s="6"/>
      <c r="N302" s="4"/>
      <c r="O302" s="4"/>
      <c r="P302" s="4"/>
      <c r="Q302" s="4"/>
      <c r="R302" s="28"/>
      <c r="S302" s="4"/>
      <c r="T302" s="4"/>
      <c r="U302" s="444"/>
      <c r="V302" s="4"/>
      <c r="W302" s="4"/>
      <c r="X302" s="4"/>
      <c r="Y302" s="4"/>
      <c r="Z302" s="4"/>
      <c r="AA302" s="4"/>
      <c r="AB302" s="4"/>
      <c r="AC302" s="4"/>
      <c r="AD302" s="4"/>
      <c r="AE302" s="28"/>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row>
    <row r="303" spans="1:78" ht="15.75" customHeight="1" x14ac:dyDescent="0.25">
      <c r="A303" s="4"/>
      <c r="B303" s="4"/>
      <c r="C303" s="248"/>
      <c r="D303" s="248"/>
      <c r="E303" s="249"/>
      <c r="F303" s="249"/>
      <c r="G303" s="249"/>
      <c r="H303" s="4"/>
      <c r="I303" s="4"/>
      <c r="J303" s="4"/>
      <c r="K303" s="95"/>
      <c r="L303" s="165"/>
      <c r="M303" s="6"/>
      <c r="N303" s="4"/>
      <c r="O303" s="4"/>
      <c r="P303" s="4"/>
      <c r="Q303" s="4"/>
      <c r="R303" s="28"/>
      <c r="S303" s="4"/>
      <c r="T303" s="4"/>
      <c r="U303" s="444"/>
      <c r="V303" s="4"/>
      <c r="W303" s="4"/>
      <c r="X303" s="4"/>
      <c r="Y303" s="4"/>
      <c r="Z303" s="4"/>
      <c r="AA303" s="4"/>
      <c r="AB303" s="4"/>
      <c r="AC303" s="4"/>
      <c r="AD303" s="4"/>
      <c r="AE303" s="28"/>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row>
    <row r="304" spans="1:78" ht="15.75" customHeight="1" x14ac:dyDescent="0.25">
      <c r="A304" s="4"/>
      <c r="B304" s="4"/>
      <c r="C304" s="248"/>
      <c r="D304" s="248"/>
      <c r="E304" s="249"/>
      <c r="F304" s="249"/>
      <c r="G304" s="249"/>
      <c r="H304" s="4"/>
      <c r="I304" s="4"/>
      <c r="J304" s="4"/>
      <c r="K304" s="95"/>
      <c r="L304" s="165"/>
      <c r="M304" s="6"/>
      <c r="N304" s="4"/>
      <c r="O304" s="4"/>
      <c r="P304" s="4"/>
      <c r="Q304" s="4"/>
      <c r="R304" s="28"/>
      <c r="S304" s="4"/>
      <c r="T304" s="4"/>
      <c r="U304" s="444"/>
      <c r="V304" s="4"/>
      <c r="W304" s="4"/>
      <c r="X304" s="4"/>
      <c r="Y304" s="4"/>
      <c r="Z304" s="4"/>
      <c r="AA304" s="4"/>
      <c r="AB304" s="4"/>
      <c r="AC304" s="4"/>
      <c r="AD304" s="4"/>
      <c r="AE304" s="28"/>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row>
    <row r="305" spans="1:78" ht="15.75" customHeight="1" x14ac:dyDescent="0.25">
      <c r="A305" s="4"/>
      <c r="B305" s="4"/>
      <c r="C305" s="248"/>
      <c r="D305" s="248"/>
      <c r="E305" s="249"/>
      <c r="F305" s="249"/>
      <c r="G305" s="249"/>
      <c r="H305" s="4"/>
      <c r="I305" s="4"/>
      <c r="J305" s="4"/>
      <c r="K305" s="95"/>
      <c r="L305" s="165"/>
      <c r="M305" s="6"/>
      <c r="N305" s="4"/>
      <c r="O305" s="4"/>
      <c r="P305" s="4"/>
      <c r="Q305" s="4"/>
      <c r="R305" s="28"/>
      <c r="S305" s="4"/>
      <c r="T305" s="4"/>
      <c r="U305" s="444"/>
      <c r="V305" s="4"/>
      <c r="W305" s="4"/>
      <c r="X305" s="4"/>
      <c r="Y305" s="4"/>
      <c r="Z305" s="4"/>
      <c r="AA305" s="4"/>
      <c r="AB305" s="4"/>
      <c r="AC305" s="4"/>
      <c r="AD305" s="4"/>
      <c r="AE305" s="28"/>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row>
    <row r="306" spans="1:78" ht="15.75" customHeight="1" x14ac:dyDescent="0.25">
      <c r="A306" s="4"/>
      <c r="B306" s="4"/>
      <c r="C306" s="248"/>
      <c r="D306" s="248"/>
      <c r="E306" s="249"/>
      <c r="F306" s="249"/>
      <c r="G306" s="249"/>
      <c r="H306" s="4"/>
      <c r="I306" s="4"/>
      <c r="J306" s="4"/>
      <c r="K306" s="95"/>
      <c r="L306" s="165"/>
      <c r="M306" s="6"/>
      <c r="N306" s="4"/>
      <c r="O306" s="4"/>
      <c r="P306" s="4"/>
      <c r="Q306" s="4"/>
      <c r="R306" s="28"/>
      <c r="S306" s="4"/>
      <c r="T306" s="4"/>
      <c r="U306" s="444"/>
      <c r="V306" s="4"/>
      <c r="W306" s="4"/>
      <c r="X306" s="4"/>
      <c r="Y306" s="4"/>
      <c r="Z306" s="4"/>
      <c r="AA306" s="4"/>
      <c r="AB306" s="4"/>
      <c r="AC306" s="4"/>
      <c r="AD306" s="4"/>
      <c r="AE306" s="28"/>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row>
    <row r="307" spans="1:78" ht="15.75" customHeight="1" x14ac:dyDescent="0.25">
      <c r="A307" s="4"/>
      <c r="B307" s="4"/>
      <c r="C307" s="248"/>
      <c r="D307" s="248"/>
      <c r="E307" s="249"/>
      <c r="F307" s="249"/>
      <c r="G307" s="249"/>
      <c r="H307" s="4"/>
      <c r="I307" s="4"/>
      <c r="J307" s="4"/>
      <c r="K307" s="95"/>
      <c r="L307" s="165"/>
      <c r="M307" s="6"/>
      <c r="N307" s="4"/>
      <c r="O307" s="4"/>
      <c r="P307" s="4"/>
      <c r="Q307" s="4"/>
      <c r="R307" s="28"/>
      <c r="S307" s="4"/>
      <c r="T307" s="4"/>
      <c r="U307" s="444"/>
      <c r="V307" s="4"/>
      <c r="W307" s="4"/>
      <c r="X307" s="4"/>
      <c r="Y307" s="4"/>
      <c r="Z307" s="4"/>
      <c r="AA307" s="4"/>
      <c r="AB307" s="4"/>
      <c r="AC307" s="4"/>
      <c r="AD307" s="4"/>
      <c r="AE307" s="28"/>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row>
    <row r="308" spans="1:78" ht="15.75" customHeight="1" x14ac:dyDescent="0.25">
      <c r="A308" s="4"/>
      <c r="B308" s="4"/>
      <c r="C308" s="248"/>
      <c r="D308" s="248"/>
      <c r="E308" s="249"/>
      <c r="F308" s="249"/>
      <c r="G308" s="249"/>
      <c r="H308" s="4"/>
      <c r="I308" s="4"/>
      <c r="J308" s="4"/>
      <c r="K308" s="95"/>
      <c r="L308" s="165"/>
      <c r="M308" s="6"/>
      <c r="N308" s="4"/>
      <c r="O308" s="4"/>
      <c r="P308" s="4"/>
      <c r="Q308" s="4"/>
      <c r="R308" s="28"/>
      <c r="S308" s="4"/>
      <c r="T308" s="4"/>
      <c r="U308" s="444"/>
      <c r="V308" s="4"/>
      <c r="W308" s="4"/>
      <c r="X308" s="4"/>
      <c r="Y308" s="4"/>
      <c r="Z308" s="4"/>
      <c r="AA308" s="4"/>
      <c r="AB308" s="4"/>
      <c r="AC308" s="4"/>
      <c r="AD308" s="4"/>
      <c r="AE308" s="28"/>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row>
    <row r="309" spans="1:78" ht="15.75" customHeight="1" x14ac:dyDescent="0.25">
      <c r="A309" s="4"/>
      <c r="B309" s="4"/>
      <c r="C309" s="248"/>
      <c r="D309" s="248"/>
      <c r="E309" s="249"/>
      <c r="F309" s="249"/>
      <c r="G309" s="249"/>
      <c r="H309" s="4"/>
      <c r="I309" s="4"/>
      <c r="J309" s="4"/>
      <c r="K309" s="95"/>
      <c r="L309" s="165"/>
      <c r="M309" s="6"/>
      <c r="N309" s="4"/>
      <c r="O309" s="4"/>
      <c r="P309" s="4"/>
      <c r="Q309" s="4"/>
      <c r="R309" s="28"/>
      <c r="S309" s="4"/>
      <c r="T309" s="4"/>
      <c r="U309" s="444"/>
      <c r="V309" s="4"/>
      <c r="W309" s="4"/>
      <c r="X309" s="4"/>
      <c r="Y309" s="4"/>
      <c r="Z309" s="4"/>
      <c r="AA309" s="4"/>
      <c r="AB309" s="4"/>
      <c r="AC309" s="4"/>
      <c r="AD309" s="4"/>
      <c r="AE309" s="28"/>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row>
    <row r="310" spans="1:78" ht="15.75" customHeight="1" x14ac:dyDescent="0.25">
      <c r="A310" s="4"/>
      <c r="B310" s="4"/>
      <c r="C310" s="248"/>
      <c r="D310" s="248"/>
      <c r="E310" s="249"/>
      <c r="F310" s="249"/>
      <c r="G310" s="249"/>
      <c r="H310" s="4"/>
      <c r="I310" s="4"/>
      <c r="J310" s="4"/>
      <c r="K310" s="95"/>
      <c r="L310" s="165"/>
      <c r="M310" s="6"/>
      <c r="N310" s="4"/>
      <c r="O310" s="4"/>
      <c r="P310" s="4"/>
      <c r="Q310" s="4"/>
      <c r="R310" s="28"/>
      <c r="S310" s="4"/>
      <c r="T310" s="4"/>
      <c r="U310" s="444"/>
      <c r="V310" s="4"/>
      <c r="W310" s="4"/>
      <c r="X310" s="4"/>
      <c r="Y310" s="4"/>
      <c r="Z310" s="4"/>
      <c r="AA310" s="4"/>
      <c r="AB310" s="4"/>
      <c r="AC310" s="4"/>
      <c r="AD310" s="4"/>
      <c r="AE310" s="28"/>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row>
    <row r="311" spans="1:78" ht="15.75" customHeight="1" x14ac:dyDescent="0.25">
      <c r="A311" s="4"/>
      <c r="B311" s="4"/>
      <c r="C311" s="248"/>
      <c r="D311" s="248"/>
      <c r="E311" s="249"/>
      <c r="F311" s="249"/>
      <c r="G311" s="249"/>
      <c r="H311" s="4"/>
      <c r="I311" s="4"/>
      <c r="J311" s="4"/>
      <c r="K311" s="95"/>
      <c r="L311" s="165"/>
      <c r="M311" s="6"/>
      <c r="N311" s="4"/>
      <c r="O311" s="4"/>
      <c r="P311" s="4"/>
      <c r="Q311" s="4"/>
      <c r="R311" s="28"/>
      <c r="S311" s="4"/>
      <c r="T311" s="4"/>
      <c r="U311" s="444"/>
      <c r="V311" s="4"/>
      <c r="W311" s="4"/>
      <c r="X311" s="4"/>
      <c r="Y311" s="4"/>
      <c r="Z311" s="4"/>
      <c r="AA311" s="4"/>
      <c r="AB311" s="4"/>
      <c r="AC311" s="4"/>
      <c r="AD311" s="4"/>
      <c r="AE311" s="28"/>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row>
    <row r="312" spans="1:78" ht="15.75" customHeight="1" x14ac:dyDescent="0.25">
      <c r="A312" s="4"/>
      <c r="B312" s="4"/>
      <c r="C312" s="248"/>
      <c r="D312" s="248"/>
      <c r="E312" s="249"/>
      <c r="F312" s="249"/>
      <c r="G312" s="249"/>
      <c r="H312" s="4"/>
      <c r="I312" s="4"/>
      <c r="J312" s="4"/>
      <c r="K312" s="95"/>
      <c r="L312" s="165"/>
      <c r="M312" s="6"/>
      <c r="N312" s="4"/>
      <c r="O312" s="4"/>
      <c r="P312" s="4"/>
      <c r="Q312" s="4"/>
      <c r="R312" s="28"/>
      <c r="S312" s="4"/>
      <c r="T312" s="4"/>
      <c r="U312" s="444"/>
      <c r="V312" s="4"/>
      <c r="W312" s="4"/>
      <c r="X312" s="4"/>
      <c r="Y312" s="4"/>
      <c r="Z312" s="4"/>
      <c r="AA312" s="4"/>
      <c r="AB312" s="4"/>
      <c r="AC312" s="4"/>
      <c r="AD312" s="4"/>
      <c r="AE312" s="28"/>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row>
    <row r="313" spans="1:78" ht="15.75" customHeight="1" x14ac:dyDescent="0.25">
      <c r="A313" s="4"/>
      <c r="B313" s="4"/>
      <c r="C313" s="248"/>
      <c r="D313" s="248"/>
      <c r="E313" s="249"/>
      <c r="F313" s="249"/>
      <c r="G313" s="249"/>
      <c r="H313" s="4"/>
      <c r="I313" s="4"/>
      <c r="J313" s="4"/>
      <c r="K313" s="95"/>
      <c r="L313" s="165"/>
      <c r="M313" s="6"/>
      <c r="N313" s="4"/>
      <c r="O313" s="4"/>
      <c r="P313" s="4"/>
      <c r="Q313" s="4"/>
      <c r="R313" s="28"/>
      <c r="S313" s="4"/>
      <c r="T313" s="4"/>
      <c r="U313" s="444"/>
      <c r="V313" s="4"/>
      <c r="W313" s="4"/>
      <c r="X313" s="4"/>
      <c r="Y313" s="4"/>
      <c r="Z313" s="4"/>
      <c r="AA313" s="4"/>
      <c r="AB313" s="4"/>
      <c r="AC313" s="4"/>
      <c r="AD313" s="4"/>
      <c r="AE313" s="28"/>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row>
    <row r="314" spans="1:78" ht="15.75" customHeight="1" x14ac:dyDescent="0.25">
      <c r="A314" s="4"/>
      <c r="B314" s="4"/>
      <c r="C314" s="248"/>
      <c r="D314" s="248"/>
      <c r="E314" s="249"/>
      <c r="F314" s="249"/>
      <c r="G314" s="249"/>
      <c r="H314" s="4"/>
      <c r="I314" s="4"/>
      <c r="J314" s="4"/>
      <c r="K314" s="95"/>
      <c r="L314" s="165"/>
      <c r="M314" s="6"/>
      <c r="N314" s="4"/>
      <c r="O314" s="4"/>
      <c r="P314" s="4"/>
      <c r="Q314" s="4"/>
      <c r="R314" s="28"/>
      <c r="S314" s="4"/>
      <c r="T314" s="4"/>
      <c r="U314" s="444"/>
      <c r="V314" s="4"/>
      <c r="W314" s="4"/>
      <c r="X314" s="4"/>
      <c r="Y314" s="4"/>
      <c r="Z314" s="4"/>
      <c r="AA314" s="4"/>
      <c r="AB314" s="4"/>
      <c r="AC314" s="4"/>
      <c r="AD314" s="4"/>
      <c r="AE314" s="28"/>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row>
    <row r="315" spans="1:78" ht="15.75" customHeight="1" x14ac:dyDescent="0.25">
      <c r="A315" s="4"/>
      <c r="B315" s="4"/>
      <c r="C315" s="248"/>
      <c r="D315" s="248"/>
      <c r="E315" s="249"/>
      <c r="F315" s="249"/>
      <c r="G315" s="249"/>
      <c r="H315" s="4"/>
      <c r="I315" s="4"/>
      <c r="J315" s="4"/>
      <c r="K315" s="95"/>
      <c r="L315" s="165"/>
      <c r="M315" s="6"/>
      <c r="N315" s="4"/>
      <c r="O315" s="4"/>
      <c r="P315" s="4"/>
      <c r="Q315" s="4"/>
      <c r="R315" s="28"/>
      <c r="S315" s="4"/>
      <c r="T315" s="4"/>
      <c r="U315" s="444"/>
      <c r="V315" s="4"/>
      <c r="W315" s="4"/>
      <c r="X315" s="4"/>
      <c r="Y315" s="4"/>
      <c r="Z315" s="4"/>
      <c r="AA315" s="4"/>
      <c r="AB315" s="4"/>
      <c r="AC315" s="4"/>
      <c r="AD315" s="4"/>
      <c r="AE315" s="28"/>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row>
    <row r="316" spans="1:78" ht="15.75" customHeight="1" x14ac:dyDescent="0.25">
      <c r="A316" s="4"/>
      <c r="B316" s="4"/>
      <c r="C316" s="248"/>
      <c r="D316" s="248"/>
      <c r="E316" s="249"/>
      <c r="F316" s="249"/>
      <c r="G316" s="249"/>
      <c r="H316" s="4"/>
      <c r="I316" s="4"/>
      <c r="J316" s="4"/>
      <c r="K316" s="95"/>
      <c r="L316" s="165"/>
      <c r="M316" s="6"/>
      <c r="N316" s="4"/>
      <c r="O316" s="4"/>
      <c r="P316" s="4"/>
      <c r="Q316" s="4"/>
      <c r="R316" s="28"/>
      <c r="S316" s="4"/>
      <c r="T316" s="4"/>
      <c r="U316" s="444"/>
      <c r="V316" s="4"/>
      <c r="W316" s="4"/>
      <c r="X316" s="4"/>
      <c r="Y316" s="4"/>
      <c r="Z316" s="4"/>
      <c r="AA316" s="4"/>
      <c r="AB316" s="4"/>
      <c r="AC316" s="4"/>
      <c r="AD316" s="4"/>
      <c r="AE316" s="28"/>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row>
    <row r="317" spans="1:78" ht="15.75" customHeight="1" x14ac:dyDescent="0.25">
      <c r="A317" s="4"/>
      <c r="B317" s="4"/>
      <c r="C317" s="248"/>
      <c r="D317" s="248"/>
      <c r="E317" s="249"/>
      <c r="F317" s="249"/>
      <c r="G317" s="249"/>
      <c r="H317" s="4"/>
      <c r="I317" s="4"/>
      <c r="J317" s="4"/>
      <c r="K317" s="95"/>
      <c r="L317" s="165"/>
      <c r="M317" s="6"/>
      <c r="N317" s="4"/>
      <c r="O317" s="4"/>
      <c r="P317" s="4"/>
      <c r="Q317" s="4"/>
      <c r="R317" s="28"/>
      <c r="S317" s="4"/>
      <c r="T317" s="4"/>
      <c r="U317" s="444"/>
      <c r="V317" s="4"/>
      <c r="W317" s="4"/>
      <c r="X317" s="4"/>
      <c r="Y317" s="4"/>
      <c r="Z317" s="4"/>
      <c r="AA317" s="4"/>
      <c r="AB317" s="4"/>
      <c r="AC317" s="4"/>
      <c r="AD317" s="4"/>
      <c r="AE317" s="28"/>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row>
    <row r="318" spans="1:78" ht="15.75" customHeight="1" x14ac:dyDescent="0.25">
      <c r="A318" s="4"/>
      <c r="B318" s="4"/>
      <c r="C318" s="248"/>
      <c r="D318" s="248"/>
      <c r="E318" s="249"/>
      <c r="F318" s="249"/>
      <c r="G318" s="249"/>
      <c r="H318" s="4"/>
      <c r="I318" s="4"/>
      <c r="J318" s="4"/>
      <c r="K318" s="95"/>
      <c r="L318" s="165"/>
      <c r="M318" s="6"/>
      <c r="N318" s="4"/>
      <c r="O318" s="4"/>
      <c r="P318" s="4"/>
      <c r="Q318" s="4"/>
      <c r="R318" s="28"/>
      <c r="S318" s="4"/>
      <c r="T318" s="4"/>
      <c r="U318" s="444"/>
      <c r="V318" s="4"/>
      <c r="W318" s="4"/>
      <c r="X318" s="4"/>
      <c r="Y318" s="4"/>
      <c r="Z318" s="4"/>
      <c r="AA318" s="4"/>
      <c r="AB318" s="4"/>
      <c r="AC318" s="4"/>
      <c r="AD318" s="4"/>
      <c r="AE318" s="28"/>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row>
    <row r="319" spans="1:78" ht="15.75" customHeight="1" x14ac:dyDescent="0.25">
      <c r="A319" s="4"/>
      <c r="B319" s="4"/>
      <c r="C319" s="248"/>
      <c r="D319" s="248"/>
      <c r="E319" s="249"/>
      <c r="F319" s="249"/>
      <c r="G319" s="249"/>
      <c r="H319" s="4"/>
      <c r="I319" s="4"/>
      <c r="J319" s="4"/>
      <c r="K319" s="95"/>
      <c r="L319" s="165"/>
      <c r="M319" s="6"/>
      <c r="N319" s="4"/>
      <c r="O319" s="4"/>
      <c r="P319" s="4"/>
      <c r="Q319" s="4"/>
      <c r="R319" s="28"/>
      <c r="S319" s="4"/>
      <c r="T319" s="4"/>
      <c r="U319" s="444"/>
      <c r="V319" s="4"/>
      <c r="W319" s="4"/>
      <c r="X319" s="4"/>
      <c r="Y319" s="4"/>
      <c r="Z319" s="4"/>
      <c r="AA319" s="4"/>
      <c r="AB319" s="4"/>
      <c r="AC319" s="4"/>
      <c r="AD319" s="4"/>
      <c r="AE319" s="28"/>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row>
    <row r="320" spans="1:78" ht="15.75" customHeight="1" x14ac:dyDescent="0.25">
      <c r="A320" s="4"/>
      <c r="B320" s="4"/>
      <c r="C320" s="248"/>
      <c r="D320" s="248"/>
      <c r="E320" s="249"/>
      <c r="F320" s="249"/>
      <c r="G320" s="249"/>
      <c r="H320" s="4"/>
      <c r="I320" s="4"/>
      <c r="J320" s="4"/>
      <c r="K320" s="95"/>
      <c r="L320" s="165"/>
      <c r="M320" s="6"/>
      <c r="N320" s="4"/>
      <c r="O320" s="4"/>
      <c r="P320" s="4"/>
      <c r="Q320" s="4"/>
      <c r="R320" s="28"/>
      <c r="S320" s="4"/>
      <c r="T320" s="4"/>
      <c r="U320" s="444"/>
      <c r="V320" s="4"/>
      <c r="W320" s="4"/>
      <c r="X320" s="4"/>
      <c r="Y320" s="4"/>
      <c r="Z320" s="4"/>
      <c r="AA320" s="4"/>
      <c r="AB320" s="4"/>
      <c r="AC320" s="4"/>
      <c r="AD320" s="4"/>
      <c r="AE320" s="28"/>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row>
    <row r="321" spans="1:78" ht="15.75" customHeight="1" x14ac:dyDescent="0.25">
      <c r="A321" s="4"/>
      <c r="B321" s="4"/>
      <c r="C321" s="248"/>
      <c r="D321" s="248"/>
      <c r="E321" s="249"/>
      <c r="F321" s="249"/>
      <c r="G321" s="249"/>
      <c r="H321" s="4"/>
      <c r="I321" s="4"/>
      <c r="J321" s="4"/>
      <c r="K321" s="95"/>
      <c r="L321" s="165"/>
      <c r="M321" s="6"/>
      <c r="N321" s="4"/>
      <c r="O321" s="4"/>
      <c r="P321" s="4"/>
      <c r="Q321" s="4"/>
      <c r="R321" s="28"/>
      <c r="S321" s="4"/>
      <c r="T321" s="4"/>
      <c r="U321" s="444"/>
      <c r="V321" s="4"/>
      <c r="W321" s="4"/>
      <c r="X321" s="4"/>
      <c r="Y321" s="4"/>
      <c r="Z321" s="4"/>
      <c r="AA321" s="4"/>
      <c r="AB321" s="4"/>
      <c r="AC321" s="4"/>
      <c r="AD321" s="4"/>
      <c r="AE321" s="28"/>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row>
    <row r="322" spans="1:78" ht="15.75" customHeight="1" x14ac:dyDescent="0.25">
      <c r="A322" s="4"/>
      <c r="B322" s="4"/>
      <c r="C322" s="248"/>
      <c r="D322" s="248"/>
      <c r="E322" s="249"/>
      <c r="F322" s="249"/>
      <c r="G322" s="249"/>
      <c r="H322" s="4"/>
      <c r="I322" s="4"/>
      <c r="J322" s="4"/>
      <c r="K322" s="95"/>
      <c r="L322" s="165"/>
      <c r="M322" s="6"/>
      <c r="N322" s="4"/>
      <c r="O322" s="4"/>
      <c r="P322" s="4"/>
      <c r="Q322" s="4"/>
      <c r="R322" s="28"/>
      <c r="S322" s="4"/>
      <c r="T322" s="4"/>
      <c r="U322" s="444"/>
      <c r="V322" s="4"/>
      <c r="W322" s="4"/>
      <c r="X322" s="4"/>
      <c r="Y322" s="4"/>
      <c r="Z322" s="4"/>
      <c r="AA322" s="4"/>
      <c r="AB322" s="4"/>
      <c r="AC322" s="4"/>
      <c r="AD322" s="4"/>
      <c r="AE322" s="28"/>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row>
    <row r="323" spans="1:78" ht="15.75" customHeight="1" x14ac:dyDescent="0.25">
      <c r="A323" s="4"/>
      <c r="B323" s="4"/>
      <c r="C323" s="248"/>
      <c r="D323" s="248"/>
      <c r="E323" s="249"/>
      <c r="F323" s="249"/>
      <c r="G323" s="249"/>
      <c r="H323" s="4"/>
      <c r="I323" s="4"/>
      <c r="J323" s="4"/>
      <c r="K323" s="95"/>
      <c r="L323" s="165"/>
      <c r="M323" s="6"/>
      <c r="N323" s="4"/>
      <c r="O323" s="4"/>
      <c r="P323" s="4"/>
      <c r="Q323" s="4"/>
      <c r="R323" s="28"/>
      <c r="S323" s="4"/>
      <c r="T323" s="4"/>
      <c r="U323" s="444"/>
      <c r="V323" s="4"/>
      <c r="W323" s="4"/>
      <c r="X323" s="4"/>
      <c r="Y323" s="4"/>
      <c r="Z323" s="4"/>
      <c r="AA323" s="4"/>
      <c r="AB323" s="4"/>
      <c r="AC323" s="4"/>
      <c r="AD323" s="4"/>
      <c r="AE323" s="28"/>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row>
    <row r="324" spans="1:78" ht="15.75" customHeight="1" x14ac:dyDescent="0.25">
      <c r="A324" s="4"/>
      <c r="B324" s="4"/>
      <c r="C324" s="248"/>
      <c r="D324" s="248"/>
      <c r="E324" s="249"/>
      <c r="F324" s="249"/>
      <c r="G324" s="249"/>
      <c r="H324" s="4"/>
      <c r="I324" s="4"/>
      <c r="J324" s="4"/>
      <c r="K324" s="95"/>
      <c r="L324" s="165"/>
      <c r="M324" s="6"/>
      <c r="N324" s="4"/>
      <c r="O324" s="4"/>
      <c r="P324" s="4"/>
      <c r="Q324" s="4"/>
      <c r="R324" s="28"/>
      <c r="S324" s="4"/>
      <c r="T324" s="4"/>
      <c r="U324" s="444"/>
      <c r="V324" s="4"/>
      <c r="W324" s="4"/>
      <c r="X324" s="4"/>
      <c r="Y324" s="4"/>
      <c r="Z324" s="4"/>
      <c r="AA324" s="4"/>
      <c r="AB324" s="4"/>
      <c r="AC324" s="4"/>
      <c r="AD324" s="4"/>
      <c r="AE324" s="28"/>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row>
    <row r="325" spans="1:78" ht="15.75" customHeight="1" x14ac:dyDescent="0.25">
      <c r="A325" s="4"/>
      <c r="B325" s="4"/>
      <c r="C325" s="248"/>
      <c r="D325" s="248"/>
      <c r="E325" s="249"/>
      <c r="F325" s="249"/>
      <c r="G325" s="249"/>
      <c r="H325" s="4"/>
      <c r="I325" s="4"/>
      <c r="J325" s="4"/>
      <c r="K325" s="95"/>
      <c r="L325" s="165"/>
      <c r="M325" s="6"/>
      <c r="N325" s="4"/>
      <c r="O325" s="4"/>
      <c r="P325" s="4"/>
      <c r="Q325" s="4"/>
      <c r="R325" s="28"/>
      <c r="S325" s="4"/>
      <c r="T325" s="4"/>
      <c r="U325" s="444"/>
      <c r="V325" s="4"/>
      <c r="W325" s="4"/>
      <c r="X325" s="4"/>
      <c r="Y325" s="4"/>
      <c r="Z325" s="4"/>
      <c r="AA325" s="4"/>
      <c r="AB325" s="4"/>
      <c r="AC325" s="4"/>
      <c r="AD325" s="4"/>
      <c r="AE325" s="28"/>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row>
    <row r="326" spans="1:78" ht="15.75" customHeight="1" x14ac:dyDescent="0.25">
      <c r="A326" s="4"/>
      <c r="B326" s="4"/>
      <c r="C326" s="248"/>
      <c r="D326" s="248"/>
      <c r="E326" s="249"/>
      <c r="F326" s="249"/>
      <c r="G326" s="249"/>
      <c r="H326" s="4"/>
      <c r="I326" s="4"/>
      <c r="J326" s="4"/>
      <c r="K326" s="95"/>
      <c r="L326" s="165"/>
      <c r="M326" s="6"/>
      <c r="N326" s="4"/>
      <c r="O326" s="4"/>
      <c r="P326" s="4"/>
      <c r="Q326" s="4"/>
      <c r="R326" s="28"/>
      <c r="S326" s="4"/>
      <c r="T326" s="4"/>
      <c r="U326" s="444"/>
      <c r="V326" s="4"/>
      <c r="W326" s="4"/>
      <c r="X326" s="4"/>
      <c r="Y326" s="4"/>
      <c r="Z326" s="4"/>
      <c r="AA326" s="4"/>
      <c r="AB326" s="4"/>
      <c r="AC326" s="4"/>
      <c r="AD326" s="4"/>
      <c r="AE326" s="28"/>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row>
    <row r="327" spans="1:78" ht="15.75" customHeight="1" x14ac:dyDescent="0.25">
      <c r="A327" s="4"/>
      <c r="B327" s="4"/>
      <c r="C327" s="248"/>
      <c r="D327" s="248"/>
      <c r="E327" s="249"/>
      <c r="F327" s="249"/>
      <c r="G327" s="249"/>
      <c r="H327" s="4"/>
      <c r="I327" s="4"/>
      <c r="J327" s="4"/>
      <c r="K327" s="95"/>
      <c r="L327" s="165"/>
      <c r="M327" s="6"/>
      <c r="N327" s="4"/>
      <c r="O327" s="4"/>
      <c r="P327" s="4"/>
      <c r="Q327" s="4"/>
      <c r="R327" s="28"/>
      <c r="S327" s="4"/>
      <c r="T327" s="4"/>
      <c r="U327" s="444"/>
      <c r="V327" s="4"/>
      <c r="W327" s="4"/>
      <c r="X327" s="4"/>
      <c r="Y327" s="4"/>
      <c r="Z327" s="4"/>
      <c r="AA327" s="4"/>
      <c r="AB327" s="4"/>
      <c r="AC327" s="4"/>
      <c r="AD327" s="4"/>
      <c r="AE327" s="28"/>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row>
    <row r="328" spans="1:78" ht="15.75" customHeight="1" x14ac:dyDescent="0.25">
      <c r="A328" s="4"/>
      <c r="B328" s="4"/>
      <c r="C328" s="248"/>
      <c r="D328" s="248"/>
      <c r="E328" s="249"/>
      <c r="F328" s="249"/>
      <c r="G328" s="249"/>
      <c r="H328" s="4"/>
      <c r="I328" s="4"/>
      <c r="J328" s="4"/>
      <c r="K328" s="95"/>
      <c r="L328" s="165"/>
      <c r="M328" s="6"/>
      <c r="N328" s="4"/>
      <c r="O328" s="4"/>
      <c r="P328" s="4"/>
      <c r="Q328" s="4"/>
      <c r="R328" s="28"/>
      <c r="S328" s="4"/>
      <c r="T328" s="4"/>
      <c r="U328" s="444"/>
      <c r="V328" s="4"/>
      <c r="W328" s="4"/>
      <c r="X328" s="4"/>
      <c r="Y328" s="4"/>
      <c r="Z328" s="4"/>
      <c r="AA328" s="4"/>
      <c r="AB328" s="4"/>
      <c r="AC328" s="4"/>
      <c r="AD328" s="4"/>
      <c r="AE328" s="28"/>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row>
    <row r="329" spans="1:78" ht="15.75" customHeight="1" x14ac:dyDescent="0.25">
      <c r="A329" s="4"/>
      <c r="B329" s="4"/>
      <c r="C329" s="248"/>
      <c r="D329" s="248"/>
      <c r="E329" s="249"/>
      <c r="F329" s="249"/>
      <c r="G329" s="249"/>
      <c r="H329" s="4"/>
      <c r="I329" s="4"/>
      <c r="J329" s="4"/>
      <c r="K329" s="95"/>
      <c r="L329" s="165"/>
      <c r="M329" s="6"/>
      <c r="N329" s="4"/>
      <c r="O329" s="4"/>
      <c r="P329" s="4"/>
      <c r="Q329" s="4"/>
      <c r="R329" s="28"/>
      <c r="S329" s="4"/>
      <c r="T329" s="4"/>
      <c r="U329" s="444"/>
      <c r="V329" s="4"/>
      <c r="W329" s="4"/>
      <c r="X329" s="4"/>
      <c r="Y329" s="4"/>
      <c r="Z329" s="4"/>
      <c r="AA329" s="4"/>
      <c r="AB329" s="4"/>
      <c r="AC329" s="4"/>
      <c r="AD329" s="4"/>
      <c r="AE329" s="28"/>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row>
    <row r="330" spans="1:78" ht="15.75" customHeight="1" x14ac:dyDescent="0.25">
      <c r="A330" s="4"/>
      <c r="B330" s="4"/>
      <c r="C330" s="248"/>
      <c r="D330" s="248"/>
      <c r="E330" s="249"/>
      <c r="F330" s="249"/>
      <c r="G330" s="249"/>
      <c r="H330" s="4"/>
      <c r="I330" s="4"/>
      <c r="J330" s="4"/>
      <c r="K330" s="95"/>
      <c r="L330" s="165"/>
      <c r="M330" s="6"/>
      <c r="N330" s="4"/>
      <c r="O330" s="4"/>
      <c r="P330" s="4"/>
      <c r="Q330" s="4"/>
      <c r="R330" s="28"/>
      <c r="S330" s="4"/>
      <c r="T330" s="4"/>
      <c r="U330" s="444"/>
      <c r="V330" s="4"/>
      <c r="W330" s="4"/>
      <c r="X330" s="4"/>
      <c r="Y330" s="4"/>
      <c r="Z330" s="4"/>
      <c r="AA330" s="4"/>
      <c r="AB330" s="4"/>
      <c r="AC330" s="4"/>
      <c r="AD330" s="4"/>
      <c r="AE330" s="28"/>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row>
    <row r="331" spans="1:78" ht="15.75" customHeight="1" x14ac:dyDescent="0.25">
      <c r="A331" s="4"/>
      <c r="B331" s="4"/>
      <c r="C331" s="248"/>
      <c r="D331" s="248"/>
      <c r="E331" s="249"/>
      <c r="F331" s="249"/>
      <c r="G331" s="249"/>
      <c r="H331" s="4"/>
      <c r="I331" s="4"/>
      <c r="J331" s="4"/>
      <c r="K331" s="95"/>
      <c r="L331" s="165"/>
      <c r="M331" s="6"/>
      <c r="N331" s="4"/>
      <c r="O331" s="4"/>
      <c r="P331" s="4"/>
      <c r="Q331" s="4"/>
      <c r="R331" s="28"/>
      <c r="S331" s="4"/>
      <c r="T331" s="4"/>
      <c r="U331" s="444"/>
      <c r="V331" s="4"/>
      <c r="W331" s="4"/>
      <c r="X331" s="4"/>
      <c r="Y331" s="4"/>
      <c r="Z331" s="4"/>
      <c r="AA331" s="4"/>
      <c r="AB331" s="4"/>
      <c r="AC331" s="4"/>
      <c r="AD331" s="4"/>
      <c r="AE331" s="28"/>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row>
    <row r="332" spans="1:78" ht="15.75" customHeight="1" x14ac:dyDescent="0.25">
      <c r="A332" s="4"/>
      <c r="B332" s="4"/>
      <c r="C332" s="248"/>
      <c r="D332" s="248"/>
      <c r="E332" s="249"/>
      <c r="F332" s="249"/>
      <c r="G332" s="249"/>
      <c r="H332" s="4"/>
      <c r="I332" s="4"/>
      <c r="J332" s="4"/>
      <c r="K332" s="95"/>
      <c r="L332" s="165"/>
      <c r="M332" s="6"/>
      <c r="N332" s="4"/>
      <c r="O332" s="4"/>
      <c r="P332" s="4"/>
      <c r="Q332" s="4"/>
      <c r="R332" s="28"/>
      <c r="S332" s="4"/>
      <c r="T332" s="4"/>
      <c r="U332" s="444"/>
      <c r="V332" s="4"/>
      <c r="W332" s="4"/>
      <c r="X332" s="4"/>
      <c r="Y332" s="4"/>
      <c r="Z332" s="4"/>
      <c r="AA332" s="4"/>
      <c r="AB332" s="4"/>
      <c r="AC332" s="4"/>
      <c r="AD332" s="4"/>
      <c r="AE332" s="28"/>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row>
    <row r="333" spans="1:78" ht="15.75" customHeight="1" x14ac:dyDescent="0.25">
      <c r="A333" s="4"/>
      <c r="B333" s="4"/>
      <c r="C333" s="248"/>
      <c r="D333" s="248"/>
      <c r="E333" s="249"/>
      <c r="F333" s="249"/>
      <c r="G333" s="249"/>
      <c r="H333" s="4"/>
      <c r="I333" s="4"/>
      <c r="J333" s="4"/>
      <c r="K333" s="95"/>
      <c r="L333" s="165"/>
      <c r="M333" s="6"/>
      <c r="N333" s="4"/>
      <c r="O333" s="4"/>
      <c r="P333" s="4"/>
      <c r="Q333" s="4"/>
      <c r="R333" s="28"/>
      <c r="S333" s="4"/>
      <c r="T333" s="4"/>
      <c r="U333" s="444"/>
      <c r="V333" s="4"/>
      <c r="W333" s="4"/>
      <c r="X333" s="4"/>
      <c r="Y333" s="4"/>
      <c r="Z333" s="4"/>
      <c r="AA333" s="4"/>
      <c r="AB333" s="4"/>
      <c r="AC333" s="4"/>
      <c r="AD333" s="4"/>
      <c r="AE333" s="28"/>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row>
    <row r="334" spans="1:78" ht="15.75" customHeight="1" x14ac:dyDescent="0.25">
      <c r="A334" s="4"/>
      <c r="B334" s="4"/>
      <c r="C334" s="248"/>
      <c r="D334" s="248"/>
      <c r="E334" s="249"/>
      <c r="F334" s="249"/>
      <c r="G334" s="249"/>
      <c r="H334" s="4"/>
      <c r="I334" s="4"/>
      <c r="J334" s="4"/>
      <c r="K334" s="95"/>
      <c r="L334" s="165"/>
      <c r="M334" s="6"/>
      <c r="N334" s="4"/>
      <c r="O334" s="4"/>
      <c r="P334" s="4"/>
      <c r="Q334" s="4"/>
      <c r="R334" s="28"/>
      <c r="S334" s="4"/>
      <c r="T334" s="4"/>
      <c r="U334" s="444"/>
      <c r="V334" s="4"/>
      <c r="W334" s="4"/>
      <c r="X334" s="4"/>
      <c r="Y334" s="4"/>
      <c r="Z334" s="4"/>
      <c r="AA334" s="4"/>
      <c r="AB334" s="4"/>
      <c r="AC334" s="4"/>
      <c r="AD334" s="4"/>
      <c r="AE334" s="28"/>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row>
    <row r="335" spans="1:78" ht="15.75" customHeight="1" x14ac:dyDescent="0.25">
      <c r="A335" s="4"/>
      <c r="B335" s="4"/>
      <c r="C335" s="248"/>
      <c r="D335" s="248"/>
      <c r="E335" s="249"/>
      <c r="F335" s="249"/>
      <c r="G335" s="249"/>
      <c r="H335" s="4"/>
      <c r="I335" s="4"/>
      <c r="J335" s="4"/>
      <c r="K335" s="95"/>
      <c r="L335" s="165"/>
      <c r="M335" s="6"/>
      <c r="N335" s="4"/>
      <c r="O335" s="4"/>
      <c r="P335" s="4"/>
      <c r="Q335" s="4"/>
      <c r="R335" s="28"/>
      <c r="S335" s="4"/>
      <c r="T335" s="4"/>
      <c r="U335" s="444"/>
      <c r="V335" s="4"/>
      <c r="W335" s="4"/>
      <c r="X335" s="4"/>
      <c r="Y335" s="4"/>
      <c r="Z335" s="4"/>
      <c r="AA335" s="4"/>
      <c r="AB335" s="4"/>
      <c r="AC335" s="4"/>
      <c r="AD335" s="4"/>
      <c r="AE335" s="28"/>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row>
    <row r="336" spans="1:78" ht="15.75" customHeight="1" x14ac:dyDescent="0.25">
      <c r="A336" s="4"/>
      <c r="B336" s="4"/>
      <c r="C336" s="248"/>
      <c r="D336" s="248"/>
      <c r="E336" s="249"/>
      <c r="F336" s="249"/>
      <c r="G336" s="249"/>
      <c r="H336" s="4"/>
      <c r="I336" s="4"/>
      <c r="J336" s="4"/>
      <c r="K336" s="95"/>
      <c r="L336" s="165"/>
      <c r="M336" s="6"/>
      <c r="N336" s="4"/>
      <c r="O336" s="4"/>
      <c r="P336" s="4"/>
      <c r="Q336" s="4"/>
      <c r="R336" s="28"/>
      <c r="S336" s="4"/>
      <c r="T336" s="4"/>
      <c r="U336" s="444"/>
      <c r="V336" s="4"/>
      <c r="W336" s="4"/>
      <c r="X336" s="4"/>
      <c r="Y336" s="4"/>
      <c r="Z336" s="4"/>
      <c r="AA336" s="4"/>
      <c r="AB336" s="4"/>
      <c r="AC336" s="4"/>
      <c r="AD336" s="4"/>
      <c r="AE336" s="28"/>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row>
    <row r="337" spans="1:78" ht="15.75" customHeight="1" x14ac:dyDescent="0.25">
      <c r="A337" s="4"/>
      <c r="B337" s="4"/>
      <c r="C337" s="248"/>
      <c r="D337" s="248"/>
      <c r="E337" s="249"/>
      <c r="F337" s="249"/>
      <c r="G337" s="249"/>
      <c r="H337" s="4"/>
      <c r="I337" s="4"/>
      <c r="J337" s="4"/>
      <c r="K337" s="95"/>
      <c r="L337" s="165"/>
      <c r="M337" s="6"/>
      <c r="N337" s="4"/>
      <c r="O337" s="4"/>
      <c r="P337" s="4"/>
      <c r="Q337" s="4"/>
      <c r="R337" s="28"/>
      <c r="S337" s="4"/>
      <c r="T337" s="4"/>
      <c r="U337" s="444"/>
      <c r="V337" s="4"/>
      <c r="W337" s="4"/>
      <c r="X337" s="4"/>
      <c r="Y337" s="4"/>
      <c r="Z337" s="4"/>
      <c r="AA337" s="4"/>
      <c r="AB337" s="4"/>
      <c r="AC337" s="4"/>
      <c r="AD337" s="4"/>
      <c r="AE337" s="28"/>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row>
    <row r="338" spans="1:78" ht="15.75" customHeight="1" x14ac:dyDescent="0.25">
      <c r="A338" s="4"/>
      <c r="B338" s="4"/>
      <c r="C338" s="248"/>
      <c r="D338" s="248"/>
      <c r="E338" s="249"/>
      <c r="F338" s="249"/>
      <c r="G338" s="249"/>
      <c r="H338" s="4"/>
      <c r="I338" s="4"/>
      <c r="J338" s="4"/>
      <c r="K338" s="95"/>
      <c r="L338" s="165"/>
      <c r="M338" s="6"/>
      <c r="N338" s="4"/>
      <c r="O338" s="4"/>
      <c r="P338" s="4"/>
      <c r="Q338" s="4"/>
      <c r="R338" s="28"/>
      <c r="S338" s="4"/>
      <c r="T338" s="4"/>
      <c r="U338" s="444"/>
      <c r="V338" s="4"/>
      <c r="W338" s="4"/>
      <c r="X338" s="4"/>
      <c r="Y338" s="4"/>
      <c r="Z338" s="4"/>
      <c r="AA338" s="4"/>
      <c r="AB338" s="4"/>
      <c r="AC338" s="4"/>
      <c r="AD338" s="4"/>
      <c r="AE338" s="28"/>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row>
    <row r="339" spans="1:78" ht="15.75" customHeight="1" x14ac:dyDescent="0.25">
      <c r="A339" s="4"/>
      <c r="B339" s="4"/>
      <c r="C339" s="248"/>
      <c r="D339" s="248"/>
      <c r="E339" s="249"/>
      <c r="F339" s="249"/>
      <c r="G339" s="249"/>
      <c r="H339" s="4"/>
      <c r="I339" s="4"/>
      <c r="J339" s="4"/>
      <c r="K339" s="95"/>
      <c r="L339" s="165"/>
      <c r="M339" s="6"/>
      <c r="N339" s="4"/>
      <c r="O339" s="4"/>
      <c r="P339" s="4"/>
      <c r="Q339" s="4"/>
      <c r="R339" s="28"/>
      <c r="S339" s="4"/>
      <c r="T339" s="4"/>
      <c r="U339" s="444"/>
      <c r="V339" s="4"/>
      <c r="W339" s="4"/>
      <c r="X339" s="4"/>
      <c r="Y339" s="4"/>
      <c r="Z339" s="4"/>
      <c r="AA339" s="4"/>
      <c r="AB339" s="4"/>
      <c r="AC339" s="4"/>
      <c r="AD339" s="4"/>
      <c r="AE339" s="28"/>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row>
    <row r="340" spans="1:78" ht="15.75" customHeight="1" x14ac:dyDescent="0.25">
      <c r="A340" s="4"/>
      <c r="B340" s="4"/>
      <c r="C340" s="248"/>
      <c r="D340" s="248"/>
      <c r="E340" s="249"/>
      <c r="F340" s="249"/>
      <c r="G340" s="249"/>
      <c r="H340" s="4"/>
      <c r="I340" s="4"/>
      <c r="J340" s="4"/>
      <c r="K340" s="95"/>
      <c r="L340" s="165"/>
      <c r="M340" s="6"/>
      <c r="N340" s="4"/>
      <c r="O340" s="4"/>
      <c r="P340" s="4"/>
      <c r="Q340" s="4"/>
      <c r="R340" s="28"/>
      <c r="S340" s="4"/>
      <c r="T340" s="4"/>
      <c r="U340" s="444"/>
      <c r="V340" s="4"/>
      <c r="W340" s="4"/>
      <c r="X340" s="4"/>
      <c r="Y340" s="4"/>
      <c r="Z340" s="4"/>
      <c r="AA340" s="4"/>
      <c r="AB340" s="4"/>
      <c r="AC340" s="4"/>
      <c r="AD340" s="4"/>
      <c r="AE340" s="28"/>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row>
    <row r="341" spans="1:78" ht="15.75" customHeight="1" x14ac:dyDescent="0.25">
      <c r="A341" s="4"/>
      <c r="B341" s="4"/>
      <c r="C341" s="248"/>
      <c r="D341" s="248"/>
      <c r="E341" s="249"/>
      <c r="F341" s="249"/>
      <c r="G341" s="249"/>
      <c r="H341" s="4"/>
      <c r="I341" s="4"/>
      <c r="J341" s="4"/>
      <c r="K341" s="95"/>
      <c r="L341" s="165"/>
      <c r="M341" s="6"/>
      <c r="N341" s="4"/>
      <c r="O341" s="4"/>
      <c r="P341" s="4"/>
      <c r="Q341" s="4"/>
      <c r="R341" s="28"/>
      <c r="S341" s="4"/>
      <c r="T341" s="4"/>
      <c r="U341" s="444"/>
      <c r="V341" s="4"/>
      <c r="W341" s="4"/>
      <c r="X341" s="4"/>
      <c r="Y341" s="4"/>
      <c r="Z341" s="4"/>
      <c r="AA341" s="4"/>
      <c r="AB341" s="4"/>
      <c r="AC341" s="4"/>
      <c r="AD341" s="4"/>
      <c r="AE341" s="28"/>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row>
    <row r="342" spans="1:78" ht="15.75" customHeight="1" x14ac:dyDescent="0.25">
      <c r="A342" s="4"/>
      <c r="B342" s="4"/>
      <c r="C342" s="248"/>
      <c r="D342" s="248"/>
      <c r="E342" s="249"/>
      <c r="F342" s="249"/>
      <c r="G342" s="249"/>
      <c r="H342" s="4"/>
      <c r="I342" s="4"/>
      <c r="J342" s="4"/>
      <c r="K342" s="95"/>
      <c r="L342" s="165"/>
      <c r="M342" s="6"/>
      <c r="N342" s="4"/>
      <c r="O342" s="4"/>
      <c r="P342" s="4"/>
      <c r="Q342" s="4"/>
      <c r="R342" s="28"/>
      <c r="S342" s="4"/>
      <c r="T342" s="4"/>
      <c r="U342" s="444"/>
      <c r="V342" s="4"/>
      <c r="W342" s="4"/>
      <c r="X342" s="4"/>
      <c r="Y342" s="4"/>
      <c r="Z342" s="4"/>
      <c r="AA342" s="4"/>
      <c r="AB342" s="4"/>
      <c r="AC342" s="4"/>
      <c r="AD342" s="4"/>
      <c r="AE342" s="28"/>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row>
    <row r="343" spans="1:78" ht="15.75" customHeight="1" x14ac:dyDescent="0.25">
      <c r="A343" s="4"/>
      <c r="B343" s="4"/>
      <c r="C343" s="248"/>
      <c r="D343" s="248"/>
      <c r="E343" s="249"/>
      <c r="F343" s="249"/>
      <c r="G343" s="249"/>
      <c r="H343" s="4"/>
      <c r="I343" s="4"/>
      <c r="J343" s="4"/>
      <c r="K343" s="95"/>
      <c r="L343" s="165"/>
      <c r="M343" s="6"/>
      <c r="N343" s="4"/>
      <c r="O343" s="4"/>
      <c r="P343" s="4"/>
      <c r="Q343" s="4"/>
      <c r="R343" s="28"/>
      <c r="S343" s="4"/>
      <c r="T343" s="4"/>
      <c r="U343" s="444"/>
      <c r="V343" s="4"/>
      <c r="W343" s="4"/>
      <c r="X343" s="4"/>
      <c r="Y343" s="4"/>
      <c r="Z343" s="4"/>
      <c r="AA343" s="4"/>
      <c r="AB343" s="4"/>
      <c r="AC343" s="4"/>
      <c r="AD343" s="4"/>
      <c r="AE343" s="28"/>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row>
    <row r="344" spans="1:78" ht="15.75" customHeight="1" x14ac:dyDescent="0.25">
      <c r="A344" s="4"/>
      <c r="B344" s="4"/>
      <c r="C344" s="248"/>
      <c r="D344" s="248"/>
      <c r="E344" s="249"/>
      <c r="F344" s="249"/>
      <c r="G344" s="249"/>
      <c r="H344" s="4"/>
      <c r="I344" s="4"/>
      <c r="J344" s="4"/>
      <c r="K344" s="95"/>
      <c r="L344" s="165"/>
      <c r="M344" s="6"/>
      <c r="N344" s="4"/>
      <c r="O344" s="4"/>
      <c r="P344" s="4"/>
      <c r="Q344" s="4"/>
      <c r="R344" s="28"/>
      <c r="S344" s="4"/>
      <c r="T344" s="4"/>
      <c r="U344" s="444"/>
      <c r="V344" s="4"/>
      <c r="W344" s="4"/>
      <c r="X344" s="4"/>
      <c r="Y344" s="4"/>
      <c r="Z344" s="4"/>
      <c r="AA344" s="4"/>
      <c r="AB344" s="4"/>
      <c r="AC344" s="4"/>
      <c r="AD344" s="4"/>
      <c r="AE344" s="28"/>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row>
    <row r="345" spans="1:78" ht="15.75" customHeight="1" x14ac:dyDescent="0.25">
      <c r="A345" s="4"/>
      <c r="B345" s="4"/>
      <c r="C345" s="248"/>
      <c r="D345" s="248"/>
      <c r="E345" s="249"/>
      <c r="F345" s="249"/>
      <c r="G345" s="249"/>
      <c r="H345" s="4"/>
      <c r="I345" s="4"/>
      <c r="J345" s="4"/>
      <c r="K345" s="95"/>
      <c r="L345" s="165"/>
      <c r="M345" s="6"/>
      <c r="N345" s="4"/>
      <c r="O345" s="4"/>
      <c r="P345" s="4"/>
      <c r="Q345" s="4"/>
      <c r="R345" s="28"/>
      <c r="S345" s="4"/>
      <c r="T345" s="4"/>
      <c r="U345" s="444"/>
      <c r="V345" s="4"/>
      <c r="W345" s="4"/>
      <c r="X345" s="4"/>
      <c r="Y345" s="4"/>
      <c r="Z345" s="4"/>
      <c r="AA345" s="4"/>
      <c r="AB345" s="4"/>
      <c r="AC345" s="4"/>
      <c r="AD345" s="4"/>
      <c r="AE345" s="28"/>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row>
    <row r="346" spans="1:78" ht="15.75" customHeight="1" x14ac:dyDescent="0.25">
      <c r="A346" s="4"/>
      <c r="B346" s="4"/>
      <c r="C346" s="248"/>
      <c r="D346" s="248"/>
      <c r="E346" s="249"/>
      <c r="F346" s="249"/>
      <c r="G346" s="249"/>
      <c r="H346" s="4"/>
      <c r="I346" s="4"/>
      <c r="J346" s="4"/>
      <c r="K346" s="95"/>
      <c r="L346" s="165"/>
      <c r="M346" s="6"/>
      <c r="N346" s="4"/>
      <c r="O346" s="4"/>
      <c r="P346" s="4"/>
      <c r="Q346" s="4"/>
      <c r="R346" s="28"/>
      <c r="S346" s="4"/>
      <c r="T346" s="4"/>
      <c r="U346" s="444"/>
      <c r="V346" s="4"/>
      <c r="W346" s="4"/>
      <c r="X346" s="4"/>
      <c r="Y346" s="4"/>
      <c r="Z346" s="4"/>
      <c r="AA346" s="4"/>
      <c r="AB346" s="4"/>
      <c r="AC346" s="4"/>
      <c r="AD346" s="4"/>
      <c r="AE346" s="28"/>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row>
    <row r="347" spans="1:78" ht="15.75" customHeight="1" x14ac:dyDescent="0.25">
      <c r="A347" s="4"/>
      <c r="B347" s="4"/>
      <c r="C347" s="248"/>
      <c r="D347" s="248"/>
      <c r="E347" s="249"/>
      <c r="F347" s="249"/>
      <c r="G347" s="249"/>
      <c r="H347" s="4"/>
      <c r="I347" s="4"/>
      <c r="J347" s="4"/>
      <c r="K347" s="95"/>
      <c r="L347" s="165"/>
      <c r="M347" s="6"/>
      <c r="N347" s="4"/>
      <c r="O347" s="4"/>
      <c r="P347" s="4"/>
      <c r="Q347" s="4"/>
      <c r="R347" s="28"/>
      <c r="S347" s="4"/>
      <c r="T347" s="4"/>
      <c r="U347" s="444"/>
      <c r="V347" s="4"/>
      <c r="W347" s="4"/>
      <c r="X347" s="4"/>
      <c r="Y347" s="4"/>
      <c r="Z347" s="4"/>
      <c r="AA347" s="4"/>
      <c r="AB347" s="4"/>
      <c r="AC347" s="4"/>
      <c r="AD347" s="4"/>
      <c r="AE347" s="28"/>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row>
    <row r="348" spans="1:78" ht="15.75" customHeight="1" x14ac:dyDescent="0.25">
      <c r="A348" s="4"/>
      <c r="B348" s="4"/>
      <c r="C348" s="248"/>
      <c r="D348" s="248"/>
      <c r="E348" s="249"/>
      <c r="F348" s="249"/>
      <c r="G348" s="249"/>
      <c r="H348" s="4"/>
      <c r="I348" s="4"/>
      <c r="J348" s="4"/>
      <c r="K348" s="95"/>
      <c r="L348" s="165"/>
      <c r="M348" s="6"/>
      <c r="N348" s="4"/>
      <c r="O348" s="4"/>
      <c r="P348" s="4"/>
      <c r="Q348" s="4"/>
      <c r="R348" s="28"/>
      <c r="S348" s="4"/>
      <c r="T348" s="4"/>
      <c r="U348" s="444"/>
      <c r="V348" s="4"/>
      <c r="W348" s="4"/>
      <c r="X348" s="4"/>
      <c r="Y348" s="4"/>
      <c r="Z348" s="4"/>
      <c r="AA348" s="4"/>
      <c r="AB348" s="4"/>
      <c r="AC348" s="4"/>
      <c r="AD348" s="4"/>
      <c r="AE348" s="28"/>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row>
    <row r="349" spans="1:78" ht="15.75" customHeight="1" x14ac:dyDescent="0.25">
      <c r="A349" s="4"/>
      <c r="B349" s="4"/>
      <c r="C349" s="248"/>
      <c r="D349" s="248"/>
      <c r="E349" s="249"/>
      <c r="F349" s="249"/>
      <c r="G349" s="249"/>
      <c r="H349" s="4"/>
      <c r="I349" s="4"/>
      <c r="J349" s="4"/>
      <c r="K349" s="95"/>
      <c r="L349" s="165"/>
      <c r="M349" s="6"/>
      <c r="N349" s="4"/>
      <c r="O349" s="4"/>
      <c r="P349" s="4"/>
      <c r="Q349" s="4"/>
      <c r="R349" s="28"/>
      <c r="S349" s="4"/>
      <c r="T349" s="4"/>
      <c r="U349" s="444"/>
      <c r="V349" s="4"/>
      <c r="W349" s="4"/>
      <c r="X349" s="4"/>
      <c r="Y349" s="4"/>
      <c r="Z349" s="4"/>
      <c r="AA349" s="4"/>
      <c r="AB349" s="4"/>
      <c r="AC349" s="4"/>
      <c r="AD349" s="4"/>
      <c r="AE349" s="28"/>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row>
    <row r="350" spans="1:78" ht="15.75" customHeight="1" x14ac:dyDescent="0.25">
      <c r="A350" s="4"/>
      <c r="B350" s="4"/>
      <c r="C350" s="248"/>
      <c r="D350" s="248"/>
      <c r="E350" s="249"/>
      <c r="F350" s="249"/>
      <c r="G350" s="249"/>
      <c r="H350" s="4"/>
      <c r="I350" s="4"/>
      <c r="J350" s="4"/>
      <c r="K350" s="95"/>
      <c r="L350" s="165"/>
      <c r="M350" s="6"/>
      <c r="N350" s="4"/>
      <c r="O350" s="4"/>
      <c r="P350" s="4"/>
      <c r="Q350" s="4"/>
      <c r="R350" s="28"/>
      <c r="S350" s="4"/>
      <c r="T350" s="4"/>
      <c r="U350" s="444"/>
      <c r="V350" s="4"/>
      <c r="W350" s="4"/>
      <c r="X350" s="4"/>
      <c r="Y350" s="4"/>
      <c r="Z350" s="4"/>
      <c r="AA350" s="4"/>
      <c r="AB350" s="4"/>
      <c r="AC350" s="4"/>
      <c r="AD350" s="4"/>
      <c r="AE350" s="28"/>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row>
    <row r="351" spans="1:78" ht="15.75" customHeight="1" x14ac:dyDescent="0.25">
      <c r="A351" s="4"/>
      <c r="B351" s="4"/>
      <c r="C351" s="248"/>
      <c r="D351" s="248"/>
      <c r="E351" s="249"/>
      <c r="F351" s="249"/>
      <c r="G351" s="249"/>
      <c r="H351" s="4"/>
      <c r="I351" s="4"/>
      <c r="J351" s="4"/>
      <c r="K351" s="95"/>
      <c r="L351" s="165"/>
      <c r="M351" s="6"/>
      <c r="N351" s="4"/>
      <c r="O351" s="4"/>
      <c r="P351" s="4"/>
      <c r="Q351" s="4"/>
      <c r="R351" s="28"/>
      <c r="S351" s="4"/>
      <c r="T351" s="4"/>
      <c r="U351" s="444"/>
      <c r="V351" s="4"/>
      <c r="W351" s="4"/>
      <c r="X351" s="4"/>
      <c r="Y351" s="4"/>
      <c r="Z351" s="4"/>
      <c r="AA351" s="4"/>
      <c r="AB351" s="4"/>
      <c r="AC351" s="4"/>
      <c r="AD351" s="4"/>
      <c r="AE351" s="28"/>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row>
    <row r="352" spans="1:78" ht="15.75" customHeight="1" x14ac:dyDescent="0.25">
      <c r="A352" s="4"/>
      <c r="B352" s="4"/>
      <c r="C352" s="248"/>
      <c r="D352" s="248"/>
      <c r="E352" s="249"/>
      <c r="F352" s="249"/>
      <c r="G352" s="249"/>
      <c r="H352" s="4"/>
      <c r="I352" s="4"/>
      <c r="J352" s="4"/>
      <c r="K352" s="95"/>
      <c r="L352" s="165"/>
      <c r="M352" s="6"/>
      <c r="N352" s="4"/>
      <c r="O352" s="4"/>
      <c r="P352" s="4"/>
      <c r="Q352" s="4"/>
      <c r="R352" s="28"/>
      <c r="S352" s="4"/>
      <c r="T352" s="4"/>
      <c r="U352" s="444"/>
      <c r="V352" s="4"/>
      <c r="W352" s="4"/>
      <c r="X352" s="4"/>
      <c r="Y352" s="4"/>
      <c r="Z352" s="4"/>
      <c r="AA352" s="4"/>
      <c r="AB352" s="4"/>
      <c r="AC352" s="4"/>
      <c r="AD352" s="4"/>
      <c r="AE352" s="28"/>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row>
    <row r="353" spans="1:78" ht="15.75" customHeight="1" x14ac:dyDescent="0.25">
      <c r="A353" s="4"/>
      <c r="B353" s="4"/>
      <c r="C353" s="248"/>
      <c r="D353" s="248"/>
      <c r="E353" s="249"/>
      <c r="F353" s="249"/>
      <c r="G353" s="249"/>
      <c r="H353" s="4"/>
      <c r="I353" s="4"/>
      <c r="J353" s="4"/>
      <c r="K353" s="95"/>
      <c r="L353" s="165"/>
      <c r="M353" s="6"/>
      <c r="N353" s="4"/>
      <c r="O353" s="4"/>
      <c r="P353" s="4"/>
      <c r="Q353" s="4"/>
      <c r="R353" s="28"/>
      <c r="S353" s="4"/>
      <c r="T353" s="4"/>
      <c r="U353" s="444"/>
      <c r="V353" s="4"/>
      <c r="W353" s="4"/>
      <c r="X353" s="4"/>
      <c r="Y353" s="4"/>
      <c r="Z353" s="4"/>
      <c r="AA353" s="4"/>
      <c r="AB353" s="4"/>
      <c r="AC353" s="4"/>
      <c r="AD353" s="4"/>
      <c r="AE353" s="28"/>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row>
    <row r="354" spans="1:78" ht="15.75" customHeight="1" x14ac:dyDescent="0.25">
      <c r="A354" s="4"/>
      <c r="B354" s="4"/>
      <c r="C354" s="248"/>
      <c r="D354" s="248"/>
      <c r="E354" s="249"/>
      <c r="F354" s="249"/>
      <c r="G354" s="249"/>
      <c r="H354" s="4"/>
      <c r="I354" s="4"/>
      <c r="J354" s="4"/>
      <c r="K354" s="95"/>
      <c r="L354" s="165"/>
      <c r="M354" s="6"/>
      <c r="N354" s="4"/>
      <c r="O354" s="4"/>
      <c r="P354" s="4"/>
      <c r="Q354" s="4"/>
      <c r="R354" s="28"/>
      <c r="S354" s="4"/>
      <c r="T354" s="4"/>
      <c r="U354" s="444"/>
      <c r="V354" s="4"/>
      <c r="W354" s="4"/>
      <c r="X354" s="4"/>
      <c r="Y354" s="4"/>
      <c r="Z354" s="4"/>
      <c r="AA354" s="4"/>
      <c r="AB354" s="4"/>
      <c r="AC354" s="4"/>
      <c r="AD354" s="4"/>
      <c r="AE354" s="28"/>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row>
    <row r="355" spans="1:78" ht="15.75" customHeight="1" x14ac:dyDescent="0.25">
      <c r="A355" s="4"/>
      <c r="B355" s="4"/>
      <c r="C355" s="248"/>
      <c r="D355" s="248"/>
      <c r="E355" s="249"/>
      <c r="F355" s="249"/>
      <c r="G355" s="249"/>
      <c r="H355" s="4"/>
      <c r="I355" s="4"/>
      <c r="J355" s="4"/>
      <c r="K355" s="95"/>
      <c r="L355" s="165"/>
      <c r="M355" s="6"/>
      <c r="N355" s="4"/>
      <c r="O355" s="4"/>
      <c r="P355" s="4"/>
      <c r="Q355" s="4"/>
      <c r="R355" s="28"/>
      <c r="S355" s="4"/>
      <c r="T355" s="4"/>
      <c r="U355" s="444"/>
      <c r="V355" s="4"/>
      <c r="W355" s="4"/>
      <c r="X355" s="4"/>
      <c r="Y355" s="4"/>
      <c r="Z355" s="4"/>
      <c r="AA355" s="4"/>
      <c r="AB355" s="4"/>
      <c r="AC355" s="4"/>
      <c r="AD355" s="4"/>
      <c r="AE355" s="28"/>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row>
    <row r="356" spans="1:78" ht="15.75" customHeight="1" x14ac:dyDescent="0.25">
      <c r="A356" s="4"/>
      <c r="B356" s="4"/>
      <c r="C356" s="248"/>
      <c r="D356" s="248"/>
      <c r="E356" s="249"/>
      <c r="F356" s="249"/>
      <c r="G356" s="249"/>
      <c r="H356" s="4"/>
      <c r="I356" s="4"/>
      <c r="J356" s="4"/>
      <c r="K356" s="95"/>
      <c r="L356" s="165"/>
      <c r="M356" s="6"/>
      <c r="N356" s="4"/>
      <c r="O356" s="4"/>
      <c r="P356" s="4"/>
      <c r="Q356" s="4"/>
      <c r="R356" s="28"/>
      <c r="S356" s="4"/>
      <c r="T356" s="4"/>
      <c r="U356" s="444"/>
      <c r="V356" s="4"/>
      <c r="W356" s="4"/>
      <c r="X356" s="4"/>
      <c r="Y356" s="4"/>
      <c r="Z356" s="4"/>
      <c r="AA356" s="4"/>
      <c r="AB356" s="4"/>
      <c r="AC356" s="4"/>
      <c r="AD356" s="4"/>
      <c r="AE356" s="28"/>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row>
    <row r="357" spans="1:78" ht="15.75" customHeight="1" x14ac:dyDescent="0.25">
      <c r="A357" s="4"/>
      <c r="B357" s="4"/>
      <c r="C357" s="248"/>
      <c r="D357" s="248"/>
      <c r="E357" s="249"/>
      <c r="F357" s="249"/>
      <c r="G357" s="249"/>
      <c r="H357" s="4"/>
      <c r="I357" s="4"/>
      <c r="J357" s="4"/>
      <c r="K357" s="95"/>
      <c r="L357" s="165"/>
      <c r="M357" s="6"/>
      <c r="N357" s="4"/>
      <c r="O357" s="4"/>
      <c r="P357" s="4"/>
      <c r="Q357" s="4"/>
      <c r="R357" s="28"/>
      <c r="S357" s="4"/>
      <c r="T357" s="4"/>
      <c r="U357" s="444"/>
      <c r="V357" s="4"/>
      <c r="W357" s="4"/>
      <c r="X357" s="4"/>
      <c r="Y357" s="4"/>
      <c r="Z357" s="4"/>
      <c r="AA357" s="4"/>
      <c r="AB357" s="4"/>
      <c r="AC357" s="4"/>
      <c r="AD357" s="4"/>
      <c r="AE357" s="28"/>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row>
    <row r="358" spans="1:78" ht="15.75" customHeight="1" x14ac:dyDescent="0.25">
      <c r="A358" s="4"/>
      <c r="B358" s="4"/>
      <c r="C358" s="248"/>
      <c r="D358" s="248"/>
      <c r="E358" s="249"/>
      <c r="F358" s="249"/>
      <c r="G358" s="249"/>
      <c r="H358" s="4"/>
      <c r="I358" s="4"/>
      <c r="J358" s="4"/>
      <c r="K358" s="95"/>
      <c r="L358" s="165"/>
      <c r="M358" s="6"/>
      <c r="N358" s="4"/>
      <c r="O358" s="4"/>
      <c r="P358" s="4"/>
      <c r="Q358" s="4"/>
      <c r="R358" s="28"/>
      <c r="S358" s="4"/>
      <c r="T358" s="4"/>
      <c r="U358" s="444"/>
      <c r="V358" s="4"/>
      <c r="W358" s="4"/>
      <c r="X358" s="4"/>
      <c r="Y358" s="4"/>
      <c r="Z358" s="4"/>
      <c r="AA358" s="4"/>
      <c r="AB358" s="4"/>
      <c r="AC358" s="4"/>
      <c r="AD358" s="4"/>
      <c r="AE358" s="28"/>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row>
    <row r="359" spans="1:78" ht="15.75" customHeight="1" x14ac:dyDescent="0.25">
      <c r="A359" s="4"/>
      <c r="B359" s="4"/>
      <c r="C359" s="248"/>
      <c r="D359" s="248"/>
      <c r="E359" s="249"/>
      <c r="F359" s="249"/>
      <c r="G359" s="249"/>
      <c r="H359" s="4"/>
      <c r="I359" s="4"/>
      <c r="J359" s="4"/>
      <c r="K359" s="95"/>
      <c r="L359" s="165"/>
      <c r="M359" s="6"/>
      <c r="N359" s="4"/>
      <c r="O359" s="4"/>
      <c r="P359" s="4"/>
      <c r="Q359" s="4"/>
      <c r="R359" s="28"/>
      <c r="S359" s="4"/>
      <c r="T359" s="4"/>
      <c r="U359" s="444"/>
      <c r="V359" s="4"/>
      <c r="W359" s="4"/>
      <c r="X359" s="4"/>
      <c r="Y359" s="4"/>
      <c r="Z359" s="4"/>
      <c r="AA359" s="4"/>
      <c r="AB359" s="4"/>
      <c r="AC359" s="4"/>
      <c r="AD359" s="4"/>
      <c r="AE359" s="28"/>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row>
    <row r="360" spans="1:78" ht="15.75" customHeight="1" x14ac:dyDescent="0.25">
      <c r="A360" s="4"/>
      <c r="B360" s="4"/>
      <c r="C360" s="248"/>
      <c r="D360" s="248"/>
      <c r="E360" s="249"/>
      <c r="F360" s="249"/>
      <c r="G360" s="249"/>
      <c r="H360" s="4"/>
      <c r="I360" s="4"/>
      <c r="J360" s="4"/>
      <c r="K360" s="95"/>
      <c r="L360" s="165"/>
      <c r="M360" s="6"/>
      <c r="N360" s="4"/>
      <c r="O360" s="4"/>
      <c r="P360" s="4"/>
      <c r="Q360" s="4"/>
      <c r="R360" s="28"/>
      <c r="S360" s="4"/>
      <c r="T360" s="4"/>
      <c r="U360" s="444"/>
      <c r="V360" s="4"/>
      <c r="W360" s="4"/>
      <c r="X360" s="4"/>
      <c r="Y360" s="4"/>
      <c r="Z360" s="4"/>
      <c r="AA360" s="4"/>
      <c r="AB360" s="4"/>
      <c r="AC360" s="4"/>
      <c r="AD360" s="4"/>
      <c r="AE360" s="28"/>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row>
    <row r="361" spans="1:78" ht="15.75" customHeight="1" x14ac:dyDescent="0.25">
      <c r="A361" s="4"/>
      <c r="B361" s="4"/>
      <c r="C361" s="248"/>
      <c r="D361" s="248"/>
      <c r="E361" s="249"/>
      <c r="F361" s="249"/>
      <c r="G361" s="249"/>
      <c r="H361" s="4"/>
      <c r="I361" s="4"/>
      <c r="J361" s="4"/>
      <c r="K361" s="95"/>
      <c r="L361" s="165"/>
      <c r="M361" s="6"/>
      <c r="N361" s="4"/>
      <c r="O361" s="4"/>
      <c r="P361" s="4"/>
      <c r="Q361" s="4"/>
      <c r="R361" s="28"/>
      <c r="S361" s="4"/>
      <c r="T361" s="4"/>
      <c r="U361" s="444"/>
      <c r="V361" s="4"/>
      <c r="W361" s="4"/>
      <c r="X361" s="4"/>
      <c r="Y361" s="4"/>
      <c r="Z361" s="4"/>
      <c r="AA361" s="4"/>
      <c r="AB361" s="4"/>
      <c r="AC361" s="4"/>
      <c r="AD361" s="4"/>
      <c r="AE361" s="28"/>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row>
    <row r="362" spans="1:78" ht="15.75" customHeight="1" x14ac:dyDescent="0.25">
      <c r="A362" s="4"/>
      <c r="B362" s="4"/>
      <c r="C362" s="248"/>
      <c r="D362" s="248"/>
      <c r="E362" s="249"/>
      <c r="F362" s="249"/>
      <c r="G362" s="249"/>
      <c r="H362" s="4"/>
      <c r="I362" s="4"/>
      <c r="J362" s="4"/>
      <c r="K362" s="95"/>
      <c r="L362" s="165"/>
      <c r="M362" s="6"/>
      <c r="N362" s="4"/>
      <c r="O362" s="4"/>
      <c r="P362" s="4"/>
      <c r="Q362" s="4"/>
      <c r="R362" s="28"/>
      <c r="S362" s="4"/>
      <c r="T362" s="4"/>
      <c r="U362" s="444"/>
      <c r="V362" s="4"/>
      <c r="W362" s="4"/>
      <c r="X362" s="4"/>
      <c r="Y362" s="4"/>
      <c r="Z362" s="4"/>
      <c r="AA362" s="4"/>
      <c r="AB362" s="4"/>
      <c r="AC362" s="4"/>
      <c r="AD362" s="4"/>
      <c r="AE362" s="28"/>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row>
    <row r="363" spans="1:78" ht="15.75" customHeight="1" x14ac:dyDescent="0.25">
      <c r="A363" s="4"/>
      <c r="B363" s="4"/>
      <c r="C363" s="248"/>
      <c r="D363" s="248"/>
      <c r="E363" s="249"/>
      <c r="F363" s="249"/>
      <c r="G363" s="249"/>
      <c r="H363" s="4"/>
      <c r="I363" s="4"/>
      <c r="J363" s="4"/>
      <c r="K363" s="95"/>
      <c r="L363" s="165"/>
      <c r="M363" s="6"/>
      <c r="N363" s="4"/>
      <c r="O363" s="4"/>
      <c r="P363" s="4"/>
      <c r="Q363" s="4"/>
      <c r="R363" s="28"/>
      <c r="S363" s="4"/>
      <c r="T363" s="4"/>
      <c r="U363" s="444"/>
      <c r="V363" s="4"/>
      <c r="W363" s="4"/>
      <c r="X363" s="4"/>
      <c r="Y363" s="4"/>
      <c r="Z363" s="4"/>
      <c r="AA363" s="4"/>
      <c r="AB363" s="4"/>
      <c r="AC363" s="4"/>
      <c r="AD363" s="4"/>
      <c r="AE363" s="28"/>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row>
    <row r="364" spans="1:78" ht="15.75" customHeight="1" x14ac:dyDescent="0.25">
      <c r="A364" s="4"/>
      <c r="B364" s="4"/>
      <c r="C364" s="248"/>
      <c r="D364" s="248"/>
      <c r="E364" s="249"/>
      <c r="F364" s="249"/>
      <c r="G364" s="249"/>
      <c r="H364" s="4"/>
      <c r="I364" s="4"/>
      <c r="J364" s="4"/>
      <c r="K364" s="95"/>
      <c r="L364" s="165"/>
      <c r="M364" s="6"/>
      <c r="N364" s="4"/>
      <c r="O364" s="4"/>
      <c r="P364" s="4"/>
      <c r="Q364" s="4"/>
      <c r="R364" s="28"/>
      <c r="S364" s="4"/>
      <c r="T364" s="4"/>
      <c r="U364" s="444"/>
      <c r="V364" s="4"/>
      <c r="W364" s="4"/>
      <c r="X364" s="4"/>
      <c r="Y364" s="4"/>
      <c r="Z364" s="4"/>
      <c r="AA364" s="4"/>
      <c r="AB364" s="4"/>
      <c r="AC364" s="4"/>
      <c r="AD364" s="4"/>
      <c r="AE364" s="28"/>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row>
    <row r="365" spans="1:78" ht="15.75" customHeight="1" x14ac:dyDescent="0.25">
      <c r="A365" s="4"/>
      <c r="B365" s="4"/>
      <c r="C365" s="248"/>
      <c r="D365" s="248"/>
      <c r="E365" s="249"/>
      <c r="F365" s="249"/>
      <c r="G365" s="249"/>
      <c r="H365" s="4"/>
      <c r="I365" s="4"/>
      <c r="J365" s="4"/>
      <c r="K365" s="95"/>
      <c r="L365" s="165"/>
      <c r="M365" s="6"/>
      <c r="N365" s="4"/>
      <c r="O365" s="4"/>
      <c r="P365" s="4"/>
      <c r="Q365" s="4"/>
      <c r="R365" s="28"/>
      <c r="S365" s="4"/>
      <c r="T365" s="4"/>
      <c r="U365" s="444"/>
      <c r="V365" s="4"/>
      <c r="W365" s="4"/>
      <c r="X365" s="4"/>
      <c r="Y365" s="4"/>
      <c r="Z365" s="4"/>
      <c r="AA365" s="4"/>
      <c r="AB365" s="4"/>
      <c r="AC365" s="4"/>
      <c r="AD365" s="4"/>
      <c r="AE365" s="28"/>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row>
    <row r="366" spans="1:78" ht="15.75" customHeight="1" x14ac:dyDescent="0.25">
      <c r="A366" s="4"/>
      <c r="B366" s="4"/>
      <c r="C366" s="248"/>
      <c r="D366" s="248"/>
      <c r="E366" s="249"/>
      <c r="F366" s="249"/>
      <c r="G366" s="249"/>
      <c r="H366" s="4"/>
      <c r="I366" s="4"/>
      <c r="J366" s="4"/>
      <c r="K366" s="95"/>
      <c r="L366" s="165"/>
      <c r="M366" s="6"/>
      <c r="N366" s="4"/>
      <c r="O366" s="4"/>
      <c r="P366" s="4"/>
      <c r="Q366" s="4"/>
      <c r="R366" s="28"/>
      <c r="S366" s="4"/>
      <c r="T366" s="4"/>
      <c r="U366" s="444"/>
      <c r="V366" s="4"/>
      <c r="W366" s="4"/>
      <c r="X366" s="4"/>
      <c r="Y366" s="4"/>
      <c r="Z366" s="4"/>
      <c r="AA366" s="4"/>
      <c r="AB366" s="4"/>
      <c r="AC366" s="4"/>
      <c r="AD366" s="4"/>
      <c r="AE366" s="28"/>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row>
    <row r="367" spans="1:78" ht="15.75" customHeight="1" x14ac:dyDescent="0.25">
      <c r="A367" s="4"/>
      <c r="B367" s="4"/>
      <c r="C367" s="248"/>
      <c r="D367" s="248"/>
      <c r="E367" s="249"/>
      <c r="F367" s="249"/>
      <c r="G367" s="249"/>
      <c r="H367" s="4"/>
      <c r="I367" s="4"/>
      <c r="J367" s="4"/>
      <c r="K367" s="95"/>
      <c r="L367" s="165"/>
      <c r="M367" s="6"/>
      <c r="N367" s="4"/>
      <c r="O367" s="4"/>
      <c r="P367" s="4"/>
      <c r="Q367" s="4"/>
      <c r="R367" s="28"/>
      <c r="S367" s="4"/>
      <c r="T367" s="4"/>
      <c r="U367" s="444"/>
      <c r="V367" s="4"/>
      <c r="W367" s="4"/>
      <c r="X367" s="4"/>
      <c r="Y367" s="4"/>
      <c r="Z367" s="4"/>
      <c r="AA367" s="4"/>
      <c r="AB367" s="4"/>
      <c r="AC367" s="4"/>
      <c r="AD367" s="4"/>
      <c r="AE367" s="28"/>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row>
    <row r="368" spans="1:78" ht="15.75" customHeight="1" x14ac:dyDescent="0.25">
      <c r="A368" s="4"/>
      <c r="B368" s="4"/>
      <c r="C368" s="248"/>
      <c r="D368" s="248"/>
      <c r="E368" s="249"/>
      <c r="F368" s="249"/>
      <c r="G368" s="249"/>
      <c r="H368" s="4"/>
      <c r="I368" s="4"/>
      <c r="J368" s="4"/>
      <c r="K368" s="95"/>
      <c r="L368" s="165"/>
      <c r="M368" s="6"/>
      <c r="N368" s="4"/>
      <c r="O368" s="4"/>
      <c r="P368" s="4"/>
      <c r="Q368" s="4"/>
      <c r="R368" s="28"/>
      <c r="S368" s="4"/>
      <c r="T368" s="4"/>
      <c r="U368" s="444"/>
      <c r="V368" s="4"/>
      <c r="W368" s="4"/>
      <c r="X368" s="4"/>
      <c r="Y368" s="4"/>
      <c r="Z368" s="4"/>
      <c r="AA368" s="4"/>
      <c r="AB368" s="4"/>
      <c r="AC368" s="4"/>
      <c r="AD368" s="4"/>
      <c r="AE368" s="28"/>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row>
    <row r="369" spans="1:78" ht="15.75" customHeight="1" x14ac:dyDescent="0.25">
      <c r="A369" s="4"/>
      <c r="B369" s="4"/>
      <c r="C369" s="248"/>
      <c r="D369" s="248"/>
      <c r="E369" s="249"/>
      <c r="F369" s="249"/>
      <c r="G369" s="249"/>
      <c r="H369" s="4"/>
      <c r="I369" s="4"/>
      <c r="J369" s="4"/>
      <c r="K369" s="95"/>
      <c r="L369" s="165"/>
      <c r="M369" s="6"/>
      <c r="N369" s="4"/>
      <c r="O369" s="4"/>
      <c r="P369" s="4"/>
      <c r="Q369" s="4"/>
      <c r="R369" s="28"/>
      <c r="S369" s="4"/>
      <c r="T369" s="4"/>
      <c r="U369" s="444"/>
      <c r="V369" s="4"/>
      <c r="W369" s="4"/>
      <c r="X369" s="4"/>
      <c r="Y369" s="4"/>
      <c r="Z369" s="4"/>
      <c r="AA369" s="4"/>
      <c r="AB369" s="4"/>
      <c r="AC369" s="4"/>
      <c r="AD369" s="4"/>
      <c r="AE369" s="28"/>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row>
    <row r="370" spans="1:78" ht="15.75" customHeight="1" x14ac:dyDescent="0.25">
      <c r="A370" s="4"/>
      <c r="B370" s="4"/>
      <c r="C370" s="248"/>
      <c r="D370" s="248"/>
      <c r="E370" s="249"/>
      <c r="F370" s="249"/>
      <c r="G370" s="249"/>
      <c r="H370" s="4"/>
      <c r="I370" s="4"/>
      <c r="J370" s="4"/>
      <c r="K370" s="95"/>
      <c r="L370" s="165"/>
      <c r="M370" s="6"/>
      <c r="N370" s="4"/>
      <c r="O370" s="4"/>
      <c r="P370" s="4"/>
      <c r="Q370" s="4"/>
      <c r="R370" s="28"/>
      <c r="S370" s="4"/>
      <c r="T370" s="4"/>
      <c r="U370" s="444"/>
      <c r="V370" s="4"/>
      <c r="W370" s="4"/>
      <c r="X370" s="4"/>
      <c r="Y370" s="4"/>
      <c r="Z370" s="4"/>
      <c r="AA370" s="4"/>
      <c r="AB370" s="4"/>
      <c r="AC370" s="4"/>
      <c r="AD370" s="4"/>
      <c r="AE370" s="28"/>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row>
    <row r="371" spans="1:78" ht="15.75" customHeight="1" x14ac:dyDescent="0.25">
      <c r="A371" s="4"/>
      <c r="B371" s="4"/>
      <c r="C371" s="248"/>
      <c r="D371" s="248"/>
      <c r="E371" s="249"/>
      <c r="F371" s="249"/>
      <c r="G371" s="249"/>
      <c r="H371" s="4"/>
      <c r="I371" s="4"/>
      <c r="J371" s="4"/>
      <c r="K371" s="95"/>
      <c r="L371" s="165"/>
      <c r="M371" s="6"/>
      <c r="N371" s="4"/>
      <c r="O371" s="4"/>
      <c r="P371" s="4"/>
      <c r="Q371" s="4"/>
      <c r="R371" s="28"/>
      <c r="S371" s="4"/>
      <c r="T371" s="4"/>
      <c r="U371" s="444"/>
      <c r="V371" s="4"/>
      <c r="W371" s="4"/>
      <c r="X371" s="4"/>
      <c r="Y371" s="4"/>
      <c r="Z371" s="4"/>
      <c r="AA371" s="4"/>
      <c r="AB371" s="4"/>
      <c r="AC371" s="4"/>
      <c r="AD371" s="4"/>
      <c r="AE371" s="28"/>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row>
    <row r="372" spans="1:78" ht="15.75" customHeight="1" x14ac:dyDescent="0.25">
      <c r="A372" s="4"/>
      <c r="B372" s="4"/>
      <c r="C372" s="248"/>
      <c r="D372" s="248"/>
      <c r="E372" s="249"/>
      <c r="F372" s="249"/>
      <c r="G372" s="249"/>
      <c r="H372" s="4"/>
      <c r="I372" s="4"/>
      <c r="J372" s="4"/>
      <c r="K372" s="95"/>
      <c r="L372" s="165"/>
      <c r="M372" s="6"/>
      <c r="N372" s="4"/>
      <c r="O372" s="4"/>
      <c r="P372" s="4"/>
      <c r="Q372" s="4"/>
      <c r="R372" s="28"/>
      <c r="S372" s="4"/>
      <c r="T372" s="4"/>
      <c r="U372" s="444"/>
      <c r="V372" s="4"/>
      <c r="W372" s="4"/>
      <c r="X372" s="4"/>
      <c r="Y372" s="4"/>
      <c r="Z372" s="4"/>
      <c r="AA372" s="4"/>
      <c r="AB372" s="4"/>
      <c r="AC372" s="4"/>
      <c r="AD372" s="4"/>
      <c r="AE372" s="28"/>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row>
    <row r="373" spans="1:78" ht="15.75" customHeight="1" x14ac:dyDescent="0.25">
      <c r="A373" s="4"/>
      <c r="B373" s="4"/>
      <c r="C373" s="248"/>
      <c r="D373" s="248"/>
      <c r="E373" s="249"/>
      <c r="F373" s="249"/>
      <c r="G373" s="249"/>
      <c r="H373" s="4"/>
      <c r="I373" s="4"/>
      <c r="J373" s="4"/>
      <c r="K373" s="95"/>
      <c r="L373" s="165"/>
      <c r="M373" s="6"/>
      <c r="N373" s="4"/>
      <c r="O373" s="4"/>
      <c r="P373" s="4"/>
      <c r="Q373" s="4"/>
      <c r="R373" s="28"/>
      <c r="S373" s="4"/>
      <c r="T373" s="4"/>
      <c r="U373" s="444"/>
      <c r="V373" s="4"/>
      <c r="W373" s="4"/>
      <c r="X373" s="4"/>
      <c r="Y373" s="4"/>
      <c r="Z373" s="4"/>
      <c r="AA373" s="4"/>
      <c r="AB373" s="4"/>
      <c r="AC373" s="4"/>
      <c r="AD373" s="4"/>
      <c r="AE373" s="28"/>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row>
    <row r="374" spans="1:78" ht="15.75" customHeight="1" x14ac:dyDescent="0.25">
      <c r="A374" s="4"/>
      <c r="B374" s="4"/>
      <c r="C374" s="248"/>
      <c r="D374" s="248"/>
      <c r="E374" s="249"/>
      <c r="F374" s="249"/>
      <c r="G374" s="249"/>
      <c r="H374" s="4"/>
      <c r="I374" s="4"/>
      <c r="J374" s="4"/>
      <c r="K374" s="95"/>
      <c r="L374" s="165"/>
      <c r="M374" s="6"/>
      <c r="N374" s="4"/>
      <c r="O374" s="4"/>
      <c r="P374" s="4"/>
      <c r="Q374" s="4"/>
      <c r="R374" s="28"/>
      <c r="S374" s="4"/>
      <c r="T374" s="4"/>
      <c r="U374" s="444"/>
      <c r="V374" s="4"/>
      <c r="W374" s="4"/>
      <c r="X374" s="4"/>
      <c r="Y374" s="4"/>
      <c r="Z374" s="4"/>
      <c r="AA374" s="4"/>
      <c r="AB374" s="4"/>
      <c r="AC374" s="4"/>
      <c r="AD374" s="4"/>
      <c r="AE374" s="28"/>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row>
    <row r="375" spans="1:78" ht="15.75" customHeight="1" x14ac:dyDescent="0.25">
      <c r="A375" s="4"/>
      <c r="B375" s="4"/>
      <c r="C375" s="248"/>
      <c r="D375" s="248"/>
      <c r="E375" s="249"/>
      <c r="F375" s="249"/>
      <c r="G375" s="249"/>
      <c r="H375" s="4"/>
      <c r="I375" s="4"/>
      <c r="J375" s="4"/>
      <c r="K375" s="95"/>
      <c r="L375" s="165"/>
      <c r="M375" s="6"/>
      <c r="N375" s="4"/>
      <c r="O375" s="4"/>
      <c r="P375" s="4"/>
      <c r="Q375" s="4"/>
      <c r="R375" s="28"/>
      <c r="S375" s="4"/>
      <c r="T375" s="4"/>
      <c r="U375" s="444"/>
      <c r="V375" s="4"/>
      <c r="W375" s="4"/>
      <c r="X375" s="4"/>
      <c r="Y375" s="4"/>
      <c r="Z375" s="4"/>
      <c r="AA375" s="4"/>
      <c r="AB375" s="4"/>
      <c r="AC375" s="4"/>
      <c r="AD375" s="4"/>
      <c r="AE375" s="28"/>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row>
    <row r="376" spans="1:78" ht="15.75" customHeight="1" x14ac:dyDescent="0.25">
      <c r="A376" s="4"/>
      <c r="B376" s="4"/>
      <c r="C376" s="248"/>
      <c r="D376" s="248"/>
      <c r="E376" s="249"/>
      <c r="F376" s="249"/>
      <c r="G376" s="249"/>
      <c r="H376" s="4"/>
      <c r="I376" s="4"/>
      <c r="J376" s="4"/>
      <c r="K376" s="95"/>
      <c r="L376" s="165"/>
      <c r="M376" s="6"/>
      <c r="N376" s="4"/>
      <c r="O376" s="4"/>
      <c r="P376" s="4"/>
      <c r="Q376" s="4"/>
      <c r="R376" s="28"/>
      <c r="S376" s="4"/>
      <c r="T376" s="4"/>
      <c r="U376" s="444"/>
      <c r="V376" s="4"/>
      <c r="W376" s="4"/>
      <c r="X376" s="4"/>
      <c r="Y376" s="4"/>
      <c r="Z376" s="4"/>
      <c r="AA376" s="4"/>
      <c r="AB376" s="4"/>
      <c r="AC376" s="4"/>
      <c r="AD376" s="4"/>
      <c r="AE376" s="28"/>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row>
    <row r="377" spans="1:78" ht="15.75" customHeight="1" x14ac:dyDescent="0.25">
      <c r="A377" s="4"/>
      <c r="B377" s="4"/>
      <c r="C377" s="248"/>
      <c r="D377" s="248"/>
      <c r="E377" s="249"/>
      <c r="F377" s="249"/>
      <c r="G377" s="249"/>
      <c r="H377" s="4"/>
      <c r="I377" s="4"/>
      <c r="J377" s="4"/>
      <c r="K377" s="95"/>
      <c r="L377" s="165"/>
      <c r="M377" s="6"/>
      <c r="N377" s="4"/>
      <c r="O377" s="4"/>
      <c r="P377" s="4"/>
      <c r="Q377" s="4"/>
      <c r="R377" s="28"/>
      <c r="S377" s="4"/>
      <c r="T377" s="4"/>
      <c r="U377" s="444"/>
      <c r="V377" s="4"/>
      <c r="W377" s="4"/>
      <c r="X377" s="4"/>
      <c r="Y377" s="4"/>
      <c r="Z377" s="4"/>
      <c r="AA377" s="4"/>
      <c r="AB377" s="4"/>
      <c r="AC377" s="4"/>
      <c r="AD377" s="4"/>
      <c r="AE377" s="28"/>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row>
    <row r="378" spans="1:78" ht="15.75" customHeight="1" x14ac:dyDescent="0.25">
      <c r="A378" s="4"/>
      <c r="B378" s="4"/>
      <c r="C378" s="248"/>
      <c r="D378" s="248"/>
      <c r="E378" s="249"/>
      <c r="F378" s="249"/>
      <c r="G378" s="249"/>
      <c r="H378" s="4"/>
      <c r="I378" s="4"/>
      <c r="J378" s="4"/>
      <c r="K378" s="95"/>
      <c r="L378" s="165"/>
      <c r="M378" s="6"/>
      <c r="N378" s="4"/>
      <c r="O378" s="4"/>
      <c r="P378" s="4"/>
      <c r="Q378" s="4"/>
      <c r="R378" s="28"/>
      <c r="S378" s="4"/>
      <c r="T378" s="4"/>
      <c r="U378" s="444"/>
      <c r="V378" s="4"/>
      <c r="W378" s="4"/>
      <c r="X378" s="4"/>
      <c r="Y378" s="4"/>
      <c r="Z378" s="4"/>
      <c r="AA378" s="4"/>
      <c r="AB378" s="4"/>
      <c r="AC378" s="4"/>
      <c r="AD378" s="4"/>
      <c r="AE378" s="28"/>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row>
    <row r="379" spans="1:78" ht="15.75" customHeight="1" x14ac:dyDescent="0.25">
      <c r="A379" s="4"/>
      <c r="B379" s="4"/>
      <c r="C379" s="248"/>
      <c r="D379" s="248"/>
      <c r="E379" s="249"/>
      <c r="F379" s="249"/>
      <c r="G379" s="249"/>
      <c r="H379" s="4"/>
      <c r="I379" s="4"/>
      <c r="J379" s="4"/>
      <c r="K379" s="95"/>
      <c r="L379" s="165"/>
      <c r="M379" s="6"/>
      <c r="N379" s="4"/>
      <c r="O379" s="4"/>
      <c r="P379" s="4"/>
      <c r="Q379" s="4"/>
      <c r="R379" s="28"/>
      <c r="S379" s="4"/>
      <c r="T379" s="4"/>
      <c r="U379" s="444"/>
      <c r="V379" s="4"/>
      <c r="W379" s="4"/>
      <c r="X379" s="4"/>
      <c r="Y379" s="4"/>
      <c r="Z379" s="4"/>
      <c r="AA379" s="4"/>
      <c r="AB379" s="4"/>
      <c r="AC379" s="4"/>
      <c r="AD379" s="4"/>
      <c r="AE379" s="28"/>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row>
    <row r="380" spans="1:78" ht="15.75" customHeight="1" x14ac:dyDescent="0.25">
      <c r="A380" s="4"/>
      <c r="B380" s="4"/>
      <c r="C380" s="248"/>
      <c r="D380" s="248"/>
      <c r="E380" s="249"/>
      <c r="F380" s="249"/>
      <c r="G380" s="249"/>
      <c r="H380" s="4"/>
      <c r="I380" s="4"/>
      <c r="J380" s="4"/>
      <c r="K380" s="95"/>
      <c r="L380" s="165"/>
      <c r="M380" s="6"/>
      <c r="N380" s="4"/>
      <c r="O380" s="4"/>
      <c r="P380" s="4"/>
      <c r="Q380" s="4"/>
      <c r="R380" s="28"/>
      <c r="S380" s="4"/>
      <c r="T380" s="4"/>
      <c r="U380" s="444"/>
      <c r="V380" s="4"/>
      <c r="W380" s="4"/>
      <c r="X380" s="4"/>
      <c r="Y380" s="4"/>
      <c r="Z380" s="4"/>
      <c r="AA380" s="4"/>
      <c r="AB380" s="4"/>
      <c r="AC380" s="4"/>
      <c r="AD380" s="4"/>
      <c r="AE380" s="28"/>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row>
    <row r="381" spans="1:78" ht="15.75" customHeight="1" x14ac:dyDescent="0.25">
      <c r="A381" s="4"/>
      <c r="B381" s="4"/>
      <c r="C381" s="248"/>
      <c r="D381" s="248"/>
      <c r="E381" s="249"/>
      <c r="F381" s="249"/>
      <c r="G381" s="249"/>
      <c r="H381" s="4"/>
      <c r="I381" s="4"/>
      <c r="J381" s="4"/>
      <c r="K381" s="95"/>
      <c r="L381" s="165"/>
      <c r="M381" s="6"/>
      <c r="N381" s="4"/>
      <c r="O381" s="4"/>
      <c r="P381" s="4"/>
      <c r="Q381" s="4"/>
      <c r="R381" s="28"/>
      <c r="S381" s="4"/>
      <c r="T381" s="4"/>
      <c r="U381" s="444"/>
      <c r="V381" s="4"/>
      <c r="W381" s="4"/>
      <c r="X381" s="4"/>
      <c r="Y381" s="4"/>
      <c r="Z381" s="4"/>
      <c r="AA381" s="4"/>
      <c r="AB381" s="4"/>
      <c r="AC381" s="4"/>
      <c r="AD381" s="4"/>
      <c r="AE381" s="28"/>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row>
    <row r="382" spans="1:78" ht="15.75" customHeight="1" x14ac:dyDescent="0.25">
      <c r="A382" s="4"/>
      <c r="B382" s="4"/>
      <c r="C382" s="248"/>
      <c r="D382" s="248"/>
      <c r="E382" s="249"/>
      <c r="F382" s="249"/>
      <c r="G382" s="249"/>
      <c r="H382" s="4"/>
      <c r="I382" s="4"/>
      <c r="J382" s="4"/>
      <c r="K382" s="95"/>
      <c r="L382" s="165"/>
      <c r="M382" s="6"/>
      <c r="N382" s="4"/>
      <c r="O382" s="4"/>
      <c r="P382" s="4"/>
      <c r="Q382" s="4"/>
      <c r="R382" s="28"/>
      <c r="S382" s="4"/>
      <c r="T382" s="4"/>
      <c r="U382" s="444"/>
      <c r="V382" s="4"/>
      <c r="W382" s="4"/>
      <c r="X382" s="4"/>
      <c r="Y382" s="4"/>
      <c r="Z382" s="4"/>
      <c r="AA382" s="4"/>
      <c r="AB382" s="4"/>
      <c r="AC382" s="4"/>
      <c r="AD382" s="4"/>
      <c r="AE382" s="28"/>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row>
    <row r="383" spans="1:78" ht="15.75" customHeight="1" x14ac:dyDescent="0.25">
      <c r="A383" s="4"/>
      <c r="B383" s="4"/>
      <c r="C383" s="248"/>
      <c r="D383" s="248"/>
      <c r="E383" s="249"/>
      <c r="F383" s="249"/>
      <c r="G383" s="249"/>
      <c r="H383" s="4"/>
      <c r="I383" s="4"/>
      <c r="J383" s="4"/>
      <c r="K383" s="95"/>
      <c r="L383" s="165"/>
      <c r="M383" s="6"/>
      <c r="N383" s="4"/>
      <c r="O383" s="4"/>
      <c r="P383" s="4"/>
      <c r="Q383" s="4"/>
      <c r="R383" s="28"/>
      <c r="S383" s="4"/>
      <c r="T383" s="4"/>
      <c r="U383" s="444"/>
      <c r="V383" s="4"/>
      <c r="W383" s="4"/>
      <c r="X383" s="4"/>
      <c r="Y383" s="4"/>
      <c r="Z383" s="4"/>
      <c r="AA383" s="4"/>
      <c r="AB383" s="4"/>
      <c r="AC383" s="4"/>
      <c r="AD383" s="4"/>
      <c r="AE383" s="28"/>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row>
    <row r="384" spans="1:78" ht="15.75" customHeight="1" x14ac:dyDescent="0.25">
      <c r="A384" s="4"/>
      <c r="B384" s="4"/>
      <c r="C384" s="248"/>
      <c r="D384" s="248"/>
      <c r="E384" s="249"/>
      <c r="F384" s="249"/>
      <c r="G384" s="249"/>
      <c r="H384" s="4"/>
      <c r="I384" s="4"/>
      <c r="J384" s="4"/>
      <c r="K384" s="95"/>
      <c r="L384" s="165"/>
      <c r="M384" s="6"/>
      <c r="N384" s="4"/>
      <c r="O384" s="4"/>
      <c r="P384" s="4"/>
      <c r="Q384" s="4"/>
      <c r="R384" s="28"/>
      <c r="S384" s="4"/>
      <c r="T384" s="4"/>
      <c r="U384" s="444"/>
      <c r="V384" s="4"/>
      <c r="W384" s="4"/>
      <c r="X384" s="4"/>
      <c r="Y384" s="4"/>
      <c r="Z384" s="4"/>
      <c r="AA384" s="4"/>
      <c r="AB384" s="4"/>
      <c r="AC384" s="4"/>
      <c r="AD384" s="4"/>
      <c r="AE384" s="28"/>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row>
    <row r="385" spans="1:78" ht="15.75" customHeight="1" x14ac:dyDescent="0.25">
      <c r="A385" s="4"/>
      <c r="B385" s="4"/>
      <c r="C385" s="248"/>
      <c r="D385" s="248"/>
      <c r="E385" s="249"/>
      <c r="F385" s="249"/>
      <c r="G385" s="249"/>
      <c r="H385" s="4"/>
      <c r="I385" s="4"/>
      <c r="J385" s="4"/>
      <c r="K385" s="95"/>
      <c r="L385" s="165"/>
      <c r="M385" s="6"/>
      <c r="N385" s="4"/>
      <c r="O385" s="4"/>
      <c r="P385" s="4"/>
      <c r="Q385" s="4"/>
      <c r="R385" s="28"/>
      <c r="S385" s="4"/>
      <c r="T385" s="4"/>
      <c r="U385" s="444"/>
      <c r="V385" s="4"/>
      <c r="W385" s="4"/>
      <c r="X385" s="4"/>
      <c r="Y385" s="4"/>
      <c r="Z385" s="4"/>
      <c r="AA385" s="4"/>
      <c r="AB385" s="4"/>
      <c r="AC385" s="4"/>
      <c r="AD385" s="4"/>
      <c r="AE385" s="28"/>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row>
    <row r="386" spans="1:78" ht="15.75" customHeight="1" x14ac:dyDescent="0.25">
      <c r="A386" s="4"/>
      <c r="B386" s="4"/>
      <c r="C386" s="248"/>
      <c r="D386" s="248"/>
      <c r="E386" s="249"/>
      <c r="F386" s="249"/>
      <c r="G386" s="249"/>
      <c r="H386" s="4"/>
      <c r="I386" s="4"/>
      <c r="J386" s="4"/>
      <c r="K386" s="95"/>
      <c r="L386" s="165"/>
      <c r="M386" s="6"/>
      <c r="N386" s="4"/>
      <c r="O386" s="4"/>
      <c r="P386" s="4"/>
      <c r="Q386" s="4"/>
      <c r="R386" s="28"/>
      <c r="S386" s="4"/>
      <c r="T386" s="4"/>
      <c r="U386" s="444"/>
      <c r="V386" s="4"/>
      <c r="W386" s="4"/>
      <c r="X386" s="4"/>
      <c r="Y386" s="4"/>
      <c r="Z386" s="4"/>
      <c r="AA386" s="4"/>
      <c r="AB386" s="4"/>
      <c r="AC386" s="4"/>
      <c r="AD386" s="4"/>
      <c r="AE386" s="28"/>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row>
    <row r="387" spans="1:78" ht="15.75" customHeight="1" x14ac:dyDescent="0.25">
      <c r="A387" s="4"/>
      <c r="B387" s="4"/>
      <c r="C387" s="248"/>
      <c r="D387" s="248"/>
      <c r="E387" s="249"/>
      <c r="F387" s="249"/>
      <c r="G387" s="249"/>
      <c r="H387" s="4"/>
      <c r="I387" s="4"/>
      <c r="J387" s="4"/>
      <c r="K387" s="95"/>
      <c r="L387" s="165"/>
      <c r="M387" s="6"/>
      <c r="N387" s="4"/>
      <c r="O387" s="4"/>
      <c r="P387" s="4"/>
      <c r="Q387" s="4"/>
      <c r="R387" s="28"/>
      <c r="S387" s="4"/>
      <c r="T387" s="4"/>
      <c r="U387" s="444"/>
      <c r="V387" s="4"/>
      <c r="W387" s="4"/>
      <c r="X387" s="4"/>
      <c r="Y387" s="4"/>
      <c r="Z387" s="4"/>
      <c r="AA387" s="4"/>
      <c r="AB387" s="4"/>
      <c r="AC387" s="4"/>
      <c r="AD387" s="4"/>
      <c r="AE387" s="28"/>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row>
    <row r="388" spans="1:78" ht="15.75" customHeight="1" x14ac:dyDescent="0.25">
      <c r="A388" s="4"/>
      <c r="B388" s="4"/>
      <c r="C388" s="248"/>
      <c r="D388" s="248"/>
      <c r="E388" s="249"/>
      <c r="F388" s="249"/>
      <c r="G388" s="249"/>
      <c r="H388" s="4"/>
      <c r="I388" s="4"/>
      <c r="J388" s="4"/>
      <c r="K388" s="95"/>
      <c r="L388" s="165"/>
      <c r="M388" s="6"/>
      <c r="N388" s="4"/>
      <c r="O388" s="4"/>
      <c r="P388" s="4"/>
      <c r="Q388" s="4"/>
      <c r="R388" s="28"/>
      <c r="S388" s="4"/>
      <c r="T388" s="4"/>
      <c r="U388" s="444"/>
      <c r="V388" s="4"/>
      <c r="W388" s="4"/>
      <c r="X388" s="4"/>
      <c r="Y388" s="4"/>
      <c r="Z388" s="4"/>
      <c r="AA388" s="4"/>
      <c r="AB388" s="4"/>
      <c r="AC388" s="4"/>
      <c r="AD388" s="4"/>
      <c r="AE388" s="28"/>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row>
    <row r="389" spans="1:78" ht="15.75" customHeight="1" x14ac:dyDescent="0.25">
      <c r="A389" s="4"/>
      <c r="B389" s="4"/>
      <c r="C389" s="248"/>
      <c r="D389" s="248"/>
      <c r="E389" s="249"/>
      <c r="F389" s="249"/>
      <c r="G389" s="249"/>
      <c r="H389" s="4"/>
      <c r="I389" s="4"/>
      <c r="J389" s="4"/>
      <c r="K389" s="95"/>
      <c r="L389" s="165"/>
      <c r="M389" s="6"/>
      <c r="N389" s="4"/>
      <c r="O389" s="4"/>
      <c r="P389" s="4"/>
      <c r="Q389" s="4"/>
      <c r="R389" s="28"/>
      <c r="S389" s="4"/>
      <c r="T389" s="4"/>
      <c r="U389" s="444"/>
      <c r="V389" s="4"/>
      <c r="W389" s="4"/>
      <c r="X389" s="4"/>
      <c r="Y389" s="4"/>
      <c r="Z389" s="4"/>
      <c r="AA389" s="4"/>
      <c r="AB389" s="4"/>
      <c r="AC389" s="4"/>
      <c r="AD389" s="4"/>
      <c r="AE389" s="28"/>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row>
    <row r="390" spans="1:78" ht="15.75" customHeight="1" x14ac:dyDescent="0.25">
      <c r="A390" s="4"/>
      <c r="B390" s="4"/>
      <c r="C390" s="248"/>
      <c r="D390" s="248"/>
      <c r="E390" s="249"/>
      <c r="F390" s="249"/>
      <c r="G390" s="249"/>
      <c r="H390" s="4"/>
      <c r="I390" s="4"/>
      <c r="J390" s="4"/>
      <c r="K390" s="95"/>
      <c r="L390" s="165"/>
      <c r="M390" s="6"/>
      <c r="N390" s="4"/>
      <c r="O390" s="4"/>
      <c r="P390" s="4"/>
      <c r="Q390" s="4"/>
      <c r="R390" s="28"/>
      <c r="S390" s="4"/>
      <c r="T390" s="4"/>
      <c r="U390" s="444"/>
      <c r="V390" s="4"/>
      <c r="W390" s="4"/>
      <c r="X390" s="4"/>
      <c r="Y390" s="4"/>
      <c r="Z390" s="4"/>
      <c r="AA390" s="4"/>
      <c r="AB390" s="4"/>
      <c r="AC390" s="4"/>
      <c r="AD390" s="4"/>
      <c r="AE390" s="28"/>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row>
    <row r="391" spans="1:78" ht="15.75" customHeight="1" x14ac:dyDescent="0.25">
      <c r="A391" s="4"/>
      <c r="B391" s="4"/>
      <c r="C391" s="248"/>
      <c r="D391" s="248"/>
      <c r="E391" s="249"/>
      <c r="F391" s="249"/>
      <c r="G391" s="249"/>
      <c r="H391" s="4"/>
      <c r="I391" s="4"/>
      <c r="J391" s="4"/>
      <c r="K391" s="95"/>
      <c r="L391" s="165"/>
      <c r="M391" s="6"/>
      <c r="N391" s="4"/>
      <c r="O391" s="4"/>
      <c r="P391" s="4"/>
      <c r="Q391" s="4"/>
      <c r="R391" s="28"/>
      <c r="S391" s="4"/>
      <c r="T391" s="4"/>
      <c r="U391" s="444"/>
      <c r="V391" s="4"/>
      <c r="W391" s="4"/>
      <c r="X391" s="4"/>
      <c r="Y391" s="4"/>
      <c r="Z391" s="4"/>
      <c r="AA391" s="4"/>
      <c r="AB391" s="4"/>
      <c r="AC391" s="4"/>
      <c r="AD391" s="4"/>
      <c r="AE391" s="28"/>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row>
    <row r="392" spans="1:78" ht="15.75" customHeight="1" x14ac:dyDescent="0.25">
      <c r="A392" s="4"/>
      <c r="B392" s="4"/>
      <c r="C392" s="248"/>
      <c r="D392" s="248"/>
      <c r="E392" s="249"/>
      <c r="F392" s="249"/>
      <c r="G392" s="249"/>
      <c r="H392" s="4"/>
      <c r="I392" s="4"/>
      <c r="J392" s="4"/>
      <c r="K392" s="95"/>
      <c r="L392" s="165"/>
      <c r="M392" s="6"/>
      <c r="N392" s="4"/>
      <c r="O392" s="4"/>
      <c r="P392" s="4"/>
      <c r="Q392" s="4"/>
      <c r="R392" s="28"/>
      <c r="S392" s="4"/>
      <c r="T392" s="4"/>
      <c r="U392" s="444"/>
      <c r="V392" s="4"/>
      <c r="W392" s="4"/>
      <c r="X392" s="4"/>
      <c r="Y392" s="4"/>
      <c r="Z392" s="4"/>
      <c r="AA392" s="4"/>
      <c r="AB392" s="4"/>
      <c r="AC392" s="4"/>
      <c r="AD392" s="4"/>
      <c r="AE392" s="28"/>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row>
    <row r="393" spans="1:78" ht="15.75" customHeight="1" x14ac:dyDescent="0.25">
      <c r="A393" s="4"/>
      <c r="B393" s="4"/>
      <c r="C393" s="248"/>
      <c r="D393" s="248"/>
      <c r="E393" s="249"/>
      <c r="F393" s="249"/>
      <c r="G393" s="249"/>
      <c r="H393" s="4"/>
      <c r="I393" s="4"/>
      <c r="J393" s="4"/>
      <c r="K393" s="95"/>
      <c r="L393" s="165"/>
      <c r="M393" s="6"/>
      <c r="N393" s="4"/>
      <c r="O393" s="4"/>
      <c r="P393" s="4"/>
      <c r="Q393" s="4"/>
      <c r="R393" s="28"/>
      <c r="S393" s="4"/>
      <c r="T393" s="4"/>
      <c r="U393" s="444"/>
      <c r="V393" s="4"/>
      <c r="W393" s="4"/>
      <c r="X393" s="4"/>
      <c r="Y393" s="4"/>
      <c r="Z393" s="4"/>
      <c r="AA393" s="4"/>
      <c r="AB393" s="4"/>
      <c r="AC393" s="4"/>
      <c r="AD393" s="4"/>
      <c r="AE393" s="28"/>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row>
    <row r="394" spans="1:78" ht="15.75" customHeight="1" x14ac:dyDescent="0.25">
      <c r="A394" s="4"/>
      <c r="B394" s="4"/>
      <c r="C394" s="248"/>
      <c r="D394" s="248"/>
      <c r="E394" s="249"/>
      <c r="F394" s="249"/>
      <c r="G394" s="249"/>
      <c r="H394" s="4"/>
      <c r="I394" s="4"/>
      <c r="J394" s="4"/>
      <c r="K394" s="95"/>
      <c r="L394" s="165"/>
      <c r="M394" s="6"/>
      <c r="N394" s="4"/>
      <c r="O394" s="4"/>
      <c r="P394" s="4"/>
      <c r="Q394" s="4"/>
      <c r="R394" s="28"/>
      <c r="S394" s="4"/>
      <c r="T394" s="4"/>
      <c r="U394" s="444"/>
      <c r="V394" s="4"/>
      <c r="W394" s="4"/>
      <c r="X394" s="4"/>
      <c r="Y394" s="4"/>
      <c r="Z394" s="4"/>
      <c r="AA394" s="4"/>
      <c r="AB394" s="4"/>
      <c r="AC394" s="4"/>
      <c r="AD394" s="4"/>
      <c r="AE394" s="28"/>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row>
    <row r="395" spans="1:78" ht="15.75" customHeight="1" x14ac:dyDescent="0.25">
      <c r="A395" s="4"/>
      <c r="B395" s="4"/>
      <c r="C395" s="248"/>
      <c r="D395" s="248"/>
      <c r="E395" s="249"/>
      <c r="F395" s="249"/>
      <c r="G395" s="249"/>
      <c r="H395" s="4"/>
      <c r="I395" s="4"/>
      <c r="J395" s="4"/>
      <c r="K395" s="95"/>
      <c r="L395" s="165"/>
      <c r="M395" s="6"/>
      <c r="N395" s="4"/>
      <c r="O395" s="4"/>
      <c r="P395" s="4"/>
      <c r="Q395" s="4"/>
      <c r="R395" s="28"/>
      <c r="S395" s="4"/>
      <c r="T395" s="4"/>
      <c r="U395" s="444"/>
      <c r="V395" s="4"/>
      <c r="W395" s="4"/>
      <c r="X395" s="4"/>
      <c r="Y395" s="4"/>
      <c r="Z395" s="4"/>
      <c r="AA395" s="4"/>
      <c r="AB395" s="4"/>
      <c r="AC395" s="4"/>
      <c r="AD395" s="4"/>
      <c r="AE395" s="28"/>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row>
    <row r="396" spans="1:78" ht="15.75" customHeight="1" x14ac:dyDescent="0.25">
      <c r="A396" s="4"/>
      <c r="B396" s="4"/>
      <c r="C396" s="248"/>
      <c r="D396" s="248"/>
      <c r="E396" s="249"/>
      <c r="F396" s="249"/>
      <c r="G396" s="249"/>
      <c r="H396" s="4"/>
      <c r="I396" s="4"/>
      <c r="J396" s="4"/>
      <c r="K396" s="95"/>
      <c r="L396" s="165"/>
      <c r="M396" s="6"/>
      <c r="N396" s="4"/>
      <c r="O396" s="4"/>
      <c r="P396" s="4"/>
      <c r="Q396" s="4"/>
      <c r="R396" s="28"/>
      <c r="S396" s="4"/>
      <c r="T396" s="4"/>
      <c r="U396" s="444"/>
      <c r="V396" s="4"/>
      <c r="W396" s="4"/>
      <c r="X396" s="4"/>
      <c r="Y396" s="4"/>
      <c r="Z396" s="4"/>
      <c r="AA396" s="4"/>
      <c r="AB396" s="4"/>
      <c r="AC396" s="4"/>
      <c r="AD396" s="4"/>
      <c r="AE396" s="28"/>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row>
    <row r="397" spans="1:78" ht="15.75" customHeight="1" x14ac:dyDescent="0.25">
      <c r="A397" s="4"/>
      <c r="B397" s="4"/>
      <c r="C397" s="248"/>
      <c r="D397" s="248"/>
      <c r="E397" s="249"/>
      <c r="F397" s="249"/>
      <c r="G397" s="249"/>
      <c r="H397" s="4"/>
      <c r="I397" s="4"/>
      <c r="J397" s="4"/>
      <c r="K397" s="95"/>
      <c r="L397" s="165"/>
      <c r="M397" s="6"/>
      <c r="N397" s="4"/>
      <c r="O397" s="4"/>
      <c r="P397" s="4"/>
      <c r="Q397" s="4"/>
      <c r="R397" s="28"/>
      <c r="S397" s="4"/>
      <c r="T397" s="4"/>
      <c r="U397" s="444"/>
      <c r="V397" s="4"/>
      <c r="W397" s="4"/>
      <c r="X397" s="4"/>
      <c r="Y397" s="4"/>
      <c r="Z397" s="4"/>
      <c r="AA397" s="4"/>
      <c r="AB397" s="4"/>
      <c r="AC397" s="4"/>
      <c r="AD397" s="4"/>
      <c r="AE397" s="28"/>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row>
    <row r="398" spans="1:78" ht="15.75" customHeight="1" x14ac:dyDescent="0.25">
      <c r="A398" s="4"/>
      <c r="B398" s="4"/>
      <c r="C398" s="248"/>
      <c r="D398" s="248"/>
      <c r="E398" s="249"/>
      <c r="F398" s="249"/>
      <c r="G398" s="249"/>
      <c r="H398" s="4"/>
      <c r="I398" s="4"/>
      <c r="J398" s="4"/>
      <c r="K398" s="95"/>
      <c r="L398" s="165"/>
      <c r="M398" s="6"/>
      <c r="N398" s="4"/>
      <c r="O398" s="4"/>
      <c r="P398" s="4"/>
      <c r="Q398" s="4"/>
      <c r="R398" s="28"/>
      <c r="S398" s="4"/>
      <c r="T398" s="4"/>
      <c r="U398" s="444"/>
      <c r="V398" s="4"/>
      <c r="W398" s="4"/>
      <c r="X398" s="4"/>
      <c r="Y398" s="4"/>
      <c r="Z398" s="4"/>
      <c r="AA398" s="4"/>
      <c r="AB398" s="4"/>
      <c r="AC398" s="4"/>
      <c r="AD398" s="4"/>
      <c r="AE398" s="28"/>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row>
    <row r="399" spans="1:78" ht="15.75" customHeight="1" x14ac:dyDescent="0.25">
      <c r="A399" s="4"/>
      <c r="B399" s="4"/>
      <c r="C399" s="248"/>
      <c r="D399" s="248"/>
      <c r="E399" s="249"/>
      <c r="F399" s="249"/>
      <c r="G399" s="249"/>
      <c r="H399" s="4"/>
      <c r="I399" s="4"/>
      <c r="J399" s="4"/>
      <c r="K399" s="95"/>
      <c r="L399" s="165"/>
      <c r="M399" s="6"/>
      <c r="N399" s="4"/>
      <c r="O399" s="4"/>
      <c r="P399" s="4"/>
      <c r="Q399" s="4"/>
      <c r="R399" s="28"/>
      <c r="S399" s="4"/>
      <c r="T399" s="4"/>
      <c r="U399" s="444"/>
      <c r="V399" s="4"/>
      <c r="W399" s="4"/>
      <c r="X399" s="4"/>
      <c r="Y399" s="4"/>
      <c r="Z399" s="4"/>
      <c r="AA399" s="4"/>
      <c r="AB399" s="4"/>
      <c r="AC399" s="4"/>
      <c r="AD399" s="4"/>
      <c r="AE399" s="28"/>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row>
    <row r="400" spans="1:78" ht="15.75" customHeight="1" x14ac:dyDescent="0.25">
      <c r="A400" s="4"/>
      <c r="B400" s="4"/>
      <c r="C400" s="248"/>
      <c r="D400" s="248"/>
      <c r="E400" s="249"/>
      <c r="F400" s="249"/>
      <c r="G400" s="249"/>
      <c r="H400" s="4"/>
      <c r="I400" s="4"/>
      <c r="J400" s="4"/>
      <c r="K400" s="95"/>
      <c r="L400" s="165"/>
      <c r="M400" s="6"/>
      <c r="N400" s="4"/>
      <c r="O400" s="4"/>
      <c r="P400" s="4"/>
      <c r="Q400" s="4"/>
      <c r="R400" s="28"/>
      <c r="S400" s="4"/>
      <c r="T400" s="4"/>
      <c r="U400" s="444"/>
      <c r="V400" s="4"/>
      <c r="W400" s="4"/>
      <c r="X400" s="4"/>
      <c r="Y400" s="4"/>
      <c r="Z400" s="4"/>
      <c r="AA400" s="4"/>
      <c r="AB400" s="4"/>
      <c r="AC400" s="4"/>
      <c r="AD400" s="4"/>
      <c r="AE400" s="28"/>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row>
    <row r="401" spans="1:78" ht="15.75" customHeight="1" x14ac:dyDescent="0.25">
      <c r="A401" s="4"/>
      <c r="B401" s="4"/>
      <c r="C401" s="248"/>
      <c r="D401" s="248"/>
      <c r="E401" s="249"/>
      <c r="F401" s="249"/>
      <c r="G401" s="249"/>
      <c r="H401" s="4"/>
      <c r="I401" s="4"/>
      <c r="J401" s="4"/>
      <c r="K401" s="95"/>
      <c r="L401" s="165"/>
      <c r="M401" s="6"/>
      <c r="N401" s="4"/>
      <c r="O401" s="4"/>
      <c r="P401" s="4"/>
      <c r="Q401" s="4"/>
      <c r="R401" s="28"/>
      <c r="S401" s="4"/>
      <c r="T401" s="4"/>
      <c r="U401" s="444"/>
      <c r="V401" s="4"/>
      <c r="W401" s="4"/>
      <c r="X401" s="4"/>
      <c r="Y401" s="4"/>
      <c r="Z401" s="4"/>
      <c r="AA401" s="4"/>
      <c r="AB401" s="4"/>
      <c r="AC401" s="4"/>
      <c r="AD401" s="4"/>
      <c r="AE401" s="28"/>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row>
    <row r="402" spans="1:78" ht="15.75" customHeight="1" x14ac:dyDescent="0.25">
      <c r="A402" s="4"/>
      <c r="B402" s="4"/>
      <c r="C402" s="248"/>
      <c r="D402" s="248"/>
      <c r="E402" s="249"/>
      <c r="F402" s="249"/>
      <c r="G402" s="249"/>
      <c r="H402" s="4"/>
      <c r="I402" s="4"/>
      <c r="J402" s="4"/>
      <c r="K402" s="95"/>
      <c r="L402" s="165"/>
      <c r="M402" s="6"/>
      <c r="N402" s="4"/>
      <c r="O402" s="4"/>
      <c r="P402" s="4"/>
      <c r="Q402" s="4"/>
      <c r="R402" s="28"/>
      <c r="S402" s="4"/>
      <c r="T402" s="4"/>
      <c r="U402" s="444"/>
      <c r="V402" s="4"/>
      <c r="W402" s="4"/>
      <c r="X402" s="4"/>
      <c r="Y402" s="4"/>
      <c r="Z402" s="4"/>
      <c r="AA402" s="4"/>
      <c r="AB402" s="4"/>
      <c r="AC402" s="4"/>
      <c r="AD402" s="4"/>
      <c r="AE402" s="28"/>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row>
    <row r="403" spans="1:78" ht="15.75" customHeight="1" x14ac:dyDescent="0.25">
      <c r="A403" s="4"/>
      <c r="B403" s="4"/>
      <c r="C403" s="248"/>
      <c r="D403" s="248"/>
      <c r="E403" s="249"/>
      <c r="F403" s="249"/>
      <c r="G403" s="249"/>
      <c r="H403" s="4"/>
      <c r="I403" s="4"/>
      <c r="J403" s="4"/>
      <c r="K403" s="95"/>
      <c r="L403" s="165"/>
      <c r="M403" s="6"/>
      <c r="N403" s="4"/>
      <c r="O403" s="4"/>
      <c r="P403" s="4"/>
      <c r="Q403" s="4"/>
      <c r="R403" s="28"/>
      <c r="S403" s="4"/>
      <c r="T403" s="4"/>
      <c r="U403" s="444"/>
      <c r="V403" s="4"/>
      <c r="W403" s="4"/>
      <c r="X403" s="4"/>
      <c r="Y403" s="4"/>
      <c r="Z403" s="4"/>
      <c r="AA403" s="4"/>
      <c r="AB403" s="4"/>
      <c r="AC403" s="4"/>
      <c r="AD403" s="4"/>
      <c r="AE403" s="28"/>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row>
    <row r="404" spans="1:78" ht="15.75" customHeight="1" x14ac:dyDescent="0.25">
      <c r="A404" s="4"/>
      <c r="B404" s="4"/>
      <c r="C404" s="248"/>
      <c r="D404" s="248"/>
      <c r="E404" s="249"/>
      <c r="F404" s="249"/>
      <c r="G404" s="249"/>
      <c r="H404" s="4"/>
      <c r="I404" s="4"/>
      <c r="J404" s="4"/>
      <c r="K404" s="95"/>
      <c r="L404" s="165"/>
      <c r="M404" s="6"/>
      <c r="N404" s="4"/>
      <c r="O404" s="4"/>
      <c r="P404" s="4"/>
      <c r="Q404" s="4"/>
      <c r="R404" s="28"/>
      <c r="S404" s="4"/>
      <c r="T404" s="4"/>
      <c r="U404" s="444"/>
      <c r="V404" s="4"/>
      <c r="W404" s="4"/>
      <c r="X404" s="4"/>
      <c r="Y404" s="4"/>
      <c r="Z404" s="4"/>
      <c r="AA404" s="4"/>
      <c r="AB404" s="4"/>
      <c r="AC404" s="4"/>
      <c r="AD404" s="4"/>
      <c r="AE404" s="28"/>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row>
    <row r="405" spans="1:78" ht="15.75" customHeight="1" x14ac:dyDescent="0.25">
      <c r="A405" s="4"/>
      <c r="B405" s="4"/>
      <c r="C405" s="248"/>
      <c r="D405" s="248"/>
      <c r="E405" s="249"/>
      <c r="F405" s="249"/>
      <c r="G405" s="249"/>
      <c r="H405" s="4"/>
      <c r="I405" s="4"/>
      <c r="J405" s="4"/>
      <c r="K405" s="95"/>
      <c r="L405" s="165"/>
      <c r="M405" s="6"/>
      <c r="N405" s="4"/>
      <c r="O405" s="4"/>
      <c r="P405" s="4"/>
      <c r="Q405" s="4"/>
      <c r="R405" s="28"/>
      <c r="S405" s="4"/>
      <c r="T405" s="4"/>
      <c r="U405" s="444"/>
      <c r="V405" s="4"/>
      <c r="W405" s="4"/>
      <c r="X405" s="4"/>
      <c r="Y405" s="4"/>
      <c r="Z405" s="4"/>
      <c r="AA405" s="4"/>
      <c r="AB405" s="4"/>
      <c r="AC405" s="4"/>
      <c r="AD405" s="4"/>
      <c r="AE405" s="28"/>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row>
    <row r="406" spans="1:78" ht="15.75" customHeight="1" x14ac:dyDescent="0.25">
      <c r="A406" s="4"/>
      <c r="B406" s="4"/>
      <c r="C406" s="248"/>
      <c r="D406" s="248"/>
      <c r="E406" s="249"/>
      <c r="F406" s="249"/>
      <c r="G406" s="249"/>
      <c r="H406" s="4"/>
      <c r="I406" s="4"/>
      <c r="J406" s="4"/>
      <c r="K406" s="95"/>
      <c r="L406" s="165"/>
      <c r="M406" s="6"/>
      <c r="N406" s="4"/>
      <c r="O406" s="4"/>
      <c r="P406" s="4"/>
      <c r="Q406" s="4"/>
      <c r="R406" s="28"/>
      <c r="S406" s="4"/>
      <c r="T406" s="4"/>
      <c r="U406" s="444"/>
      <c r="V406" s="4"/>
      <c r="W406" s="4"/>
      <c r="X406" s="4"/>
      <c r="Y406" s="4"/>
      <c r="Z406" s="4"/>
      <c r="AA406" s="4"/>
      <c r="AB406" s="4"/>
      <c r="AC406" s="4"/>
      <c r="AD406" s="4"/>
      <c r="AE406" s="28"/>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row>
    <row r="407" spans="1:78" ht="15.75" customHeight="1" x14ac:dyDescent="0.25">
      <c r="A407" s="4"/>
      <c r="B407" s="4"/>
      <c r="C407" s="248"/>
      <c r="D407" s="248"/>
      <c r="E407" s="249"/>
      <c r="F407" s="249"/>
      <c r="G407" s="249"/>
      <c r="H407" s="4"/>
      <c r="I407" s="4"/>
      <c r="J407" s="4"/>
      <c r="K407" s="95"/>
      <c r="L407" s="165"/>
      <c r="M407" s="6"/>
      <c r="N407" s="4"/>
      <c r="O407" s="4"/>
      <c r="P407" s="4"/>
      <c r="Q407" s="4"/>
      <c r="R407" s="28"/>
      <c r="S407" s="4"/>
      <c r="T407" s="4"/>
      <c r="U407" s="444"/>
      <c r="V407" s="4"/>
      <c r="W407" s="4"/>
      <c r="X407" s="4"/>
      <c r="Y407" s="4"/>
      <c r="Z407" s="4"/>
      <c r="AA407" s="4"/>
      <c r="AB407" s="4"/>
      <c r="AC407" s="4"/>
      <c r="AD407" s="4"/>
      <c r="AE407" s="28"/>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row>
    <row r="408" spans="1:78" ht="15.75" customHeight="1" x14ac:dyDescent="0.25">
      <c r="A408" s="4"/>
      <c r="B408" s="4"/>
      <c r="C408" s="248"/>
      <c r="D408" s="248"/>
      <c r="E408" s="249"/>
      <c r="F408" s="249"/>
      <c r="G408" s="249"/>
      <c r="H408" s="4"/>
      <c r="I408" s="4"/>
      <c r="J408" s="4"/>
      <c r="K408" s="95"/>
      <c r="L408" s="165"/>
      <c r="M408" s="6"/>
      <c r="N408" s="4"/>
      <c r="O408" s="4"/>
      <c r="P408" s="4"/>
      <c r="Q408" s="4"/>
      <c r="R408" s="28"/>
      <c r="S408" s="4"/>
      <c r="T408" s="4"/>
      <c r="U408" s="444"/>
      <c r="V408" s="4"/>
      <c r="W408" s="4"/>
      <c r="X408" s="4"/>
      <c r="Y408" s="4"/>
      <c r="Z408" s="4"/>
      <c r="AA408" s="4"/>
      <c r="AB408" s="4"/>
      <c r="AC408" s="4"/>
      <c r="AD408" s="4"/>
      <c r="AE408" s="28"/>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row>
    <row r="409" spans="1:78" ht="15.75" customHeight="1" x14ac:dyDescent="0.25">
      <c r="A409" s="4"/>
      <c r="B409" s="4"/>
      <c r="C409" s="248"/>
      <c r="D409" s="248"/>
      <c r="E409" s="249"/>
      <c r="F409" s="249"/>
      <c r="G409" s="249"/>
      <c r="H409" s="4"/>
      <c r="I409" s="4"/>
      <c r="J409" s="4"/>
      <c r="K409" s="95"/>
      <c r="L409" s="165"/>
      <c r="M409" s="6"/>
      <c r="N409" s="4"/>
      <c r="O409" s="4"/>
      <c r="P409" s="4"/>
      <c r="Q409" s="4"/>
      <c r="R409" s="28"/>
      <c r="S409" s="4"/>
      <c r="T409" s="4"/>
      <c r="U409" s="444"/>
      <c r="V409" s="4"/>
      <c r="W409" s="4"/>
      <c r="X409" s="4"/>
      <c r="Y409" s="4"/>
      <c r="Z409" s="4"/>
      <c r="AA409" s="4"/>
      <c r="AB409" s="4"/>
      <c r="AC409" s="4"/>
      <c r="AD409" s="4"/>
      <c r="AE409" s="28"/>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row>
    <row r="410" spans="1:78" ht="15.75" customHeight="1" x14ac:dyDescent="0.25">
      <c r="A410" s="4"/>
      <c r="B410" s="4"/>
      <c r="C410" s="248"/>
      <c r="D410" s="248"/>
      <c r="E410" s="249"/>
      <c r="F410" s="249"/>
      <c r="G410" s="249"/>
      <c r="H410" s="4"/>
      <c r="I410" s="4"/>
      <c r="J410" s="4"/>
      <c r="K410" s="95"/>
      <c r="L410" s="165"/>
      <c r="M410" s="6"/>
      <c r="N410" s="4"/>
      <c r="O410" s="4"/>
      <c r="P410" s="4"/>
      <c r="Q410" s="4"/>
      <c r="R410" s="28"/>
      <c r="S410" s="4"/>
      <c r="T410" s="4"/>
      <c r="U410" s="444"/>
      <c r="V410" s="4"/>
      <c r="W410" s="4"/>
      <c r="X410" s="4"/>
      <c r="Y410" s="4"/>
      <c r="Z410" s="4"/>
      <c r="AA410" s="4"/>
      <c r="AB410" s="4"/>
      <c r="AC410" s="4"/>
      <c r="AD410" s="4"/>
      <c r="AE410" s="28"/>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row>
    <row r="411" spans="1:78" ht="15.75" customHeight="1" x14ac:dyDescent="0.25">
      <c r="A411" s="4"/>
      <c r="B411" s="4"/>
      <c r="C411" s="248"/>
      <c r="D411" s="248"/>
      <c r="E411" s="249"/>
      <c r="F411" s="249"/>
      <c r="G411" s="249"/>
      <c r="H411" s="4"/>
      <c r="I411" s="4"/>
      <c r="J411" s="4"/>
      <c r="K411" s="95"/>
      <c r="L411" s="165"/>
      <c r="M411" s="6"/>
      <c r="N411" s="4"/>
      <c r="O411" s="4"/>
      <c r="P411" s="4"/>
      <c r="Q411" s="4"/>
      <c r="R411" s="28"/>
      <c r="S411" s="4"/>
      <c r="T411" s="4"/>
      <c r="U411" s="444"/>
      <c r="V411" s="4"/>
      <c r="W411" s="4"/>
      <c r="X411" s="4"/>
      <c r="Y411" s="4"/>
      <c r="Z411" s="4"/>
      <c r="AA411" s="4"/>
      <c r="AB411" s="4"/>
      <c r="AC411" s="4"/>
      <c r="AD411" s="4"/>
      <c r="AE411" s="28"/>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row>
    <row r="412" spans="1:78" ht="15.75" customHeight="1" x14ac:dyDescent="0.25">
      <c r="A412" s="4"/>
      <c r="B412" s="4"/>
      <c r="C412" s="248"/>
      <c r="D412" s="248"/>
      <c r="E412" s="249"/>
      <c r="F412" s="249"/>
      <c r="G412" s="249"/>
      <c r="H412" s="4"/>
      <c r="I412" s="4"/>
      <c r="J412" s="4"/>
      <c r="K412" s="95"/>
      <c r="L412" s="165"/>
      <c r="M412" s="6"/>
      <c r="N412" s="4"/>
      <c r="O412" s="4"/>
      <c r="P412" s="4"/>
      <c r="Q412" s="4"/>
      <c r="R412" s="28"/>
      <c r="S412" s="4"/>
      <c r="T412" s="4"/>
      <c r="U412" s="444"/>
      <c r="V412" s="4"/>
      <c r="W412" s="4"/>
      <c r="X412" s="4"/>
      <c r="Y412" s="4"/>
      <c r="Z412" s="4"/>
      <c r="AA412" s="4"/>
      <c r="AB412" s="4"/>
      <c r="AC412" s="4"/>
      <c r="AD412" s="4"/>
      <c r="AE412" s="28"/>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row>
    <row r="413" spans="1:78" ht="15.75" customHeight="1" x14ac:dyDescent="0.25">
      <c r="A413" s="4"/>
      <c r="B413" s="4"/>
      <c r="C413" s="248"/>
      <c r="D413" s="248"/>
      <c r="E413" s="249"/>
      <c r="F413" s="249"/>
      <c r="G413" s="249"/>
      <c r="H413" s="4"/>
      <c r="I413" s="4"/>
      <c r="J413" s="4"/>
      <c r="K413" s="95"/>
      <c r="L413" s="165"/>
      <c r="M413" s="6"/>
      <c r="N413" s="4"/>
      <c r="O413" s="4"/>
      <c r="P413" s="4"/>
      <c r="Q413" s="4"/>
      <c r="R413" s="28"/>
      <c r="S413" s="4"/>
      <c r="T413" s="4"/>
      <c r="U413" s="444"/>
      <c r="V413" s="4"/>
      <c r="W413" s="4"/>
      <c r="X413" s="4"/>
      <c r="Y413" s="4"/>
      <c r="Z413" s="4"/>
      <c r="AA413" s="4"/>
      <c r="AB413" s="4"/>
      <c r="AC413" s="4"/>
      <c r="AD413" s="4"/>
      <c r="AE413" s="28"/>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row>
    <row r="414" spans="1:78" ht="15.75" customHeight="1" x14ac:dyDescent="0.25">
      <c r="A414" s="4"/>
      <c r="B414" s="4"/>
      <c r="C414" s="248"/>
      <c r="D414" s="248"/>
      <c r="E414" s="249"/>
      <c r="F414" s="249"/>
      <c r="G414" s="249"/>
      <c r="H414" s="4"/>
      <c r="I414" s="4"/>
      <c r="J414" s="4"/>
      <c r="K414" s="95"/>
      <c r="L414" s="165"/>
      <c r="M414" s="6"/>
      <c r="N414" s="4"/>
      <c r="O414" s="4"/>
      <c r="P414" s="4"/>
      <c r="Q414" s="4"/>
      <c r="R414" s="28"/>
      <c r="S414" s="4"/>
      <c r="T414" s="4"/>
      <c r="U414" s="444"/>
      <c r="V414" s="4"/>
      <c r="W414" s="4"/>
      <c r="X414" s="4"/>
      <c r="Y414" s="4"/>
      <c r="Z414" s="4"/>
      <c r="AA414" s="4"/>
      <c r="AB414" s="4"/>
      <c r="AC414" s="4"/>
      <c r="AD414" s="4"/>
      <c r="AE414" s="28"/>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row>
    <row r="415" spans="1:78" ht="15.75" customHeight="1" x14ac:dyDescent="0.25">
      <c r="A415" s="4"/>
      <c r="B415" s="4"/>
      <c r="C415" s="248"/>
      <c r="D415" s="248"/>
      <c r="E415" s="249"/>
      <c r="F415" s="249"/>
      <c r="G415" s="249"/>
      <c r="H415" s="4"/>
      <c r="I415" s="4"/>
      <c r="J415" s="4"/>
      <c r="K415" s="95"/>
      <c r="L415" s="165"/>
      <c r="M415" s="6"/>
      <c r="N415" s="4"/>
      <c r="O415" s="4"/>
      <c r="P415" s="4"/>
      <c r="Q415" s="4"/>
      <c r="R415" s="28"/>
      <c r="S415" s="4"/>
      <c r="T415" s="4"/>
      <c r="U415" s="444"/>
      <c r="V415" s="4"/>
      <c r="W415" s="4"/>
      <c r="X415" s="4"/>
      <c r="Y415" s="4"/>
      <c r="Z415" s="4"/>
      <c r="AA415" s="4"/>
      <c r="AB415" s="4"/>
      <c r="AC415" s="4"/>
      <c r="AD415" s="4"/>
      <c r="AE415" s="28"/>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row>
    <row r="416" spans="1:78" ht="15.75" customHeight="1" x14ac:dyDescent="0.25">
      <c r="A416" s="4"/>
      <c r="B416" s="4"/>
      <c r="C416" s="248"/>
      <c r="D416" s="248"/>
      <c r="E416" s="249"/>
      <c r="F416" s="249"/>
      <c r="G416" s="249"/>
      <c r="H416" s="4"/>
      <c r="I416" s="4"/>
      <c r="J416" s="4"/>
      <c r="K416" s="95"/>
      <c r="L416" s="165"/>
      <c r="M416" s="6"/>
      <c r="N416" s="4"/>
      <c r="O416" s="4"/>
      <c r="P416" s="4"/>
      <c r="Q416" s="4"/>
      <c r="R416" s="28"/>
      <c r="S416" s="4"/>
      <c r="T416" s="4"/>
      <c r="U416" s="444"/>
      <c r="V416" s="4"/>
      <c r="W416" s="4"/>
      <c r="X416" s="4"/>
      <c r="Y416" s="4"/>
      <c r="Z416" s="4"/>
      <c r="AA416" s="4"/>
      <c r="AB416" s="4"/>
      <c r="AC416" s="4"/>
      <c r="AD416" s="4"/>
      <c r="AE416" s="28"/>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row>
    <row r="417" spans="1:78" ht="15.75" customHeight="1" x14ac:dyDescent="0.25">
      <c r="A417" s="4"/>
      <c r="B417" s="4"/>
      <c r="C417" s="248"/>
      <c r="D417" s="248"/>
      <c r="E417" s="249"/>
      <c r="F417" s="249"/>
      <c r="G417" s="249"/>
      <c r="H417" s="4"/>
      <c r="I417" s="4"/>
      <c r="J417" s="4"/>
      <c r="K417" s="95"/>
      <c r="L417" s="165"/>
      <c r="M417" s="6"/>
      <c r="N417" s="4"/>
      <c r="O417" s="4"/>
      <c r="P417" s="4"/>
      <c r="Q417" s="4"/>
      <c r="R417" s="28"/>
      <c r="S417" s="4"/>
      <c r="T417" s="4"/>
      <c r="U417" s="444"/>
      <c r="V417" s="4"/>
      <c r="W417" s="4"/>
      <c r="X417" s="4"/>
      <c r="Y417" s="4"/>
      <c r="Z417" s="4"/>
      <c r="AA417" s="4"/>
      <c r="AB417" s="4"/>
      <c r="AC417" s="4"/>
      <c r="AD417" s="4"/>
      <c r="AE417" s="28"/>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row>
    <row r="418" spans="1:78" ht="15.75" customHeight="1" x14ac:dyDescent="0.25">
      <c r="A418" s="4"/>
      <c r="B418" s="4"/>
      <c r="C418" s="248"/>
      <c r="D418" s="248"/>
      <c r="E418" s="249"/>
      <c r="F418" s="249"/>
      <c r="G418" s="249"/>
      <c r="H418" s="4"/>
      <c r="I418" s="4"/>
      <c r="J418" s="4"/>
      <c r="K418" s="95"/>
      <c r="L418" s="165"/>
      <c r="M418" s="6"/>
      <c r="N418" s="4"/>
      <c r="O418" s="4"/>
      <c r="P418" s="4"/>
      <c r="Q418" s="4"/>
      <c r="R418" s="28"/>
      <c r="S418" s="4"/>
      <c r="T418" s="4"/>
      <c r="U418" s="444"/>
      <c r="V418" s="4"/>
      <c r="W418" s="4"/>
      <c r="X418" s="4"/>
      <c r="Y418" s="4"/>
      <c r="Z418" s="4"/>
      <c r="AA418" s="4"/>
      <c r="AB418" s="4"/>
      <c r="AC418" s="4"/>
      <c r="AD418" s="4"/>
      <c r="AE418" s="28"/>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row>
    <row r="419" spans="1:78" ht="15.75" customHeight="1" x14ac:dyDescent="0.25">
      <c r="A419" s="4"/>
      <c r="B419" s="4"/>
      <c r="C419" s="248"/>
      <c r="D419" s="248"/>
      <c r="E419" s="249"/>
      <c r="F419" s="249"/>
      <c r="G419" s="249"/>
      <c r="H419" s="4"/>
      <c r="I419" s="4"/>
      <c r="J419" s="4"/>
      <c r="K419" s="95"/>
      <c r="L419" s="165"/>
      <c r="M419" s="6"/>
      <c r="N419" s="4"/>
      <c r="O419" s="4"/>
      <c r="P419" s="4"/>
      <c r="Q419" s="4"/>
      <c r="R419" s="28"/>
      <c r="S419" s="4"/>
      <c r="T419" s="4"/>
      <c r="U419" s="444"/>
      <c r="V419" s="4"/>
      <c r="W419" s="4"/>
      <c r="X419" s="4"/>
      <c r="Y419" s="4"/>
      <c r="Z419" s="4"/>
      <c r="AA419" s="4"/>
      <c r="AB419" s="4"/>
      <c r="AC419" s="4"/>
      <c r="AD419" s="4"/>
      <c r="AE419" s="28"/>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row>
    <row r="420" spans="1:78" ht="15.75" customHeight="1" x14ac:dyDescent="0.25">
      <c r="A420" s="4"/>
      <c r="B420" s="4"/>
      <c r="C420" s="248"/>
      <c r="D420" s="248"/>
      <c r="E420" s="249"/>
      <c r="F420" s="249"/>
      <c r="G420" s="249"/>
      <c r="H420" s="4"/>
      <c r="I420" s="4"/>
      <c r="J420" s="4"/>
      <c r="K420" s="95"/>
      <c r="L420" s="165"/>
      <c r="M420" s="6"/>
      <c r="N420" s="4"/>
      <c r="O420" s="4"/>
      <c r="P420" s="4"/>
      <c r="Q420" s="4"/>
      <c r="R420" s="28"/>
      <c r="S420" s="4"/>
      <c r="T420" s="4"/>
      <c r="U420" s="444"/>
      <c r="V420" s="4"/>
      <c r="W420" s="4"/>
      <c r="X420" s="4"/>
      <c r="Y420" s="4"/>
      <c r="Z420" s="4"/>
      <c r="AA420" s="4"/>
      <c r="AB420" s="4"/>
      <c r="AC420" s="4"/>
      <c r="AD420" s="4"/>
      <c r="AE420" s="28"/>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row>
    <row r="421" spans="1:78" ht="15.75" customHeight="1" x14ac:dyDescent="0.25">
      <c r="A421" s="4"/>
      <c r="B421" s="4"/>
      <c r="C421" s="248"/>
      <c r="D421" s="248"/>
      <c r="E421" s="249"/>
      <c r="F421" s="249"/>
      <c r="G421" s="249"/>
      <c r="H421" s="4"/>
      <c r="I421" s="4"/>
      <c r="J421" s="4"/>
      <c r="K421" s="95"/>
      <c r="L421" s="165"/>
      <c r="M421" s="6"/>
      <c r="N421" s="4"/>
      <c r="O421" s="4"/>
      <c r="P421" s="4"/>
      <c r="Q421" s="4"/>
      <c r="R421" s="28"/>
      <c r="S421" s="4"/>
      <c r="T421" s="4"/>
      <c r="U421" s="444"/>
      <c r="V421" s="4"/>
      <c r="W421" s="4"/>
      <c r="X421" s="4"/>
      <c r="Y421" s="4"/>
      <c r="Z421" s="4"/>
      <c r="AA421" s="4"/>
      <c r="AB421" s="4"/>
      <c r="AC421" s="4"/>
      <c r="AD421" s="4"/>
      <c r="AE421" s="28"/>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row>
    <row r="422" spans="1:78" ht="15.75" customHeight="1" x14ac:dyDescent="0.25">
      <c r="A422" s="4"/>
      <c r="B422" s="4"/>
      <c r="C422" s="248"/>
      <c r="D422" s="248"/>
      <c r="E422" s="249"/>
      <c r="F422" s="249"/>
      <c r="G422" s="249"/>
      <c r="H422" s="4"/>
      <c r="I422" s="4"/>
      <c r="J422" s="4"/>
      <c r="K422" s="95"/>
      <c r="L422" s="165"/>
      <c r="M422" s="6"/>
      <c r="N422" s="4"/>
      <c r="O422" s="4"/>
      <c r="P422" s="4"/>
      <c r="Q422" s="4"/>
      <c r="R422" s="28"/>
      <c r="S422" s="4"/>
      <c r="T422" s="4"/>
      <c r="U422" s="444"/>
      <c r="V422" s="4"/>
      <c r="W422" s="4"/>
      <c r="X422" s="4"/>
      <c r="Y422" s="4"/>
      <c r="Z422" s="4"/>
      <c r="AA422" s="4"/>
      <c r="AB422" s="4"/>
      <c r="AC422" s="4"/>
      <c r="AD422" s="4"/>
      <c r="AE422" s="28"/>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row>
    <row r="423" spans="1:78" ht="15.75" customHeight="1" x14ac:dyDescent="0.25">
      <c r="A423" s="4"/>
      <c r="B423" s="4"/>
      <c r="C423" s="248"/>
      <c r="D423" s="248"/>
      <c r="E423" s="249"/>
      <c r="F423" s="249"/>
      <c r="G423" s="249"/>
      <c r="H423" s="4"/>
      <c r="I423" s="4"/>
      <c r="J423" s="4"/>
      <c r="K423" s="95"/>
      <c r="L423" s="165"/>
      <c r="M423" s="6"/>
      <c r="N423" s="4"/>
      <c r="O423" s="4"/>
      <c r="P423" s="4"/>
      <c r="Q423" s="4"/>
      <c r="R423" s="28"/>
      <c r="S423" s="4"/>
      <c r="T423" s="4"/>
      <c r="U423" s="444"/>
      <c r="V423" s="4"/>
      <c r="W423" s="4"/>
      <c r="X423" s="4"/>
      <c r="Y423" s="4"/>
      <c r="Z423" s="4"/>
      <c r="AA423" s="4"/>
      <c r="AB423" s="4"/>
      <c r="AC423" s="4"/>
      <c r="AD423" s="4"/>
      <c r="AE423" s="28"/>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row>
    <row r="424" spans="1:78" ht="15.75" customHeight="1" x14ac:dyDescent="0.25">
      <c r="A424" s="4"/>
      <c r="B424" s="4"/>
      <c r="C424" s="248"/>
      <c r="D424" s="248"/>
      <c r="E424" s="249"/>
      <c r="F424" s="249"/>
      <c r="G424" s="249"/>
      <c r="H424" s="4"/>
      <c r="I424" s="4"/>
      <c r="J424" s="4"/>
      <c r="K424" s="95"/>
      <c r="L424" s="165"/>
      <c r="M424" s="6"/>
      <c r="N424" s="4"/>
      <c r="O424" s="4"/>
      <c r="P424" s="4"/>
      <c r="Q424" s="4"/>
      <c r="R424" s="28"/>
      <c r="S424" s="4"/>
      <c r="T424" s="4"/>
      <c r="U424" s="444"/>
      <c r="V424" s="4"/>
      <c r="W424" s="4"/>
      <c r="X424" s="4"/>
      <c r="Y424" s="4"/>
      <c r="Z424" s="4"/>
      <c r="AA424" s="4"/>
      <c r="AB424" s="4"/>
      <c r="AC424" s="4"/>
      <c r="AD424" s="4"/>
      <c r="AE424" s="28"/>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row>
    <row r="425" spans="1:78" ht="15.75" customHeight="1" x14ac:dyDescent="0.25">
      <c r="A425" s="4"/>
      <c r="B425" s="4"/>
      <c r="C425" s="248"/>
      <c r="D425" s="248"/>
      <c r="E425" s="249"/>
      <c r="F425" s="249"/>
      <c r="G425" s="249"/>
      <c r="H425" s="4"/>
      <c r="I425" s="4"/>
      <c r="J425" s="4"/>
      <c r="K425" s="95"/>
      <c r="L425" s="165"/>
      <c r="M425" s="6"/>
      <c r="N425" s="4"/>
      <c r="O425" s="4"/>
      <c r="P425" s="4"/>
      <c r="Q425" s="4"/>
      <c r="R425" s="28"/>
      <c r="S425" s="4"/>
      <c r="T425" s="4"/>
      <c r="U425" s="444"/>
      <c r="V425" s="4"/>
      <c r="W425" s="4"/>
      <c r="X425" s="4"/>
      <c r="Y425" s="4"/>
      <c r="Z425" s="4"/>
      <c r="AA425" s="4"/>
      <c r="AB425" s="4"/>
      <c r="AC425" s="4"/>
      <c r="AD425" s="4"/>
      <c r="AE425" s="28"/>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row>
    <row r="426" spans="1:78" ht="15.75" customHeight="1" x14ac:dyDescent="0.25">
      <c r="A426" s="4"/>
      <c r="B426" s="4"/>
      <c r="C426" s="248"/>
      <c r="D426" s="248"/>
      <c r="E426" s="249"/>
      <c r="F426" s="249"/>
      <c r="G426" s="249"/>
      <c r="H426" s="4"/>
      <c r="I426" s="4"/>
      <c r="J426" s="4"/>
      <c r="K426" s="95"/>
      <c r="L426" s="165"/>
      <c r="M426" s="6"/>
      <c r="N426" s="4"/>
      <c r="O426" s="4"/>
      <c r="P426" s="4"/>
      <c r="Q426" s="4"/>
      <c r="R426" s="28"/>
      <c r="S426" s="4"/>
      <c r="T426" s="4"/>
      <c r="U426" s="444"/>
      <c r="V426" s="4"/>
      <c r="W426" s="4"/>
      <c r="X426" s="4"/>
      <c r="Y426" s="4"/>
      <c r="Z426" s="4"/>
      <c r="AA426" s="4"/>
      <c r="AB426" s="4"/>
      <c r="AC426" s="4"/>
      <c r="AD426" s="4"/>
      <c r="AE426" s="28"/>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row>
    <row r="427" spans="1:78" ht="15.75" customHeight="1" x14ac:dyDescent="0.25">
      <c r="A427" s="4"/>
      <c r="B427" s="4"/>
      <c r="C427" s="248"/>
      <c r="D427" s="248"/>
      <c r="E427" s="249"/>
      <c r="F427" s="249"/>
      <c r="G427" s="249"/>
      <c r="H427" s="4"/>
      <c r="I427" s="4"/>
      <c r="J427" s="4"/>
      <c r="K427" s="95"/>
      <c r="L427" s="165"/>
      <c r="M427" s="6"/>
      <c r="N427" s="4"/>
      <c r="O427" s="4"/>
      <c r="P427" s="4"/>
      <c r="Q427" s="4"/>
      <c r="R427" s="28"/>
      <c r="S427" s="4"/>
      <c r="T427" s="4"/>
      <c r="U427" s="444"/>
      <c r="V427" s="4"/>
      <c r="W427" s="4"/>
      <c r="X427" s="4"/>
      <c r="Y427" s="4"/>
      <c r="Z427" s="4"/>
      <c r="AA427" s="4"/>
      <c r="AB427" s="4"/>
      <c r="AC427" s="4"/>
      <c r="AD427" s="4"/>
      <c r="AE427" s="28"/>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row>
    <row r="428" spans="1:78" ht="15.75" customHeight="1" x14ac:dyDescent="0.25">
      <c r="A428" s="4"/>
      <c r="B428" s="4"/>
      <c r="C428" s="248"/>
      <c r="D428" s="248"/>
      <c r="E428" s="249"/>
      <c r="F428" s="249"/>
      <c r="G428" s="249"/>
      <c r="H428" s="4"/>
      <c r="I428" s="4"/>
      <c r="J428" s="4"/>
      <c r="K428" s="95"/>
      <c r="L428" s="165"/>
      <c r="M428" s="6"/>
      <c r="N428" s="4"/>
      <c r="O428" s="4"/>
      <c r="P428" s="4"/>
      <c r="Q428" s="4"/>
      <c r="R428" s="28"/>
      <c r="S428" s="4"/>
      <c r="T428" s="4"/>
      <c r="U428" s="444"/>
      <c r="V428" s="4"/>
      <c r="W428" s="4"/>
      <c r="X428" s="4"/>
      <c r="Y428" s="4"/>
      <c r="Z428" s="4"/>
      <c r="AA428" s="4"/>
      <c r="AB428" s="4"/>
      <c r="AC428" s="4"/>
      <c r="AD428" s="4"/>
      <c r="AE428" s="28"/>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row>
    <row r="429" spans="1:78" ht="15.75" customHeight="1" x14ac:dyDescent="0.25">
      <c r="A429" s="4"/>
      <c r="B429" s="4"/>
      <c r="C429" s="248"/>
      <c r="D429" s="248"/>
      <c r="E429" s="249"/>
      <c r="F429" s="249"/>
      <c r="G429" s="249"/>
      <c r="H429" s="4"/>
      <c r="I429" s="4"/>
      <c r="J429" s="4"/>
      <c r="K429" s="95"/>
      <c r="L429" s="165"/>
      <c r="M429" s="6"/>
      <c r="N429" s="4"/>
      <c r="O429" s="4"/>
      <c r="P429" s="4"/>
      <c r="Q429" s="4"/>
      <c r="R429" s="28"/>
      <c r="S429" s="4"/>
      <c r="T429" s="4"/>
      <c r="U429" s="444"/>
      <c r="V429" s="4"/>
      <c r="W429" s="4"/>
      <c r="X429" s="4"/>
      <c r="Y429" s="4"/>
      <c r="Z429" s="4"/>
      <c r="AA429" s="4"/>
      <c r="AB429" s="4"/>
      <c r="AC429" s="4"/>
      <c r="AD429" s="4"/>
      <c r="AE429" s="28"/>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row>
    <row r="430" spans="1:78" ht="15.75" customHeight="1" x14ac:dyDescent="0.25">
      <c r="A430" s="4"/>
      <c r="B430" s="4"/>
      <c r="C430" s="248"/>
      <c r="D430" s="248"/>
      <c r="E430" s="249"/>
      <c r="F430" s="249"/>
      <c r="G430" s="249"/>
      <c r="H430" s="4"/>
      <c r="I430" s="4"/>
      <c r="J430" s="4"/>
      <c r="K430" s="95"/>
      <c r="L430" s="165"/>
      <c r="M430" s="6"/>
      <c r="N430" s="4"/>
      <c r="O430" s="4"/>
      <c r="P430" s="4"/>
      <c r="Q430" s="4"/>
      <c r="R430" s="28"/>
      <c r="S430" s="4"/>
      <c r="T430" s="4"/>
      <c r="U430" s="444"/>
      <c r="V430" s="4"/>
      <c r="W430" s="4"/>
      <c r="X430" s="4"/>
      <c r="Y430" s="4"/>
      <c r="Z430" s="4"/>
      <c r="AA430" s="4"/>
      <c r="AB430" s="4"/>
      <c r="AC430" s="4"/>
      <c r="AD430" s="4"/>
      <c r="AE430" s="28"/>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row>
    <row r="431" spans="1:78" ht="15.75" customHeight="1" x14ac:dyDescent="0.25">
      <c r="A431" s="4"/>
      <c r="B431" s="4"/>
      <c r="C431" s="248"/>
      <c r="D431" s="248"/>
      <c r="E431" s="249"/>
      <c r="F431" s="249"/>
      <c r="G431" s="249"/>
      <c r="H431" s="4"/>
      <c r="I431" s="4"/>
      <c r="J431" s="4"/>
      <c r="K431" s="95"/>
      <c r="L431" s="165"/>
      <c r="M431" s="6"/>
      <c r="N431" s="4"/>
      <c r="O431" s="4"/>
      <c r="P431" s="4"/>
      <c r="Q431" s="4"/>
      <c r="R431" s="28"/>
      <c r="S431" s="4"/>
      <c r="T431" s="4"/>
      <c r="U431" s="444"/>
      <c r="V431" s="4"/>
      <c r="W431" s="4"/>
      <c r="X431" s="4"/>
      <c r="Y431" s="4"/>
      <c r="Z431" s="4"/>
      <c r="AA431" s="4"/>
      <c r="AB431" s="4"/>
      <c r="AC431" s="4"/>
      <c r="AD431" s="4"/>
      <c r="AE431" s="28"/>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row>
    <row r="432" spans="1:78" ht="15.75" customHeight="1" x14ac:dyDescent="0.25">
      <c r="A432" s="4"/>
      <c r="B432" s="4"/>
      <c r="C432" s="248"/>
      <c r="D432" s="248"/>
      <c r="E432" s="249"/>
      <c r="F432" s="249"/>
      <c r="G432" s="249"/>
      <c r="H432" s="4"/>
      <c r="I432" s="4"/>
      <c r="J432" s="4"/>
      <c r="K432" s="95"/>
      <c r="L432" s="165"/>
      <c r="M432" s="6"/>
      <c r="N432" s="4"/>
      <c r="O432" s="4"/>
      <c r="P432" s="4"/>
      <c r="Q432" s="4"/>
      <c r="R432" s="28"/>
      <c r="S432" s="4"/>
      <c r="T432" s="4"/>
      <c r="U432" s="444"/>
      <c r="V432" s="4"/>
      <c r="W432" s="4"/>
      <c r="X432" s="4"/>
      <c r="Y432" s="4"/>
      <c r="Z432" s="4"/>
      <c r="AA432" s="4"/>
      <c r="AB432" s="4"/>
      <c r="AC432" s="4"/>
      <c r="AD432" s="4"/>
      <c r="AE432" s="28"/>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row>
    <row r="433" spans="1:78" ht="15.75" customHeight="1" x14ac:dyDescent="0.25">
      <c r="A433" s="4"/>
      <c r="B433" s="4"/>
      <c r="C433" s="248"/>
      <c r="D433" s="248"/>
      <c r="E433" s="249"/>
      <c r="F433" s="249"/>
      <c r="G433" s="249"/>
      <c r="H433" s="4"/>
      <c r="I433" s="4"/>
      <c r="J433" s="4"/>
      <c r="K433" s="95"/>
      <c r="L433" s="165"/>
      <c r="M433" s="6"/>
      <c r="N433" s="4"/>
      <c r="O433" s="4"/>
      <c r="P433" s="4"/>
      <c r="Q433" s="4"/>
      <c r="R433" s="28"/>
      <c r="S433" s="4"/>
      <c r="T433" s="4"/>
      <c r="U433" s="444"/>
      <c r="V433" s="4"/>
      <c r="W433" s="4"/>
      <c r="X433" s="4"/>
      <c r="Y433" s="4"/>
      <c r="Z433" s="4"/>
      <c r="AA433" s="4"/>
      <c r="AB433" s="4"/>
      <c r="AC433" s="4"/>
      <c r="AD433" s="4"/>
      <c r="AE433" s="28"/>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row>
    <row r="434" spans="1:78" ht="15.75" customHeight="1" x14ac:dyDescent="0.25">
      <c r="A434" s="4"/>
      <c r="B434" s="4"/>
      <c r="C434" s="248"/>
      <c r="D434" s="248"/>
      <c r="E434" s="249"/>
      <c r="F434" s="249"/>
      <c r="G434" s="249"/>
      <c r="H434" s="4"/>
      <c r="I434" s="4"/>
      <c r="J434" s="4"/>
      <c r="K434" s="95"/>
      <c r="L434" s="165"/>
      <c r="M434" s="6"/>
      <c r="N434" s="4"/>
      <c r="O434" s="4"/>
      <c r="P434" s="4"/>
      <c r="Q434" s="4"/>
      <c r="R434" s="28"/>
      <c r="S434" s="4"/>
      <c r="T434" s="4"/>
      <c r="U434" s="444"/>
      <c r="V434" s="4"/>
      <c r="W434" s="4"/>
      <c r="X434" s="4"/>
      <c r="Y434" s="4"/>
      <c r="Z434" s="4"/>
      <c r="AA434" s="4"/>
      <c r="AB434" s="4"/>
      <c r="AC434" s="4"/>
      <c r="AD434" s="4"/>
      <c r="AE434" s="28"/>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row>
    <row r="435" spans="1:78" ht="15.75" customHeight="1" x14ac:dyDescent="0.25">
      <c r="A435" s="4"/>
      <c r="B435" s="4"/>
      <c r="C435" s="248"/>
      <c r="D435" s="248"/>
      <c r="E435" s="249"/>
      <c r="F435" s="249"/>
      <c r="G435" s="249"/>
      <c r="H435" s="4"/>
      <c r="I435" s="4"/>
      <c r="J435" s="4"/>
      <c r="K435" s="95"/>
      <c r="L435" s="165"/>
      <c r="M435" s="6"/>
      <c r="N435" s="4"/>
      <c r="O435" s="4"/>
      <c r="P435" s="4"/>
      <c r="Q435" s="4"/>
      <c r="R435" s="28"/>
      <c r="S435" s="4"/>
      <c r="T435" s="4"/>
      <c r="U435" s="444"/>
      <c r="V435" s="4"/>
      <c r="W435" s="4"/>
      <c r="X435" s="4"/>
      <c r="Y435" s="4"/>
      <c r="Z435" s="4"/>
      <c r="AA435" s="4"/>
      <c r="AB435" s="4"/>
      <c r="AC435" s="4"/>
      <c r="AD435" s="4"/>
      <c r="AE435" s="28"/>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row>
    <row r="436" spans="1:78" ht="15.75" customHeight="1" x14ac:dyDescent="0.25">
      <c r="A436" s="4"/>
      <c r="B436" s="4"/>
      <c r="C436" s="248"/>
      <c r="D436" s="248"/>
      <c r="E436" s="249"/>
      <c r="F436" s="249"/>
      <c r="G436" s="249"/>
      <c r="H436" s="4"/>
      <c r="I436" s="4"/>
      <c r="J436" s="4"/>
      <c r="K436" s="95"/>
      <c r="L436" s="165"/>
      <c r="M436" s="6"/>
      <c r="N436" s="4"/>
      <c r="O436" s="4"/>
      <c r="P436" s="4"/>
      <c r="Q436" s="4"/>
      <c r="R436" s="28"/>
      <c r="S436" s="4"/>
      <c r="T436" s="4"/>
      <c r="U436" s="444"/>
      <c r="V436" s="4"/>
      <c r="W436" s="4"/>
      <c r="X436" s="4"/>
      <c r="Y436" s="4"/>
      <c r="Z436" s="4"/>
      <c r="AA436" s="4"/>
      <c r="AB436" s="4"/>
      <c r="AC436" s="4"/>
      <c r="AD436" s="4"/>
      <c r="AE436" s="28"/>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row>
    <row r="437" spans="1:78" ht="15.75" customHeight="1" x14ac:dyDescent="0.25">
      <c r="A437" s="4"/>
      <c r="B437" s="4"/>
      <c r="C437" s="248"/>
      <c r="D437" s="248"/>
      <c r="E437" s="249"/>
      <c r="F437" s="249"/>
      <c r="G437" s="249"/>
      <c r="H437" s="4"/>
      <c r="I437" s="4"/>
      <c r="J437" s="4"/>
      <c r="K437" s="95"/>
      <c r="L437" s="165"/>
      <c r="M437" s="6"/>
      <c r="N437" s="4"/>
      <c r="O437" s="4"/>
      <c r="P437" s="4"/>
      <c r="Q437" s="4"/>
      <c r="R437" s="28"/>
      <c r="S437" s="4"/>
      <c r="T437" s="4"/>
      <c r="U437" s="444"/>
      <c r="V437" s="4"/>
      <c r="W437" s="4"/>
      <c r="X437" s="4"/>
      <c r="Y437" s="4"/>
      <c r="Z437" s="4"/>
      <c r="AA437" s="4"/>
      <c r="AB437" s="4"/>
      <c r="AC437" s="4"/>
      <c r="AD437" s="4"/>
      <c r="AE437" s="28"/>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row>
    <row r="438" spans="1:78" ht="15.75" customHeight="1" x14ac:dyDescent="0.25">
      <c r="A438" s="4"/>
      <c r="B438" s="4"/>
      <c r="C438" s="248"/>
      <c r="D438" s="248"/>
      <c r="E438" s="249"/>
      <c r="F438" s="249"/>
      <c r="G438" s="249"/>
      <c r="H438" s="4"/>
      <c r="I438" s="4"/>
      <c r="J438" s="4"/>
      <c r="K438" s="95"/>
      <c r="L438" s="165"/>
      <c r="M438" s="6"/>
      <c r="N438" s="4"/>
      <c r="O438" s="4"/>
      <c r="P438" s="4"/>
      <c r="Q438" s="4"/>
      <c r="R438" s="28"/>
      <c r="S438" s="4"/>
      <c r="T438" s="4"/>
      <c r="U438" s="444"/>
      <c r="V438" s="4"/>
      <c r="W438" s="4"/>
      <c r="X438" s="4"/>
      <c r="Y438" s="4"/>
      <c r="Z438" s="4"/>
      <c r="AA438" s="4"/>
      <c r="AB438" s="4"/>
      <c r="AC438" s="4"/>
      <c r="AD438" s="4"/>
      <c r="AE438" s="28"/>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row>
    <row r="439" spans="1:78" ht="15.75" customHeight="1" x14ac:dyDescent="0.25">
      <c r="A439" s="4"/>
      <c r="B439" s="4"/>
      <c r="C439" s="248"/>
      <c r="D439" s="248"/>
      <c r="E439" s="249"/>
      <c r="F439" s="249"/>
      <c r="G439" s="249"/>
      <c r="H439" s="4"/>
      <c r="I439" s="4"/>
      <c r="J439" s="4"/>
      <c r="K439" s="95"/>
      <c r="L439" s="165"/>
      <c r="M439" s="6"/>
      <c r="N439" s="4"/>
      <c r="O439" s="4"/>
      <c r="P439" s="4"/>
      <c r="Q439" s="4"/>
      <c r="R439" s="28"/>
      <c r="S439" s="4"/>
      <c r="T439" s="4"/>
      <c r="U439" s="444"/>
      <c r="V439" s="4"/>
      <c r="W439" s="4"/>
      <c r="X439" s="4"/>
      <c r="Y439" s="4"/>
      <c r="Z439" s="4"/>
      <c r="AA439" s="4"/>
      <c r="AB439" s="4"/>
      <c r="AC439" s="4"/>
      <c r="AD439" s="4"/>
      <c r="AE439" s="28"/>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row>
    <row r="440" spans="1:78" ht="15.75" customHeight="1" x14ac:dyDescent="0.25">
      <c r="A440" s="4"/>
      <c r="B440" s="4"/>
      <c r="C440" s="248"/>
      <c r="D440" s="248"/>
      <c r="E440" s="249"/>
      <c r="F440" s="249"/>
      <c r="G440" s="249"/>
      <c r="H440" s="4"/>
      <c r="I440" s="4"/>
      <c r="J440" s="4"/>
      <c r="K440" s="95"/>
      <c r="L440" s="165"/>
      <c r="M440" s="6"/>
      <c r="N440" s="4"/>
      <c r="O440" s="4"/>
      <c r="P440" s="4"/>
      <c r="Q440" s="4"/>
      <c r="R440" s="28"/>
      <c r="S440" s="4"/>
      <c r="T440" s="4"/>
      <c r="U440" s="444"/>
      <c r="V440" s="4"/>
      <c r="W440" s="4"/>
      <c r="X440" s="4"/>
      <c r="Y440" s="4"/>
      <c r="Z440" s="4"/>
      <c r="AA440" s="4"/>
      <c r="AB440" s="4"/>
      <c r="AC440" s="4"/>
      <c r="AD440" s="4"/>
      <c r="AE440" s="28"/>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row>
    <row r="441" spans="1:78" ht="15.75" customHeight="1" x14ac:dyDescent="0.25">
      <c r="A441" s="4"/>
      <c r="B441" s="4"/>
      <c r="C441" s="248"/>
      <c r="D441" s="248"/>
      <c r="E441" s="249"/>
      <c r="F441" s="249"/>
      <c r="G441" s="249"/>
      <c r="H441" s="4"/>
      <c r="I441" s="4"/>
      <c r="J441" s="4"/>
      <c r="K441" s="95"/>
      <c r="L441" s="165"/>
      <c r="M441" s="6"/>
      <c r="N441" s="4"/>
      <c r="O441" s="4"/>
      <c r="P441" s="4"/>
      <c r="Q441" s="4"/>
      <c r="R441" s="28"/>
      <c r="S441" s="4"/>
      <c r="T441" s="4"/>
      <c r="U441" s="444"/>
      <c r="V441" s="4"/>
      <c r="W441" s="4"/>
      <c r="X441" s="4"/>
      <c r="Y441" s="4"/>
      <c r="Z441" s="4"/>
      <c r="AA441" s="4"/>
      <c r="AB441" s="4"/>
      <c r="AC441" s="4"/>
      <c r="AD441" s="4"/>
      <c r="AE441" s="28"/>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row>
    <row r="442" spans="1:78" ht="15.75" customHeight="1" x14ac:dyDescent="0.25">
      <c r="A442" s="4"/>
      <c r="B442" s="4"/>
      <c r="C442" s="248"/>
      <c r="D442" s="248"/>
      <c r="E442" s="249"/>
      <c r="F442" s="249"/>
      <c r="G442" s="249"/>
      <c r="H442" s="4"/>
      <c r="I442" s="4"/>
      <c r="J442" s="4"/>
      <c r="K442" s="95"/>
      <c r="L442" s="165"/>
      <c r="M442" s="6"/>
      <c r="N442" s="4"/>
      <c r="O442" s="4"/>
      <c r="P442" s="4"/>
      <c r="Q442" s="4"/>
      <c r="R442" s="28"/>
      <c r="S442" s="4"/>
      <c r="T442" s="4"/>
      <c r="U442" s="444"/>
      <c r="V442" s="4"/>
      <c r="W442" s="4"/>
      <c r="X442" s="4"/>
      <c r="Y442" s="4"/>
      <c r="Z442" s="4"/>
      <c r="AA442" s="4"/>
      <c r="AB442" s="4"/>
      <c r="AC442" s="4"/>
      <c r="AD442" s="4"/>
      <c r="AE442" s="28"/>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row>
    <row r="443" spans="1:78" ht="15.75" customHeight="1" x14ac:dyDescent="0.25">
      <c r="A443" s="4"/>
      <c r="B443" s="4"/>
      <c r="C443" s="248"/>
      <c r="D443" s="248"/>
      <c r="E443" s="249"/>
      <c r="F443" s="249"/>
      <c r="G443" s="249"/>
      <c r="H443" s="4"/>
      <c r="I443" s="4"/>
      <c r="J443" s="4"/>
      <c r="K443" s="95"/>
      <c r="L443" s="165"/>
      <c r="M443" s="6"/>
      <c r="N443" s="4"/>
      <c r="O443" s="4"/>
      <c r="P443" s="4"/>
      <c r="Q443" s="4"/>
      <c r="R443" s="28"/>
      <c r="S443" s="4"/>
      <c r="T443" s="4"/>
      <c r="U443" s="444"/>
      <c r="V443" s="4"/>
      <c r="W443" s="4"/>
      <c r="X443" s="4"/>
      <c r="Y443" s="4"/>
      <c r="Z443" s="4"/>
      <c r="AA443" s="4"/>
      <c r="AB443" s="4"/>
      <c r="AC443" s="4"/>
      <c r="AD443" s="4"/>
      <c r="AE443" s="28"/>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row>
    <row r="444" spans="1:78" ht="15.75" customHeight="1" x14ac:dyDescent="0.25">
      <c r="A444" s="4"/>
      <c r="B444" s="4"/>
      <c r="C444" s="248"/>
      <c r="D444" s="248"/>
      <c r="E444" s="249"/>
      <c r="F444" s="249"/>
      <c r="G444" s="249"/>
      <c r="H444" s="4"/>
      <c r="I444" s="4"/>
      <c r="J444" s="4"/>
      <c r="K444" s="95"/>
      <c r="L444" s="165"/>
      <c r="M444" s="6"/>
      <c r="N444" s="4"/>
      <c r="O444" s="4"/>
      <c r="P444" s="4"/>
      <c r="Q444" s="4"/>
      <c r="R444" s="28"/>
      <c r="S444" s="4"/>
      <c r="T444" s="4"/>
      <c r="U444" s="444"/>
      <c r="V444" s="4"/>
      <c r="W444" s="4"/>
      <c r="X444" s="4"/>
      <c r="Y444" s="4"/>
      <c r="Z444" s="4"/>
      <c r="AA444" s="4"/>
      <c r="AB444" s="4"/>
      <c r="AC444" s="4"/>
      <c r="AD444" s="4"/>
      <c r="AE444" s="28"/>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row>
    <row r="445" spans="1:78" ht="15.75" customHeight="1" x14ac:dyDescent="0.25">
      <c r="A445" s="4"/>
      <c r="B445" s="4"/>
      <c r="C445" s="248"/>
      <c r="D445" s="248"/>
      <c r="E445" s="249"/>
      <c r="F445" s="249"/>
      <c r="G445" s="249"/>
      <c r="H445" s="4"/>
      <c r="I445" s="4"/>
      <c r="J445" s="4"/>
      <c r="K445" s="95"/>
      <c r="L445" s="165"/>
      <c r="M445" s="6"/>
      <c r="N445" s="4"/>
      <c r="O445" s="4"/>
      <c r="P445" s="4"/>
      <c r="Q445" s="4"/>
      <c r="R445" s="28"/>
      <c r="S445" s="4"/>
      <c r="T445" s="4"/>
      <c r="U445" s="444"/>
      <c r="V445" s="4"/>
      <c r="W445" s="4"/>
      <c r="X445" s="4"/>
      <c r="Y445" s="4"/>
      <c r="Z445" s="4"/>
      <c r="AA445" s="4"/>
      <c r="AB445" s="4"/>
      <c r="AC445" s="4"/>
      <c r="AD445" s="4"/>
      <c r="AE445" s="28"/>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row>
    <row r="446" spans="1:78" ht="15.75" customHeight="1" x14ac:dyDescent="0.25">
      <c r="A446" s="4"/>
      <c r="B446" s="4"/>
      <c r="C446" s="248"/>
      <c r="D446" s="248"/>
      <c r="E446" s="249"/>
      <c r="F446" s="249"/>
      <c r="G446" s="249"/>
      <c r="H446" s="4"/>
      <c r="I446" s="4"/>
      <c r="J446" s="4"/>
      <c r="K446" s="95"/>
      <c r="L446" s="165"/>
      <c r="M446" s="6"/>
      <c r="N446" s="4"/>
      <c r="O446" s="4"/>
      <c r="P446" s="4"/>
      <c r="Q446" s="4"/>
      <c r="R446" s="28"/>
      <c r="S446" s="4"/>
      <c r="T446" s="4"/>
      <c r="U446" s="444"/>
      <c r="V446" s="4"/>
      <c r="W446" s="4"/>
      <c r="X446" s="4"/>
      <c r="Y446" s="4"/>
      <c r="Z446" s="4"/>
      <c r="AA446" s="4"/>
      <c r="AB446" s="4"/>
      <c r="AC446" s="4"/>
      <c r="AD446" s="4"/>
      <c r="AE446" s="28"/>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row>
    <row r="447" spans="1:78" ht="15.75" customHeight="1" x14ac:dyDescent="0.25">
      <c r="A447" s="4"/>
      <c r="B447" s="4"/>
      <c r="C447" s="248"/>
      <c r="D447" s="248"/>
      <c r="E447" s="249"/>
      <c r="F447" s="249"/>
      <c r="G447" s="249"/>
      <c r="H447" s="4"/>
      <c r="I447" s="4"/>
      <c r="J447" s="4"/>
      <c r="K447" s="95"/>
      <c r="L447" s="165"/>
      <c r="M447" s="6"/>
      <c r="N447" s="4"/>
      <c r="O447" s="4"/>
      <c r="P447" s="4"/>
      <c r="Q447" s="4"/>
      <c r="R447" s="28"/>
      <c r="S447" s="4"/>
      <c r="T447" s="4"/>
      <c r="U447" s="444"/>
      <c r="V447" s="4"/>
      <c r="W447" s="4"/>
      <c r="X447" s="4"/>
      <c r="Y447" s="4"/>
      <c r="Z447" s="4"/>
      <c r="AA447" s="4"/>
      <c r="AB447" s="4"/>
      <c r="AC447" s="4"/>
      <c r="AD447" s="4"/>
      <c r="AE447" s="28"/>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row>
    <row r="448" spans="1:78" ht="15.75" customHeight="1" x14ac:dyDescent="0.25">
      <c r="A448" s="4"/>
      <c r="B448" s="4"/>
      <c r="C448" s="248"/>
      <c r="D448" s="248"/>
      <c r="E448" s="249"/>
      <c r="F448" s="249"/>
      <c r="G448" s="249"/>
      <c r="H448" s="4"/>
      <c r="I448" s="4"/>
      <c r="J448" s="4"/>
      <c r="K448" s="95"/>
      <c r="L448" s="165"/>
      <c r="M448" s="6"/>
      <c r="N448" s="4"/>
      <c r="O448" s="4"/>
      <c r="P448" s="4"/>
      <c r="Q448" s="4"/>
      <c r="R448" s="28"/>
      <c r="S448" s="4"/>
      <c r="T448" s="4"/>
      <c r="U448" s="444"/>
      <c r="V448" s="4"/>
      <c r="W448" s="4"/>
      <c r="X448" s="4"/>
      <c r="Y448" s="4"/>
      <c r="Z448" s="4"/>
      <c r="AA448" s="4"/>
      <c r="AB448" s="4"/>
      <c r="AC448" s="4"/>
      <c r="AD448" s="4"/>
      <c r="AE448" s="28"/>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row>
    <row r="449" spans="1:78" ht="15.75" customHeight="1" x14ac:dyDescent="0.25">
      <c r="A449" s="4"/>
      <c r="B449" s="4"/>
      <c r="C449" s="248"/>
      <c r="D449" s="248"/>
      <c r="E449" s="249"/>
      <c r="F449" s="249"/>
      <c r="G449" s="249"/>
      <c r="H449" s="4"/>
      <c r="I449" s="4"/>
      <c r="J449" s="4"/>
      <c r="K449" s="95"/>
      <c r="L449" s="165"/>
      <c r="M449" s="6"/>
      <c r="N449" s="4"/>
      <c r="O449" s="4"/>
      <c r="P449" s="4"/>
      <c r="Q449" s="4"/>
      <c r="R449" s="28"/>
      <c r="S449" s="4"/>
      <c r="T449" s="4"/>
      <c r="U449" s="444"/>
      <c r="V449" s="4"/>
      <c r="W449" s="4"/>
      <c r="X449" s="4"/>
      <c r="Y449" s="4"/>
      <c r="Z449" s="4"/>
      <c r="AA449" s="4"/>
      <c r="AB449" s="4"/>
      <c r="AC449" s="4"/>
      <c r="AD449" s="4"/>
      <c r="AE449" s="28"/>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row>
    <row r="450" spans="1:78" ht="15.75" customHeight="1" x14ac:dyDescent="0.25">
      <c r="A450" s="4"/>
      <c r="B450" s="4"/>
      <c r="C450" s="248"/>
      <c r="D450" s="248"/>
      <c r="E450" s="249"/>
      <c r="F450" s="249"/>
      <c r="G450" s="249"/>
      <c r="H450" s="4"/>
      <c r="I450" s="4"/>
      <c r="J450" s="4"/>
      <c r="K450" s="95"/>
      <c r="L450" s="165"/>
      <c r="M450" s="6"/>
      <c r="N450" s="4"/>
      <c r="O450" s="4"/>
      <c r="P450" s="4"/>
      <c r="Q450" s="4"/>
      <c r="R450" s="28"/>
      <c r="S450" s="4"/>
      <c r="T450" s="4"/>
      <c r="U450" s="444"/>
      <c r="V450" s="4"/>
      <c r="W450" s="4"/>
      <c r="X450" s="4"/>
      <c r="Y450" s="4"/>
      <c r="Z450" s="4"/>
      <c r="AA450" s="4"/>
      <c r="AB450" s="4"/>
      <c r="AC450" s="4"/>
      <c r="AD450" s="4"/>
      <c r="AE450" s="28"/>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row>
    <row r="451" spans="1:78" ht="15.75" customHeight="1" x14ac:dyDescent="0.25">
      <c r="A451" s="4"/>
      <c r="B451" s="4"/>
      <c r="C451" s="248"/>
      <c r="D451" s="248"/>
      <c r="E451" s="249"/>
      <c r="F451" s="249"/>
      <c r="G451" s="249"/>
      <c r="H451" s="4"/>
      <c r="I451" s="4"/>
      <c r="J451" s="4"/>
      <c r="K451" s="95"/>
      <c r="L451" s="165"/>
      <c r="M451" s="6"/>
      <c r="N451" s="4"/>
      <c r="O451" s="4"/>
      <c r="P451" s="4"/>
      <c r="Q451" s="4"/>
      <c r="R451" s="28"/>
      <c r="S451" s="4"/>
      <c r="T451" s="4"/>
      <c r="U451" s="444"/>
      <c r="V451" s="4"/>
      <c r="W451" s="4"/>
      <c r="X451" s="4"/>
      <c r="Y451" s="4"/>
      <c r="Z451" s="4"/>
      <c r="AA451" s="4"/>
      <c r="AB451" s="4"/>
      <c r="AC451" s="4"/>
      <c r="AD451" s="4"/>
      <c r="AE451" s="28"/>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row>
    <row r="452" spans="1:78" ht="15.75" customHeight="1" x14ac:dyDescent="0.25">
      <c r="A452" s="4"/>
      <c r="B452" s="4"/>
      <c r="C452" s="248"/>
      <c r="D452" s="248"/>
      <c r="E452" s="249"/>
      <c r="F452" s="249"/>
      <c r="G452" s="249"/>
      <c r="H452" s="4"/>
      <c r="I452" s="4"/>
      <c r="J452" s="4"/>
      <c r="K452" s="95"/>
      <c r="L452" s="165"/>
      <c r="M452" s="6"/>
      <c r="N452" s="4"/>
      <c r="O452" s="4"/>
      <c r="P452" s="4"/>
      <c r="Q452" s="4"/>
      <c r="R452" s="28"/>
      <c r="S452" s="4"/>
      <c r="T452" s="4"/>
      <c r="U452" s="444"/>
      <c r="V452" s="4"/>
      <c r="W452" s="4"/>
      <c r="X452" s="4"/>
      <c r="Y452" s="4"/>
      <c r="Z452" s="4"/>
      <c r="AA452" s="4"/>
      <c r="AB452" s="4"/>
      <c r="AC452" s="4"/>
      <c r="AD452" s="4"/>
      <c r="AE452" s="28"/>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row>
    <row r="453" spans="1:78" ht="15.75" customHeight="1" x14ac:dyDescent="0.25">
      <c r="A453" s="4"/>
      <c r="B453" s="4"/>
      <c r="C453" s="248"/>
      <c r="D453" s="248"/>
      <c r="E453" s="249"/>
      <c r="F453" s="249"/>
      <c r="G453" s="249"/>
      <c r="H453" s="4"/>
      <c r="I453" s="4"/>
      <c r="J453" s="4"/>
      <c r="K453" s="95"/>
      <c r="L453" s="165"/>
      <c r="M453" s="6"/>
      <c r="N453" s="4"/>
      <c r="O453" s="4"/>
      <c r="P453" s="4"/>
      <c r="Q453" s="4"/>
      <c r="R453" s="28"/>
      <c r="S453" s="4"/>
      <c r="T453" s="4"/>
      <c r="U453" s="444"/>
      <c r="V453" s="4"/>
      <c r="W453" s="4"/>
      <c r="X453" s="4"/>
      <c r="Y453" s="4"/>
      <c r="Z453" s="4"/>
      <c r="AA453" s="4"/>
      <c r="AB453" s="4"/>
      <c r="AC453" s="4"/>
      <c r="AD453" s="4"/>
      <c r="AE453" s="28"/>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row>
    <row r="454" spans="1:78" ht="15.75" customHeight="1" x14ac:dyDescent="0.25">
      <c r="A454" s="4"/>
      <c r="B454" s="4"/>
      <c r="C454" s="248"/>
      <c r="D454" s="248"/>
      <c r="E454" s="249"/>
      <c r="F454" s="249"/>
      <c r="G454" s="249"/>
      <c r="H454" s="4"/>
      <c r="I454" s="4"/>
      <c r="J454" s="4"/>
      <c r="K454" s="95"/>
      <c r="L454" s="165"/>
      <c r="M454" s="6"/>
      <c r="N454" s="4"/>
      <c r="O454" s="4"/>
      <c r="P454" s="4"/>
      <c r="Q454" s="4"/>
      <c r="R454" s="28"/>
      <c r="S454" s="4"/>
      <c r="T454" s="4"/>
      <c r="U454" s="444"/>
      <c r="V454" s="4"/>
      <c r="W454" s="4"/>
      <c r="X454" s="4"/>
      <c r="Y454" s="4"/>
      <c r="Z454" s="4"/>
      <c r="AA454" s="4"/>
      <c r="AB454" s="4"/>
      <c r="AC454" s="4"/>
      <c r="AD454" s="4"/>
      <c r="AE454" s="28"/>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row>
    <row r="455" spans="1:78" ht="15.75" customHeight="1" x14ac:dyDescent="0.25">
      <c r="A455" s="4"/>
      <c r="B455" s="4"/>
      <c r="C455" s="248"/>
      <c r="D455" s="248"/>
      <c r="E455" s="249"/>
      <c r="F455" s="249"/>
      <c r="G455" s="249"/>
      <c r="H455" s="4"/>
      <c r="I455" s="4"/>
      <c r="J455" s="4"/>
      <c r="K455" s="95"/>
      <c r="L455" s="165"/>
      <c r="M455" s="6"/>
      <c r="N455" s="4"/>
      <c r="O455" s="4"/>
      <c r="P455" s="4"/>
      <c r="Q455" s="4"/>
      <c r="R455" s="28"/>
      <c r="S455" s="4"/>
      <c r="T455" s="4"/>
      <c r="U455" s="444"/>
      <c r="V455" s="4"/>
      <c r="W455" s="4"/>
      <c r="X455" s="4"/>
      <c r="Y455" s="4"/>
      <c r="Z455" s="4"/>
      <c r="AA455" s="4"/>
      <c r="AB455" s="4"/>
      <c r="AC455" s="4"/>
      <c r="AD455" s="4"/>
      <c r="AE455" s="28"/>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row>
    <row r="456" spans="1:78" ht="15.75" customHeight="1" x14ac:dyDescent="0.25">
      <c r="A456" s="4"/>
      <c r="B456" s="4"/>
      <c r="C456" s="248"/>
      <c r="D456" s="248"/>
      <c r="E456" s="249"/>
      <c r="F456" s="249"/>
      <c r="G456" s="249"/>
      <c r="H456" s="4"/>
      <c r="I456" s="4"/>
      <c r="J456" s="4"/>
      <c r="K456" s="95"/>
      <c r="L456" s="165"/>
      <c r="M456" s="6"/>
      <c r="N456" s="4"/>
      <c r="O456" s="4"/>
      <c r="P456" s="4"/>
      <c r="Q456" s="4"/>
      <c r="R456" s="28"/>
      <c r="S456" s="4"/>
      <c r="T456" s="4"/>
      <c r="U456" s="444"/>
      <c r="V456" s="4"/>
      <c r="W456" s="4"/>
      <c r="X456" s="4"/>
      <c r="Y456" s="4"/>
      <c r="Z456" s="4"/>
      <c r="AA456" s="4"/>
      <c r="AB456" s="4"/>
      <c r="AC456" s="4"/>
      <c r="AD456" s="4"/>
      <c r="AE456" s="28"/>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row>
    <row r="457" spans="1:78" ht="15.75" customHeight="1" x14ac:dyDescent="0.25">
      <c r="A457" s="4"/>
      <c r="B457" s="4"/>
      <c r="C457" s="248"/>
      <c r="D457" s="248"/>
      <c r="E457" s="249"/>
      <c r="F457" s="249"/>
      <c r="G457" s="249"/>
      <c r="H457" s="4"/>
      <c r="I457" s="4"/>
      <c r="J457" s="4"/>
      <c r="K457" s="95"/>
      <c r="L457" s="165"/>
      <c r="M457" s="6"/>
      <c r="N457" s="4"/>
      <c r="O457" s="4"/>
      <c r="P457" s="4"/>
      <c r="Q457" s="4"/>
      <c r="R457" s="28"/>
      <c r="S457" s="4"/>
      <c r="T457" s="4"/>
      <c r="U457" s="444"/>
      <c r="V457" s="4"/>
      <c r="W457" s="4"/>
      <c r="X457" s="4"/>
      <c r="Y457" s="4"/>
      <c r="Z457" s="4"/>
      <c r="AA457" s="4"/>
      <c r="AB457" s="4"/>
      <c r="AC457" s="4"/>
      <c r="AD457" s="4"/>
      <c r="AE457" s="28"/>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row>
    <row r="458" spans="1:78" ht="15.75" customHeight="1" x14ac:dyDescent="0.25">
      <c r="A458" s="4"/>
      <c r="B458" s="4"/>
      <c r="C458" s="248"/>
      <c r="D458" s="248"/>
      <c r="E458" s="249"/>
      <c r="F458" s="249"/>
      <c r="G458" s="249"/>
      <c r="H458" s="4"/>
      <c r="I458" s="4"/>
      <c r="J458" s="4"/>
      <c r="K458" s="95"/>
      <c r="L458" s="165"/>
      <c r="M458" s="6"/>
      <c r="N458" s="4"/>
      <c r="O458" s="4"/>
      <c r="P458" s="4"/>
      <c r="Q458" s="4"/>
      <c r="R458" s="28"/>
      <c r="S458" s="4"/>
      <c r="T458" s="4"/>
      <c r="U458" s="444"/>
      <c r="V458" s="4"/>
      <c r="W458" s="4"/>
      <c r="X458" s="4"/>
      <c r="Y458" s="4"/>
      <c r="Z458" s="4"/>
      <c r="AA458" s="4"/>
      <c r="AB458" s="4"/>
      <c r="AC458" s="4"/>
      <c r="AD458" s="4"/>
      <c r="AE458" s="28"/>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row>
    <row r="459" spans="1:78" ht="15.75" customHeight="1" x14ac:dyDescent="0.25">
      <c r="A459" s="4"/>
      <c r="B459" s="4"/>
      <c r="C459" s="248"/>
      <c r="D459" s="248"/>
      <c r="E459" s="249"/>
      <c r="F459" s="249"/>
      <c r="G459" s="249"/>
      <c r="H459" s="4"/>
      <c r="I459" s="4"/>
      <c r="J459" s="4"/>
      <c r="K459" s="95"/>
      <c r="L459" s="165"/>
      <c r="M459" s="6"/>
      <c r="N459" s="4"/>
      <c r="O459" s="4"/>
      <c r="P459" s="4"/>
      <c r="Q459" s="4"/>
      <c r="R459" s="28"/>
      <c r="S459" s="4"/>
      <c r="T459" s="4"/>
      <c r="U459" s="444"/>
      <c r="V459" s="4"/>
      <c r="W459" s="4"/>
      <c r="X459" s="4"/>
      <c r="Y459" s="4"/>
      <c r="Z459" s="4"/>
      <c r="AA459" s="4"/>
      <c r="AB459" s="4"/>
      <c r="AC459" s="4"/>
      <c r="AD459" s="4"/>
      <c r="AE459" s="28"/>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row>
    <row r="460" spans="1:78" ht="15.75" customHeight="1" x14ac:dyDescent="0.25">
      <c r="A460" s="4"/>
      <c r="B460" s="4"/>
      <c r="C460" s="248"/>
      <c r="D460" s="248"/>
      <c r="E460" s="249"/>
      <c r="F460" s="249"/>
      <c r="G460" s="249"/>
      <c r="H460" s="4"/>
      <c r="I460" s="4"/>
      <c r="J460" s="4"/>
      <c r="K460" s="95"/>
      <c r="L460" s="165"/>
      <c r="M460" s="6"/>
      <c r="N460" s="4"/>
      <c r="O460" s="4"/>
      <c r="P460" s="4"/>
      <c r="Q460" s="4"/>
      <c r="R460" s="28"/>
      <c r="S460" s="4"/>
      <c r="T460" s="4"/>
      <c r="U460" s="444"/>
      <c r="V460" s="4"/>
      <c r="W460" s="4"/>
      <c r="X460" s="4"/>
      <c r="Y460" s="4"/>
      <c r="Z460" s="4"/>
      <c r="AA460" s="4"/>
      <c r="AB460" s="4"/>
      <c r="AC460" s="4"/>
      <c r="AD460" s="4"/>
      <c r="AE460" s="28"/>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row>
    <row r="461" spans="1:78" ht="15.75" customHeight="1" x14ac:dyDescent="0.25">
      <c r="A461" s="4"/>
      <c r="B461" s="4"/>
      <c r="C461" s="248"/>
      <c r="D461" s="248"/>
      <c r="E461" s="249"/>
      <c r="F461" s="249"/>
      <c r="G461" s="249"/>
      <c r="H461" s="4"/>
      <c r="I461" s="4"/>
      <c r="J461" s="4"/>
      <c r="K461" s="95"/>
      <c r="L461" s="165"/>
      <c r="M461" s="6"/>
      <c r="N461" s="4"/>
      <c r="O461" s="4"/>
      <c r="P461" s="4"/>
      <c r="Q461" s="4"/>
      <c r="R461" s="28"/>
      <c r="S461" s="4"/>
      <c r="T461" s="4"/>
      <c r="U461" s="444"/>
      <c r="V461" s="4"/>
      <c r="W461" s="4"/>
      <c r="X461" s="4"/>
      <c r="Y461" s="4"/>
      <c r="Z461" s="4"/>
      <c r="AA461" s="4"/>
      <c r="AB461" s="4"/>
      <c r="AC461" s="4"/>
      <c r="AD461" s="4"/>
      <c r="AE461" s="28"/>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row>
  </sheetData>
  <mergeCells count="1246">
    <mergeCell ref="V84:V88"/>
    <mergeCell ref="V89:V93"/>
    <mergeCell ref="V99:V103"/>
    <mergeCell ref="V94:V98"/>
    <mergeCell ref="V119:V123"/>
    <mergeCell ref="W104:W108"/>
    <mergeCell ref="V104:V108"/>
    <mergeCell ref="W119:W123"/>
    <mergeCell ref="Z84:Z88"/>
    <mergeCell ref="AA84:AA88"/>
    <mergeCell ref="Y94:Y98"/>
    <mergeCell ref="Z94:Z98"/>
    <mergeCell ref="Y109:Y113"/>
    <mergeCell ref="Y114:Y118"/>
    <mergeCell ref="Z104:Z108"/>
    <mergeCell ref="Y104:Y108"/>
    <mergeCell ref="Z89:Z93"/>
    <mergeCell ref="AA89:AA93"/>
    <mergeCell ref="AA94:AA98"/>
    <mergeCell ref="AA129:AA133"/>
    <mergeCell ref="AA124:AA128"/>
    <mergeCell ref="Z124:Z128"/>
    <mergeCell ref="Y119:Y123"/>
    <mergeCell ref="AA119:AA123"/>
    <mergeCell ref="W89:W93"/>
    <mergeCell ref="X89:X93"/>
    <mergeCell ref="X99:X103"/>
    <mergeCell ref="X94:X98"/>
    <mergeCell ref="X104:X108"/>
    <mergeCell ref="X109:X113"/>
    <mergeCell ref="X114:X118"/>
    <mergeCell ref="X119:X123"/>
    <mergeCell ref="W114:W118"/>
    <mergeCell ref="W109:W113"/>
    <mergeCell ref="W99:W103"/>
    <mergeCell ref="W94:W98"/>
    <mergeCell ref="AB139:AB143"/>
    <mergeCell ref="AB129:AB133"/>
    <mergeCell ref="X129:X133"/>
    <mergeCell ref="X134:X138"/>
    <mergeCell ref="Y129:Y133"/>
    <mergeCell ref="Y134:Y138"/>
    <mergeCell ref="U134:U138"/>
    <mergeCell ref="U139:U143"/>
    <mergeCell ref="X124:X128"/>
    <mergeCell ref="Y124:Y128"/>
    <mergeCell ref="S124:S128"/>
    <mergeCell ref="S134:S138"/>
    <mergeCell ref="S129:S133"/>
    <mergeCell ref="W124:W128"/>
    <mergeCell ref="V124:V128"/>
    <mergeCell ref="T124:T128"/>
    <mergeCell ref="U124:U128"/>
    <mergeCell ref="P139:P143"/>
    <mergeCell ref="X139:X143"/>
    <mergeCell ref="Y139:Y143"/>
    <mergeCell ref="Z129:Z133"/>
    <mergeCell ref="Z134:Z138"/>
    <mergeCell ref="Z139:Z143"/>
    <mergeCell ref="AA139:AA143"/>
    <mergeCell ref="AA134:AA138"/>
    <mergeCell ref="U129:U133"/>
    <mergeCell ref="W139:W143"/>
    <mergeCell ref="V139:V143"/>
    <mergeCell ref="T134:T138"/>
    <mergeCell ref="T129:T133"/>
    <mergeCell ref="W129:W133"/>
    <mergeCell ref="W134:W138"/>
    <mergeCell ref="V134:V138"/>
    <mergeCell ref="V129:V133"/>
    <mergeCell ref="O119:O123"/>
    <mergeCell ref="S139:S143"/>
    <mergeCell ref="T139:T143"/>
    <mergeCell ref="M94:M98"/>
    <mergeCell ref="L94:L98"/>
    <mergeCell ref="N99:N103"/>
    <mergeCell ref="N94:N98"/>
    <mergeCell ref="O99:O103"/>
    <mergeCell ref="P99:P103"/>
    <mergeCell ref="O94:O98"/>
    <mergeCell ref="P94:P98"/>
    <mergeCell ref="S99:S103"/>
    <mergeCell ref="S94:S98"/>
    <mergeCell ref="S84:S88"/>
    <mergeCell ref="U84:U88"/>
    <mergeCell ref="T84:T88"/>
    <mergeCell ref="L89:L93"/>
    <mergeCell ref="N89:N93"/>
    <mergeCell ref="N84:N88"/>
    <mergeCell ref="L84:L88"/>
    <mergeCell ref="L119:L123"/>
    <mergeCell ref="N124:N128"/>
    <mergeCell ref="O124:O128"/>
    <mergeCell ref="N129:N133"/>
    <mergeCell ref="P119:P123"/>
    <mergeCell ref="L129:L133"/>
    <mergeCell ref="M129:M133"/>
    <mergeCell ref="L134:L138"/>
    <mergeCell ref="M134:M138"/>
    <mergeCell ref="P124:P128"/>
    <mergeCell ref="P129:P133"/>
    <mergeCell ref="P134:P138"/>
    <mergeCell ref="U89:U93"/>
    <mergeCell ref="AB124:AB128"/>
    <mergeCell ref="AB119:AB123"/>
    <mergeCell ref="AB134:AB138"/>
    <mergeCell ref="Z119:Z123"/>
    <mergeCell ref="Z109:Z113"/>
    <mergeCell ref="Z114:Z118"/>
    <mergeCell ref="U109:U113"/>
    <mergeCell ref="U114:U118"/>
    <mergeCell ref="U119:U123"/>
    <mergeCell ref="Y99:Y103"/>
    <mergeCell ref="Z99:Z103"/>
    <mergeCell ref="S109:S113"/>
    <mergeCell ref="T109:T113"/>
    <mergeCell ref="T114:T118"/>
    <mergeCell ref="S114:S118"/>
    <mergeCell ref="S119:S123"/>
    <mergeCell ref="T119:T123"/>
    <mergeCell ref="T104:T108"/>
    <mergeCell ref="S104:S108"/>
    <mergeCell ref="U104:U108"/>
    <mergeCell ref="T99:T103"/>
    <mergeCell ref="U99:U103"/>
    <mergeCell ref="U94:U98"/>
    <mergeCell ref="T94:T98"/>
    <mergeCell ref="AB104:AB108"/>
    <mergeCell ref="AB109:AB113"/>
    <mergeCell ref="AA104:AA108"/>
    <mergeCell ref="AA109:AA113"/>
    <mergeCell ref="V109:V113"/>
    <mergeCell ref="V114:V118"/>
    <mergeCell ref="AQ94:AQ98"/>
    <mergeCell ref="AR99:AR103"/>
    <mergeCell ref="AQ99:AQ103"/>
    <mergeCell ref="AS99:AS103"/>
    <mergeCell ref="AS94:AS98"/>
    <mergeCell ref="AH94:AH98"/>
    <mergeCell ref="AK99:AK103"/>
    <mergeCell ref="AI99:AI103"/>
    <mergeCell ref="AJ99:AJ103"/>
    <mergeCell ref="AL99:AL103"/>
    <mergeCell ref="AB99:AB103"/>
    <mergeCell ref="AA99:AA103"/>
    <mergeCell ref="M79:M83"/>
    <mergeCell ref="N79:N83"/>
    <mergeCell ref="P79:P83"/>
    <mergeCell ref="O79:O83"/>
    <mergeCell ref="AL79:AL83"/>
    <mergeCell ref="AI79:AI83"/>
    <mergeCell ref="Z79:Z83"/>
    <mergeCell ref="Y79:Y83"/>
    <mergeCell ref="AM79:AM83"/>
    <mergeCell ref="W79:W83"/>
    <mergeCell ref="AB94:AB98"/>
    <mergeCell ref="AB89:AB93"/>
    <mergeCell ref="AB79:AB83"/>
    <mergeCell ref="AL94:AL98"/>
    <mergeCell ref="AL84:AL88"/>
    <mergeCell ref="AR89:AR93"/>
    <mergeCell ref="AR94:AR98"/>
    <mergeCell ref="AQ89:AQ93"/>
    <mergeCell ref="V79:V83"/>
    <mergeCell ref="M84:M88"/>
    <mergeCell ref="K84:K88"/>
    <mergeCell ref="L79:L83"/>
    <mergeCell ref="K79:K83"/>
    <mergeCell ref="S79:S83"/>
    <mergeCell ref="T79:T83"/>
    <mergeCell ref="U79:U83"/>
    <mergeCell ref="Y84:Y88"/>
    <mergeCell ref="AH79:AH83"/>
    <mergeCell ref="AH74:AH78"/>
    <mergeCell ref="AI74:AI78"/>
    <mergeCell ref="AJ74:AJ78"/>
    <mergeCell ref="AM74:AM78"/>
    <mergeCell ref="C139:C143"/>
    <mergeCell ref="C124:C128"/>
    <mergeCell ref="I94:I98"/>
    <mergeCell ref="I104:I108"/>
    <mergeCell ref="I99:I103"/>
    <mergeCell ref="J99:J103"/>
    <mergeCell ref="J119:J123"/>
    <mergeCell ref="J104:J108"/>
    <mergeCell ref="J109:J113"/>
    <mergeCell ref="J114:J118"/>
    <mergeCell ref="J94:J98"/>
    <mergeCell ref="J124:J128"/>
    <mergeCell ref="J139:J143"/>
    <mergeCell ref="J129:J133"/>
    <mergeCell ref="J134:J138"/>
    <mergeCell ref="C109:C113"/>
    <mergeCell ref="C104:C108"/>
    <mergeCell ref="O109:O113"/>
    <mergeCell ref="AB84:AB88"/>
    <mergeCell ref="O89:O93"/>
    <mergeCell ref="B134:B138"/>
    <mergeCell ref="B139:B143"/>
    <mergeCell ref="B119:B123"/>
    <mergeCell ref="B129:B133"/>
    <mergeCell ref="B124:B128"/>
    <mergeCell ref="H114:H118"/>
    <mergeCell ref="H129:H133"/>
    <mergeCell ref="I129:I133"/>
    <mergeCell ref="I124:I128"/>
    <mergeCell ref="H119:H123"/>
    <mergeCell ref="I139:I143"/>
    <mergeCell ref="H139:H143"/>
    <mergeCell ref="H134:H138"/>
    <mergeCell ref="I134:I138"/>
    <mergeCell ref="H124:H128"/>
    <mergeCell ref="C114:C118"/>
    <mergeCell ref="C119:C123"/>
    <mergeCell ref="C129:C133"/>
    <mergeCell ref="C134:C138"/>
    <mergeCell ref="I119:I123"/>
    <mergeCell ref="B104:B108"/>
    <mergeCell ref="B114:B118"/>
    <mergeCell ref="B109:B113"/>
    <mergeCell ref="H104:H108"/>
    <mergeCell ref="H109:H113"/>
    <mergeCell ref="B99:B103"/>
    <mergeCell ref="C99:C103"/>
    <mergeCell ref="B94:B98"/>
    <mergeCell ref="C94:C98"/>
    <mergeCell ref="L104:L108"/>
    <mergeCell ref="L99:L103"/>
    <mergeCell ref="M104:M108"/>
    <mergeCell ref="M109:M113"/>
    <mergeCell ref="N114:N118"/>
    <mergeCell ref="N109:N113"/>
    <mergeCell ref="I109:I113"/>
    <mergeCell ref="L109:L113"/>
    <mergeCell ref="H94:H98"/>
    <mergeCell ref="K94:K98"/>
    <mergeCell ref="I114:I118"/>
    <mergeCell ref="H99:H103"/>
    <mergeCell ref="M99:M103"/>
    <mergeCell ref="K99:K103"/>
    <mergeCell ref="AB114:AB118"/>
    <mergeCell ref="AA114:AA118"/>
    <mergeCell ref="AH119:AH123"/>
    <mergeCell ref="AI119:AI123"/>
    <mergeCell ref="AS134:AS138"/>
    <mergeCell ref="AS139:AS143"/>
    <mergeCell ref="AR139:AR143"/>
    <mergeCell ref="AR134:AR138"/>
    <mergeCell ref="AQ134:AQ138"/>
    <mergeCell ref="O139:O143"/>
    <mergeCell ref="O129:O133"/>
    <mergeCell ref="AR109:AR113"/>
    <mergeCell ref="AR119:AR123"/>
    <mergeCell ref="AS114:AS118"/>
    <mergeCell ref="AS119:AS123"/>
    <mergeCell ref="AM139:AM143"/>
    <mergeCell ref="AL124:AL128"/>
    <mergeCell ref="AM124:AM128"/>
    <mergeCell ref="AL114:AL118"/>
    <mergeCell ref="AK114:AK118"/>
    <mergeCell ref="AS109:AS113"/>
    <mergeCell ref="AP109:AP113"/>
    <mergeCell ref="AO139:AO143"/>
    <mergeCell ref="AL134:AL138"/>
    <mergeCell ref="AK134:AK138"/>
    <mergeCell ref="AM134:AM138"/>
    <mergeCell ref="AK124:AK128"/>
    <mergeCell ref="AK129:AK133"/>
    <mergeCell ref="AL129:AL133"/>
    <mergeCell ref="AJ129:AJ133"/>
    <mergeCell ref="AM129:AM133"/>
    <mergeCell ref="AQ139:AQ143"/>
    <mergeCell ref="H59:H63"/>
    <mergeCell ref="H64:H68"/>
    <mergeCell ref="I59:I63"/>
    <mergeCell ref="I34:I38"/>
    <mergeCell ref="I39:I43"/>
    <mergeCell ref="AR64:AR68"/>
    <mergeCell ref="AS64:AS68"/>
    <mergeCell ref="AM64:AM68"/>
    <mergeCell ref="AL64:AL68"/>
    <mergeCell ref="W64:W68"/>
    <mergeCell ref="Z64:Z68"/>
    <mergeCell ref="V64:V68"/>
    <mergeCell ref="Y39:Y43"/>
    <mergeCell ref="U39:U43"/>
    <mergeCell ref="U34:U38"/>
    <mergeCell ref="AJ39:AJ43"/>
    <mergeCell ref="AJ34:AJ38"/>
    <mergeCell ref="AL34:AL38"/>
    <mergeCell ref="AL39:AL43"/>
    <mergeCell ref="Y64:Y68"/>
    <mergeCell ref="X64:X68"/>
    <mergeCell ref="AM34:AM38"/>
    <mergeCell ref="AN39:AN43"/>
    <mergeCell ref="AN34:AN38"/>
    <mergeCell ref="AM39:AM43"/>
    <mergeCell ref="Z39:Z43"/>
    <mergeCell ref="AH109:AH113"/>
    <mergeCell ref="AH104:AH108"/>
    <mergeCell ref="AI109:AI113"/>
    <mergeCell ref="AJ109:AJ113"/>
    <mergeCell ref="AI104:AI108"/>
    <mergeCell ref="AH99:AH103"/>
    <mergeCell ref="AI89:AI93"/>
    <mergeCell ref="AC16:AF16"/>
    <mergeCell ref="Z16:AB16"/>
    <mergeCell ref="AE17:AE18"/>
    <mergeCell ref="AD17:AD18"/>
    <mergeCell ref="AB19:AB23"/>
    <mergeCell ref="AA19:AA23"/>
    <mergeCell ref="AA17:AA18"/>
    <mergeCell ref="AF17:AF18"/>
    <mergeCell ref="V49:V53"/>
    <mergeCell ref="V19:V23"/>
    <mergeCell ref="AB39:AB43"/>
    <mergeCell ref="AB34:AB38"/>
    <mergeCell ref="AB54:AB58"/>
    <mergeCell ref="AB49:AB53"/>
    <mergeCell ref="AB44:AB48"/>
    <mergeCell ref="AB29:AB33"/>
    <mergeCell ref="AB59:AB63"/>
    <mergeCell ref="V44:V48"/>
    <mergeCell ref="X44:X48"/>
    <mergeCell ref="V54:V58"/>
    <mergeCell ref="AH54:AH58"/>
    <mergeCell ref="AH49:AH53"/>
    <mergeCell ref="AH44:AH48"/>
    <mergeCell ref="AH39:AH43"/>
    <mergeCell ref="AH84:AH88"/>
    <mergeCell ref="N15:P15"/>
    <mergeCell ref="N12:P12"/>
    <mergeCell ref="N13:P13"/>
    <mergeCell ref="Q13:T13"/>
    <mergeCell ref="Q12:T12"/>
    <mergeCell ref="K9:AE9"/>
    <mergeCell ref="Q11:T11"/>
    <mergeCell ref="N11:P11"/>
    <mergeCell ref="S59:S63"/>
    <mergeCell ref="U59:U63"/>
    <mergeCell ref="P59:P63"/>
    <mergeCell ref="V59:V63"/>
    <mergeCell ref="T59:T63"/>
    <mergeCell ref="W59:W63"/>
    <mergeCell ref="X59:X63"/>
    <mergeCell ref="Y59:Y63"/>
    <mergeCell ref="Z59:Z63"/>
    <mergeCell ref="AA59:AA63"/>
    <mergeCell ref="X54:X58"/>
    <mergeCell ref="W49:W53"/>
    <mergeCell ref="W54:W58"/>
    <mergeCell ref="X49:X53"/>
    <mergeCell ref="K19:K23"/>
    <mergeCell ref="L19:L23"/>
    <mergeCell ref="M19:M23"/>
    <mergeCell ref="N19:N23"/>
    <mergeCell ref="P19:P23"/>
    <mergeCell ref="O19:O23"/>
    <mergeCell ref="Q16:Y16"/>
    <mergeCell ref="W17:W18"/>
    <mergeCell ref="X17:Y17"/>
    <mergeCell ref="V17:V18"/>
    <mergeCell ref="U17:U18"/>
    <mergeCell ref="T17:T18"/>
    <mergeCell ref="S17:S18"/>
    <mergeCell ref="W24:W28"/>
    <mergeCell ref="X24:X28"/>
    <mergeCell ref="V24:V28"/>
    <mergeCell ref="U24:U28"/>
    <mergeCell ref="S24:S28"/>
    <mergeCell ref="T24:T28"/>
    <mergeCell ref="X19:X23"/>
    <mergeCell ref="Y19:Y23"/>
    <mergeCell ref="W19:W23"/>
    <mergeCell ref="U19:U23"/>
    <mergeCell ref="T19:T23"/>
    <mergeCell ref="S19:S23"/>
    <mergeCell ref="AB17:AB18"/>
    <mergeCell ref="AC17:AC18"/>
    <mergeCell ref="AA24:AA28"/>
    <mergeCell ref="Y24:Y28"/>
    <mergeCell ref="AB24:AB28"/>
    <mergeCell ref="Z24:Z28"/>
    <mergeCell ref="K29:K33"/>
    <mergeCell ref="L24:L28"/>
    <mergeCell ref="M24:M28"/>
    <mergeCell ref="K24:K28"/>
    <mergeCell ref="L29:L33"/>
    <mergeCell ref="M29:M33"/>
    <mergeCell ref="N24:N28"/>
    <mergeCell ref="L34:L38"/>
    <mergeCell ref="L39:L43"/>
    <mergeCell ref="K39:K43"/>
    <mergeCell ref="K34:K38"/>
    <mergeCell ref="O39:O43"/>
    <mergeCell ref="P39:P43"/>
    <mergeCell ref="O34:O38"/>
    <mergeCell ref="N34:N38"/>
    <mergeCell ref="P24:P28"/>
    <mergeCell ref="O24:O28"/>
    <mergeCell ref="P29:P33"/>
    <mergeCell ref="M34:M38"/>
    <mergeCell ref="N39:N43"/>
    <mergeCell ref="P34:P38"/>
    <mergeCell ref="M39:M43"/>
    <mergeCell ref="N29:N33"/>
    <mergeCell ref="O29:O33"/>
    <mergeCell ref="S49:S53"/>
    <mergeCell ref="T34:T38"/>
    <mergeCell ref="S54:S58"/>
    <mergeCell ref="S29:S33"/>
    <mergeCell ref="W29:W33"/>
    <mergeCell ref="W34:W38"/>
    <mergeCell ref="V29:V33"/>
    <mergeCell ref="U29:U33"/>
    <mergeCell ref="T29:T33"/>
    <mergeCell ref="X29:X33"/>
    <mergeCell ref="Z34:Z38"/>
    <mergeCell ref="Y34:Y38"/>
    <mergeCell ref="Y29:Y33"/>
    <mergeCell ref="V39:V43"/>
    <mergeCell ref="W39:W43"/>
    <mergeCell ref="AA34:AA38"/>
    <mergeCell ref="AA44:AA48"/>
    <mergeCell ref="U49:U53"/>
    <mergeCell ref="U54:U58"/>
    <mergeCell ref="S39:S43"/>
    <mergeCell ref="T39:T43"/>
    <mergeCell ref="V34:V38"/>
    <mergeCell ref="X34:X38"/>
    <mergeCell ref="S34:S38"/>
    <mergeCell ref="X39:X43"/>
    <mergeCell ref="AA39:AA43"/>
    <mergeCell ref="AA29:AA33"/>
    <mergeCell ref="Z29:Z33"/>
    <mergeCell ref="AA54:AA58"/>
    <mergeCell ref="AA49:AA53"/>
    <mergeCell ref="Z44:Z48"/>
    <mergeCell ref="W44:W48"/>
    <mergeCell ref="L44:L48"/>
    <mergeCell ref="L54:L58"/>
    <mergeCell ref="N54:N58"/>
    <mergeCell ref="O54:O58"/>
    <mergeCell ref="P49:P53"/>
    <mergeCell ref="P44:P48"/>
    <mergeCell ref="Y54:Y58"/>
    <mergeCell ref="Z54:Z58"/>
    <mergeCell ref="N44:N48"/>
    <mergeCell ref="N49:N53"/>
    <mergeCell ref="M49:M53"/>
    <mergeCell ref="M44:M48"/>
    <mergeCell ref="P54:P58"/>
    <mergeCell ref="M54:M58"/>
    <mergeCell ref="K49:K53"/>
    <mergeCell ref="K54:K58"/>
    <mergeCell ref="L59:L63"/>
    <mergeCell ref="M59:M63"/>
    <mergeCell ref="O44:O48"/>
    <mergeCell ref="O49:O53"/>
    <mergeCell ref="K59:K63"/>
    <mergeCell ref="L49:L53"/>
    <mergeCell ref="O59:O63"/>
    <mergeCell ref="N59:N63"/>
    <mergeCell ref="K44:K48"/>
    <mergeCell ref="T49:T53"/>
    <mergeCell ref="S44:S48"/>
    <mergeCell ref="T44:T48"/>
    <mergeCell ref="U44:U48"/>
    <mergeCell ref="Y49:Y53"/>
    <mergeCell ref="Z49:Z53"/>
    <mergeCell ref="Y44:Y48"/>
    <mergeCell ref="Q15:AB15"/>
    <mergeCell ref="AC15:AF15"/>
    <mergeCell ref="Z17:Z18"/>
    <mergeCell ref="Q17:Q18"/>
    <mergeCell ref="T54:T58"/>
    <mergeCell ref="Z19:Z23"/>
    <mergeCell ref="AB74:AB78"/>
    <mergeCell ref="AA74:AA78"/>
    <mergeCell ref="Z74:Z78"/>
    <mergeCell ref="V74:V78"/>
    <mergeCell ref="X74:X78"/>
    <mergeCell ref="K74:K78"/>
    <mergeCell ref="J74:J78"/>
    <mergeCell ref="O74:O78"/>
    <mergeCell ref="P74:P78"/>
    <mergeCell ref="AO74:AO78"/>
    <mergeCell ref="AK74:AK78"/>
    <mergeCell ref="N74:N78"/>
    <mergeCell ref="L74:L78"/>
    <mergeCell ref="M74:M78"/>
    <mergeCell ref="AL29:AL33"/>
    <mergeCell ref="AK29:AK33"/>
    <mergeCell ref="AH29:AH33"/>
    <mergeCell ref="AI29:AI33"/>
    <mergeCell ref="AM29:AM33"/>
    <mergeCell ref="AN29:AN33"/>
    <mergeCell ref="AK34:AK38"/>
    <mergeCell ref="AI34:AI38"/>
    <mergeCell ref="AH34:AH38"/>
    <mergeCell ref="AJ29:AJ33"/>
    <mergeCell ref="AO29:AO33"/>
    <mergeCell ref="AO19:AO23"/>
    <mergeCell ref="B74:B78"/>
    <mergeCell ref="U74:U78"/>
    <mergeCell ref="AK89:AK93"/>
    <mergeCell ref="AJ89:AJ93"/>
    <mergeCell ref="AJ84:AJ88"/>
    <mergeCell ref="AN89:AN93"/>
    <mergeCell ref="H74:H78"/>
    <mergeCell ref="I74:I78"/>
    <mergeCell ref="H69:H73"/>
    <mergeCell ref="I69:I73"/>
    <mergeCell ref="C69:C73"/>
    <mergeCell ref="C74:C78"/>
    <mergeCell ref="W69:W73"/>
    <mergeCell ref="V69:V73"/>
    <mergeCell ref="X84:X88"/>
    <mergeCell ref="W84:W88"/>
    <mergeCell ref="S74:S78"/>
    <mergeCell ref="T74:T78"/>
    <mergeCell ref="AA79:AA83"/>
    <mergeCell ref="S89:S93"/>
    <mergeCell ref="T89:T93"/>
    <mergeCell ref="P89:P93"/>
    <mergeCell ref="X79:X83"/>
    <mergeCell ref="AH89:AH93"/>
    <mergeCell ref="AI84:AI88"/>
    <mergeCell ref="I84:I88"/>
    <mergeCell ref="I79:I83"/>
    <mergeCell ref="I89:I93"/>
    <mergeCell ref="H79:H83"/>
    <mergeCell ref="H84:H88"/>
    <mergeCell ref="W74:W78"/>
    <mergeCell ref="Y74:Y78"/>
    <mergeCell ref="I54:I58"/>
    <mergeCell ref="J54:J58"/>
    <mergeCell ref="J59:J63"/>
    <mergeCell ref="C64:C68"/>
    <mergeCell ref="B69:B73"/>
    <mergeCell ref="C84:C88"/>
    <mergeCell ref="C89:C93"/>
    <mergeCell ref="C44:C48"/>
    <mergeCell ref="C39:C43"/>
    <mergeCell ref="B44:B48"/>
    <mergeCell ref="B39:B43"/>
    <mergeCell ref="C59:C63"/>
    <mergeCell ref="AN69:AN73"/>
    <mergeCell ref="AN59:AN63"/>
    <mergeCell ref="AM59:AM63"/>
    <mergeCell ref="AL59:AL63"/>
    <mergeCell ref="AM54:AM58"/>
    <mergeCell ref="AL54:AL58"/>
    <mergeCell ref="AN54:AN58"/>
    <mergeCell ref="AM49:AM53"/>
    <mergeCell ref="AL49:AL53"/>
    <mergeCell ref="AN49:AN53"/>
    <mergeCell ref="J79:J83"/>
    <mergeCell ref="J84:J88"/>
    <mergeCell ref="B79:B83"/>
    <mergeCell ref="B84:B88"/>
    <mergeCell ref="C79:C83"/>
    <mergeCell ref="K89:K93"/>
    <mergeCell ref="J89:J93"/>
    <mergeCell ref="H89:H93"/>
    <mergeCell ref="B89:B93"/>
    <mergeCell ref="Y89:Y93"/>
    <mergeCell ref="AP69:AP73"/>
    <mergeCell ref="AJ59:AJ63"/>
    <mergeCell ref="AQ59:AQ63"/>
    <mergeCell ref="AK64:AK68"/>
    <mergeCell ref="AK69:AK73"/>
    <mergeCell ref="AL69:AL73"/>
    <mergeCell ref="S64:S68"/>
    <mergeCell ref="S69:S73"/>
    <mergeCell ref="T69:T73"/>
    <mergeCell ref="U69:U73"/>
    <mergeCell ref="U64:U68"/>
    <mergeCell ref="T64:T68"/>
    <mergeCell ref="Y69:Y73"/>
    <mergeCell ref="Z69:Z73"/>
    <mergeCell ref="AM69:AM73"/>
    <mergeCell ref="AN64:AN68"/>
    <mergeCell ref="X69:X73"/>
    <mergeCell ref="AB69:AB73"/>
    <mergeCell ref="AB64:AB68"/>
    <mergeCell ref="AA69:AA73"/>
    <mergeCell ref="AA64:AA68"/>
    <mergeCell ref="AH69:AH73"/>
    <mergeCell ref="AH64:AH68"/>
    <mergeCell ref="AH59:AH63"/>
    <mergeCell ref="AQ19:AQ23"/>
    <mergeCell ref="AP19:AP23"/>
    <mergeCell ref="AS16:AV16"/>
    <mergeCell ref="AP17:AP18"/>
    <mergeCell ref="AS17:AS18"/>
    <mergeCell ref="AR17:AR18"/>
    <mergeCell ref="AP24:AP28"/>
    <mergeCell ref="AQ24:AQ28"/>
    <mergeCell ref="AT17:AT18"/>
    <mergeCell ref="AP34:AP38"/>
    <mergeCell ref="AP29:AP33"/>
    <mergeCell ref="AR34:AR38"/>
    <mergeCell ref="AR39:AR43"/>
    <mergeCell ref="AT19:AT43"/>
    <mergeCell ref="AQ34:AQ38"/>
    <mergeCell ref="AS19:AS43"/>
    <mergeCell ref="AO34:AO38"/>
    <mergeCell ref="AR29:AR33"/>
    <mergeCell ref="AQ29:AQ33"/>
    <mergeCell ref="AV17:AV18"/>
    <mergeCell ref="AP39:AP43"/>
    <mergeCell ref="AX19:AX23"/>
    <mergeCell ref="AL19:AL23"/>
    <mergeCell ref="AM19:AM23"/>
    <mergeCell ref="AH19:AH23"/>
    <mergeCell ref="AK19:AK23"/>
    <mergeCell ref="AJ19:AJ23"/>
    <mergeCell ref="AG19:AG23"/>
    <mergeCell ref="AI19:AI23"/>
    <mergeCell ref="BA89:BA93"/>
    <mergeCell ref="BA79:BA83"/>
    <mergeCell ref="BA84:BA88"/>
    <mergeCell ref="BE89:BE93"/>
    <mergeCell ref="BE84:BE88"/>
    <mergeCell ref="BD89:BD93"/>
    <mergeCell ref="BD84:BD88"/>
    <mergeCell ref="BB84:BB88"/>
    <mergeCell ref="BC84:BC88"/>
    <mergeCell ref="BD74:BD78"/>
    <mergeCell ref="BE74:BE78"/>
    <mergeCell ref="BD79:BD83"/>
    <mergeCell ref="BB79:BB83"/>
    <mergeCell ref="BC79:BC83"/>
    <mergeCell ref="AX24:AX28"/>
    <mergeCell ref="AW24:AW28"/>
    <mergeCell ref="AY24:AY28"/>
    <mergeCell ref="AS59:AS63"/>
    <mergeCell ref="AS54:AS58"/>
    <mergeCell ref="AS44:AS48"/>
    <mergeCell ref="AS49:AS53"/>
    <mergeCell ref="AT44:AT68"/>
    <mergeCell ref="AO39:AO43"/>
    <mergeCell ref="AO24:AO28"/>
    <mergeCell ref="BC89:BC93"/>
    <mergeCell ref="BB89:BB93"/>
    <mergeCell ref="BE79:BE83"/>
    <mergeCell ref="BC74:BC78"/>
    <mergeCell ref="BB74:BB78"/>
    <mergeCell ref="BE49:BE53"/>
    <mergeCell ref="BE54:BE58"/>
    <mergeCell ref="BD64:BD68"/>
    <mergeCell ref="BD59:BD63"/>
    <mergeCell ref="BB69:BB73"/>
    <mergeCell ref="BE69:BE73"/>
    <mergeCell ref="BD69:BD73"/>
    <mergeCell ref="BC69:BC73"/>
    <mergeCell ref="BF69:BF73"/>
    <mergeCell ref="BE64:BE68"/>
    <mergeCell ref="BC49:BC53"/>
    <mergeCell ref="AY19:AY23"/>
    <mergeCell ref="BI74:BI78"/>
    <mergeCell ref="BH69:BH73"/>
    <mergeCell ref="BA69:BA73"/>
    <mergeCell ref="BA74:BA78"/>
    <mergeCell ref="BH74:BH78"/>
    <mergeCell ref="BF59:BF63"/>
    <mergeCell ref="BE59:BE63"/>
    <mergeCell ref="BC59:BC63"/>
    <mergeCell ref="BC64:BC68"/>
    <mergeCell ref="AX64:AX68"/>
    <mergeCell ref="AZ54:AZ58"/>
    <mergeCell ref="BB54:BB58"/>
    <mergeCell ref="BA54:BA58"/>
    <mergeCell ref="BD54:BD58"/>
    <mergeCell ref="BC54:BC58"/>
    <mergeCell ref="AZ49:AZ53"/>
    <mergeCell ref="AO134:AO138"/>
    <mergeCell ref="AR129:AR133"/>
    <mergeCell ref="AR124:AR128"/>
    <mergeCell ref="AS129:AS133"/>
    <mergeCell ref="AS124:AS128"/>
    <mergeCell ref="AQ124:AQ128"/>
    <mergeCell ref="AP124:AP128"/>
    <mergeCell ref="AQ129:AQ133"/>
    <mergeCell ref="AO129:AO133"/>
    <mergeCell ref="BH114:BH118"/>
    <mergeCell ref="BF114:BF118"/>
    <mergeCell ref="BA114:BA118"/>
    <mergeCell ref="BE114:BE118"/>
    <mergeCell ref="BD114:BD118"/>
    <mergeCell ref="BC114:BC118"/>
    <mergeCell ref="BB119:BB123"/>
    <mergeCell ref="AP139:AP143"/>
    <mergeCell ref="K109:K113"/>
    <mergeCell ref="K104:K108"/>
    <mergeCell ref="K139:K143"/>
    <mergeCell ref="K129:K133"/>
    <mergeCell ref="K124:K128"/>
    <mergeCell ref="K134:K138"/>
    <mergeCell ref="K119:K123"/>
    <mergeCell ref="K114:K118"/>
    <mergeCell ref="N119:N123"/>
    <mergeCell ref="N104:N108"/>
    <mergeCell ref="O104:O108"/>
    <mergeCell ref="P109:P113"/>
    <mergeCell ref="P104:P108"/>
    <mergeCell ref="BF119:BF123"/>
    <mergeCell ref="BG119:BG123"/>
    <mergeCell ref="BG114:BG118"/>
    <mergeCell ref="BG124:BG128"/>
    <mergeCell ref="BG134:BG138"/>
    <mergeCell ref="BG129:BG133"/>
    <mergeCell ref="BE129:BE133"/>
    <mergeCell ref="BE134:BE138"/>
    <mergeCell ref="BA134:BA138"/>
    <mergeCell ref="BC134:BC138"/>
    <mergeCell ref="BB134:BB138"/>
    <mergeCell ref="BF134:BF138"/>
    <mergeCell ref="BF124:BF128"/>
    <mergeCell ref="BF129:BF133"/>
    <mergeCell ref="BD134:BD138"/>
    <mergeCell ref="BD124:BD128"/>
    <mergeCell ref="BD129:BD133"/>
    <mergeCell ref="BE124:BE128"/>
    <mergeCell ref="AW119:AW123"/>
    <mergeCell ref="AW109:AW113"/>
    <mergeCell ref="AK119:AK123"/>
    <mergeCell ref="AJ119:AJ123"/>
    <mergeCell ref="AH114:AH118"/>
    <mergeCell ref="AM119:AM123"/>
    <mergeCell ref="AL119:AL123"/>
    <mergeCell ref="AX119:AX123"/>
    <mergeCell ref="BA119:BA123"/>
    <mergeCell ref="BC119:BC123"/>
    <mergeCell ref="BE119:BE123"/>
    <mergeCell ref="BD119:BD123"/>
    <mergeCell ref="AO124:AO128"/>
    <mergeCell ref="AN124:AN128"/>
    <mergeCell ref="BH119:BH123"/>
    <mergeCell ref="BB129:BB133"/>
    <mergeCell ref="BA124:BA128"/>
    <mergeCell ref="BA129:BA133"/>
    <mergeCell ref="BC124:BC128"/>
    <mergeCell ref="BB109:BB113"/>
    <mergeCell ref="BA109:BA113"/>
    <mergeCell ref="BB124:BB128"/>
    <mergeCell ref="BB114:BB118"/>
    <mergeCell ref="AX114:AX118"/>
    <mergeCell ref="AX109:AX113"/>
    <mergeCell ref="AX129:AX133"/>
    <mergeCell ref="AU119:AU143"/>
    <mergeCell ref="AV119:AV143"/>
    <mergeCell ref="AT119:AT143"/>
    <mergeCell ref="AW139:AW143"/>
    <mergeCell ref="AX139:AX143"/>
    <mergeCell ref="AW134:AW138"/>
    <mergeCell ref="P84:P88"/>
    <mergeCell ref="O114:O118"/>
    <mergeCell ref="P114:P118"/>
    <mergeCell ref="L139:L143"/>
    <mergeCell ref="L114:L118"/>
    <mergeCell ref="M119:M123"/>
    <mergeCell ref="L124:L128"/>
    <mergeCell ref="M124:M128"/>
    <mergeCell ref="BA139:BA143"/>
    <mergeCell ref="BB139:BB143"/>
    <mergeCell ref="BC139:BC143"/>
    <mergeCell ref="BC129:BC133"/>
    <mergeCell ref="AW104:AW108"/>
    <mergeCell ref="BC109:BC113"/>
    <mergeCell ref="AN129:AN133"/>
    <mergeCell ref="AN139:AN143"/>
    <mergeCell ref="AN134:AN138"/>
    <mergeCell ref="AP134:AP138"/>
    <mergeCell ref="AP129:AP133"/>
    <mergeCell ref="AH134:AH138"/>
    <mergeCell ref="AH139:AH143"/>
    <mergeCell ref="AI139:AI143"/>
    <mergeCell ref="AJ124:AJ128"/>
    <mergeCell ref="AI134:AI138"/>
    <mergeCell ref="AI129:AI133"/>
    <mergeCell ref="AI124:AI128"/>
    <mergeCell ref="AJ134:AJ138"/>
    <mergeCell ref="AJ139:AJ143"/>
    <mergeCell ref="AH124:AH128"/>
    <mergeCell ref="AH129:AH133"/>
    <mergeCell ref="AL139:AL143"/>
    <mergeCell ref="AK139:AK143"/>
    <mergeCell ref="C49:C53"/>
    <mergeCell ref="B34:B38"/>
    <mergeCell ref="C34:C38"/>
    <mergeCell ref="B29:B33"/>
    <mergeCell ref="C29:C33"/>
    <mergeCell ref="B19:B23"/>
    <mergeCell ref="B24:B28"/>
    <mergeCell ref="C19:C23"/>
    <mergeCell ref="BF139:BF143"/>
    <mergeCell ref="BE139:BE143"/>
    <mergeCell ref="BD139:BD143"/>
    <mergeCell ref="BG139:BG143"/>
    <mergeCell ref="BF109:BF113"/>
    <mergeCell ref="BE109:BE113"/>
    <mergeCell ref="BC104:BC108"/>
    <mergeCell ref="BG104:BG108"/>
    <mergeCell ref="BF104:BF108"/>
    <mergeCell ref="BG109:BG113"/>
    <mergeCell ref="BD109:BD113"/>
    <mergeCell ref="BD104:BD108"/>
    <mergeCell ref="BE104:BE108"/>
    <mergeCell ref="K64:K68"/>
    <mergeCell ref="I64:I68"/>
    <mergeCell ref="I44:I48"/>
    <mergeCell ref="H44:H48"/>
    <mergeCell ref="H49:H53"/>
    <mergeCell ref="H54:H58"/>
    <mergeCell ref="P64:P68"/>
    <mergeCell ref="P69:P73"/>
    <mergeCell ref="M114:M118"/>
    <mergeCell ref="M89:M93"/>
    <mergeCell ref="O84:O88"/>
    <mergeCell ref="L16:L18"/>
    <mergeCell ref="K16:K18"/>
    <mergeCell ref="I19:I23"/>
    <mergeCell ref="J16:J18"/>
    <mergeCell ref="J19:J23"/>
    <mergeCell ref="I16:I18"/>
    <mergeCell ref="I29:I33"/>
    <mergeCell ref="B54:B58"/>
    <mergeCell ref="B59:B63"/>
    <mergeCell ref="B64:B68"/>
    <mergeCell ref="L64:L68"/>
    <mergeCell ref="M64:M68"/>
    <mergeCell ref="H39:H43"/>
    <mergeCell ref="H34:H38"/>
    <mergeCell ref="O64:O68"/>
    <mergeCell ref="O69:O73"/>
    <mergeCell ref="N69:N73"/>
    <mergeCell ref="M69:M73"/>
    <mergeCell ref="L69:L73"/>
    <mergeCell ref="N64:N68"/>
    <mergeCell ref="C54:C58"/>
    <mergeCell ref="J64:J68"/>
    <mergeCell ref="H24:H28"/>
    <mergeCell ref="H29:H33"/>
    <mergeCell ref="H19:H23"/>
    <mergeCell ref="J49:J53"/>
    <mergeCell ref="I49:I53"/>
    <mergeCell ref="J69:J73"/>
    <mergeCell ref="K69:K73"/>
    <mergeCell ref="J34:J38"/>
    <mergeCell ref="J44:J48"/>
    <mergeCell ref="B49:B53"/>
    <mergeCell ref="O134:O138"/>
    <mergeCell ref="N134:N138"/>
    <mergeCell ref="N139:N143"/>
    <mergeCell ref="M139:M143"/>
    <mergeCell ref="AH24:AH28"/>
    <mergeCell ref="AJ24:AJ28"/>
    <mergeCell ref="I24:I28"/>
    <mergeCell ref="J24:J28"/>
    <mergeCell ref="C24:C28"/>
    <mergeCell ref="AG29:AG33"/>
    <mergeCell ref="AL24:AL28"/>
    <mergeCell ref="AM24:AM28"/>
    <mergeCell ref="AN24:AN28"/>
    <mergeCell ref="AN17:AN18"/>
    <mergeCell ref="AQ17:AQ18"/>
    <mergeCell ref="AO17:AO18"/>
    <mergeCell ref="AU17:AU18"/>
    <mergeCell ref="AO119:AO123"/>
    <mergeCell ref="AN119:AN123"/>
    <mergeCell ref="AP119:AP123"/>
    <mergeCell ref="AQ119:AQ123"/>
    <mergeCell ref="AO104:AO108"/>
    <mergeCell ref="AN104:AN108"/>
    <mergeCell ref="AN109:AN113"/>
    <mergeCell ref="AN99:AN103"/>
    <mergeCell ref="AN94:AN98"/>
    <mergeCell ref="AO94:AO98"/>
    <mergeCell ref="AO99:AO103"/>
    <mergeCell ref="AS84:AS88"/>
    <mergeCell ref="AS79:AS83"/>
    <mergeCell ref="AS74:AS78"/>
    <mergeCell ref="AS89:AS93"/>
    <mergeCell ref="AY17:AY18"/>
    <mergeCell ref="AR24:AR28"/>
    <mergeCell ref="AN19:AN23"/>
    <mergeCell ref="AR19:AR23"/>
    <mergeCell ref="AW19:AW23"/>
    <mergeCell ref="AX17:AX18"/>
    <mergeCell ref="BC29:BC33"/>
    <mergeCell ref="BC39:BC43"/>
    <mergeCell ref="BC34:BC38"/>
    <mergeCell ref="BB34:BB38"/>
    <mergeCell ref="BA39:BA43"/>
    <mergeCell ref="BB29:BB33"/>
    <mergeCell ref="BA29:BA33"/>
    <mergeCell ref="BA34:BA38"/>
    <mergeCell ref="AZ29:AZ33"/>
    <mergeCell ref="AZ34:AZ38"/>
    <mergeCell ref="AZ19:AZ23"/>
    <mergeCell ref="AZ24:AZ28"/>
    <mergeCell ref="BC17:BC18"/>
    <mergeCell ref="BB17:BB18"/>
    <mergeCell ref="BB19:BB23"/>
    <mergeCell ref="BC19:BC23"/>
    <mergeCell ref="BA19:BA23"/>
    <mergeCell ref="BC24:BC28"/>
    <mergeCell ref="BB24:BB28"/>
    <mergeCell ref="BA24:BA28"/>
    <mergeCell ref="AW29:AW33"/>
    <mergeCell ref="AW39:AW43"/>
    <mergeCell ref="AW34:AW38"/>
    <mergeCell ref="AX29:AX33"/>
    <mergeCell ref="AX34:AX38"/>
    <mergeCell ref="AQ39:AQ43"/>
    <mergeCell ref="BH34:BH38"/>
    <mergeCell ref="BG34:BG38"/>
    <mergeCell ref="BF34:BF38"/>
    <mergeCell ref="BE34:BE38"/>
    <mergeCell ref="AJ17:AJ18"/>
    <mergeCell ref="AI17:AI18"/>
    <mergeCell ref="AU19:AU43"/>
    <mergeCell ref="AV19:AV43"/>
    <mergeCell ref="AY29:AY33"/>
    <mergeCell ref="AY34:AY38"/>
    <mergeCell ref="BD34:BD38"/>
    <mergeCell ref="F16:F18"/>
    <mergeCell ref="E16:E18"/>
    <mergeCell ref="C16:C18"/>
    <mergeCell ref="B16:B18"/>
    <mergeCell ref="C12:H12"/>
    <mergeCell ref="G16:G18"/>
    <mergeCell ref="C13:M13"/>
    <mergeCell ref="AW16:BI16"/>
    <mergeCell ref="BI17:BI18"/>
    <mergeCell ref="BG24:BG28"/>
    <mergeCell ref="BF19:BF23"/>
    <mergeCell ref="BF17:BF18"/>
    <mergeCell ref="BH17:BH18"/>
    <mergeCell ref="BH19:BH23"/>
    <mergeCell ref="BI19:BI23"/>
    <mergeCell ref="BI24:BI28"/>
    <mergeCell ref="BD19:BD23"/>
    <mergeCell ref="BD17:BD18"/>
    <mergeCell ref="BE24:BE28"/>
    <mergeCell ref="BF24:BF28"/>
    <mergeCell ref="BH29:BH33"/>
    <mergeCell ref="C11:H11"/>
    <mergeCell ref="B15:M15"/>
    <mergeCell ref="D16:D18"/>
    <mergeCell ref="R17:R18"/>
    <mergeCell ref="P17:P18"/>
    <mergeCell ref="O17:O18"/>
    <mergeCell ref="N17:N18"/>
    <mergeCell ref="M16:M18"/>
    <mergeCell ref="N16:P16"/>
    <mergeCell ref="H16:H18"/>
    <mergeCell ref="J29:J33"/>
    <mergeCell ref="J39:J43"/>
    <mergeCell ref="AH17:AH18"/>
    <mergeCell ref="AM17:AM18"/>
    <mergeCell ref="AK17:AK18"/>
    <mergeCell ref="AL17:AL18"/>
    <mergeCell ref="AG16:AR16"/>
    <mergeCell ref="AG17:AG18"/>
    <mergeCell ref="AG15:BI15"/>
    <mergeCell ref="AW17:AW18"/>
    <mergeCell ref="BA17:BA18"/>
    <mergeCell ref="AZ17:AZ18"/>
    <mergeCell ref="BD39:BD43"/>
    <mergeCell ref="BE39:BE43"/>
    <mergeCell ref="BD29:BD33"/>
    <mergeCell ref="BE29:BE33"/>
    <mergeCell ref="BE17:BE18"/>
    <mergeCell ref="BI29:BI33"/>
    <mergeCell ref="BE19:BE23"/>
    <mergeCell ref="BD24:BD28"/>
    <mergeCell ref="BG19:BG23"/>
    <mergeCell ref="BG17:BG18"/>
    <mergeCell ref="BH24:BH28"/>
    <mergeCell ref="BG29:BG33"/>
    <mergeCell ref="BF29:BF33"/>
    <mergeCell ref="AR74:AR78"/>
    <mergeCell ref="AR84:AR88"/>
    <mergeCell ref="AR104:AR108"/>
    <mergeCell ref="AR114:AR118"/>
    <mergeCell ref="AO84:AO88"/>
    <mergeCell ref="AP89:AP93"/>
    <mergeCell ref="AO89:AO93"/>
    <mergeCell ref="AS69:AS73"/>
    <mergeCell ref="AU69:AU93"/>
    <mergeCell ref="AV69:AV93"/>
    <mergeCell ref="AT69:AT93"/>
    <mergeCell ref="AW89:AW93"/>
    <mergeCell ref="AW79:AW83"/>
    <mergeCell ref="AN84:AN88"/>
    <mergeCell ref="AP104:AP108"/>
    <mergeCell ref="AP94:AP98"/>
    <mergeCell ref="AP99:AP103"/>
    <mergeCell ref="AS104:AS108"/>
    <mergeCell ref="AT94:AT118"/>
    <mergeCell ref="AQ84:AQ88"/>
    <mergeCell ref="AP84:AP88"/>
    <mergeCell ref="AO114:AO118"/>
    <mergeCell ref="AO109:AO113"/>
    <mergeCell ref="AQ109:AQ113"/>
    <mergeCell ref="AQ114:AQ118"/>
    <mergeCell ref="AQ104:AQ108"/>
    <mergeCell ref="AP114:AP118"/>
    <mergeCell ref="AN114:AN118"/>
    <mergeCell ref="AW114:AW118"/>
    <mergeCell ref="AO44:AO48"/>
    <mergeCell ref="AO54:AO58"/>
    <mergeCell ref="AN44:AN48"/>
    <mergeCell ref="AM44:AM48"/>
    <mergeCell ref="AQ44:AQ48"/>
    <mergeCell ref="AL44:AL48"/>
    <mergeCell ref="AP44:AP48"/>
    <mergeCell ref="AR44:AR48"/>
    <mergeCell ref="AP64:AP68"/>
    <mergeCell ref="AP54:AP58"/>
    <mergeCell ref="AQ54:AQ58"/>
    <mergeCell ref="AR54:AR58"/>
    <mergeCell ref="AY54:AY58"/>
    <mergeCell ref="AW54:AW58"/>
    <mergeCell ref="AX54:AX58"/>
    <mergeCell ref="AO49:AO53"/>
    <mergeCell ref="AR49:AR53"/>
    <mergeCell ref="AQ49:AQ53"/>
    <mergeCell ref="AP49:AP53"/>
    <mergeCell ref="AW64:AW68"/>
    <mergeCell ref="AY64:AY68"/>
    <mergeCell ref="AW49:AW53"/>
    <mergeCell ref="AW44:AW48"/>
    <mergeCell ref="AX44:AX48"/>
    <mergeCell ref="AU44:AU68"/>
    <mergeCell ref="AV44:AV68"/>
    <mergeCell ref="AP59:AP63"/>
    <mergeCell ref="AK54:AK58"/>
    <mergeCell ref="AJ54:AJ58"/>
    <mergeCell ref="AI44:AI48"/>
    <mergeCell ref="AI39:AI43"/>
    <mergeCell ref="AI64:AI68"/>
    <mergeCell ref="AI69:AI73"/>
    <mergeCell ref="AR79:AR83"/>
    <mergeCell ref="AQ79:AQ83"/>
    <mergeCell ref="AN79:AN83"/>
    <mergeCell ref="AN74:AN78"/>
    <mergeCell ref="AQ74:AQ78"/>
    <mergeCell ref="AP74:AP78"/>
    <mergeCell ref="AQ64:AQ68"/>
    <mergeCell ref="AQ69:AQ73"/>
    <mergeCell ref="AR69:AR73"/>
    <mergeCell ref="AR59:AR63"/>
    <mergeCell ref="AP79:AP83"/>
    <mergeCell ref="AI54:AI58"/>
    <mergeCell ref="AI59:AI63"/>
    <mergeCell ref="AJ79:AJ83"/>
    <mergeCell ref="AJ69:AJ73"/>
    <mergeCell ref="AJ64:AJ68"/>
    <mergeCell ref="AI49:AI53"/>
    <mergeCell ref="AJ44:AJ48"/>
    <mergeCell ref="AK44:AK48"/>
    <mergeCell ref="AK49:AK53"/>
    <mergeCell ref="AJ49:AJ53"/>
    <mergeCell ref="AK39:AK43"/>
    <mergeCell ref="AO64:AO68"/>
    <mergeCell ref="AO79:AO83"/>
    <mergeCell ref="AO69:AO73"/>
    <mergeCell ref="AO59:AO63"/>
    <mergeCell ref="AK94:AK98"/>
    <mergeCell ref="AL89:AL93"/>
    <mergeCell ref="AM84:AM88"/>
    <mergeCell ref="AM99:AM103"/>
    <mergeCell ref="AM94:AM98"/>
    <mergeCell ref="AM89:AM93"/>
    <mergeCell ref="AK59:AK63"/>
    <mergeCell ref="AK109:AK113"/>
    <mergeCell ref="AK79:AK83"/>
    <mergeCell ref="AK84:AK88"/>
    <mergeCell ref="AK104:AK108"/>
    <mergeCell ref="AL109:AL113"/>
    <mergeCell ref="AL104:AL108"/>
    <mergeCell ref="AL74:AL78"/>
    <mergeCell ref="AI94:AI98"/>
    <mergeCell ref="AJ94:AJ98"/>
    <mergeCell ref="AM114:AM118"/>
    <mergeCell ref="AM109:AM113"/>
    <mergeCell ref="AJ114:AJ118"/>
    <mergeCell ref="AI114:AI118"/>
    <mergeCell ref="AJ104:AJ108"/>
    <mergeCell ref="AM104:AM108"/>
    <mergeCell ref="AW69:AW73"/>
    <mergeCell ref="AZ139:AZ143"/>
    <mergeCell ref="AY139:AY143"/>
    <mergeCell ref="AX89:AX93"/>
    <mergeCell ref="AX84:AX88"/>
    <mergeCell ref="AW59:AW63"/>
    <mergeCell ref="AX59:AX63"/>
    <mergeCell ref="AW74:AW78"/>
    <mergeCell ref="AX74:AX78"/>
    <mergeCell ref="AX79:AX83"/>
    <mergeCell ref="AV94:AV118"/>
    <mergeCell ref="AU94:AU118"/>
    <mergeCell ref="AW94:AW98"/>
    <mergeCell ref="AW99:AW103"/>
    <mergeCell ref="AW129:AW133"/>
    <mergeCell ref="AW124:AW128"/>
    <mergeCell ref="AZ114:AZ118"/>
    <mergeCell ref="AY114:AY118"/>
    <mergeCell ref="AZ104:AZ108"/>
    <mergeCell ref="AY104:AY108"/>
    <mergeCell ref="AY94:AY98"/>
    <mergeCell ref="AY99:AY103"/>
    <mergeCell ref="AZ94:AZ98"/>
    <mergeCell ref="AZ99:AZ103"/>
    <mergeCell ref="AZ109:AZ113"/>
    <mergeCell ref="AY109:AY113"/>
    <mergeCell ref="AY119:AY123"/>
    <mergeCell ref="AY59:AY63"/>
    <mergeCell ref="AY79:AY83"/>
    <mergeCell ref="AY69:AY73"/>
    <mergeCell ref="AY74:AY78"/>
    <mergeCell ref="AY89:AY93"/>
    <mergeCell ref="BH44:BH48"/>
    <mergeCell ref="BG39:BG43"/>
    <mergeCell ref="BF39:BF43"/>
    <mergeCell ref="BF99:BF103"/>
    <mergeCell ref="BF94:BF98"/>
    <mergeCell ref="BC99:BC103"/>
    <mergeCell ref="BB99:BB103"/>
    <mergeCell ref="BA94:BA98"/>
    <mergeCell ref="BB94:BB98"/>
    <mergeCell ref="BC94:BC98"/>
    <mergeCell ref="BD99:BD103"/>
    <mergeCell ref="BE99:BE103"/>
    <mergeCell ref="BE94:BE98"/>
    <mergeCell ref="BD94:BD98"/>
    <mergeCell ref="BA99:BA103"/>
    <mergeCell ref="AX134:AX138"/>
    <mergeCell ref="AX124:AX128"/>
    <mergeCell ref="AX94:AX98"/>
    <mergeCell ref="AX99:AX103"/>
    <mergeCell ref="AX69:AX73"/>
    <mergeCell ref="AX39:AX43"/>
    <mergeCell ref="BB104:BB108"/>
    <mergeCell ref="BA104:BA108"/>
    <mergeCell ref="AX104:AX108"/>
    <mergeCell ref="AZ124:AZ128"/>
    <mergeCell ref="AZ119:AZ123"/>
    <mergeCell ref="AY134:AY138"/>
    <mergeCell ref="AZ134:AZ138"/>
    <mergeCell ref="AY129:AY133"/>
    <mergeCell ref="BF74:BF78"/>
    <mergeCell ref="BF79:BF83"/>
    <mergeCell ref="BF89:BF93"/>
    <mergeCell ref="BP258:BP260"/>
    <mergeCell ref="BP255:BP257"/>
    <mergeCell ref="BP250:BP251"/>
    <mergeCell ref="BP252:BP254"/>
    <mergeCell ref="BI129:BI133"/>
    <mergeCell ref="BH129:BH133"/>
    <mergeCell ref="BH104:BH108"/>
    <mergeCell ref="BI99:BI103"/>
    <mergeCell ref="BI94:BI98"/>
    <mergeCell ref="BI104:BI108"/>
    <mergeCell ref="BG99:BG103"/>
    <mergeCell ref="BG94:BG98"/>
    <mergeCell ref="BH99:BH103"/>
    <mergeCell ref="BH94:BH98"/>
    <mergeCell ref="BI109:BI113"/>
    <mergeCell ref="BI114:BI118"/>
    <mergeCell ref="BH109:BH113"/>
    <mergeCell ref="BH124:BH128"/>
    <mergeCell ref="BI124:BI128"/>
    <mergeCell ref="BI139:BI143"/>
    <mergeCell ref="BH139:BH143"/>
    <mergeCell ref="BI134:BI138"/>
    <mergeCell ref="BH134:BH138"/>
    <mergeCell ref="BI119:BI123"/>
    <mergeCell ref="AY124:AY128"/>
    <mergeCell ref="AZ129:AZ133"/>
    <mergeCell ref="BA49:BA53"/>
    <mergeCell ref="BB49:BB53"/>
    <mergeCell ref="BA44:BA48"/>
    <mergeCell ref="BD44:BD48"/>
    <mergeCell ref="BB44:BB48"/>
    <mergeCell ref="BC44:BC48"/>
    <mergeCell ref="BI64:BI68"/>
    <mergeCell ref="BI69:BI73"/>
    <mergeCell ref="BI44:BI48"/>
    <mergeCell ref="BI39:BI43"/>
    <mergeCell ref="BG44:BG48"/>
    <mergeCell ref="BF44:BF48"/>
    <mergeCell ref="BE44:BE48"/>
    <mergeCell ref="BI79:BI83"/>
    <mergeCell ref="BI84:BI88"/>
    <mergeCell ref="BI89:BI93"/>
    <mergeCell ref="BH54:BH58"/>
    <mergeCell ref="BG54:BG58"/>
    <mergeCell ref="BG59:BG63"/>
    <mergeCell ref="BG74:BG78"/>
    <mergeCell ref="BG64:BG68"/>
    <mergeCell ref="BG69:BG73"/>
    <mergeCell ref="BF54:BF58"/>
    <mergeCell ref="BF64:BF68"/>
    <mergeCell ref="AZ39:AZ43"/>
    <mergeCell ref="BB39:BB43"/>
    <mergeCell ref="AY39:AY43"/>
    <mergeCell ref="AY44:AY48"/>
    <mergeCell ref="AZ44:AZ48"/>
    <mergeCell ref="BH39:BH43"/>
    <mergeCell ref="BI34:BI38"/>
    <mergeCell ref="BI54:BI58"/>
    <mergeCell ref="BI49:BI53"/>
    <mergeCell ref="BI59:BI63"/>
    <mergeCell ref="BA59:BA63"/>
    <mergeCell ref="BB59:BB63"/>
    <mergeCell ref="BF84:BF88"/>
    <mergeCell ref="BG84:BG88"/>
    <mergeCell ref="BH89:BH93"/>
    <mergeCell ref="BG89:BG93"/>
    <mergeCell ref="BH84:BH88"/>
    <mergeCell ref="BH79:BH83"/>
    <mergeCell ref="BG79:BG83"/>
    <mergeCell ref="AZ89:AZ93"/>
    <mergeCell ref="AZ84:AZ88"/>
    <mergeCell ref="AY84:AY88"/>
    <mergeCell ref="AW84:AW88"/>
    <mergeCell ref="AX49:AX53"/>
    <mergeCell ref="AY49:AY53"/>
    <mergeCell ref="AZ79:AZ83"/>
    <mergeCell ref="AZ74:AZ78"/>
    <mergeCell ref="AZ69:AZ73"/>
    <mergeCell ref="AZ64:AZ68"/>
    <mergeCell ref="AZ59:AZ63"/>
    <mergeCell ref="BA64:BA68"/>
    <mergeCell ref="BB64:BB68"/>
    <mergeCell ref="BD49:BD53"/>
    <mergeCell ref="BG49:BG53"/>
    <mergeCell ref="BF49:BF53"/>
    <mergeCell ref="BH59:BH63"/>
    <mergeCell ref="BH64:BH68"/>
    <mergeCell ref="BH49:BH53"/>
  </mergeCells>
  <conditionalFormatting sqref="AB190:AB192">
    <cfRule type="containsText" dxfId="719" priority="1" operator="containsText" text="E: 100 Zona de Riesgo Extrema">
      <formula>NOT(ISERROR(SEARCH(("E: 100 Zona de Riesgo Extrema"),(AB190))))</formula>
    </cfRule>
  </conditionalFormatting>
  <conditionalFormatting sqref="AB190:AB192">
    <cfRule type="containsText" dxfId="718" priority="2" operator="containsText" text="E: 80 Zona de Riesgo Extrema">
      <formula>NOT(ISERROR(SEARCH(("E: 80 Zona de Riesgo Extrema"),(AB190))))</formula>
    </cfRule>
  </conditionalFormatting>
  <conditionalFormatting sqref="AB190:AB192">
    <cfRule type="containsText" dxfId="717" priority="3" operator="containsText" text="E: 60 Zona de Riesgo Extrema">
      <formula>NOT(ISERROR(SEARCH(("E: 60 Zona de Riesgo Extrema"),(AB190))))</formula>
    </cfRule>
  </conditionalFormatting>
  <conditionalFormatting sqref="AB190:AB192">
    <cfRule type="containsText" dxfId="716" priority="4" operator="containsText" text="A: 50 Zona de Riesgo Alta">
      <formula>NOT(ISERROR(SEARCH(("A: 50 Zona de Riesgo Alta"),(AB190))))</formula>
    </cfRule>
  </conditionalFormatting>
  <conditionalFormatting sqref="AB190:AB192">
    <cfRule type="containsText" dxfId="715" priority="5" operator="containsText" text="A: 40 Zona de Riesgo Alta">
      <formula>NOT(ISERROR(SEARCH(("A: 40 Zona de Riesgo Alta"),(AB190))))</formula>
    </cfRule>
  </conditionalFormatting>
  <conditionalFormatting sqref="AB190:AB192">
    <cfRule type="containsText" dxfId="714" priority="6" operator="containsText" text="A: 30 Zona de Riesgo Alta">
      <formula>NOT(ISERROR(SEARCH(("A: 30 Zona de Riesgo Alta"),(AB190))))</formula>
    </cfRule>
  </conditionalFormatting>
  <conditionalFormatting sqref="AB190:AB192">
    <cfRule type="containsText" dxfId="713" priority="7" operator="containsText" text="M: 20 Zona de Riesgo Moderada">
      <formula>NOT(ISERROR(SEARCH(("M: 20 Zona de Riesgo Moderada"),(AB190))))</formula>
    </cfRule>
  </conditionalFormatting>
  <conditionalFormatting sqref="AB190:AB192">
    <cfRule type="containsText" dxfId="712" priority="8" operator="containsText" text="M: 15 Zona de Riesgo Moderada">
      <formula>NOT(ISERROR(SEARCH(("M: 15 Zona de Riesgo Moderada"),(AB190))))</formula>
    </cfRule>
  </conditionalFormatting>
  <conditionalFormatting sqref="AB190:AB192">
    <cfRule type="containsText" dxfId="711" priority="9" operator="containsText" text="B: 10 Zona de Riesgo Baja">
      <formula>NOT(ISERROR(SEARCH(("B: 10 Zona de Riesgo Baja"),(AB190))))</formula>
    </cfRule>
  </conditionalFormatting>
  <conditionalFormatting sqref="AB190:AB192">
    <cfRule type="containsText" dxfId="710" priority="10" operator="containsText" text="B: 5 Zona de Riesgo Baja">
      <formula>NOT(ISERROR(SEARCH(("B: 5 Zona de Riesgo Baja"),(AB190))))</formula>
    </cfRule>
  </conditionalFormatting>
  <conditionalFormatting sqref="Q190:R192 P144:P192">
    <cfRule type="expression" dxfId="709" priority="11">
      <formula>AND((#REF!=5),(#REF!=5))</formula>
    </cfRule>
  </conditionalFormatting>
  <conditionalFormatting sqref="Q190:R192 P144:P192">
    <cfRule type="expression" dxfId="708" priority="12">
      <formula>AND((#REF!=5),(#REF!=4))</formula>
    </cfRule>
  </conditionalFormatting>
  <conditionalFormatting sqref="Q190:R192 P144:P192">
    <cfRule type="expression" dxfId="707" priority="13">
      <formula>AND((#REF!=5),(#REF!=3))</formula>
    </cfRule>
  </conditionalFormatting>
  <conditionalFormatting sqref="Q190:R192 P144:P192">
    <cfRule type="expression" dxfId="706" priority="14">
      <formula>AND((#REF!=5),(#REF!=2))</formula>
    </cfRule>
  </conditionalFormatting>
  <conditionalFormatting sqref="Q190:R192 P144:P192">
    <cfRule type="expression" dxfId="705" priority="15">
      <formula>AND((#REF!=5),(#REF!=1))</formula>
    </cfRule>
  </conditionalFormatting>
  <conditionalFormatting sqref="Q190:R192 P144:P192">
    <cfRule type="expression" dxfId="704" priority="16">
      <formula>AND((#REF!=4),(#REF!=5))</formula>
    </cfRule>
  </conditionalFormatting>
  <conditionalFormatting sqref="Q190:R192 P144:P192">
    <cfRule type="expression" dxfId="703" priority="17">
      <formula>AND((#REF!=4),(#REF!=4))</formula>
    </cfRule>
  </conditionalFormatting>
  <conditionalFormatting sqref="Q190:R192 P144:P192">
    <cfRule type="expression" dxfId="702" priority="18">
      <formula>AND((#REF!=4),(#REF!=3))</formula>
    </cfRule>
  </conditionalFormatting>
  <conditionalFormatting sqref="Q190:R192 P144:P192">
    <cfRule type="expression" dxfId="701" priority="19">
      <formula>AND((#REF!=4),(#REF!=2))</formula>
    </cfRule>
  </conditionalFormatting>
  <conditionalFormatting sqref="Q190:R192 P144:P192">
    <cfRule type="expression" dxfId="700" priority="20">
      <formula>AND((#REF!=4),(#REF!=1))</formula>
    </cfRule>
  </conditionalFormatting>
  <conditionalFormatting sqref="Q190:R192 P144:P192">
    <cfRule type="expression" dxfId="699" priority="21">
      <formula>AND((#REF!=3),(#REF!=5))</formula>
    </cfRule>
  </conditionalFormatting>
  <conditionalFormatting sqref="Q190:R192 P144:P192">
    <cfRule type="expression" dxfId="698" priority="22">
      <formula>AND((#REF!=3),(#REF!=4))</formula>
    </cfRule>
  </conditionalFormatting>
  <conditionalFormatting sqref="Q190:R192 P144:P192">
    <cfRule type="expression" dxfId="697" priority="23">
      <formula>AND((#REF!=3),(#REF!=3))</formula>
    </cfRule>
  </conditionalFormatting>
  <conditionalFormatting sqref="Q190:R192 P144:P192">
    <cfRule type="expression" dxfId="696" priority="24">
      <formula>AND((#REF!=3),(#REF!=2))</formula>
    </cfRule>
  </conditionalFormatting>
  <conditionalFormatting sqref="Q190:R192 P144:P192">
    <cfRule type="expression" dxfId="695" priority="25">
      <formula>AND((#REF!=3),(#REF!=1))</formula>
    </cfRule>
  </conditionalFormatting>
  <conditionalFormatting sqref="Q190:R192 P144:P192">
    <cfRule type="expression" dxfId="694" priority="26">
      <formula>AND((#REF!=2),(#REF!=5))</formula>
    </cfRule>
  </conditionalFormatting>
  <conditionalFormatting sqref="Q190:R192 P144:P192">
    <cfRule type="expression" dxfId="693" priority="27">
      <formula>AND((#REF!=2),(#REF!=4))</formula>
    </cfRule>
  </conditionalFormatting>
  <conditionalFormatting sqref="Q190:R192 P144:P192">
    <cfRule type="expression" dxfId="692" priority="28">
      <formula>AND((#REF!=2),(#REF!=3))</formula>
    </cfRule>
  </conditionalFormatting>
  <conditionalFormatting sqref="Q190:R192 P144:P192">
    <cfRule type="expression" dxfId="691" priority="29">
      <formula>AND((#REF!=2),(#REF!=2))</formula>
    </cfRule>
  </conditionalFormatting>
  <conditionalFormatting sqref="Q190:R192 P144:P192">
    <cfRule type="expression" dxfId="690" priority="30">
      <formula>AND((#REF!=2),(#REF!=1))</formula>
    </cfRule>
  </conditionalFormatting>
  <conditionalFormatting sqref="Q190:R192 P144:P192">
    <cfRule type="expression" dxfId="689" priority="31">
      <formula>AND((#REF!=1),(#REF!=5))</formula>
    </cfRule>
  </conditionalFormatting>
  <conditionalFormatting sqref="Q190:R192 P144:P192">
    <cfRule type="expression" dxfId="688" priority="32">
      <formula>AND((#REF!=1),(#REF!=4))</formula>
    </cfRule>
  </conditionalFormatting>
  <conditionalFormatting sqref="Q190:R192 P144:P192">
    <cfRule type="expression" dxfId="687" priority="33">
      <formula>AND((#REF!=1),(#REF!=3))</formula>
    </cfRule>
  </conditionalFormatting>
  <conditionalFormatting sqref="Q190:R192 P144:P192">
    <cfRule type="expression" dxfId="686" priority="34">
      <formula>AND((#REF!=1),(#REF!=2))</formula>
    </cfRule>
  </conditionalFormatting>
  <conditionalFormatting sqref="Q190:R192 P144:P192">
    <cfRule type="expression" dxfId="685" priority="35">
      <formula>AND((#REF!=1),(#REF!=1))</formula>
    </cfRule>
  </conditionalFormatting>
  <conditionalFormatting sqref="AB144:AB189 AB19 AB24 AB29 AB34">
    <cfRule type="expression" dxfId="684" priority="36">
      <formula>AND(($Z19=5),($AA19=5))</formula>
    </cfRule>
  </conditionalFormatting>
  <conditionalFormatting sqref="AB144:AB189 AB19 AB24 AB29 AB34">
    <cfRule type="expression" dxfId="683" priority="37">
      <formula>AND(($Z19=5),($AA19=4))</formula>
    </cfRule>
  </conditionalFormatting>
  <conditionalFormatting sqref="AB144:AB189 AB19 AB24 AB29 AB34">
    <cfRule type="expression" dxfId="682" priority="38">
      <formula>AND(($Z19=5),($AA19=3))</formula>
    </cfRule>
  </conditionalFormatting>
  <conditionalFormatting sqref="AB144:AB189 AB19 AB24 AB29 AB34">
    <cfRule type="expression" dxfId="681" priority="39">
      <formula>AND(($Z19=5),($AA19=2))</formula>
    </cfRule>
  </conditionalFormatting>
  <conditionalFormatting sqref="AB144:AB189 AB19 AB24 AB29 AB34">
    <cfRule type="expression" dxfId="680" priority="40">
      <formula>AND(($Z19=5),($AA19=1))</formula>
    </cfRule>
  </conditionalFormatting>
  <conditionalFormatting sqref="AB144:AB189 AB19 AB24 AB29 AB34">
    <cfRule type="expression" dxfId="679" priority="41">
      <formula>AND(($Z19=4),($AA19=5))</formula>
    </cfRule>
  </conditionalFormatting>
  <conditionalFormatting sqref="AB144:AB189 AB19 AB24 AB29 AB34">
    <cfRule type="expression" dxfId="678" priority="42">
      <formula>AND(($Z19=4),($AA19=4))</formula>
    </cfRule>
  </conditionalFormatting>
  <conditionalFormatting sqref="AB144:AB189 AB19 AB24 AB29 AB34">
    <cfRule type="expression" dxfId="677" priority="43">
      <formula>AND(($Z19=4),($AA19=3))</formula>
    </cfRule>
  </conditionalFormatting>
  <conditionalFormatting sqref="AB144:AB189 AB19 AB24 AB29 AB34">
    <cfRule type="expression" dxfId="676" priority="44">
      <formula>AND(($Z19=4),($AA19=2))</formula>
    </cfRule>
  </conditionalFormatting>
  <conditionalFormatting sqref="AB144:AB189 AB19 AB24 AB29 AB34">
    <cfRule type="expression" dxfId="675" priority="45">
      <formula>AND(($Z19=4),($AA19=1))</formula>
    </cfRule>
  </conditionalFormatting>
  <conditionalFormatting sqref="AB144:AB189 AB19 AB24 AB29 AB34">
    <cfRule type="expression" dxfId="674" priority="46">
      <formula>AND(($Z19=3),($AA19=5))</formula>
    </cfRule>
  </conditionalFormatting>
  <conditionalFormatting sqref="AB144:AB189 AB19 AB24 AB29 AB34">
    <cfRule type="expression" dxfId="673" priority="47">
      <formula>AND(($Z19=3),($AA19=4))</formula>
    </cfRule>
  </conditionalFormatting>
  <conditionalFormatting sqref="AB144:AB189 AB19 AB24 AB29 AB34">
    <cfRule type="expression" dxfId="672" priority="48">
      <formula>AND(($Z19=3),($AA19=3))</formula>
    </cfRule>
  </conditionalFormatting>
  <conditionalFormatting sqref="AB144:AB189 AB19 AB24 AB29 AB34">
    <cfRule type="expression" dxfId="671" priority="49">
      <formula>AND(($Z19=3),($AA19=2))</formula>
    </cfRule>
  </conditionalFormatting>
  <conditionalFormatting sqref="AB144:AB189 AB19 AB24 AB29 AB34">
    <cfRule type="expression" dxfId="670" priority="50">
      <formula>AND(($Z19=3),($AA19=1))</formula>
    </cfRule>
  </conditionalFormatting>
  <conditionalFormatting sqref="AB144:AB189 AB19 AB24 AB29 AB34">
    <cfRule type="expression" dxfId="669" priority="51">
      <formula>AND(($Z19=2),($AA19=5))</formula>
    </cfRule>
  </conditionalFormatting>
  <conditionalFormatting sqref="AB144:AB189 AB19 AB24 AB29 AB34">
    <cfRule type="expression" dxfId="668" priority="52">
      <formula>AND(($Z19=2),($AA19=4))</formula>
    </cfRule>
  </conditionalFormatting>
  <conditionalFormatting sqref="AB144:AB189 AB19 AB24 AB29 AB34">
    <cfRule type="expression" dxfId="667" priority="53">
      <formula>AND(($Z19=2),($AA19=3))</formula>
    </cfRule>
  </conditionalFormatting>
  <conditionalFormatting sqref="AB144:AB189 AB19 AB24 AB29 AB34">
    <cfRule type="expression" dxfId="666" priority="54">
      <formula>AND(($Z19=2),($AA19=2))</formula>
    </cfRule>
  </conditionalFormatting>
  <conditionalFormatting sqref="AB144:AB189 AB19 AB24 AB29 AB34">
    <cfRule type="expression" dxfId="665" priority="55">
      <formula>AND(($Z19=2),($AA19=1))</formula>
    </cfRule>
  </conditionalFormatting>
  <conditionalFormatting sqref="AB144:AB189 AB19 AB24 AB29 AB34">
    <cfRule type="expression" dxfId="664" priority="56">
      <formula>AND(($Z19=1),($AA19=5))</formula>
    </cfRule>
  </conditionalFormatting>
  <conditionalFormatting sqref="AB144:AB189 AB19 AB24 AB29 AB34">
    <cfRule type="expression" dxfId="663" priority="57">
      <formula>AND(($Z19=1),($AA19=4))</formula>
    </cfRule>
  </conditionalFormatting>
  <conditionalFormatting sqref="AB144:AB189 AB19 AB24 AB29 AB34">
    <cfRule type="expression" dxfId="662" priority="58">
      <formula>AND(($Z19=1),($AA19=3))</formula>
    </cfRule>
  </conditionalFormatting>
  <conditionalFormatting sqref="AB144:AB189 AB19 AB24 AB29 AB34">
    <cfRule type="expression" dxfId="661" priority="59">
      <formula>AND(($Z19=1),($AA19=2))</formula>
    </cfRule>
  </conditionalFormatting>
  <conditionalFormatting sqref="AB144:AB189 AB19 AB24 AB29 AB34">
    <cfRule type="expression" dxfId="660" priority="60">
      <formula>AND(($Z19=1),($AA19=1))</formula>
    </cfRule>
  </conditionalFormatting>
  <conditionalFormatting sqref="P19 P24 P29 P34 P39 P44 P49 P54 P59 P64 P69 P74 P79 P84 P89 P94 P99 P104 P109 P114 P119 P124 P129 P134 P139">
    <cfRule type="expression" dxfId="659" priority="61">
      <formula>AND(($N19=5),($O19=5))</formula>
    </cfRule>
  </conditionalFormatting>
  <conditionalFormatting sqref="P19 P24 P29 P34 P39 P44 P49 P54 P59 P64 P69 P74 P79 P84 P89 P94 P99 P104 P109 P114 P119 P124 P129 P134 P139">
    <cfRule type="expression" dxfId="658" priority="62">
      <formula>AND(($N19=5),($O19=4))</formula>
    </cfRule>
  </conditionalFormatting>
  <conditionalFormatting sqref="P19 P24 P29 P34 P39 P44 P49 P54 P59 P64 P69 P74 P79 P84 P89 P94 P99 P104 P109 P114 P119 P124 P129 P134 P139">
    <cfRule type="expression" dxfId="657" priority="63">
      <formula>AND(($N19=5),($O19=3))</formula>
    </cfRule>
  </conditionalFormatting>
  <conditionalFormatting sqref="P19 P24 P29 P34 P39 P44 P49 P54 P59 P64 P69 P74 P79 P84 P89 P94 P99 P104 P109 P114 P119 P124 P129 P134 P139">
    <cfRule type="expression" dxfId="656" priority="64">
      <formula>AND(($N19=5),($O19=2))</formula>
    </cfRule>
  </conditionalFormatting>
  <conditionalFormatting sqref="P19 P24 P29 P34 P39 P44 P49 P54 P59 P64 P69 P74 P79 P84 P89 P94 P99 P104 P109 P114 P119 P124 P129 P134 P139">
    <cfRule type="expression" dxfId="655" priority="65">
      <formula>AND(($N19=5),($O19=1))</formula>
    </cfRule>
  </conditionalFormatting>
  <conditionalFormatting sqref="P19 P24 P29 P34 P39 P44 P49 P54 P59 P64 P69 P74 P79 P84 P89 P94 P99 P104 P109 P114 P119 P124 P129 P134 P139">
    <cfRule type="expression" dxfId="654" priority="66">
      <formula>AND(($N19=4),($O19=5))</formula>
    </cfRule>
  </conditionalFormatting>
  <conditionalFormatting sqref="P19 P24 P29 P34 P39 P44 P49 P54 P59 P64 P69 P74 P79 P84 P89 P94 P99 P104 P109 P114 P119 P124 P129 P134 P139">
    <cfRule type="expression" dxfId="653" priority="67">
      <formula>AND(($N19=4),($O19=4))</formula>
    </cfRule>
  </conditionalFormatting>
  <conditionalFormatting sqref="P19 P24 P29 P34 P39 P44 P49 P54 P59 P64 P69 P74 P79 P84 P89 P94 P99 P104 P109 P114 P119 P124 P129 P134 P139">
    <cfRule type="expression" dxfId="652" priority="68">
      <formula>AND(($N19=4),($O19=3))</formula>
    </cfRule>
  </conditionalFormatting>
  <conditionalFormatting sqref="P19 P24 P29 P34 P39 P44 P49 P54 P59 P64 P69 P74 P79 P84 P89 P94 P99 P104 P109 P114 P119 P124 P129 P134 P139">
    <cfRule type="expression" dxfId="651" priority="69">
      <formula>AND(($N19=4),($O19=2))</formula>
    </cfRule>
  </conditionalFormatting>
  <conditionalFormatting sqref="P19 P24 P29 P34 P39 P44 P49 P54 P59 P64 P69 P74 P79 P84 P89 P94 P99 P104 P109 P114 P119 P124 P129 P134 P139">
    <cfRule type="expression" dxfId="650" priority="70">
      <formula>AND(($N19=4),($O19=1))</formula>
    </cfRule>
  </conditionalFormatting>
  <conditionalFormatting sqref="P19 P24 P29 P34 P39 P44 P49 P54 P59 P64 P69 P74 P79 P84 P89 P94 P99 P104 P109 P114 P119 P124 P129 P134 P139">
    <cfRule type="expression" dxfId="649" priority="71">
      <formula>AND(($N19=3),($O19=5))</formula>
    </cfRule>
  </conditionalFormatting>
  <conditionalFormatting sqref="P19 P24 P29 P34 P39 P44 P49 P54 P59 P64 P69 P74 P79 P84 P89 P94 P99 P104 P109 P114 P119 P124 P129 P134 P139">
    <cfRule type="expression" dxfId="648" priority="72">
      <formula>AND(($N19=3),($O19=4))</formula>
    </cfRule>
  </conditionalFormatting>
  <conditionalFormatting sqref="P19 P24 P29 P34 P39 P44 P49 P54 P59 P64 P69 P74 P79 P84 P89 P94 P99 P104 P109 P114 P119 P124 P129 P134 P139">
    <cfRule type="expression" dxfId="647" priority="73">
      <formula>AND(($N19=3),($O19=3))</formula>
    </cfRule>
  </conditionalFormatting>
  <conditionalFormatting sqref="P19 P24 P29 P34 P39 P44 P49 P54 P59 P64 P69 P74 P79 P84 P89 P94 P99 P104 P109 P114 P119 P124 P129 P134 P139">
    <cfRule type="expression" dxfId="646" priority="74">
      <formula>AND(($N19=3),($O19=2))</formula>
    </cfRule>
  </conditionalFormatting>
  <conditionalFormatting sqref="P19 P24 P29 P34 P39 P44 P49 P54 P59 P64 P69 P74 P79 P84 P89 P94 P99 P104 P109 P114 P119 P124 P129 P134 P139">
    <cfRule type="expression" dxfId="645" priority="75">
      <formula>AND(($N19=3),($O19=1))</formula>
    </cfRule>
  </conditionalFormatting>
  <conditionalFormatting sqref="P19 P24 P29 P34 P39 P44 P49 P54 P59 P64 P69 P74 P79 P84 P89 P94 P99 P104 P109 P114 P119 P124 P129 P134 P139">
    <cfRule type="expression" dxfId="644" priority="76">
      <formula>AND(($N19=2),($O19=5))</formula>
    </cfRule>
  </conditionalFormatting>
  <conditionalFormatting sqref="P19 P24 P29 P34 P39 P44 P49 P54 P59 P64 P69 P74 P79 P84 P89 P94 P99 P104 P109 P114 P119 P124 P129 P134 P139">
    <cfRule type="expression" dxfId="643" priority="77">
      <formula>AND(($N19=2),($O19=4))</formula>
    </cfRule>
  </conditionalFormatting>
  <conditionalFormatting sqref="P19 P24 P29 P34 P39 P44 P49 P54 P59 P64 P69 P74 P79 P84 P89 P94 P99 P104 P109 P114 P119 P124 P129 P134 P139">
    <cfRule type="expression" dxfId="642" priority="78">
      <formula>AND(($N19=2),($O19=3))</formula>
    </cfRule>
  </conditionalFormatting>
  <conditionalFormatting sqref="P19 P24 P29 P34 P39 P44 P49 P54 P59 P64 P69 P74 P79 P84 P89 P94 P99 P104 P109 P114 P119 P124 P129 P134 P139">
    <cfRule type="expression" dxfId="641" priority="79">
      <formula>AND(($N19=2),($O19=2))</formula>
    </cfRule>
  </conditionalFormatting>
  <conditionalFormatting sqref="P19 P24 P29 P34 P39 P44 P49 P54 P59 P64 P69 P74 P79 P84 P89 P94 P99 P104 P109 P114 P119 P124 P129 P134 P139">
    <cfRule type="expression" dxfId="640" priority="80">
      <formula>AND(($N19=2),($O19=1))</formula>
    </cfRule>
  </conditionalFormatting>
  <conditionalFormatting sqref="P19 P24 P29 P34 P39 P44 P49 P54 P59 P64 P69 P74 P79 P84 P89 P94 P99 P104 P109 P114 P119 P124 P129 P134 P139">
    <cfRule type="expression" dxfId="639" priority="81">
      <formula>AND(($N19=1),($O19=5))</formula>
    </cfRule>
  </conditionalFormatting>
  <conditionalFormatting sqref="P19 P24 P29 P34 P39 P44 P49 P54 P59 P64 P69 P74 P79 P84 P89 P94 P99 P104 P109 P114 P119 P124 P129 P134 P139">
    <cfRule type="expression" dxfId="638" priority="82">
      <formula>AND(($N19=1),($O19=4))</formula>
    </cfRule>
  </conditionalFormatting>
  <conditionalFormatting sqref="P19 P24 P29 P34 P39 P44 P49 P54 P59 P64 P69 P74 P79 P84 P89 P94 P99 P104 P109 P114 P119 P124 P129 P134 P139">
    <cfRule type="expression" dxfId="637" priority="83">
      <formula>AND(($N19=1),($O19=3))</formula>
    </cfRule>
  </conditionalFormatting>
  <conditionalFormatting sqref="P19 P24 P29 P34 P39 P44 P49 P54 P59 P64 P69 P74 P79 P84 P89 P94 P99 P104 P109 P114 P119 P124 P129 P134 P139">
    <cfRule type="expression" dxfId="636" priority="84">
      <formula>AND(($N19=1),($O19=2))</formula>
    </cfRule>
  </conditionalFormatting>
  <conditionalFormatting sqref="P19 P24 P29 P34 P39 P44 P49 P54 P59 P64 P69 P74 P79 P84 P89 P94 P99 P104 P109 P114 P119 P124 P129 P134 P139">
    <cfRule type="expression" dxfId="635" priority="85">
      <formula>AND(($N19=1),($O19=1))</formula>
    </cfRule>
  </conditionalFormatting>
  <conditionalFormatting sqref="AB99">
    <cfRule type="expression" dxfId="634" priority="86">
      <formula>AND(($Z99=5),($AA99=5))</formula>
    </cfRule>
  </conditionalFormatting>
  <conditionalFormatting sqref="AB99">
    <cfRule type="expression" dxfId="633" priority="87">
      <formula>AND(($Z99=5),($AA99=4))</formula>
    </cfRule>
  </conditionalFormatting>
  <conditionalFormatting sqref="AB99">
    <cfRule type="expression" dxfId="632" priority="88">
      <formula>AND(($Z99=5),($AA99=3))</formula>
    </cfRule>
  </conditionalFormatting>
  <conditionalFormatting sqref="AB99">
    <cfRule type="expression" dxfId="631" priority="89">
      <formula>AND(($Z99=5),($AA99=2))</formula>
    </cfRule>
  </conditionalFormatting>
  <conditionalFormatting sqref="AB99">
    <cfRule type="expression" dxfId="630" priority="90">
      <formula>AND(($Z99=5),($AA99=1))</formula>
    </cfRule>
  </conditionalFormatting>
  <conditionalFormatting sqref="AB99">
    <cfRule type="expression" dxfId="629" priority="91">
      <formula>AND(($Z99=4),($AA99=5))</formula>
    </cfRule>
  </conditionalFormatting>
  <conditionalFormatting sqref="AB99">
    <cfRule type="expression" dxfId="628" priority="92">
      <formula>AND(($Z99=4),($AA99=4))</formula>
    </cfRule>
  </conditionalFormatting>
  <conditionalFormatting sqref="AB99">
    <cfRule type="expression" dxfId="627" priority="93">
      <formula>AND(($Z99=4),($AA99=3))</formula>
    </cfRule>
  </conditionalFormatting>
  <conditionalFormatting sqref="AB99">
    <cfRule type="expression" dxfId="626" priority="94">
      <formula>AND(($Z99=4),($AA99=2))</formula>
    </cfRule>
  </conditionalFormatting>
  <conditionalFormatting sqref="AB99">
    <cfRule type="expression" dxfId="625" priority="95">
      <formula>AND(($Z99=4),($AA99=1))</formula>
    </cfRule>
  </conditionalFormatting>
  <conditionalFormatting sqref="AB99">
    <cfRule type="expression" dxfId="624" priority="96">
      <formula>AND(($Z99=3),($AA99=5))</formula>
    </cfRule>
  </conditionalFormatting>
  <conditionalFormatting sqref="AB99">
    <cfRule type="expression" dxfId="623" priority="97">
      <formula>AND(($Z99=3),($AA99=4))</formula>
    </cfRule>
  </conditionalFormatting>
  <conditionalFormatting sqref="AB99">
    <cfRule type="expression" dxfId="622" priority="98">
      <formula>AND(($Z99=3),($AA99=3))</formula>
    </cfRule>
  </conditionalFormatting>
  <conditionalFormatting sqref="AB99">
    <cfRule type="expression" dxfId="621" priority="99">
      <formula>AND(($Z99=3),($AA99=2))</formula>
    </cfRule>
  </conditionalFormatting>
  <conditionalFormatting sqref="AB99">
    <cfRule type="expression" dxfId="620" priority="100">
      <formula>AND(($Z99=3),($AA99=1))</formula>
    </cfRule>
  </conditionalFormatting>
  <conditionalFormatting sqref="AB99">
    <cfRule type="expression" dxfId="619" priority="101">
      <formula>AND(($Z99=2),($AA99=5))</formula>
    </cfRule>
  </conditionalFormatting>
  <conditionalFormatting sqref="AB99">
    <cfRule type="expression" dxfId="618" priority="102">
      <formula>AND(($Z99=2),($AA99=4))</formula>
    </cfRule>
  </conditionalFormatting>
  <conditionalFormatting sqref="AB99">
    <cfRule type="expression" dxfId="617" priority="103">
      <formula>AND(($Z99=2),($AA99=3))</formula>
    </cfRule>
  </conditionalFormatting>
  <conditionalFormatting sqref="AB99">
    <cfRule type="expression" dxfId="616" priority="104">
      <formula>AND(($Z99=2),($AA99=2))</formula>
    </cfRule>
  </conditionalFormatting>
  <conditionalFormatting sqref="AB99">
    <cfRule type="expression" dxfId="615" priority="105">
      <formula>AND(($Z99=2),($AA99=1))</formula>
    </cfRule>
  </conditionalFormatting>
  <conditionalFormatting sqref="AB99">
    <cfRule type="expression" dxfId="614" priority="106">
      <formula>AND(($Z99=1),($AA99=5))</formula>
    </cfRule>
  </conditionalFormatting>
  <conditionalFormatting sqref="AB99">
    <cfRule type="expression" dxfId="613" priority="107">
      <formula>AND(($Z99=1),($AA99=4))</formula>
    </cfRule>
  </conditionalFormatting>
  <conditionalFormatting sqref="AB99">
    <cfRule type="expression" dxfId="612" priority="108">
      <formula>AND(($Z99=1),($AA99=3))</formula>
    </cfRule>
  </conditionalFormatting>
  <conditionalFormatting sqref="AB99">
    <cfRule type="expression" dxfId="611" priority="109">
      <formula>AND(($Z99=1),($AA99=2))</formula>
    </cfRule>
  </conditionalFormatting>
  <conditionalFormatting sqref="AB99">
    <cfRule type="expression" dxfId="610" priority="110">
      <formula>AND(($Z99=1),($AA99=1))</formula>
    </cfRule>
  </conditionalFormatting>
  <conditionalFormatting sqref="AB109">
    <cfRule type="expression" dxfId="609" priority="111">
      <formula>AND(($Z109=5),($AA109=5))</formula>
    </cfRule>
  </conditionalFormatting>
  <conditionalFormatting sqref="AB109">
    <cfRule type="expression" dxfId="608" priority="112">
      <formula>AND(($Z109=5),($AA109=4))</formula>
    </cfRule>
  </conditionalFormatting>
  <conditionalFormatting sqref="AB109">
    <cfRule type="expression" dxfId="607" priority="113">
      <formula>AND(($Z109=5),($AA109=3))</formula>
    </cfRule>
  </conditionalFormatting>
  <conditionalFormatting sqref="AB109">
    <cfRule type="expression" dxfId="606" priority="114">
      <formula>AND(($Z109=5),($AA109=2))</formula>
    </cfRule>
  </conditionalFormatting>
  <conditionalFormatting sqref="AB109">
    <cfRule type="expression" dxfId="605" priority="115">
      <formula>AND(($Z109=5),($AA109=1))</formula>
    </cfRule>
  </conditionalFormatting>
  <conditionalFormatting sqref="AB109">
    <cfRule type="expression" dxfId="604" priority="116">
      <formula>AND(($Z109=4),($AA109=5))</formula>
    </cfRule>
  </conditionalFormatting>
  <conditionalFormatting sqref="AB109">
    <cfRule type="expression" dxfId="603" priority="117">
      <formula>AND(($Z109=4),($AA109=4))</formula>
    </cfRule>
  </conditionalFormatting>
  <conditionalFormatting sqref="AB109">
    <cfRule type="expression" dxfId="602" priority="118">
      <formula>AND(($Z109=4),($AA109=3))</formula>
    </cfRule>
  </conditionalFormatting>
  <conditionalFormatting sqref="AB109">
    <cfRule type="expression" dxfId="601" priority="119">
      <formula>AND(($Z109=4),($AA109=2))</formula>
    </cfRule>
  </conditionalFormatting>
  <conditionalFormatting sqref="AB109">
    <cfRule type="expression" dxfId="600" priority="120">
      <formula>AND(($Z109=4),($AA109=1))</formula>
    </cfRule>
  </conditionalFormatting>
  <conditionalFormatting sqref="AB109">
    <cfRule type="expression" dxfId="599" priority="121">
      <formula>AND(($Z109=3),($AA109=5))</formula>
    </cfRule>
  </conditionalFormatting>
  <conditionalFormatting sqref="AB109">
    <cfRule type="expression" dxfId="598" priority="122">
      <formula>AND(($Z109=3),($AA109=4))</formula>
    </cfRule>
  </conditionalFormatting>
  <conditionalFormatting sqref="AB109">
    <cfRule type="expression" dxfId="597" priority="123">
      <formula>AND(($Z109=3),($AA109=3))</formula>
    </cfRule>
  </conditionalFormatting>
  <conditionalFormatting sqref="AB109">
    <cfRule type="expression" dxfId="596" priority="124">
      <formula>AND(($Z109=3),($AA109=2))</formula>
    </cfRule>
  </conditionalFormatting>
  <conditionalFormatting sqref="AB109">
    <cfRule type="expression" dxfId="595" priority="125">
      <formula>AND(($Z109=3),($AA109=1))</formula>
    </cfRule>
  </conditionalFormatting>
  <conditionalFormatting sqref="AB109">
    <cfRule type="expression" dxfId="594" priority="126">
      <formula>AND(($Z109=2),($AA109=5))</formula>
    </cfRule>
  </conditionalFormatting>
  <conditionalFormatting sqref="AB109">
    <cfRule type="expression" dxfId="593" priority="127">
      <formula>AND(($Z109=2),($AA109=4))</formula>
    </cfRule>
  </conditionalFormatting>
  <conditionalFormatting sqref="AB109">
    <cfRule type="expression" dxfId="592" priority="128">
      <formula>AND(($Z109=2),($AA109=3))</formula>
    </cfRule>
  </conditionalFormatting>
  <conditionalFormatting sqref="AB109">
    <cfRule type="expression" dxfId="591" priority="129">
      <formula>AND(($Z109=2),($AA109=2))</formula>
    </cfRule>
  </conditionalFormatting>
  <conditionalFormatting sqref="AB109">
    <cfRule type="expression" dxfId="590" priority="130">
      <formula>AND(($Z109=2),($AA109=1))</formula>
    </cfRule>
  </conditionalFormatting>
  <conditionalFormatting sqref="AB109">
    <cfRule type="expression" dxfId="589" priority="131">
      <formula>AND(($Z109=1),($AA109=5))</formula>
    </cfRule>
  </conditionalFormatting>
  <conditionalFormatting sqref="AB109">
    <cfRule type="expression" dxfId="588" priority="132">
      <formula>AND(($Z109=1),($AA109=4))</formula>
    </cfRule>
  </conditionalFormatting>
  <conditionalFormatting sqref="AB109">
    <cfRule type="expression" dxfId="587" priority="133">
      <formula>AND(($Z109=1),($AA109=3))</formula>
    </cfRule>
  </conditionalFormatting>
  <conditionalFormatting sqref="AB109">
    <cfRule type="expression" dxfId="586" priority="134">
      <formula>AND(($Z109=1),($AA109=2))</formula>
    </cfRule>
  </conditionalFormatting>
  <conditionalFormatting sqref="AB109">
    <cfRule type="expression" dxfId="585" priority="135">
      <formula>AND(($Z109=1),($AA109=1))</formula>
    </cfRule>
  </conditionalFormatting>
  <conditionalFormatting sqref="AB114">
    <cfRule type="expression" dxfId="584" priority="136">
      <formula>AND(($Z114=5),($AA114=5))</formula>
    </cfRule>
  </conditionalFormatting>
  <conditionalFormatting sqref="AB114">
    <cfRule type="expression" dxfId="583" priority="137">
      <formula>AND(($Z114=5),($AA114=4))</formula>
    </cfRule>
  </conditionalFormatting>
  <conditionalFormatting sqref="AB114">
    <cfRule type="expression" dxfId="582" priority="138">
      <formula>AND(($Z114=5),($AA114=3))</formula>
    </cfRule>
  </conditionalFormatting>
  <conditionalFormatting sqref="AB114">
    <cfRule type="expression" dxfId="581" priority="139">
      <formula>AND(($Z114=5),($AA114=2))</formula>
    </cfRule>
  </conditionalFormatting>
  <conditionalFormatting sqref="AB114">
    <cfRule type="expression" dxfId="580" priority="140">
      <formula>AND(($Z114=5),($AA114=1))</formula>
    </cfRule>
  </conditionalFormatting>
  <conditionalFormatting sqref="AB114">
    <cfRule type="expression" dxfId="579" priority="141">
      <formula>AND(($Z114=4),($AA114=5))</formula>
    </cfRule>
  </conditionalFormatting>
  <conditionalFormatting sqref="AB114">
    <cfRule type="expression" dxfId="578" priority="142">
      <formula>AND(($Z114=4),($AA114=4))</formula>
    </cfRule>
  </conditionalFormatting>
  <conditionalFormatting sqref="AB114">
    <cfRule type="expression" dxfId="577" priority="143">
      <formula>AND(($Z114=4),($AA114=3))</formula>
    </cfRule>
  </conditionalFormatting>
  <conditionalFormatting sqref="AB114">
    <cfRule type="expression" dxfId="576" priority="144">
      <formula>AND(($Z114=4),($AA114=2))</formula>
    </cfRule>
  </conditionalFormatting>
  <conditionalFormatting sqref="AB114">
    <cfRule type="expression" dxfId="575" priority="145">
      <formula>AND(($Z114=4),($AA114=1))</formula>
    </cfRule>
  </conditionalFormatting>
  <conditionalFormatting sqref="AB114">
    <cfRule type="expression" dxfId="574" priority="146">
      <formula>AND(($Z114=3),($AA114=5))</formula>
    </cfRule>
  </conditionalFormatting>
  <conditionalFormatting sqref="AB114">
    <cfRule type="expression" dxfId="573" priority="147">
      <formula>AND(($Z114=3),($AA114=4))</formula>
    </cfRule>
  </conditionalFormatting>
  <conditionalFormatting sqref="AB114">
    <cfRule type="expression" dxfId="572" priority="148">
      <formula>AND(($Z114=3),($AA114=3))</formula>
    </cfRule>
  </conditionalFormatting>
  <conditionalFormatting sqref="AB114">
    <cfRule type="expression" dxfId="571" priority="149">
      <formula>AND(($Z114=3),($AA114=2))</formula>
    </cfRule>
  </conditionalFormatting>
  <conditionalFormatting sqref="AB114">
    <cfRule type="expression" dxfId="570" priority="150">
      <formula>AND(($Z114=3),($AA114=1))</formula>
    </cfRule>
  </conditionalFormatting>
  <conditionalFormatting sqref="AB114">
    <cfRule type="expression" dxfId="569" priority="151">
      <formula>AND(($Z114=2),($AA114=5))</formula>
    </cfRule>
  </conditionalFormatting>
  <conditionalFormatting sqref="AB114">
    <cfRule type="expression" dxfId="568" priority="152">
      <formula>AND(($Z114=2),($AA114=4))</formula>
    </cfRule>
  </conditionalFormatting>
  <conditionalFormatting sqref="AB114">
    <cfRule type="expression" dxfId="567" priority="153">
      <formula>AND(($Z114=2),($AA114=3))</formula>
    </cfRule>
  </conditionalFormatting>
  <conditionalFormatting sqref="AB114">
    <cfRule type="expression" dxfId="566" priority="154">
      <formula>AND(($Z114=2),($AA114=2))</formula>
    </cfRule>
  </conditionalFormatting>
  <conditionalFormatting sqref="AB114">
    <cfRule type="expression" dxfId="565" priority="155">
      <formula>AND(($Z114=2),($AA114=1))</formula>
    </cfRule>
  </conditionalFormatting>
  <conditionalFormatting sqref="AB114">
    <cfRule type="expression" dxfId="564" priority="156">
      <formula>AND(($Z114=1),($AA114=5))</formula>
    </cfRule>
  </conditionalFormatting>
  <conditionalFormatting sqref="AB114">
    <cfRule type="expression" dxfId="563" priority="157">
      <formula>AND(($Z114=1),($AA114=4))</formula>
    </cfRule>
  </conditionalFormatting>
  <conditionalFormatting sqref="AB114">
    <cfRule type="expression" dxfId="562" priority="158">
      <formula>AND(($Z114=1),($AA114=3))</formula>
    </cfRule>
  </conditionalFormatting>
  <conditionalFormatting sqref="AB114">
    <cfRule type="expression" dxfId="561" priority="159">
      <formula>AND(($Z114=1),($AA114=2))</formula>
    </cfRule>
  </conditionalFormatting>
  <conditionalFormatting sqref="AB114">
    <cfRule type="expression" dxfId="560" priority="160">
      <formula>AND(($Z114=1),($AA114=1))</formula>
    </cfRule>
  </conditionalFormatting>
  <conditionalFormatting sqref="AB119">
    <cfRule type="expression" dxfId="559" priority="161">
      <formula>AND(($Z119=5),($AA119=5))</formula>
    </cfRule>
  </conditionalFormatting>
  <conditionalFormatting sqref="AB119">
    <cfRule type="expression" dxfId="558" priority="162">
      <formula>AND(($Z119=5),($AA119=4))</formula>
    </cfRule>
  </conditionalFormatting>
  <conditionalFormatting sqref="AB119">
    <cfRule type="expression" dxfId="557" priority="163">
      <formula>AND(($Z119=5),($AA119=3))</formula>
    </cfRule>
  </conditionalFormatting>
  <conditionalFormatting sqref="AB119">
    <cfRule type="expression" dxfId="556" priority="164">
      <formula>AND(($Z119=5),($AA119=2))</formula>
    </cfRule>
  </conditionalFormatting>
  <conditionalFormatting sqref="AB119">
    <cfRule type="expression" dxfId="555" priority="165">
      <formula>AND(($Z119=5),($AA119=1))</formula>
    </cfRule>
  </conditionalFormatting>
  <conditionalFormatting sqref="AB119">
    <cfRule type="expression" dxfId="554" priority="166">
      <formula>AND(($Z119=4),($AA119=5))</formula>
    </cfRule>
  </conditionalFormatting>
  <conditionalFormatting sqref="AB119">
    <cfRule type="expression" dxfId="553" priority="167">
      <formula>AND(($Z119=4),($AA119=4))</formula>
    </cfRule>
  </conditionalFormatting>
  <conditionalFormatting sqref="AB119">
    <cfRule type="expression" dxfId="552" priority="168">
      <formula>AND(($Z119=4),($AA119=3))</formula>
    </cfRule>
  </conditionalFormatting>
  <conditionalFormatting sqref="AB119">
    <cfRule type="expression" dxfId="551" priority="169">
      <formula>AND(($Z119=4),($AA119=2))</formula>
    </cfRule>
  </conditionalFormatting>
  <conditionalFormatting sqref="AB119">
    <cfRule type="expression" dxfId="550" priority="170">
      <formula>AND(($Z119=4),($AA119=1))</formula>
    </cfRule>
  </conditionalFormatting>
  <conditionalFormatting sqref="AB119">
    <cfRule type="expression" dxfId="549" priority="171">
      <formula>AND(($Z119=3),($AA119=5))</formula>
    </cfRule>
  </conditionalFormatting>
  <conditionalFormatting sqref="AB119">
    <cfRule type="expression" dxfId="548" priority="172">
      <formula>AND(($Z119=3),($AA119=4))</formula>
    </cfRule>
  </conditionalFormatting>
  <conditionalFormatting sqref="AB119">
    <cfRule type="expression" dxfId="547" priority="173">
      <formula>AND(($Z119=3),($AA119=3))</formula>
    </cfRule>
  </conditionalFormatting>
  <conditionalFormatting sqref="AB119">
    <cfRule type="expression" dxfId="546" priority="174">
      <formula>AND(($Z119=3),($AA119=2))</formula>
    </cfRule>
  </conditionalFormatting>
  <conditionalFormatting sqref="AB119">
    <cfRule type="expression" dxfId="545" priority="175">
      <formula>AND(($Z119=3),($AA119=1))</formula>
    </cfRule>
  </conditionalFormatting>
  <conditionalFormatting sqref="AB119">
    <cfRule type="expression" dxfId="544" priority="176">
      <formula>AND(($Z119=2),($AA119=5))</formula>
    </cfRule>
  </conditionalFormatting>
  <conditionalFormatting sqref="AB119">
    <cfRule type="expression" dxfId="543" priority="177">
      <formula>AND(($Z119=2),($AA119=4))</formula>
    </cfRule>
  </conditionalFormatting>
  <conditionalFormatting sqref="AB119">
    <cfRule type="expression" dxfId="542" priority="178">
      <formula>AND(($Z119=2),($AA119=3))</formula>
    </cfRule>
  </conditionalFormatting>
  <conditionalFormatting sqref="AB119">
    <cfRule type="expression" dxfId="541" priority="179">
      <formula>AND(($Z119=2),($AA119=2))</formula>
    </cfRule>
  </conditionalFormatting>
  <conditionalFormatting sqref="AB119">
    <cfRule type="expression" dxfId="540" priority="180">
      <formula>AND(($Z119=2),($AA119=1))</formula>
    </cfRule>
  </conditionalFormatting>
  <conditionalFormatting sqref="AB119">
    <cfRule type="expression" dxfId="539" priority="181">
      <formula>AND(($Z119=1),($AA119=5))</formula>
    </cfRule>
  </conditionalFormatting>
  <conditionalFormatting sqref="AB119">
    <cfRule type="expression" dxfId="538" priority="182">
      <formula>AND(($Z119=1),($AA119=4))</formula>
    </cfRule>
  </conditionalFormatting>
  <conditionalFormatting sqref="AB119">
    <cfRule type="expression" dxfId="537" priority="183">
      <formula>AND(($Z119=1),($AA119=3))</formula>
    </cfRule>
  </conditionalFormatting>
  <conditionalFormatting sqref="AB119">
    <cfRule type="expression" dxfId="536" priority="184">
      <formula>AND(($Z119=1),($AA119=2))</formula>
    </cfRule>
  </conditionalFormatting>
  <conditionalFormatting sqref="AB119">
    <cfRule type="expression" dxfId="535" priority="185">
      <formula>AND(($Z119=1),($AA119=1))</formula>
    </cfRule>
  </conditionalFormatting>
  <conditionalFormatting sqref="AB74">
    <cfRule type="expression" dxfId="534" priority="186">
      <formula>AND(($Z74=5),($AA74=5))</formula>
    </cfRule>
  </conditionalFormatting>
  <conditionalFormatting sqref="AB74">
    <cfRule type="expression" dxfId="533" priority="187">
      <formula>AND(($Z74=5),($AA74=4))</formula>
    </cfRule>
  </conditionalFormatting>
  <conditionalFormatting sqref="AB74">
    <cfRule type="expression" dxfId="532" priority="188">
      <formula>AND(($Z74=5),($AA74=3))</formula>
    </cfRule>
  </conditionalFormatting>
  <conditionalFormatting sqref="AB74">
    <cfRule type="expression" dxfId="531" priority="189">
      <formula>AND(($Z74=5),($AA74=2))</formula>
    </cfRule>
  </conditionalFormatting>
  <conditionalFormatting sqref="AB74">
    <cfRule type="expression" dxfId="530" priority="190">
      <formula>AND(($Z74=5),($AA74=1))</formula>
    </cfRule>
  </conditionalFormatting>
  <conditionalFormatting sqref="AB74">
    <cfRule type="expression" dxfId="529" priority="191">
      <formula>AND(($Z74=4),($AA74=5))</formula>
    </cfRule>
  </conditionalFormatting>
  <conditionalFormatting sqref="AB74">
    <cfRule type="expression" dxfId="528" priority="192">
      <formula>AND(($Z74=4),($AA74=4))</formula>
    </cfRule>
  </conditionalFormatting>
  <conditionalFormatting sqref="AB74">
    <cfRule type="expression" dxfId="527" priority="193">
      <formula>AND(($Z74=4),($AA74=3))</formula>
    </cfRule>
  </conditionalFormatting>
  <conditionalFormatting sqref="AB74">
    <cfRule type="expression" dxfId="526" priority="194">
      <formula>AND(($Z74=4),($AA74=2))</formula>
    </cfRule>
  </conditionalFormatting>
  <conditionalFormatting sqref="AB74">
    <cfRule type="expression" dxfId="525" priority="195">
      <formula>AND(($Z74=4),($AA74=1))</formula>
    </cfRule>
  </conditionalFormatting>
  <conditionalFormatting sqref="AB74">
    <cfRule type="expression" dxfId="524" priority="196">
      <formula>AND(($Z74=3),($AA74=5))</formula>
    </cfRule>
  </conditionalFormatting>
  <conditionalFormatting sqref="AB74">
    <cfRule type="expression" dxfId="523" priority="197">
      <formula>AND(($Z74=3),($AA74=4))</formula>
    </cfRule>
  </conditionalFormatting>
  <conditionalFormatting sqref="AB74">
    <cfRule type="expression" dxfId="522" priority="198">
      <formula>AND(($Z74=3),($AA74=3))</formula>
    </cfRule>
  </conditionalFormatting>
  <conditionalFormatting sqref="AB74">
    <cfRule type="expression" dxfId="521" priority="199">
      <formula>AND(($Z74=3),($AA74=2))</formula>
    </cfRule>
  </conditionalFormatting>
  <conditionalFormatting sqref="AB74">
    <cfRule type="expression" dxfId="520" priority="200">
      <formula>AND(($Z74=3),($AA74=1))</formula>
    </cfRule>
  </conditionalFormatting>
  <conditionalFormatting sqref="AB74">
    <cfRule type="expression" dxfId="519" priority="201">
      <formula>AND(($Z74=2),($AA74=5))</formula>
    </cfRule>
  </conditionalFormatting>
  <conditionalFormatting sqref="AB74">
    <cfRule type="expression" dxfId="518" priority="202">
      <formula>AND(($Z74=2),($AA74=4))</formula>
    </cfRule>
  </conditionalFormatting>
  <conditionalFormatting sqref="AB74">
    <cfRule type="expression" dxfId="517" priority="203">
      <formula>AND(($Z74=2),($AA74=3))</formula>
    </cfRule>
  </conditionalFormatting>
  <conditionalFormatting sqref="AB74">
    <cfRule type="expression" dxfId="516" priority="204">
      <formula>AND(($Z74=2),($AA74=2))</formula>
    </cfRule>
  </conditionalFormatting>
  <conditionalFormatting sqref="AB74">
    <cfRule type="expression" dxfId="515" priority="205">
      <formula>AND(($Z74=2),($AA74=1))</formula>
    </cfRule>
  </conditionalFormatting>
  <conditionalFormatting sqref="AB74">
    <cfRule type="expression" dxfId="514" priority="206">
      <formula>AND(($Z74=1),($AA74=5))</formula>
    </cfRule>
  </conditionalFormatting>
  <conditionalFormatting sqref="AB74">
    <cfRule type="expression" dxfId="513" priority="207">
      <formula>AND(($Z74=1),($AA74=4))</formula>
    </cfRule>
  </conditionalFormatting>
  <conditionalFormatting sqref="AB74">
    <cfRule type="expression" dxfId="512" priority="208">
      <formula>AND(($Z74=1),($AA74=3))</formula>
    </cfRule>
  </conditionalFormatting>
  <conditionalFormatting sqref="AB74">
    <cfRule type="expression" dxfId="511" priority="209">
      <formula>AND(($Z74=1),($AA74=2))</formula>
    </cfRule>
  </conditionalFormatting>
  <conditionalFormatting sqref="AB74">
    <cfRule type="expression" dxfId="510" priority="210">
      <formula>AND(($Z74=1),($AA74=1))</formula>
    </cfRule>
  </conditionalFormatting>
  <conditionalFormatting sqref="AB39">
    <cfRule type="expression" dxfId="509" priority="211">
      <formula>AND(($Z39=5),($AA39=5))</formula>
    </cfRule>
  </conditionalFormatting>
  <conditionalFormatting sqref="AB39">
    <cfRule type="expression" dxfId="508" priority="212">
      <formula>AND(($Z39=5),($AA39=4))</formula>
    </cfRule>
  </conditionalFormatting>
  <conditionalFormatting sqref="AB39">
    <cfRule type="expression" dxfId="507" priority="213">
      <formula>AND(($Z39=5),($AA39=3))</formula>
    </cfRule>
  </conditionalFormatting>
  <conditionalFormatting sqref="AB39">
    <cfRule type="expression" dxfId="506" priority="214">
      <formula>AND(($Z39=5),($AA39=2))</formula>
    </cfRule>
  </conditionalFormatting>
  <conditionalFormatting sqref="AB39">
    <cfRule type="expression" dxfId="505" priority="215">
      <formula>AND(($Z39=5),($AA39=1))</formula>
    </cfRule>
  </conditionalFormatting>
  <conditionalFormatting sqref="AB39">
    <cfRule type="expression" dxfId="504" priority="216">
      <formula>AND(($Z39=4),($AA39=5))</formula>
    </cfRule>
  </conditionalFormatting>
  <conditionalFormatting sqref="AB39">
    <cfRule type="expression" dxfId="503" priority="217">
      <formula>AND(($Z39=4),($AA39=4))</formula>
    </cfRule>
  </conditionalFormatting>
  <conditionalFormatting sqref="AB39">
    <cfRule type="expression" dxfId="502" priority="218">
      <formula>AND(($Z39=4),($AA39=3))</formula>
    </cfRule>
  </conditionalFormatting>
  <conditionalFormatting sqref="AB39">
    <cfRule type="expression" dxfId="501" priority="219">
      <formula>AND(($Z39=4),($AA39=2))</formula>
    </cfRule>
  </conditionalFormatting>
  <conditionalFormatting sqref="AB39">
    <cfRule type="expression" dxfId="500" priority="220">
      <formula>AND(($Z39=4),($AA39=1))</formula>
    </cfRule>
  </conditionalFormatting>
  <conditionalFormatting sqref="AB39">
    <cfRule type="expression" dxfId="499" priority="221">
      <formula>AND(($Z39=3),($AA39=5))</formula>
    </cfRule>
  </conditionalFormatting>
  <conditionalFormatting sqref="AB39">
    <cfRule type="expression" dxfId="498" priority="222">
      <formula>AND(($Z39=3),($AA39=4))</formula>
    </cfRule>
  </conditionalFormatting>
  <conditionalFormatting sqref="AB39">
    <cfRule type="expression" dxfId="497" priority="223">
      <formula>AND(($Z39=3),($AA39=3))</formula>
    </cfRule>
  </conditionalFormatting>
  <conditionalFormatting sqref="AB39">
    <cfRule type="expression" dxfId="496" priority="224">
      <formula>AND(($Z39=3),($AA39=2))</formula>
    </cfRule>
  </conditionalFormatting>
  <conditionalFormatting sqref="AB39">
    <cfRule type="expression" dxfId="495" priority="225">
      <formula>AND(($Z39=3),($AA39=1))</formula>
    </cfRule>
  </conditionalFormatting>
  <conditionalFormatting sqref="AB39">
    <cfRule type="expression" dxfId="494" priority="226">
      <formula>AND(($Z39=2),($AA39=5))</formula>
    </cfRule>
  </conditionalFormatting>
  <conditionalFormatting sqref="AB39">
    <cfRule type="expression" dxfId="493" priority="227">
      <formula>AND(($Z39=2),($AA39=4))</formula>
    </cfRule>
  </conditionalFormatting>
  <conditionalFormatting sqref="AB39">
    <cfRule type="expression" dxfId="492" priority="228">
      <formula>AND(($Z39=2),($AA39=3))</formula>
    </cfRule>
  </conditionalFormatting>
  <conditionalFormatting sqref="AB39">
    <cfRule type="expression" dxfId="491" priority="229">
      <formula>AND(($Z39=2),($AA39=2))</formula>
    </cfRule>
  </conditionalFormatting>
  <conditionalFormatting sqref="AB39">
    <cfRule type="expression" dxfId="490" priority="230">
      <formula>AND(($Z39=2),($AA39=1))</formula>
    </cfRule>
  </conditionalFormatting>
  <conditionalFormatting sqref="AB39">
    <cfRule type="expression" dxfId="489" priority="231">
      <formula>AND(($Z39=1),($AA39=5))</formula>
    </cfRule>
  </conditionalFormatting>
  <conditionalFormatting sqref="AB39">
    <cfRule type="expression" dxfId="488" priority="232">
      <formula>AND(($Z39=1),($AA39=4))</formula>
    </cfRule>
  </conditionalFormatting>
  <conditionalFormatting sqref="AB39">
    <cfRule type="expression" dxfId="487" priority="233">
      <formula>AND(($Z39=1),($AA39=3))</formula>
    </cfRule>
  </conditionalFormatting>
  <conditionalFormatting sqref="AB39">
    <cfRule type="expression" dxfId="486" priority="234">
      <formula>AND(($Z39=1),($AA39=2))</formula>
    </cfRule>
  </conditionalFormatting>
  <conditionalFormatting sqref="AB39">
    <cfRule type="expression" dxfId="485" priority="235">
      <formula>AND(($Z39=1),($AA39=1))</formula>
    </cfRule>
  </conditionalFormatting>
  <conditionalFormatting sqref="AB44">
    <cfRule type="expression" dxfId="484" priority="236">
      <formula>AND(($Z44=5),($AA44=5))</formula>
    </cfRule>
  </conditionalFormatting>
  <conditionalFormatting sqref="AB44">
    <cfRule type="expression" dxfId="483" priority="237">
      <formula>AND(($Z44=5),($AA44=4))</formula>
    </cfRule>
  </conditionalFormatting>
  <conditionalFormatting sqref="AB44">
    <cfRule type="expression" dxfId="482" priority="238">
      <formula>AND(($Z44=5),($AA44=3))</formula>
    </cfRule>
  </conditionalFormatting>
  <conditionalFormatting sqref="AB44">
    <cfRule type="expression" dxfId="481" priority="239">
      <formula>AND(($Z44=5),($AA44=2))</formula>
    </cfRule>
  </conditionalFormatting>
  <conditionalFormatting sqref="AB44">
    <cfRule type="expression" dxfId="480" priority="240">
      <formula>AND(($Z44=5),($AA44=1))</formula>
    </cfRule>
  </conditionalFormatting>
  <conditionalFormatting sqref="AB44">
    <cfRule type="expression" dxfId="479" priority="241">
      <formula>AND(($Z44=4),($AA44=5))</formula>
    </cfRule>
  </conditionalFormatting>
  <conditionalFormatting sqref="AB44">
    <cfRule type="expression" dxfId="478" priority="242">
      <formula>AND(($Z44=4),($AA44=4))</formula>
    </cfRule>
  </conditionalFormatting>
  <conditionalFormatting sqref="AB44">
    <cfRule type="expression" dxfId="477" priority="243">
      <formula>AND(($Z44=4),($AA44=3))</formula>
    </cfRule>
  </conditionalFormatting>
  <conditionalFormatting sqref="AB44">
    <cfRule type="expression" dxfId="476" priority="244">
      <formula>AND(($Z44=4),($AA44=2))</formula>
    </cfRule>
  </conditionalFormatting>
  <conditionalFormatting sqref="AB44">
    <cfRule type="expression" dxfId="475" priority="245">
      <formula>AND(($Z44=4),($AA44=1))</formula>
    </cfRule>
  </conditionalFormatting>
  <conditionalFormatting sqref="AB44">
    <cfRule type="expression" dxfId="474" priority="246">
      <formula>AND(($Z44=3),($AA44=5))</formula>
    </cfRule>
  </conditionalFormatting>
  <conditionalFormatting sqref="AB44">
    <cfRule type="expression" dxfId="473" priority="247">
      <formula>AND(($Z44=3),($AA44=4))</formula>
    </cfRule>
  </conditionalFormatting>
  <conditionalFormatting sqref="AB44">
    <cfRule type="expression" dxfId="472" priority="248">
      <formula>AND(($Z44=3),($AA44=3))</formula>
    </cfRule>
  </conditionalFormatting>
  <conditionalFormatting sqref="AB44">
    <cfRule type="expression" dxfId="471" priority="249">
      <formula>AND(($Z44=3),($AA44=2))</formula>
    </cfRule>
  </conditionalFormatting>
  <conditionalFormatting sqref="AB44">
    <cfRule type="expression" dxfId="470" priority="250">
      <formula>AND(($Z44=3),($AA44=1))</formula>
    </cfRule>
  </conditionalFormatting>
  <conditionalFormatting sqref="AB44">
    <cfRule type="expression" dxfId="469" priority="251">
      <formula>AND(($Z44=2),($AA44=5))</formula>
    </cfRule>
  </conditionalFormatting>
  <conditionalFormatting sqref="AB44">
    <cfRule type="expression" dxfId="468" priority="252">
      <formula>AND(($Z44=2),($AA44=4))</formula>
    </cfRule>
  </conditionalFormatting>
  <conditionalFormatting sqref="AB44">
    <cfRule type="expression" dxfId="467" priority="253">
      <formula>AND(($Z44=2),($AA44=3))</formula>
    </cfRule>
  </conditionalFormatting>
  <conditionalFormatting sqref="AB44">
    <cfRule type="expression" dxfId="466" priority="254">
      <formula>AND(($Z44=2),($AA44=2))</formula>
    </cfRule>
  </conditionalFormatting>
  <conditionalFormatting sqref="AB44">
    <cfRule type="expression" dxfId="465" priority="255">
      <formula>AND(($Z44=2),($AA44=1))</formula>
    </cfRule>
  </conditionalFormatting>
  <conditionalFormatting sqref="AB44">
    <cfRule type="expression" dxfId="464" priority="256">
      <formula>AND(($Z44=1),($AA44=5))</formula>
    </cfRule>
  </conditionalFormatting>
  <conditionalFormatting sqref="AB44">
    <cfRule type="expression" dxfId="463" priority="257">
      <formula>AND(($Z44=1),($AA44=4))</formula>
    </cfRule>
  </conditionalFormatting>
  <conditionalFormatting sqref="AB44">
    <cfRule type="expression" dxfId="462" priority="258">
      <formula>AND(($Z44=1),($AA44=3))</formula>
    </cfRule>
  </conditionalFormatting>
  <conditionalFormatting sqref="AB44">
    <cfRule type="expression" dxfId="461" priority="259">
      <formula>AND(($Z44=1),($AA44=2))</formula>
    </cfRule>
  </conditionalFormatting>
  <conditionalFormatting sqref="AB44">
    <cfRule type="expression" dxfId="460" priority="260">
      <formula>AND(($Z44=1),($AA44=1))</formula>
    </cfRule>
  </conditionalFormatting>
  <conditionalFormatting sqref="AB49">
    <cfRule type="expression" dxfId="459" priority="261">
      <formula>AND(($Z49=5),($AA49=5))</formula>
    </cfRule>
  </conditionalFormatting>
  <conditionalFormatting sqref="AB49">
    <cfRule type="expression" dxfId="458" priority="262">
      <formula>AND(($Z49=5),($AA49=4))</formula>
    </cfRule>
  </conditionalFormatting>
  <conditionalFormatting sqref="AB49">
    <cfRule type="expression" dxfId="457" priority="263">
      <formula>AND(($Z49=5),($AA49=3))</formula>
    </cfRule>
  </conditionalFormatting>
  <conditionalFormatting sqref="AB49">
    <cfRule type="expression" dxfId="456" priority="264">
      <formula>AND(($Z49=5),($AA49=2))</formula>
    </cfRule>
  </conditionalFormatting>
  <conditionalFormatting sqref="AB49">
    <cfRule type="expression" dxfId="455" priority="265">
      <formula>AND(($Z49=5),($AA49=1))</formula>
    </cfRule>
  </conditionalFormatting>
  <conditionalFormatting sqref="AB49">
    <cfRule type="expression" dxfId="454" priority="266">
      <formula>AND(($Z49=4),($AA49=5))</formula>
    </cfRule>
  </conditionalFormatting>
  <conditionalFormatting sqref="AB49">
    <cfRule type="expression" dxfId="453" priority="267">
      <formula>AND(($Z49=4),($AA49=4))</formula>
    </cfRule>
  </conditionalFormatting>
  <conditionalFormatting sqref="AB49">
    <cfRule type="expression" dxfId="452" priority="268">
      <formula>AND(($Z49=4),($AA49=3))</formula>
    </cfRule>
  </conditionalFormatting>
  <conditionalFormatting sqref="AB49">
    <cfRule type="expression" dxfId="451" priority="269">
      <formula>AND(($Z49=4),($AA49=2))</formula>
    </cfRule>
  </conditionalFormatting>
  <conditionalFormatting sqref="AB49">
    <cfRule type="expression" dxfId="450" priority="270">
      <formula>AND(($Z49=4),($AA49=1))</formula>
    </cfRule>
  </conditionalFormatting>
  <conditionalFormatting sqref="AB49">
    <cfRule type="expression" dxfId="449" priority="271">
      <formula>AND(($Z49=3),($AA49=5))</formula>
    </cfRule>
  </conditionalFormatting>
  <conditionalFormatting sqref="AB49">
    <cfRule type="expression" dxfId="448" priority="272">
      <formula>AND(($Z49=3),($AA49=4))</formula>
    </cfRule>
  </conditionalFormatting>
  <conditionalFormatting sqref="AB49">
    <cfRule type="expression" dxfId="447" priority="273">
      <formula>AND(($Z49=3),($AA49=3))</formula>
    </cfRule>
  </conditionalFormatting>
  <conditionalFormatting sqref="AB49">
    <cfRule type="expression" dxfId="446" priority="274">
      <formula>AND(($Z49=3),($AA49=2))</formula>
    </cfRule>
  </conditionalFormatting>
  <conditionalFormatting sqref="AB49">
    <cfRule type="expression" dxfId="445" priority="275">
      <formula>AND(($Z49=3),($AA49=1))</formula>
    </cfRule>
  </conditionalFormatting>
  <conditionalFormatting sqref="AB49">
    <cfRule type="expression" dxfId="444" priority="276">
      <formula>AND(($Z49=2),($AA49=5))</formula>
    </cfRule>
  </conditionalFormatting>
  <conditionalFormatting sqref="AB49">
    <cfRule type="expression" dxfId="443" priority="277">
      <formula>AND(($Z49=2),($AA49=4))</formula>
    </cfRule>
  </conditionalFormatting>
  <conditionalFormatting sqref="AB49">
    <cfRule type="expression" dxfId="442" priority="278">
      <formula>AND(($Z49=2),($AA49=3))</formula>
    </cfRule>
  </conditionalFormatting>
  <conditionalFormatting sqref="AB49">
    <cfRule type="expression" dxfId="441" priority="279">
      <formula>AND(($Z49=2),($AA49=2))</formula>
    </cfRule>
  </conditionalFormatting>
  <conditionalFormatting sqref="AB49">
    <cfRule type="expression" dxfId="440" priority="280">
      <formula>AND(($Z49=2),($AA49=1))</formula>
    </cfRule>
  </conditionalFormatting>
  <conditionalFormatting sqref="AB49">
    <cfRule type="expression" dxfId="439" priority="281">
      <formula>AND(($Z49=1),($AA49=5))</formula>
    </cfRule>
  </conditionalFormatting>
  <conditionalFormatting sqref="AB49">
    <cfRule type="expression" dxfId="438" priority="282">
      <formula>AND(($Z49=1),($AA49=4))</formula>
    </cfRule>
  </conditionalFormatting>
  <conditionalFormatting sqref="AB49">
    <cfRule type="expression" dxfId="437" priority="283">
      <formula>AND(($Z49=1),($AA49=3))</formula>
    </cfRule>
  </conditionalFormatting>
  <conditionalFormatting sqref="AB49">
    <cfRule type="expression" dxfId="436" priority="284">
      <formula>AND(($Z49=1),($AA49=2))</formula>
    </cfRule>
  </conditionalFormatting>
  <conditionalFormatting sqref="AB49">
    <cfRule type="expression" dxfId="435" priority="285">
      <formula>AND(($Z49=1),($AA49=1))</formula>
    </cfRule>
  </conditionalFormatting>
  <conditionalFormatting sqref="AB54">
    <cfRule type="expression" dxfId="434" priority="286">
      <formula>AND(($Z54=5),($AA54=5))</formula>
    </cfRule>
  </conditionalFormatting>
  <conditionalFormatting sqref="AB54">
    <cfRule type="expression" dxfId="433" priority="287">
      <formula>AND(($Z54=5),($AA54=4))</formula>
    </cfRule>
  </conditionalFormatting>
  <conditionalFormatting sqref="AB54">
    <cfRule type="expression" dxfId="432" priority="288">
      <formula>AND(($Z54=5),($AA54=3))</formula>
    </cfRule>
  </conditionalFormatting>
  <conditionalFormatting sqref="AB54">
    <cfRule type="expression" dxfId="431" priority="289">
      <formula>AND(($Z54=5),($AA54=2))</formula>
    </cfRule>
  </conditionalFormatting>
  <conditionalFormatting sqref="AB54">
    <cfRule type="expression" dxfId="430" priority="290">
      <formula>AND(($Z54=5),($AA54=1))</formula>
    </cfRule>
  </conditionalFormatting>
  <conditionalFormatting sqref="AB54">
    <cfRule type="expression" dxfId="429" priority="291">
      <formula>AND(($Z54=4),($AA54=5))</formula>
    </cfRule>
  </conditionalFormatting>
  <conditionalFormatting sqref="AB54">
    <cfRule type="expression" dxfId="428" priority="292">
      <formula>AND(($Z54=4),($AA54=4))</formula>
    </cfRule>
  </conditionalFormatting>
  <conditionalFormatting sqref="AB54">
    <cfRule type="expression" dxfId="427" priority="293">
      <formula>AND(($Z54=4),($AA54=3))</formula>
    </cfRule>
  </conditionalFormatting>
  <conditionalFormatting sqref="AB54">
    <cfRule type="expression" dxfId="426" priority="294">
      <formula>AND(($Z54=4),($AA54=2))</formula>
    </cfRule>
  </conditionalFormatting>
  <conditionalFormatting sqref="AB54">
    <cfRule type="expression" dxfId="425" priority="295">
      <formula>AND(($Z54=4),($AA54=1))</formula>
    </cfRule>
  </conditionalFormatting>
  <conditionalFormatting sqref="AB54">
    <cfRule type="expression" dxfId="424" priority="296">
      <formula>AND(($Z54=3),($AA54=5))</formula>
    </cfRule>
  </conditionalFormatting>
  <conditionalFormatting sqref="AB54">
    <cfRule type="expression" dxfId="423" priority="297">
      <formula>AND(($Z54=3),($AA54=4))</formula>
    </cfRule>
  </conditionalFormatting>
  <conditionalFormatting sqref="AB54">
    <cfRule type="expression" dxfId="422" priority="298">
      <formula>AND(($Z54=3),($AA54=3))</formula>
    </cfRule>
  </conditionalFormatting>
  <conditionalFormatting sqref="AB54">
    <cfRule type="expression" dxfId="421" priority="299">
      <formula>AND(($Z54=3),($AA54=2))</formula>
    </cfRule>
  </conditionalFormatting>
  <conditionalFormatting sqref="AB54">
    <cfRule type="expression" dxfId="420" priority="300">
      <formula>AND(($Z54=3),($AA54=1))</formula>
    </cfRule>
  </conditionalFormatting>
  <conditionalFormatting sqref="AB54">
    <cfRule type="expression" dxfId="419" priority="301">
      <formula>AND(($Z54=2),($AA54=5))</formula>
    </cfRule>
  </conditionalFormatting>
  <conditionalFormatting sqref="AB54">
    <cfRule type="expression" dxfId="418" priority="302">
      <formula>AND(($Z54=2),($AA54=4))</formula>
    </cfRule>
  </conditionalFormatting>
  <conditionalFormatting sqref="AB54">
    <cfRule type="expression" dxfId="417" priority="303">
      <formula>AND(($Z54=2),($AA54=3))</formula>
    </cfRule>
  </conditionalFormatting>
  <conditionalFormatting sqref="AB54">
    <cfRule type="expression" dxfId="416" priority="304">
      <formula>AND(($Z54=2),($AA54=2))</formula>
    </cfRule>
  </conditionalFormatting>
  <conditionalFormatting sqref="AB54">
    <cfRule type="expression" dxfId="415" priority="305">
      <formula>AND(($Z54=2),($AA54=1))</formula>
    </cfRule>
  </conditionalFormatting>
  <conditionalFormatting sqref="AB54">
    <cfRule type="expression" dxfId="414" priority="306">
      <formula>AND(($Z54=1),($AA54=5))</formula>
    </cfRule>
  </conditionalFormatting>
  <conditionalFormatting sqref="AB54">
    <cfRule type="expression" dxfId="413" priority="307">
      <formula>AND(($Z54=1),($AA54=4))</formula>
    </cfRule>
  </conditionalFormatting>
  <conditionalFormatting sqref="AB54">
    <cfRule type="expression" dxfId="412" priority="308">
      <formula>AND(($Z54=1),($AA54=3))</formula>
    </cfRule>
  </conditionalFormatting>
  <conditionalFormatting sqref="AB54">
    <cfRule type="expression" dxfId="411" priority="309">
      <formula>AND(($Z54=1),($AA54=2))</formula>
    </cfRule>
  </conditionalFormatting>
  <conditionalFormatting sqref="AB54">
    <cfRule type="expression" dxfId="410" priority="310">
      <formula>AND(($Z54=1),($AA54=1))</formula>
    </cfRule>
  </conditionalFormatting>
  <conditionalFormatting sqref="AB59">
    <cfRule type="expression" dxfId="409" priority="311">
      <formula>AND(($Z59=5),($AA59=5))</formula>
    </cfRule>
  </conditionalFormatting>
  <conditionalFormatting sqref="AB59">
    <cfRule type="expression" dxfId="408" priority="312">
      <formula>AND(($Z59=5),($AA59=4))</formula>
    </cfRule>
  </conditionalFormatting>
  <conditionalFormatting sqref="AB59">
    <cfRule type="expression" dxfId="407" priority="313">
      <formula>AND(($Z59=5),($AA59=3))</formula>
    </cfRule>
  </conditionalFormatting>
  <conditionalFormatting sqref="AB59">
    <cfRule type="expression" dxfId="406" priority="314">
      <formula>AND(($Z59=5),($AA59=2))</formula>
    </cfRule>
  </conditionalFormatting>
  <conditionalFormatting sqref="AB59">
    <cfRule type="expression" dxfId="405" priority="315">
      <formula>AND(($Z59=5),($AA59=1))</formula>
    </cfRule>
  </conditionalFormatting>
  <conditionalFormatting sqref="AB59">
    <cfRule type="expression" dxfId="404" priority="316">
      <formula>AND(($Z59=4),($AA59=5))</formula>
    </cfRule>
  </conditionalFormatting>
  <conditionalFormatting sqref="AB59">
    <cfRule type="expression" dxfId="403" priority="317">
      <formula>AND(($Z59=4),($AA59=4))</formula>
    </cfRule>
  </conditionalFormatting>
  <conditionalFormatting sqref="AB59">
    <cfRule type="expression" dxfId="402" priority="318">
      <formula>AND(($Z59=4),($AA59=3))</formula>
    </cfRule>
  </conditionalFormatting>
  <conditionalFormatting sqref="AB59">
    <cfRule type="expression" dxfId="401" priority="319">
      <formula>AND(($Z59=4),($AA59=2))</formula>
    </cfRule>
  </conditionalFormatting>
  <conditionalFormatting sqref="AB59">
    <cfRule type="expression" dxfId="400" priority="320">
      <formula>AND(($Z59=4),($AA59=1))</formula>
    </cfRule>
  </conditionalFormatting>
  <conditionalFormatting sqref="AB59">
    <cfRule type="expression" dxfId="399" priority="321">
      <formula>AND(($Z59=3),($AA59=5))</formula>
    </cfRule>
  </conditionalFormatting>
  <conditionalFormatting sqref="AB59">
    <cfRule type="expression" dxfId="398" priority="322">
      <formula>AND(($Z59=3),($AA59=4))</formula>
    </cfRule>
  </conditionalFormatting>
  <conditionalFormatting sqref="AB59">
    <cfRule type="expression" dxfId="397" priority="323">
      <formula>AND(($Z59=3),($AA59=3))</formula>
    </cfRule>
  </conditionalFormatting>
  <conditionalFormatting sqref="AB59">
    <cfRule type="expression" dxfId="396" priority="324">
      <formula>AND(($Z59=3),($AA59=2))</formula>
    </cfRule>
  </conditionalFormatting>
  <conditionalFormatting sqref="AB59">
    <cfRule type="expression" dxfId="395" priority="325">
      <formula>AND(($Z59=3),($AA59=1))</formula>
    </cfRule>
  </conditionalFormatting>
  <conditionalFormatting sqref="AB59">
    <cfRule type="expression" dxfId="394" priority="326">
      <formula>AND(($Z59=2),($AA59=5))</formula>
    </cfRule>
  </conditionalFormatting>
  <conditionalFormatting sqref="AB59">
    <cfRule type="expression" dxfId="393" priority="327">
      <formula>AND(($Z59=2),($AA59=4))</formula>
    </cfRule>
  </conditionalFormatting>
  <conditionalFormatting sqref="AB59">
    <cfRule type="expression" dxfId="392" priority="328">
      <formula>AND(($Z59=2),($AA59=3))</formula>
    </cfRule>
  </conditionalFormatting>
  <conditionalFormatting sqref="AB59">
    <cfRule type="expression" dxfId="391" priority="329">
      <formula>AND(($Z59=2),($AA59=2))</formula>
    </cfRule>
  </conditionalFormatting>
  <conditionalFormatting sqref="AB59">
    <cfRule type="expression" dxfId="390" priority="330">
      <formula>AND(($Z59=2),($AA59=1))</formula>
    </cfRule>
  </conditionalFormatting>
  <conditionalFormatting sqref="AB59">
    <cfRule type="expression" dxfId="389" priority="331">
      <formula>AND(($Z59=1),($AA59=5))</formula>
    </cfRule>
  </conditionalFormatting>
  <conditionalFormatting sqref="AB59">
    <cfRule type="expression" dxfId="388" priority="332">
      <formula>AND(($Z59=1),($AA59=4))</formula>
    </cfRule>
  </conditionalFormatting>
  <conditionalFormatting sqref="AB59">
    <cfRule type="expression" dxfId="387" priority="333">
      <formula>AND(($Z59=1),($AA59=3))</formula>
    </cfRule>
  </conditionalFormatting>
  <conditionalFormatting sqref="AB59">
    <cfRule type="expression" dxfId="386" priority="334">
      <formula>AND(($Z59=1),($AA59=2))</formula>
    </cfRule>
  </conditionalFormatting>
  <conditionalFormatting sqref="AB59">
    <cfRule type="expression" dxfId="385" priority="335">
      <formula>AND(($Z59=1),($AA59=1))</formula>
    </cfRule>
  </conditionalFormatting>
  <conditionalFormatting sqref="AB64">
    <cfRule type="expression" dxfId="384" priority="336">
      <formula>AND(($Z64=5),($AA64=5))</formula>
    </cfRule>
  </conditionalFormatting>
  <conditionalFormatting sqref="AB64">
    <cfRule type="expression" dxfId="383" priority="337">
      <formula>AND(($Z64=5),($AA64=4))</formula>
    </cfRule>
  </conditionalFormatting>
  <conditionalFormatting sqref="AB64">
    <cfRule type="expression" dxfId="382" priority="338">
      <formula>AND(($Z64=5),($AA64=3))</formula>
    </cfRule>
  </conditionalFormatting>
  <conditionalFormatting sqref="AB64">
    <cfRule type="expression" dxfId="381" priority="339">
      <formula>AND(($Z64=5),($AA64=2))</formula>
    </cfRule>
  </conditionalFormatting>
  <conditionalFormatting sqref="AB64">
    <cfRule type="expression" dxfId="380" priority="340">
      <formula>AND(($Z64=5),($AA64=1))</formula>
    </cfRule>
  </conditionalFormatting>
  <conditionalFormatting sqref="AB64">
    <cfRule type="expression" dxfId="379" priority="341">
      <formula>AND(($Z64=4),($AA64=5))</formula>
    </cfRule>
  </conditionalFormatting>
  <conditionalFormatting sqref="AB64">
    <cfRule type="expression" dxfId="378" priority="342">
      <formula>AND(($Z64=4),($AA64=4))</formula>
    </cfRule>
  </conditionalFormatting>
  <conditionalFormatting sqref="AB64">
    <cfRule type="expression" dxfId="377" priority="343">
      <formula>AND(($Z64=4),($AA64=3))</formula>
    </cfRule>
  </conditionalFormatting>
  <conditionalFormatting sqref="AB64">
    <cfRule type="expression" dxfId="376" priority="344">
      <formula>AND(($Z64=4),($AA64=2))</formula>
    </cfRule>
  </conditionalFormatting>
  <conditionalFormatting sqref="AB64">
    <cfRule type="expression" dxfId="375" priority="345">
      <formula>AND(($Z64=4),($AA64=1))</formula>
    </cfRule>
  </conditionalFormatting>
  <conditionalFormatting sqref="AB64">
    <cfRule type="expression" dxfId="374" priority="346">
      <formula>AND(($Z64=3),($AA64=5))</formula>
    </cfRule>
  </conditionalFormatting>
  <conditionalFormatting sqref="AB64">
    <cfRule type="expression" dxfId="373" priority="347">
      <formula>AND(($Z64=3),($AA64=4))</formula>
    </cfRule>
  </conditionalFormatting>
  <conditionalFormatting sqref="AB64">
    <cfRule type="expression" dxfId="372" priority="348">
      <formula>AND(($Z64=3),($AA64=3))</formula>
    </cfRule>
  </conditionalFormatting>
  <conditionalFormatting sqref="AB64">
    <cfRule type="expression" dxfId="371" priority="349">
      <formula>AND(($Z64=3),($AA64=2))</formula>
    </cfRule>
  </conditionalFormatting>
  <conditionalFormatting sqref="AB64">
    <cfRule type="expression" dxfId="370" priority="350">
      <formula>AND(($Z64=3),($AA64=1))</formula>
    </cfRule>
  </conditionalFormatting>
  <conditionalFormatting sqref="AB64">
    <cfRule type="expression" dxfId="369" priority="351">
      <formula>AND(($Z64=2),($AA64=5))</formula>
    </cfRule>
  </conditionalFormatting>
  <conditionalFormatting sqref="AB64">
    <cfRule type="expression" dxfId="368" priority="352">
      <formula>AND(($Z64=2),($AA64=4))</formula>
    </cfRule>
  </conditionalFormatting>
  <conditionalFormatting sqref="AB64">
    <cfRule type="expression" dxfId="367" priority="353">
      <formula>AND(($Z64=2),($AA64=3))</formula>
    </cfRule>
  </conditionalFormatting>
  <conditionalFormatting sqref="AB64">
    <cfRule type="expression" dxfId="366" priority="354">
      <formula>AND(($Z64=2),($AA64=2))</formula>
    </cfRule>
  </conditionalFormatting>
  <conditionalFormatting sqref="AB64">
    <cfRule type="expression" dxfId="365" priority="355">
      <formula>AND(($Z64=2),($AA64=1))</formula>
    </cfRule>
  </conditionalFormatting>
  <conditionalFormatting sqref="AB64">
    <cfRule type="expression" dxfId="364" priority="356">
      <formula>AND(($Z64=1),($AA64=5))</formula>
    </cfRule>
  </conditionalFormatting>
  <conditionalFormatting sqref="AB64">
    <cfRule type="expression" dxfId="363" priority="357">
      <formula>AND(($Z64=1),($AA64=4))</formula>
    </cfRule>
  </conditionalFormatting>
  <conditionalFormatting sqref="AB64">
    <cfRule type="expression" dxfId="362" priority="358">
      <formula>AND(($Z64=1),($AA64=3))</formula>
    </cfRule>
  </conditionalFormatting>
  <conditionalFormatting sqref="AB64">
    <cfRule type="expression" dxfId="361" priority="359">
      <formula>AND(($Z64=1),($AA64=2))</formula>
    </cfRule>
  </conditionalFormatting>
  <conditionalFormatting sqref="AB64">
    <cfRule type="expression" dxfId="360" priority="360">
      <formula>AND(($Z64=1),($AA64=1))</formula>
    </cfRule>
  </conditionalFormatting>
  <conditionalFormatting sqref="AB69">
    <cfRule type="expression" dxfId="359" priority="361">
      <formula>AND(($Z69=5),($AA69=5))</formula>
    </cfRule>
  </conditionalFormatting>
  <conditionalFormatting sqref="AB69">
    <cfRule type="expression" dxfId="358" priority="362">
      <formula>AND(($Z69=5),($AA69=4))</formula>
    </cfRule>
  </conditionalFormatting>
  <conditionalFormatting sqref="AB69">
    <cfRule type="expression" dxfId="357" priority="363">
      <formula>AND(($Z69=5),($AA69=3))</formula>
    </cfRule>
  </conditionalFormatting>
  <conditionalFormatting sqref="AB69">
    <cfRule type="expression" dxfId="356" priority="364">
      <formula>AND(($Z69=5),($AA69=2))</formula>
    </cfRule>
  </conditionalFormatting>
  <conditionalFormatting sqref="AB69">
    <cfRule type="expression" dxfId="355" priority="365">
      <formula>AND(($Z69=5),($AA69=1))</formula>
    </cfRule>
  </conditionalFormatting>
  <conditionalFormatting sqref="AB69">
    <cfRule type="expression" dxfId="354" priority="366">
      <formula>AND(($Z69=4),($AA69=5))</formula>
    </cfRule>
  </conditionalFormatting>
  <conditionalFormatting sqref="AB69">
    <cfRule type="expression" dxfId="353" priority="367">
      <formula>AND(($Z69=4),($AA69=4))</formula>
    </cfRule>
  </conditionalFormatting>
  <conditionalFormatting sqref="AB69">
    <cfRule type="expression" dxfId="352" priority="368">
      <formula>AND(($Z69=4),($AA69=3))</formula>
    </cfRule>
  </conditionalFormatting>
  <conditionalFormatting sqref="AB69">
    <cfRule type="expression" dxfId="351" priority="369">
      <formula>AND(($Z69=4),($AA69=2))</formula>
    </cfRule>
  </conditionalFormatting>
  <conditionalFormatting sqref="AB69">
    <cfRule type="expression" dxfId="350" priority="370">
      <formula>AND(($Z69=4),($AA69=1))</formula>
    </cfRule>
  </conditionalFormatting>
  <conditionalFormatting sqref="AB69">
    <cfRule type="expression" dxfId="349" priority="371">
      <formula>AND(($Z69=3),($AA69=5))</formula>
    </cfRule>
  </conditionalFormatting>
  <conditionalFormatting sqref="AB69">
    <cfRule type="expression" dxfId="348" priority="372">
      <formula>AND(($Z69=3),($AA69=4))</formula>
    </cfRule>
  </conditionalFormatting>
  <conditionalFormatting sqref="AB69">
    <cfRule type="expression" dxfId="347" priority="373">
      <formula>AND(($Z69=3),($AA69=3))</formula>
    </cfRule>
  </conditionalFormatting>
  <conditionalFormatting sqref="AB69">
    <cfRule type="expression" dxfId="346" priority="374">
      <formula>AND(($Z69=3),($AA69=2))</formula>
    </cfRule>
  </conditionalFormatting>
  <conditionalFormatting sqref="AB69">
    <cfRule type="expression" dxfId="345" priority="375">
      <formula>AND(($Z69=3),($AA69=1))</formula>
    </cfRule>
  </conditionalFormatting>
  <conditionalFormatting sqref="AB69">
    <cfRule type="expression" dxfId="344" priority="376">
      <formula>AND(($Z69=2),($AA69=5))</formula>
    </cfRule>
  </conditionalFormatting>
  <conditionalFormatting sqref="AB69">
    <cfRule type="expression" dxfId="343" priority="377">
      <formula>AND(($Z69=2),($AA69=4))</formula>
    </cfRule>
  </conditionalFormatting>
  <conditionalFormatting sqref="AB69">
    <cfRule type="expression" dxfId="342" priority="378">
      <formula>AND(($Z69=2),($AA69=3))</formula>
    </cfRule>
  </conditionalFormatting>
  <conditionalFormatting sqref="AB69">
    <cfRule type="expression" dxfId="341" priority="379">
      <formula>AND(($Z69=2),($AA69=2))</formula>
    </cfRule>
  </conditionalFormatting>
  <conditionalFormatting sqref="AB69">
    <cfRule type="expression" dxfId="340" priority="380">
      <formula>AND(($Z69=2),($AA69=1))</formula>
    </cfRule>
  </conditionalFormatting>
  <conditionalFormatting sqref="AB69">
    <cfRule type="expression" dxfId="339" priority="381">
      <formula>AND(($Z69=1),($AA69=5))</formula>
    </cfRule>
  </conditionalFormatting>
  <conditionalFormatting sqref="AB69">
    <cfRule type="expression" dxfId="338" priority="382">
      <formula>AND(($Z69=1),($AA69=4))</formula>
    </cfRule>
  </conditionalFormatting>
  <conditionalFormatting sqref="AB69">
    <cfRule type="expression" dxfId="337" priority="383">
      <formula>AND(($Z69=1),($AA69=3))</formula>
    </cfRule>
  </conditionalFormatting>
  <conditionalFormatting sqref="AB69">
    <cfRule type="expression" dxfId="336" priority="384">
      <formula>AND(($Z69=1),($AA69=2))</formula>
    </cfRule>
  </conditionalFormatting>
  <conditionalFormatting sqref="AB69">
    <cfRule type="expression" dxfId="335" priority="385">
      <formula>AND(($Z69=1),($AA69=1))</formula>
    </cfRule>
  </conditionalFormatting>
  <conditionalFormatting sqref="AB79">
    <cfRule type="expression" dxfId="334" priority="386">
      <formula>AND(($Z79=5),($AA79=5))</formula>
    </cfRule>
  </conditionalFormatting>
  <conditionalFormatting sqref="AB79">
    <cfRule type="expression" dxfId="333" priority="387">
      <formula>AND(($Z79=5),($AA79=4))</formula>
    </cfRule>
  </conditionalFormatting>
  <conditionalFormatting sqref="AB79">
    <cfRule type="expression" dxfId="332" priority="388">
      <formula>AND(($Z79=5),($AA79=3))</formula>
    </cfRule>
  </conditionalFormatting>
  <conditionalFormatting sqref="AB79">
    <cfRule type="expression" dxfId="331" priority="389">
      <formula>AND(($Z79=5),($AA79=2))</formula>
    </cfRule>
  </conditionalFormatting>
  <conditionalFormatting sqref="AB79">
    <cfRule type="expression" dxfId="330" priority="390">
      <formula>AND(($Z79=5),($AA79=1))</formula>
    </cfRule>
  </conditionalFormatting>
  <conditionalFormatting sqref="AB79">
    <cfRule type="expression" dxfId="329" priority="391">
      <formula>AND(($Z79=4),($AA79=5))</formula>
    </cfRule>
  </conditionalFormatting>
  <conditionalFormatting sqref="AB79">
    <cfRule type="expression" dxfId="328" priority="392">
      <formula>AND(($Z79=4),($AA79=4))</formula>
    </cfRule>
  </conditionalFormatting>
  <conditionalFormatting sqref="AB79">
    <cfRule type="expression" dxfId="327" priority="393">
      <formula>AND(($Z79=4),($AA79=3))</formula>
    </cfRule>
  </conditionalFormatting>
  <conditionalFormatting sqref="AB79">
    <cfRule type="expression" dxfId="326" priority="394">
      <formula>AND(($Z79=4),($AA79=2))</formula>
    </cfRule>
  </conditionalFormatting>
  <conditionalFormatting sqref="AB79">
    <cfRule type="expression" dxfId="325" priority="395">
      <formula>AND(($Z79=4),($AA79=1))</formula>
    </cfRule>
  </conditionalFormatting>
  <conditionalFormatting sqref="AB79">
    <cfRule type="expression" dxfId="324" priority="396">
      <formula>AND(($Z79=3),($AA79=5))</formula>
    </cfRule>
  </conditionalFormatting>
  <conditionalFormatting sqref="AB79">
    <cfRule type="expression" dxfId="323" priority="397">
      <formula>AND(($Z79=3),($AA79=4))</formula>
    </cfRule>
  </conditionalFormatting>
  <conditionalFormatting sqref="AB79">
    <cfRule type="expression" dxfId="322" priority="398">
      <formula>AND(($Z79=3),($AA79=3))</formula>
    </cfRule>
  </conditionalFormatting>
  <conditionalFormatting sqref="AB79">
    <cfRule type="expression" dxfId="321" priority="399">
      <formula>AND(($Z79=3),($AA79=2))</formula>
    </cfRule>
  </conditionalFormatting>
  <conditionalFormatting sqref="AB79">
    <cfRule type="expression" dxfId="320" priority="400">
      <formula>AND(($Z79=3),($AA79=1))</formula>
    </cfRule>
  </conditionalFormatting>
  <conditionalFormatting sqref="AB79">
    <cfRule type="expression" dxfId="319" priority="401">
      <formula>AND(($Z79=2),($AA79=5))</formula>
    </cfRule>
  </conditionalFormatting>
  <conditionalFormatting sqref="AB79">
    <cfRule type="expression" dxfId="318" priority="402">
      <formula>AND(($Z79=2),($AA79=4))</formula>
    </cfRule>
  </conditionalFormatting>
  <conditionalFormatting sqref="AB79">
    <cfRule type="expression" dxfId="317" priority="403">
      <formula>AND(($Z79=2),($AA79=3))</formula>
    </cfRule>
  </conditionalFormatting>
  <conditionalFormatting sqref="AB79">
    <cfRule type="expression" dxfId="316" priority="404">
      <formula>AND(($Z79=2),($AA79=2))</formula>
    </cfRule>
  </conditionalFormatting>
  <conditionalFormatting sqref="AB79">
    <cfRule type="expression" dxfId="315" priority="405">
      <formula>AND(($Z79=2),($AA79=1))</formula>
    </cfRule>
  </conditionalFormatting>
  <conditionalFormatting sqref="AB79">
    <cfRule type="expression" dxfId="314" priority="406">
      <formula>AND(($Z79=1),($AA79=5))</formula>
    </cfRule>
  </conditionalFormatting>
  <conditionalFormatting sqref="AB79">
    <cfRule type="expression" dxfId="313" priority="407">
      <formula>AND(($Z79=1),($AA79=4))</formula>
    </cfRule>
  </conditionalFormatting>
  <conditionalFormatting sqref="AB79">
    <cfRule type="expression" dxfId="312" priority="408">
      <formula>AND(($Z79=1),($AA79=3))</formula>
    </cfRule>
  </conditionalFormatting>
  <conditionalFormatting sqref="AB79">
    <cfRule type="expression" dxfId="311" priority="409">
      <formula>AND(($Z79=1),($AA79=2))</formula>
    </cfRule>
  </conditionalFormatting>
  <conditionalFormatting sqref="AB79">
    <cfRule type="expression" dxfId="310" priority="410">
      <formula>AND(($Z79=1),($AA79=1))</formula>
    </cfRule>
  </conditionalFormatting>
  <conditionalFormatting sqref="AB84">
    <cfRule type="expression" dxfId="309" priority="411">
      <formula>AND(($Z84=5),($AA84=5))</formula>
    </cfRule>
  </conditionalFormatting>
  <conditionalFormatting sqref="AB84">
    <cfRule type="expression" dxfId="308" priority="412">
      <formula>AND(($Z84=5),($AA84=4))</formula>
    </cfRule>
  </conditionalFormatting>
  <conditionalFormatting sqref="AB84">
    <cfRule type="expression" dxfId="307" priority="413">
      <formula>AND(($Z84=5),($AA84=3))</formula>
    </cfRule>
  </conditionalFormatting>
  <conditionalFormatting sqref="AB84">
    <cfRule type="expression" dxfId="306" priority="414">
      <formula>AND(($Z84=5),($AA84=2))</formula>
    </cfRule>
  </conditionalFormatting>
  <conditionalFormatting sqref="AB84">
    <cfRule type="expression" dxfId="305" priority="415">
      <formula>AND(($Z84=5),($AA84=1))</formula>
    </cfRule>
  </conditionalFormatting>
  <conditionalFormatting sqref="AB84">
    <cfRule type="expression" dxfId="304" priority="416">
      <formula>AND(($Z84=4),($AA84=5))</formula>
    </cfRule>
  </conditionalFormatting>
  <conditionalFormatting sqref="AB84">
    <cfRule type="expression" dxfId="303" priority="417">
      <formula>AND(($Z84=4),($AA84=4))</formula>
    </cfRule>
  </conditionalFormatting>
  <conditionalFormatting sqref="AB84">
    <cfRule type="expression" dxfId="302" priority="418">
      <formula>AND(($Z84=4),($AA84=3))</formula>
    </cfRule>
  </conditionalFormatting>
  <conditionalFormatting sqref="AB84">
    <cfRule type="expression" dxfId="301" priority="419">
      <formula>AND(($Z84=4),($AA84=2))</formula>
    </cfRule>
  </conditionalFormatting>
  <conditionalFormatting sqref="AB84">
    <cfRule type="expression" dxfId="300" priority="420">
      <formula>AND(($Z84=4),($AA84=1))</formula>
    </cfRule>
  </conditionalFormatting>
  <conditionalFormatting sqref="AB84">
    <cfRule type="expression" dxfId="299" priority="421">
      <formula>AND(($Z84=3),($AA84=5))</formula>
    </cfRule>
  </conditionalFormatting>
  <conditionalFormatting sqref="AB84">
    <cfRule type="expression" dxfId="298" priority="422">
      <formula>AND(($Z84=3),($AA84=4))</formula>
    </cfRule>
  </conditionalFormatting>
  <conditionalFormatting sqref="AB84">
    <cfRule type="expression" dxfId="297" priority="423">
      <formula>AND(($Z84=3),($AA84=3))</formula>
    </cfRule>
  </conditionalFormatting>
  <conditionalFormatting sqref="AB84">
    <cfRule type="expression" dxfId="296" priority="424">
      <formula>AND(($Z84=3),($AA84=2))</formula>
    </cfRule>
  </conditionalFormatting>
  <conditionalFormatting sqref="AB84">
    <cfRule type="expression" dxfId="295" priority="425">
      <formula>AND(($Z84=3),($AA84=1))</formula>
    </cfRule>
  </conditionalFormatting>
  <conditionalFormatting sqref="AB84">
    <cfRule type="expression" dxfId="294" priority="426">
      <formula>AND(($Z84=2),($AA84=5))</formula>
    </cfRule>
  </conditionalFormatting>
  <conditionalFormatting sqref="AB84">
    <cfRule type="expression" dxfId="293" priority="427">
      <formula>AND(($Z84=2),($AA84=4))</formula>
    </cfRule>
  </conditionalFormatting>
  <conditionalFormatting sqref="AB84">
    <cfRule type="expression" dxfId="292" priority="428">
      <formula>AND(($Z84=2),($AA84=3))</formula>
    </cfRule>
  </conditionalFormatting>
  <conditionalFormatting sqref="AB84">
    <cfRule type="expression" dxfId="291" priority="429">
      <formula>AND(($Z84=2),($AA84=2))</formula>
    </cfRule>
  </conditionalFormatting>
  <conditionalFormatting sqref="AB84">
    <cfRule type="expression" dxfId="290" priority="430">
      <formula>AND(($Z84=2),($AA84=1))</formula>
    </cfRule>
  </conditionalFormatting>
  <conditionalFormatting sqref="AB84">
    <cfRule type="expression" dxfId="289" priority="431">
      <formula>AND(($Z84=1),($AA84=5))</formula>
    </cfRule>
  </conditionalFormatting>
  <conditionalFormatting sqref="AB84">
    <cfRule type="expression" dxfId="288" priority="432">
      <formula>AND(($Z84=1),($AA84=4))</formula>
    </cfRule>
  </conditionalFormatting>
  <conditionalFormatting sqref="AB84">
    <cfRule type="expression" dxfId="287" priority="433">
      <formula>AND(($Z84=1),($AA84=3))</formula>
    </cfRule>
  </conditionalFormatting>
  <conditionalFormatting sqref="AB84">
    <cfRule type="expression" dxfId="286" priority="434">
      <formula>AND(($Z84=1),($AA84=2))</formula>
    </cfRule>
  </conditionalFormatting>
  <conditionalFormatting sqref="AB84">
    <cfRule type="expression" dxfId="285" priority="435">
      <formula>AND(($Z84=1),($AA84=1))</formula>
    </cfRule>
  </conditionalFormatting>
  <conditionalFormatting sqref="AB89">
    <cfRule type="expression" dxfId="284" priority="436">
      <formula>AND(($Z89=5),($AA89=5))</formula>
    </cfRule>
  </conditionalFormatting>
  <conditionalFormatting sqref="AB89">
    <cfRule type="expression" dxfId="283" priority="437">
      <formula>AND(($Z89=5),($AA89=4))</formula>
    </cfRule>
  </conditionalFormatting>
  <conditionalFormatting sqref="AB89">
    <cfRule type="expression" dxfId="282" priority="438">
      <formula>AND(($Z89=5),($AA89=3))</formula>
    </cfRule>
  </conditionalFormatting>
  <conditionalFormatting sqref="AB89">
    <cfRule type="expression" dxfId="281" priority="439">
      <formula>AND(($Z89=5),($AA89=2))</formula>
    </cfRule>
  </conditionalFormatting>
  <conditionalFormatting sqref="AB89">
    <cfRule type="expression" dxfId="280" priority="440">
      <formula>AND(($Z89=5),($AA89=1))</formula>
    </cfRule>
  </conditionalFormatting>
  <conditionalFormatting sqref="AB89">
    <cfRule type="expression" dxfId="279" priority="441">
      <formula>AND(($Z89=4),($AA89=5))</formula>
    </cfRule>
  </conditionalFormatting>
  <conditionalFormatting sqref="AB89">
    <cfRule type="expression" dxfId="278" priority="442">
      <formula>AND(($Z89=4),($AA89=4))</formula>
    </cfRule>
  </conditionalFormatting>
  <conditionalFormatting sqref="AB89">
    <cfRule type="expression" dxfId="277" priority="443">
      <formula>AND(($Z89=4),($AA89=3))</formula>
    </cfRule>
  </conditionalFormatting>
  <conditionalFormatting sqref="AB89">
    <cfRule type="expression" dxfId="276" priority="444">
      <formula>AND(($Z89=4),($AA89=2))</formula>
    </cfRule>
  </conditionalFormatting>
  <conditionalFormatting sqref="AB89">
    <cfRule type="expression" dxfId="275" priority="445">
      <formula>AND(($Z89=4),($AA89=1))</formula>
    </cfRule>
  </conditionalFormatting>
  <conditionalFormatting sqref="AB89">
    <cfRule type="expression" dxfId="274" priority="446">
      <formula>AND(($Z89=3),($AA89=5))</formula>
    </cfRule>
  </conditionalFormatting>
  <conditionalFormatting sqref="AB89">
    <cfRule type="expression" dxfId="273" priority="447">
      <formula>AND(($Z89=3),($AA89=4))</formula>
    </cfRule>
  </conditionalFormatting>
  <conditionalFormatting sqref="AB89">
    <cfRule type="expression" dxfId="272" priority="448">
      <formula>AND(($Z89=3),($AA89=3))</formula>
    </cfRule>
  </conditionalFormatting>
  <conditionalFormatting sqref="AB89">
    <cfRule type="expression" dxfId="271" priority="449">
      <formula>AND(($Z89=3),($AA89=2))</formula>
    </cfRule>
  </conditionalFormatting>
  <conditionalFormatting sqref="AB89">
    <cfRule type="expression" dxfId="270" priority="450">
      <formula>AND(($Z89=3),($AA89=1))</formula>
    </cfRule>
  </conditionalFormatting>
  <conditionalFormatting sqref="AB89">
    <cfRule type="expression" dxfId="269" priority="451">
      <formula>AND(($Z89=2),($AA89=5))</formula>
    </cfRule>
  </conditionalFormatting>
  <conditionalFormatting sqref="AB89">
    <cfRule type="expression" dxfId="268" priority="452">
      <formula>AND(($Z89=2),($AA89=4))</formula>
    </cfRule>
  </conditionalFormatting>
  <conditionalFormatting sqref="AB89">
    <cfRule type="expression" dxfId="267" priority="453">
      <formula>AND(($Z89=2),($AA89=3))</formula>
    </cfRule>
  </conditionalFormatting>
  <conditionalFormatting sqref="AB89">
    <cfRule type="expression" dxfId="266" priority="454">
      <formula>AND(($Z89=2),($AA89=2))</formula>
    </cfRule>
  </conditionalFormatting>
  <conditionalFormatting sqref="AB89">
    <cfRule type="expression" dxfId="265" priority="455">
      <formula>AND(($Z89=2),($AA89=1))</formula>
    </cfRule>
  </conditionalFormatting>
  <conditionalFormatting sqref="AB89">
    <cfRule type="expression" dxfId="264" priority="456">
      <formula>AND(($Z89=1),($AA89=5))</formula>
    </cfRule>
  </conditionalFormatting>
  <conditionalFormatting sqref="AB89">
    <cfRule type="expression" dxfId="263" priority="457">
      <formula>AND(($Z89=1),($AA89=4))</formula>
    </cfRule>
  </conditionalFormatting>
  <conditionalFormatting sqref="AB89">
    <cfRule type="expression" dxfId="262" priority="458">
      <formula>AND(($Z89=1),($AA89=3))</formula>
    </cfRule>
  </conditionalFormatting>
  <conditionalFormatting sqref="AB89">
    <cfRule type="expression" dxfId="261" priority="459">
      <formula>AND(($Z89=1),($AA89=2))</formula>
    </cfRule>
  </conditionalFormatting>
  <conditionalFormatting sqref="AB89">
    <cfRule type="expression" dxfId="260" priority="460">
      <formula>AND(($Z89=1),($AA89=1))</formula>
    </cfRule>
  </conditionalFormatting>
  <conditionalFormatting sqref="AB94">
    <cfRule type="expression" dxfId="259" priority="461">
      <formula>AND(($Z94=5),($AA94=5))</formula>
    </cfRule>
  </conditionalFormatting>
  <conditionalFormatting sqref="AB94">
    <cfRule type="expression" dxfId="258" priority="462">
      <formula>AND(($Z94=5),($AA94=4))</formula>
    </cfRule>
  </conditionalFormatting>
  <conditionalFormatting sqref="AB94">
    <cfRule type="expression" dxfId="257" priority="463">
      <formula>AND(($Z94=5),($AA94=3))</formula>
    </cfRule>
  </conditionalFormatting>
  <conditionalFormatting sqref="AB94">
    <cfRule type="expression" dxfId="256" priority="464">
      <formula>AND(($Z94=5),($AA94=2))</formula>
    </cfRule>
  </conditionalFormatting>
  <conditionalFormatting sqref="AB94">
    <cfRule type="expression" dxfId="255" priority="465">
      <formula>AND(($Z94=5),($AA94=1))</formula>
    </cfRule>
  </conditionalFormatting>
  <conditionalFormatting sqref="AB94">
    <cfRule type="expression" dxfId="254" priority="466">
      <formula>AND(($Z94=4),($AA94=5))</formula>
    </cfRule>
  </conditionalFormatting>
  <conditionalFormatting sqref="AB94">
    <cfRule type="expression" dxfId="253" priority="467">
      <formula>AND(($Z94=4),($AA94=4))</formula>
    </cfRule>
  </conditionalFormatting>
  <conditionalFormatting sqref="AB94">
    <cfRule type="expression" dxfId="252" priority="468">
      <formula>AND(($Z94=4),($AA94=3))</formula>
    </cfRule>
  </conditionalFormatting>
  <conditionalFormatting sqref="AB94">
    <cfRule type="expression" dxfId="251" priority="469">
      <formula>AND(($Z94=4),($AA94=2))</formula>
    </cfRule>
  </conditionalFormatting>
  <conditionalFormatting sqref="AB94">
    <cfRule type="expression" dxfId="250" priority="470">
      <formula>AND(($Z94=4),($AA94=1))</formula>
    </cfRule>
  </conditionalFormatting>
  <conditionalFormatting sqref="AB94">
    <cfRule type="expression" dxfId="249" priority="471">
      <formula>AND(($Z94=3),($AA94=5))</formula>
    </cfRule>
  </conditionalFormatting>
  <conditionalFormatting sqref="AB94">
    <cfRule type="expression" dxfId="248" priority="472">
      <formula>AND(($Z94=3),($AA94=4))</formula>
    </cfRule>
  </conditionalFormatting>
  <conditionalFormatting sqref="AB94">
    <cfRule type="expression" dxfId="247" priority="473">
      <formula>AND(($Z94=3),($AA94=3))</formula>
    </cfRule>
  </conditionalFormatting>
  <conditionalFormatting sqref="AB94">
    <cfRule type="expression" dxfId="246" priority="474">
      <formula>AND(($Z94=3),($AA94=2))</formula>
    </cfRule>
  </conditionalFormatting>
  <conditionalFormatting sqref="AB94">
    <cfRule type="expression" dxfId="245" priority="475">
      <formula>AND(($Z94=3),($AA94=1))</formula>
    </cfRule>
  </conditionalFormatting>
  <conditionalFormatting sqref="AB94">
    <cfRule type="expression" dxfId="244" priority="476">
      <formula>AND(($Z94=2),($AA94=5))</formula>
    </cfRule>
  </conditionalFormatting>
  <conditionalFormatting sqref="AB94">
    <cfRule type="expression" dxfId="243" priority="477">
      <formula>AND(($Z94=2),($AA94=4))</formula>
    </cfRule>
  </conditionalFormatting>
  <conditionalFormatting sqref="AB94">
    <cfRule type="expression" dxfId="242" priority="478">
      <formula>AND(($Z94=2),($AA94=3))</formula>
    </cfRule>
  </conditionalFormatting>
  <conditionalFormatting sqref="AB94">
    <cfRule type="expression" dxfId="241" priority="479">
      <formula>AND(($Z94=2),($AA94=2))</formula>
    </cfRule>
  </conditionalFormatting>
  <conditionalFormatting sqref="AB94">
    <cfRule type="expression" dxfId="240" priority="480">
      <formula>AND(($Z94=2),($AA94=1))</formula>
    </cfRule>
  </conditionalFormatting>
  <conditionalFormatting sqref="AB94">
    <cfRule type="expression" dxfId="239" priority="481">
      <formula>AND(($Z94=1),($AA94=5))</formula>
    </cfRule>
  </conditionalFormatting>
  <conditionalFormatting sqref="AB94">
    <cfRule type="expression" dxfId="238" priority="482">
      <formula>AND(($Z94=1),($AA94=4))</formula>
    </cfRule>
  </conditionalFormatting>
  <conditionalFormatting sqref="AB94">
    <cfRule type="expression" dxfId="237" priority="483">
      <formula>AND(($Z94=1),($AA94=3))</formula>
    </cfRule>
  </conditionalFormatting>
  <conditionalFormatting sqref="AB94">
    <cfRule type="expression" dxfId="236" priority="484">
      <formula>AND(($Z94=1),($AA94=2))</formula>
    </cfRule>
  </conditionalFormatting>
  <conditionalFormatting sqref="AB94">
    <cfRule type="expression" dxfId="235" priority="485">
      <formula>AND(($Z94=1),($AA94=1))</formula>
    </cfRule>
  </conditionalFormatting>
  <conditionalFormatting sqref="AB104">
    <cfRule type="expression" dxfId="234" priority="486">
      <formula>AND(($Z104=5),($AA104=5))</formula>
    </cfRule>
  </conditionalFormatting>
  <conditionalFormatting sqref="AB104">
    <cfRule type="expression" dxfId="233" priority="487">
      <formula>AND(($Z104=5),($AA104=4))</formula>
    </cfRule>
  </conditionalFormatting>
  <conditionalFormatting sqref="AB104">
    <cfRule type="expression" dxfId="232" priority="488">
      <formula>AND(($Z104=5),($AA104=3))</formula>
    </cfRule>
  </conditionalFormatting>
  <conditionalFormatting sqref="AB104">
    <cfRule type="expression" dxfId="231" priority="489">
      <formula>AND(($Z104=5),($AA104=2))</formula>
    </cfRule>
  </conditionalFormatting>
  <conditionalFormatting sqref="AB104">
    <cfRule type="expression" dxfId="230" priority="490">
      <formula>AND(($Z104=5),($AA104=1))</formula>
    </cfRule>
  </conditionalFormatting>
  <conditionalFormatting sqref="AB104">
    <cfRule type="expression" dxfId="229" priority="491">
      <formula>AND(($Z104=4),($AA104=5))</formula>
    </cfRule>
  </conditionalFormatting>
  <conditionalFormatting sqref="AB104">
    <cfRule type="expression" dxfId="228" priority="492">
      <formula>AND(($Z104=4),($AA104=4))</formula>
    </cfRule>
  </conditionalFormatting>
  <conditionalFormatting sqref="AB104">
    <cfRule type="expression" dxfId="227" priority="493">
      <formula>AND(($Z104=4),($AA104=3))</formula>
    </cfRule>
  </conditionalFormatting>
  <conditionalFormatting sqref="AB104">
    <cfRule type="expression" dxfId="226" priority="494">
      <formula>AND(($Z104=4),($AA104=2))</formula>
    </cfRule>
  </conditionalFormatting>
  <conditionalFormatting sqref="AB104">
    <cfRule type="expression" dxfId="225" priority="495">
      <formula>AND(($Z104=4),($AA104=1))</formula>
    </cfRule>
  </conditionalFormatting>
  <conditionalFormatting sqref="AB104">
    <cfRule type="expression" dxfId="224" priority="496">
      <formula>AND(($Z104=3),($AA104=5))</formula>
    </cfRule>
  </conditionalFormatting>
  <conditionalFormatting sqref="AB104">
    <cfRule type="expression" dxfId="223" priority="497">
      <formula>AND(($Z104=3),($AA104=4))</formula>
    </cfRule>
  </conditionalFormatting>
  <conditionalFormatting sqref="AB104">
    <cfRule type="expression" dxfId="222" priority="498">
      <formula>AND(($Z104=3),($AA104=3))</formula>
    </cfRule>
  </conditionalFormatting>
  <conditionalFormatting sqref="AB104">
    <cfRule type="expression" dxfId="221" priority="499">
      <formula>AND(($Z104=3),($AA104=2))</formula>
    </cfRule>
  </conditionalFormatting>
  <conditionalFormatting sqref="AB104">
    <cfRule type="expression" dxfId="220" priority="500">
      <formula>AND(($Z104=3),($AA104=1))</formula>
    </cfRule>
  </conditionalFormatting>
  <conditionalFormatting sqref="AB104">
    <cfRule type="expression" dxfId="219" priority="501">
      <formula>AND(($Z104=2),($AA104=5))</formula>
    </cfRule>
  </conditionalFormatting>
  <conditionalFormatting sqref="AB104">
    <cfRule type="expression" dxfId="218" priority="502">
      <formula>AND(($Z104=2),($AA104=4))</formula>
    </cfRule>
  </conditionalFormatting>
  <conditionalFormatting sqref="AB104">
    <cfRule type="expression" dxfId="217" priority="503">
      <formula>AND(($Z104=2),($AA104=3))</formula>
    </cfRule>
  </conditionalFormatting>
  <conditionalFormatting sqref="AB104">
    <cfRule type="expression" dxfId="216" priority="504">
      <formula>AND(($Z104=2),($AA104=2))</formula>
    </cfRule>
  </conditionalFormatting>
  <conditionalFormatting sqref="AB104">
    <cfRule type="expression" dxfId="215" priority="505">
      <formula>AND(($Z104=2),($AA104=1))</formula>
    </cfRule>
  </conditionalFormatting>
  <conditionalFormatting sqref="AB104">
    <cfRule type="expression" dxfId="214" priority="506">
      <formula>AND(($Z104=1),($AA104=5))</formula>
    </cfRule>
  </conditionalFormatting>
  <conditionalFormatting sqref="AB104">
    <cfRule type="expression" dxfId="213" priority="507">
      <formula>AND(($Z104=1),($AA104=4))</formula>
    </cfRule>
  </conditionalFormatting>
  <conditionalFormatting sqref="AB104">
    <cfRule type="expression" dxfId="212" priority="508">
      <formula>AND(($Z104=1),($AA104=3))</formula>
    </cfRule>
  </conditionalFormatting>
  <conditionalFormatting sqref="AB104">
    <cfRule type="expression" dxfId="211" priority="509">
      <formula>AND(($Z104=1),($AA104=2))</formula>
    </cfRule>
  </conditionalFormatting>
  <conditionalFormatting sqref="AB104">
    <cfRule type="expression" dxfId="210" priority="510">
      <formula>AND(($Z104=1),($AA104=1))</formula>
    </cfRule>
  </conditionalFormatting>
  <conditionalFormatting sqref="AB124">
    <cfRule type="expression" dxfId="209" priority="511">
      <formula>AND(($Z124=5),($AA124=5))</formula>
    </cfRule>
  </conditionalFormatting>
  <conditionalFormatting sqref="AB124">
    <cfRule type="expression" dxfId="208" priority="512">
      <formula>AND(($Z124=5),($AA124=4))</formula>
    </cfRule>
  </conditionalFormatting>
  <conditionalFormatting sqref="AB124">
    <cfRule type="expression" dxfId="207" priority="513">
      <formula>AND(($Z124=5),($AA124=3))</formula>
    </cfRule>
  </conditionalFormatting>
  <conditionalFormatting sqref="AB124">
    <cfRule type="expression" dxfId="206" priority="514">
      <formula>AND(($Z124=5),($AA124=2))</formula>
    </cfRule>
  </conditionalFormatting>
  <conditionalFormatting sqref="AB124">
    <cfRule type="expression" dxfId="205" priority="515">
      <formula>AND(($Z124=5),($AA124=1))</formula>
    </cfRule>
  </conditionalFormatting>
  <conditionalFormatting sqref="AB124">
    <cfRule type="expression" dxfId="204" priority="516">
      <formula>AND(($Z124=4),($AA124=5))</formula>
    </cfRule>
  </conditionalFormatting>
  <conditionalFormatting sqref="AB124">
    <cfRule type="expression" dxfId="203" priority="517">
      <formula>AND(($Z124=4),($AA124=4))</formula>
    </cfRule>
  </conditionalFormatting>
  <conditionalFormatting sqref="AB124">
    <cfRule type="expression" dxfId="202" priority="518">
      <formula>AND(($Z124=4),($AA124=3))</formula>
    </cfRule>
  </conditionalFormatting>
  <conditionalFormatting sqref="AB124">
    <cfRule type="expression" dxfId="201" priority="519">
      <formula>AND(($Z124=4),($AA124=2))</formula>
    </cfRule>
  </conditionalFormatting>
  <conditionalFormatting sqref="AB124">
    <cfRule type="expression" dxfId="200" priority="520">
      <formula>AND(($Z124=4),($AA124=1))</formula>
    </cfRule>
  </conditionalFormatting>
  <conditionalFormatting sqref="AB124">
    <cfRule type="expression" dxfId="199" priority="521">
      <formula>AND(($Z124=3),($AA124=5))</formula>
    </cfRule>
  </conditionalFormatting>
  <conditionalFormatting sqref="AB124">
    <cfRule type="expression" dxfId="198" priority="522">
      <formula>AND(($Z124=3),($AA124=4))</formula>
    </cfRule>
  </conditionalFormatting>
  <conditionalFormatting sqref="AB124">
    <cfRule type="expression" dxfId="197" priority="523">
      <formula>AND(($Z124=3),($AA124=3))</formula>
    </cfRule>
  </conditionalFormatting>
  <conditionalFormatting sqref="AB124">
    <cfRule type="expression" dxfId="196" priority="524">
      <formula>AND(($Z124=3),($AA124=2))</formula>
    </cfRule>
  </conditionalFormatting>
  <conditionalFormatting sqref="AB124">
    <cfRule type="expression" dxfId="195" priority="525">
      <formula>AND(($Z124=3),($AA124=1))</formula>
    </cfRule>
  </conditionalFormatting>
  <conditionalFormatting sqref="AB124">
    <cfRule type="expression" dxfId="194" priority="526">
      <formula>AND(($Z124=2),($AA124=5))</formula>
    </cfRule>
  </conditionalFormatting>
  <conditionalFormatting sqref="AB124">
    <cfRule type="expression" dxfId="193" priority="527">
      <formula>AND(($Z124=2),($AA124=4))</formula>
    </cfRule>
  </conditionalFormatting>
  <conditionalFormatting sqref="AB124">
    <cfRule type="expression" dxfId="192" priority="528">
      <formula>AND(($Z124=2),($AA124=3))</formula>
    </cfRule>
  </conditionalFormatting>
  <conditionalFormatting sqref="AB124">
    <cfRule type="expression" dxfId="191" priority="529">
      <formula>AND(($Z124=2),($AA124=2))</formula>
    </cfRule>
  </conditionalFormatting>
  <conditionalFormatting sqref="AB124">
    <cfRule type="expression" dxfId="190" priority="530">
      <formula>AND(($Z124=2),($AA124=1))</formula>
    </cfRule>
  </conditionalFormatting>
  <conditionalFormatting sqref="AB124">
    <cfRule type="expression" dxfId="189" priority="531">
      <formula>AND(($Z124=1),($AA124=5))</formula>
    </cfRule>
  </conditionalFormatting>
  <conditionalFormatting sqref="AB124">
    <cfRule type="expression" dxfId="188" priority="532">
      <formula>AND(($Z124=1),($AA124=4))</formula>
    </cfRule>
  </conditionalFormatting>
  <conditionalFormatting sqref="AB124">
    <cfRule type="expression" dxfId="187" priority="533">
      <formula>AND(($Z124=1),($AA124=3))</formula>
    </cfRule>
  </conditionalFormatting>
  <conditionalFormatting sqref="AB124">
    <cfRule type="expression" dxfId="186" priority="534">
      <formula>AND(($Z124=1),($AA124=2))</formula>
    </cfRule>
  </conditionalFormatting>
  <conditionalFormatting sqref="AB124">
    <cfRule type="expression" dxfId="185" priority="535">
      <formula>AND(($Z124=1),($AA124=1))</formula>
    </cfRule>
  </conditionalFormatting>
  <conditionalFormatting sqref="AB129">
    <cfRule type="expression" dxfId="184" priority="536">
      <formula>AND(($Z129=5),($AA129=5))</formula>
    </cfRule>
  </conditionalFormatting>
  <conditionalFormatting sqref="AB129">
    <cfRule type="expression" dxfId="183" priority="537">
      <formula>AND(($Z129=5),($AA129=4))</formula>
    </cfRule>
  </conditionalFormatting>
  <conditionalFormatting sqref="AB129">
    <cfRule type="expression" dxfId="182" priority="538">
      <formula>AND(($Z129=5),($AA129=3))</formula>
    </cfRule>
  </conditionalFormatting>
  <conditionalFormatting sqref="AB129">
    <cfRule type="expression" dxfId="181" priority="539">
      <formula>AND(($Z129=5),($AA129=2))</formula>
    </cfRule>
  </conditionalFormatting>
  <conditionalFormatting sqref="AB129">
    <cfRule type="expression" dxfId="180" priority="540">
      <formula>AND(($Z129=5),($AA129=1))</formula>
    </cfRule>
  </conditionalFormatting>
  <conditionalFormatting sqref="AB129">
    <cfRule type="expression" dxfId="179" priority="541">
      <formula>AND(($Z129=4),($AA129=5))</formula>
    </cfRule>
  </conditionalFormatting>
  <conditionalFormatting sqref="AB129">
    <cfRule type="expression" dxfId="178" priority="542">
      <formula>AND(($Z129=4),($AA129=4))</formula>
    </cfRule>
  </conditionalFormatting>
  <conditionalFormatting sqref="AB129">
    <cfRule type="expression" dxfId="177" priority="543">
      <formula>AND(($Z129=4),($AA129=3))</formula>
    </cfRule>
  </conditionalFormatting>
  <conditionalFormatting sqref="AB129">
    <cfRule type="expression" dxfId="176" priority="544">
      <formula>AND(($Z129=4),($AA129=2))</formula>
    </cfRule>
  </conditionalFormatting>
  <conditionalFormatting sqref="AB129">
    <cfRule type="expression" dxfId="175" priority="545">
      <formula>AND(($Z129=4),($AA129=1))</formula>
    </cfRule>
  </conditionalFormatting>
  <conditionalFormatting sqref="AB129">
    <cfRule type="expression" dxfId="174" priority="546">
      <formula>AND(($Z129=3),($AA129=5))</formula>
    </cfRule>
  </conditionalFormatting>
  <conditionalFormatting sqref="AB129">
    <cfRule type="expression" dxfId="173" priority="547">
      <formula>AND(($Z129=3),($AA129=4))</formula>
    </cfRule>
  </conditionalFormatting>
  <conditionalFormatting sqref="AB129">
    <cfRule type="expression" dxfId="172" priority="548">
      <formula>AND(($Z129=3),($AA129=3))</formula>
    </cfRule>
  </conditionalFormatting>
  <conditionalFormatting sqref="AB129">
    <cfRule type="expression" dxfId="171" priority="549">
      <formula>AND(($Z129=3),($AA129=2))</formula>
    </cfRule>
  </conditionalFormatting>
  <conditionalFormatting sqref="AB129">
    <cfRule type="expression" dxfId="170" priority="550">
      <formula>AND(($Z129=3),($AA129=1))</formula>
    </cfRule>
  </conditionalFormatting>
  <conditionalFormatting sqref="AB129">
    <cfRule type="expression" dxfId="169" priority="551">
      <formula>AND(($Z129=2),($AA129=5))</formula>
    </cfRule>
  </conditionalFormatting>
  <conditionalFormatting sqref="AB129">
    <cfRule type="expression" dxfId="168" priority="552">
      <formula>AND(($Z129=2),($AA129=4))</formula>
    </cfRule>
  </conditionalFormatting>
  <conditionalFormatting sqref="AB129">
    <cfRule type="expression" dxfId="167" priority="553">
      <formula>AND(($Z129=2),($AA129=3))</formula>
    </cfRule>
  </conditionalFormatting>
  <conditionalFormatting sqref="AB129">
    <cfRule type="expression" dxfId="166" priority="554">
      <formula>AND(($Z129=2),($AA129=2))</formula>
    </cfRule>
  </conditionalFormatting>
  <conditionalFormatting sqref="AB129">
    <cfRule type="expression" dxfId="165" priority="555">
      <formula>AND(($Z129=2),($AA129=1))</formula>
    </cfRule>
  </conditionalFormatting>
  <conditionalFormatting sqref="AB129">
    <cfRule type="expression" dxfId="164" priority="556">
      <formula>AND(($Z129=1),($AA129=5))</formula>
    </cfRule>
  </conditionalFormatting>
  <conditionalFormatting sqref="AB129">
    <cfRule type="expression" dxfId="163" priority="557">
      <formula>AND(($Z129=1),($AA129=4))</formula>
    </cfRule>
  </conditionalFormatting>
  <conditionalFormatting sqref="AB129">
    <cfRule type="expression" dxfId="162" priority="558">
      <formula>AND(($Z129=1),($AA129=3))</formula>
    </cfRule>
  </conditionalFormatting>
  <conditionalFormatting sqref="AB129">
    <cfRule type="expression" dxfId="161" priority="559">
      <formula>AND(($Z129=1),($AA129=2))</formula>
    </cfRule>
  </conditionalFormatting>
  <conditionalFormatting sqref="AB129">
    <cfRule type="expression" dxfId="160" priority="560">
      <formula>AND(($Z129=1),($AA129=1))</formula>
    </cfRule>
  </conditionalFormatting>
  <conditionalFormatting sqref="AB134">
    <cfRule type="expression" dxfId="159" priority="561">
      <formula>AND(($Z134=5),($AA134=5))</formula>
    </cfRule>
  </conditionalFormatting>
  <conditionalFormatting sqref="AB134">
    <cfRule type="expression" dxfId="158" priority="562">
      <formula>AND(($Z134=5),($AA134=4))</formula>
    </cfRule>
  </conditionalFormatting>
  <conditionalFormatting sqref="AB134">
    <cfRule type="expression" dxfId="157" priority="563">
      <formula>AND(($Z134=5),($AA134=3))</formula>
    </cfRule>
  </conditionalFormatting>
  <conditionalFormatting sqref="AB134">
    <cfRule type="expression" dxfId="156" priority="564">
      <formula>AND(($Z134=5),($AA134=2))</formula>
    </cfRule>
  </conditionalFormatting>
  <conditionalFormatting sqref="AB134">
    <cfRule type="expression" dxfId="155" priority="565">
      <formula>AND(($Z134=5),($AA134=1))</formula>
    </cfRule>
  </conditionalFormatting>
  <conditionalFormatting sqref="AB134">
    <cfRule type="expression" dxfId="154" priority="566">
      <formula>AND(($Z134=4),($AA134=5))</formula>
    </cfRule>
  </conditionalFormatting>
  <conditionalFormatting sqref="AB134">
    <cfRule type="expression" dxfId="153" priority="567">
      <formula>AND(($Z134=4),($AA134=4))</formula>
    </cfRule>
  </conditionalFormatting>
  <conditionalFormatting sqref="AB134">
    <cfRule type="expression" dxfId="152" priority="568">
      <formula>AND(($Z134=4),($AA134=3))</formula>
    </cfRule>
  </conditionalFormatting>
  <conditionalFormatting sqref="AB134">
    <cfRule type="expression" dxfId="151" priority="569">
      <formula>AND(($Z134=4),($AA134=2))</formula>
    </cfRule>
  </conditionalFormatting>
  <conditionalFormatting sqref="AB134">
    <cfRule type="expression" dxfId="150" priority="570">
      <formula>AND(($Z134=4),($AA134=1))</formula>
    </cfRule>
  </conditionalFormatting>
  <conditionalFormatting sqref="AB134">
    <cfRule type="expression" dxfId="149" priority="571">
      <formula>AND(($Z134=3),($AA134=5))</formula>
    </cfRule>
  </conditionalFormatting>
  <conditionalFormatting sqref="AB134">
    <cfRule type="expression" dxfId="148" priority="572">
      <formula>AND(($Z134=3),($AA134=4))</formula>
    </cfRule>
  </conditionalFormatting>
  <conditionalFormatting sqref="AB134">
    <cfRule type="expression" dxfId="147" priority="573">
      <formula>AND(($Z134=3),($AA134=3))</formula>
    </cfRule>
  </conditionalFormatting>
  <conditionalFormatting sqref="AB134">
    <cfRule type="expression" dxfId="146" priority="574">
      <formula>AND(($Z134=3),($AA134=2))</formula>
    </cfRule>
  </conditionalFormatting>
  <conditionalFormatting sqref="AB134">
    <cfRule type="expression" dxfId="145" priority="575">
      <formula>AND(($Z134=3),($AA134=1))</formula>
    </cfRule>
  </conditionalFormatting>
  <conditionalFormatting sqref="AB134">
    <cfRule type="expression" dxfId="144" priority="576">
      <formula>AND(($Z134=2),($AA134=5))</formula>
    </cfRule>
  </conditionalFormatting>
  <conditionalFormatting sqref="AB134">
    <cfRule type="expression" dxfId="143" priority="577">
      <formula>AND(($Z134=2),($AA134=4))</formula>
    </cfRule>
  </conditionalFormatting>
  <conditionalFormatting sqref="AB134">
    <cfRule type="expression" dxfId="142" priority="578">
      <formula>AND(($Z134=2),($AA134=3))</formula>
    </cfRule>
  </conditionalFormatting>
  <conditionalFormatting sqref="AB134">
    <cfRule type="expression" dxfId="141" priority="579">
      <formula>AND(($Z134=2),($AA134=2))</formula>
    </cfRule>
  </conditionalFormatting>
  <conditionalFormatting sqref="AB134">
    <cfRule type="expression" dxfId="140" priority="580">
      <formula>AND(($Z134=2),($AA134=1))</formula>
    </cfRule>
  </conditionalFormatting>
  <conditionalFormatting sqref="AB134">
    <cfRule type="expression" dxfId="139" priority="581">
      <formula>AND(($Z134=1),($AA134=5))</formula>
    </cfRule>
  </conditionalFormatting>
  <conditionalFormatting sqref="AB134">
    <cfRule type="expression" dxfId="138" priority="582">
      <formula>AND(($Z134=1),($AA134=4))</formula>
    </cfRule>
  </conditionalFormatting>
  <conditionalFormatting sqref="AB134">
    <cfRule type="expression" dxfId="137" priority="583">
      <formula>AND(($Z134=1),($AA134=3))</formula>
    </cfRule>
  </conditionalFormatting>
  <conditionalFormatting sqref="AB134">
    <cfRule type="expression" dxfId="136" priority="584">
      <formula>AND(($Z134=1),($AA134=2))</formula>
    </cfRule>
  </conditionalFormatting>
  <conditionalFormatting sqref="AB134">
    <cfRule type="expression" dxfId="135" priority="585">
      <formula>AND(($Z134=1),($AA134=1))</formula>
    </cfRule>
  </conditionalFormatting>
  <conditionalFormatting sqref="AB139">
    <cfRule type="expression" dxfId="134" priority="586">
      <formula>AND(($Z139=5),($AA139=5))</formula>
    </cfRule>
  </conditionalFormatting>
  <conditionalFormatting sqref="AB139">
    <cfRule type="expression" dxfId="133" priority="587">
      <formula>AND(($Z139=5),($AA139=4))</formula>
    </cfRule>
  </conditionalFormatting>
  <conditionalFormatting sqref="AB139">
    <cfRule type="expression" dxfId="132" priority="588">
      <formula>AND(($Z139=5),($AA139=3))</formula>
    </cfRule>
  </conditionalFormatting>
  <conditionalFormatting sqref="AB139">
    <cfRule type="expression" dxfId="131" priority="589">
      <formula>AND(($Z139=5),($AA139=2))</formula>
    </cfRule>
  </conditionalFormatting>
  <conditionalFormatting sqref="AB139">
    <cfRule type="expression" dxfId="130" priority="590">
      <formula>AND(($Z139=5),($AA139=1))</formula>
    </cfRule>
  </conditionalFormatting>
  <conditionalFormatting sqref="AB139">
    <cfRule type="expression" dxfId="129" priority="591">
      <formula>AND(($Z139=4),($AA139=5))</formula>
    </cfRule>
  </conditionalFormatting>
  <conditionalFormatting sqref="AB139">
    <cfRule type="expression" dxfId="128" priority="592">
      <formula>AND(($Z139=4),($AA139=4))</formula>
    </cfRule>
  </conditionalFormatting>
  <conditionalFormatting sqref="AB139">
    <cfRule type="expression" dxfId="127" priority="593">
      <formula>AND(($Z139=4),($AA139=3))</formula>
    </cfRule>
  </conditionalFormatting>
  <conditionalFormatting sqref="AB139">
    <cfRule type="expression" dxfId="126" priority="594">
      <formula>AND(($Z139=4),($AA139=2))</formula>
    </cfRule>
  </conditionalFormatting>
  <conditionalFormatting sqref="AB139">
    <cfRule type="expression" dxfId="125" priority="595">
      <formula>AND(($Z139=4),($AA139=1))</formula>
    </cfRule>
  </conditionalFormatting>
  <conditionalFormatting sqref="AB139">
    <cfRule type="expression" dxfId="124" priority="596">
      <formula>AND(($Z139=3),($AA139=5))</formula>
    </cfRule>
  </conditionalFormatting>
  <conditionalFormatting sqref="AB139">
    <cfRule type="expression" dxfId="123" priority="597">
      <formula>AND(($Z139=3),($AA139=4))</formula>
    </cfRule>
  </conditionalFormatting>
  <conditionalFormatting sqref="AB139">
    <cfRule type="expression" dxfId="122" priority="598">
      <formula>AND(($Z139=3),($AA139=3))</formula>
    </cfRule>
  </conditionalFormatting>
  <conditionalFormatting sqref="AB139">
    <cfRule type="expression" dxfId="121" priority="599">
      <formula>AND(($Z139=3),($AA139=2))</formula>
    </cfRule>
  </conditionalFormatting>
  <conditionalFormatting sqref="AB139">
    <cfRule type="expression" dxfId="120" priority="600">
      <formula>AND(($Z139=3),($AA139=1))</formula>
    </cfRule>
  </conditionalFormatting>
  <conditionalFormatting sqref="AB139">
    <cfRule type="expression" dxfId="119" priority="601">
      <formula>AND(($Z139=2),($AA139=5))</formula>
    </cfRule>
  </conditionalFormatting>
  <conditionalFormatting sqref="AB139">
    <cfRule type="expression" dxfId="118" priority="602">
      <formula>AND(($Z139=2),($AA139=4))</formula>
    </cfRule>
  </conditionalFormatting>
  <conditionalFormatting sqref="AB139">
    <cfRule type="expression" dxfId="117" priority="603">
      <formula>AND(($Z139=2),($AA139=3))</formula>
    </cfRule>
  </conditionalFormatting>
  <conditionalFormatting sqref="AB139">
    <cfRule type="expression" dxfId="116" priority="604">
      <formula>AND(($Z139=2),($AA139=2))</formula>
    </cfRule>
  </conditionalFormatting>
  <conditionalFormatting sqref="AB139">
    <cfRule type="expression" dxfId="115" priority="605">
      <formula>AND(($Z139=2),($AA139=1))</formula>
    </cfRule>
  </conditionalFormatting>
  <conditionalFormatting sqref="AB139">
    <cfRule type="expression" dxfId="114" priority="606">
      <formula>AND(($Z139=1),($AA139=5))</formula>
    </cfRule>
  </conditionalFormatting>
  <conditionalFormatting sqref="AB139">
    <cfRule type="expression" dxfId="113" priority="607">
      <formula>AND(($Z139=1),($AA139=4))</formula>
    </cfRule>
  </conditionalFormatting>
  <conditionalFormatting sqref="AB139">
    <cfRule type="expression" dxfId="112" priority="608">
      <formula>AND(($Z139=1),($AA139=3))</formula>
    </cfRule>
  </conditionalFormatting>
  <conditionalFormatting sqref="AB139">
    <cfRule type="expression" dxfId="111" priority="609">
      <formula>AND(($Z139=1),($AA139=2))</formula>
    </cfRule>
  </conditionalFormatting>
  <conditionalFormatting sqref="AB139">
    <cfRule type="expression" dxfId="110" priority="610">
      <formula>AND(($Z139=1),($AA139=1))</formula>
    </cfRule>
  </conditionalFormatting>
  <dataValidations count="5">
    <dataValidation type="list" allowBlank="1" showErrorMessage="1" sqref="Z190:Z192">
      <formula1>$BM$250:$BM$254</formula1>
    </dataValidation>
    <dataValidation type="list" allowBlank="1" showErrorMessage="1" sqref="AB190:AB192">
      <formula1>$BO$250:$BO$260</formula1>
    </dataValidation>
    <dataValidation type="list" allowBlank="1" showErrorMessage="1" sqref="S144:S189">
      <formula1>$S$191:$S$192</formula1>
    </dataValidation>
    <dataValidation type="list" allowBlank="1" showErrorMessage="1" sqref="AA190:AA192">
      <formula1>$BM$259:$BM$261</formula1>
    </dataValidation>
    <dataValidation type="list" allowBlank="1" showErrorMessage="1" sqref="Y144:Y189">
      <formula1>$Y$191:$Y$192</formula1>
    </dataValidation>
  </dataValidations>
  <pageMargins left="0.39370078740157483" right="0.39370078740157483" top="0.39370078740157483" bottom="0.39370078740157483" header="0" footer="0"/>
  <pageSetup scale="13" orientation="landscape"/>
  <drawing r:id="rId1"/>
  <legacyDrawing r:id="rId2"/>
  <extLst>
    <ext xmlns:x14="http://schemas.microsoft.com/office/spreadsheetml/2009/9/main" uri="{CCE6A557-97BC-4b89-ADB6-D9C93CAAB3DF}">
      <x14:dataValidations xmlns:xm="http://schemas.microsoft.com/office/excel/2006/main" count="9">
        <x14:dataValidation type="list" allowBlank="1" showErrorMessage="1">
          <x14:formula1>
            <xm:f>Maestros!$D$2:$D$6</xm:f>
          </x14:formula1>
          <xm:sqref>N19 N24 N29 N34 N39 N44 N49 N54 N59 N64 N69 N74 N79 N84 N89 N94 N99 N104 N109 N114 N119 N124 N129 N134 N139</xm:sqref>
        </x14:dataValidation>
        <x14:dataValidation type="list" allowBlank="1" showErrorMessage="1">
          <x14:formula1>
            <xm:f>Maestros!$C$2:$C$10</xm:f>
          </x14:formula1>
          <xm:sqref>M19 M24 M29 M34 M39 M44 M49 M54 M59 M64 M69 M74 M79 M84 M89 M94 M99 M104 M109 M114 M119 M124 M129 M134 M139</xm:sqref>
        </x14:dataValidation>
        <x14:dataValidation type="list" allowBlank="1" showErrorMessage="1">
          <x14:formula1>
            <xm:f>IF($Q$13="","",IF($Q$13=Maestros!$I$2,Maestros!$L$2:$L$6,IF($Q$13=Maestros!$I$3,Maestros!$L$7:$L$24,IF($Q$13=Maestros!$I$4,Maestros!$L$25:$L$37,IF($Q$13=Maestros!$I$5,Maestros!$L$38:$L$39)))))</xm:f>
          </x14:formula1>
          <xm:sqref>C12</xm:sqref>
        </x14:dataValidation>
        <x14:dataValidation type="list" allowBlank="1" showErrorMessage="1">
          <x14:formula1>
            <xm:f>Maestros!$H$2:$H$7</xm:f>
          </x14:formula1>
          <xm:sqref>D19:D143</xm:sqref>
        </x14:dataValidation>
        <x14:dataValidation type="list" allowBlank="1" showErrorMessage="1">
          <x14:formula1>
            <xm:f>Maestros!$A$2:$A$3</xm:f>
          </x14:formula1>
          <xm:sqref>B19 B24 B29 B34 B39 B44 B49 B54 B59 B64 B69 B74 B79 B84 B89 B94 B99 B104 B109 B114 B119 B124 B129 B134 B139</xm:sqref>
        </x14:dataValidation>
        <x14:dataValidation type="list" allowBlank="1" showErrorMessage="1">
          <x14:formula1>
            <xm:f>Maestros!$I$2:$I$5</xm:f>
          </x14:formula1>
          <xm:sqref>U13:AF13</xm:sqref>
        </x14:dataValidation>
        <x14:dataValidation type="list" allowBlank="1" showErrorMessage="1">
          <x14:formula1>
            <xm:f>Maestros!$B$2:$B$10</xm:f>
          </x14:formula1>
          <xm:sqref>H19 H24 H29 H34 H39 H44 H49 H54 H59 H64 H69 H74 H79 H84 H89 H94 H99 H104 H109 H114 H119 H124 H129 H134 H139</xm:sqref>
        </x14:dataValidation>
        <x14:dataValidation type="list" allowBlank="1" showInputMessage="1" showErrorMessage="1" prompt="Para riesgos de Corrupción, el impacto solo debe calificarse a partir de 3, es decir, 3 ,4 o 5.">
          <x14:formula1>
            <xm:f>Maestros!$D$2:$D$6</xm:f>
          </x14:formula1>
          <xm:sqref>O19 O24 O29 O34 O39 O44 O49 O54 O59 O64 O69 O74 O79 O84 O89 O94 O99 O104 O109 O114 O119 O124 O129 O134 O139</xm:sqref>
        </x14:dataValidation>
        <x14:dataValidation type="list" allowBlank="1" showErrorMessage="1">
          <x14:formula1>
            <xm:f>Maestros!$J$2:$J$11</xm:f>
          </x14:formula1>
          <xm:sqref>C11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F5496"/>
  </sheetPr>
  <dimension ref="A1:AL1000"/>
  <sheetViews>
    <sheetView showGridLines="0" workbookViewId="0">
      <pane xSplit="3" ySplit="3" topLeftCell="D4" activePane="bottomRight" state="frozen"/>
      <selection pane="topRight" activeCell="D1" sqref="D1"/>
      <selection pane="bottomLeft" activeCell="A4" sqref="A4"/>
      <selection pane="bottomRight" activeCell="D4" sqref="D4"/>
    </sheetView>
  </sheetViews>
  <sheetFormatPr baseColWidth="10" defaultColWidth="14.42578125" defaultRowHeight="15" customHeight="1" x14ac:dyDescent="0.25"/>
  <cols>
    <col min="1" max="1" width="17" customWidth="1"/>
    <col min="2" max="2" width="9.42578125" customWidth="1"/>
    <col min="3" max="3" width="21.5703125" customWidth="1"/>
    <col min="4" max="4" width="22.5703125" customWidth="1"/>
    <col min="5" max="5" width="7" customWidth="1"/>
    <col min="6" max="6" width="22.5703125" customWidth="1"/>
    <col min="7" max="7" width="7" customWidth="1"/>
    <col min="8" max="8" width="25.140625" customWidth="1"/>
    <col min="9" max="9" width="7" customWidth="1"/>
    <col min="10" max="10" width="25.140625" customWidth="1"/>
    <col min="11" max="11" width="7" customWidth="1"/>
    <col min="12" max="12" width="35.7109375" hidden="1" customWidth="1"/>
    <col min="13" max="13" width="41.7109375" customWidth="1"/>
    <col min="14" max="14" width="7" customWidth="1"/>
    <col min="15" max="15" width="47.140625" customWidth="1"/>
    <col min="16" max="16" width="7" customWidth="1"/>
    <col min="17" max="17" width="34.28515625" customWidth="1"/>
    <col min="18" max="18" width="11" hidden="1" customWidth="1"/>
    <col min="19" max="19" width="11.85546875" customWidth="1"/>
    <col min="20" max="20" width="11.42578125" customWidth="1"/>
    <col min="21" max="21" width="64.42578125" customWidth="1"/>
    <col min="22" max="22" width="13.5703125" customWidth="1"/>
    <col min="23" max="23" width="12.7109375" customWidth="1"/>
    <col min="24" max="24" width="36" customWidth="1"/>
    <col min="25" max="25" width="11.28515625" customWidth="1"/>
    <col min="26" max="26" width="64.28515625" hidden="1" customWidth="1"/>
    <col min="27" max="27" width="6.7109375" hidden="1" customWidth="1"/>
    <col min="28" max="28" width="19.28515625" hidden="1" customWidth="1"/>
    <col min="29" max="29" width="18" hidden="1" customWidth="1"/>
    <col min="30" max="30" width="31.7109375" hidden="1" customWidth="1"/>
    <col min="31" max="31" width="16.85546875" hidden="1" customWidth="1"/>
    <col min="32" max="33" width="32.28515625" hidden="1" customWidth="1"/>
    <col min="34" max="34" width="15.28515625" hidden="1" customWidth="1"/>
    <col min="35" max="35" width="13.28515625" hidden="1" customWidth="1"/>
    <col min="36" max="36" width="16.85546875" hidden="1" customWidth="1"/>
    <col min="37" max="38" width="7.140625" hidden="1" customWidth="1"/>
  </cols>
  <sheetData>
    <row r="1" spans="1:38" ht="90.75" customHeight="1" x14ac:dyDescent="0.45">
      <c r="B1" s="28"/>
      <c r="C1" s="28"/>
      <c r="D1" s="664"/>
      <c r="E1" s="665"/>
      <c r="F1" s="665"/>
      <c r="G1" s="665"/>
      <c r="H1" s="665"/>
      <c r="I1" s="665"/>
      <c r="J1" s="665"/>
      <c r="K1" s="665"/>
      <c r="L1" s="665"/>
      <c r="M1" s="665"/>
      <c r="N1" s="665"/>
      <c r="O1" s="665"/>
      <c r="P1" s="665"/>
      <c r="Q1" s="665"/>
      <c r="R1" s="665"/>
      <c r="S1" s="665"/>
      <c r="T1" s="665"/>
      <c r="U1" s="665"/>
      <c r="V1" s="665"/>
      <c r="W1" s="665"/>
      <c r="X1" s="665"/>
      <c r="Y1" s="665"/>
      <c r="AD1" s="4"/>
      <c r="AE1" s="4"/>
      <c r="AF1" s="4"/>
      <c r="AG1" s="4"/>
      <c r="AH1" s="4"/>
      <c r="AI1" s="4"/>
      <c r="AJ1" s="6"/>
      <c r="AK1" s="4"/>
      <c r="AL1" s="4"/>
    </row>
    <row r="2" spans="1:38" ht="15" customHeight="1" x14ac:dyDescent="0.25">
      <c r="A2" s="668" t="s">
        <v>1227</v>
      </c>
      <c r="B2" s="670" t="s">
        <v>6</v>
      </c>
      <c r="C2" s="663" t="s">
        <v>1231</v>
      </c>
      <c r="D2" s="656" t="s">
        <v>1235</v>
      </c>
      <c r="E2" s="517"/>
      <c r="F2" s="517"/>
      <c r="G2" s="517"/>
      <c r="H2" s="517"/>
      <c r="I2" s="517"/>
      <c r="J2" s="517"/>
      <c r="K2" s="517"/>
      <c r="L2" s="517"/>
      <c r="M2" s="517"/>
      <c r="N2" s="517"/>
      <c r="O2" s="517"/>
      <c r="P2" s="517"/>
      <c r="Q2" s="517"/>
      <c r="R2" s="517"/>
      <c r="S2" s="517"/>
      <c r="T2" s="518"/>
      <c r="U2" s="660" t="s">
        <v>1237</v>
      </c>
      <c r="V2" s="661"/>
      <c r="W2" s="658" t="s">
        <v>1240</v>
      </c>
      <c r="X2" s="518"/>
      <c r="Y2" s="662" t="s">
        <v>200</v>
      </c>
      <c r="AB2" s="655" t="s">
        <v>1243</v>
      </c>
      <c r="AC2" s="655" t="s">
        <v>1246</v>
      </c>
      <c r="AD2" s="4"/>
      <c r="AE2" s="4"/>
      <c r="AF2" s="4"/>
      <c r="AG2" s="4"/>
      <c r="AH2" s="4"/>
      <c r="AI2" s="4"/>
      <c r="AJ2" s="6"/>
      <c r="AK2" s="4"/>
      <c r="AL2" s="4"/>
    </row>
    <row r="3" spans="1:38" x14ac:dyDescent="0.25">
      <c r="A3" s="554"/>
      <c r="B3" s="496"/>
      <c r="C3" s="498"/>
      <c r="D3" s="291" t="s">
        <v>1247</v>
      </c>
      <c r="E3" s="293" t="s">
        <v>1248</v>
      </c>
      <c r="F3" s="293" t="s">
        <v>1250</v>
      </c>
      <c r="G3" s="293" t="s">
        <v>1248</v>
      </c>
      <c r="H3" s="293" t="s">
        <v>1252</v>
      </c>
      <c r="I3" s="293" t="s">
        <v>1248</v>
      </c>
      <c r="J3" s="293" t="s">
        <v>1253</v>
      </c>
      <c r="K3" s="293" t="s">
        <v>1248</v>
      </c>
      <c r="L3" s="293" t="s">
        <v>1254</v>
      </c>
      <c r="M3" s="293" t="s">
        <v>1255</v>
      </c>
      <c r="N3" s="293" t="s">
        <v>1248</v>
      </c>
      <c r="O3" s="293" t="s">
        <v>1258</v>
      </c>
      <c r="P3" s="293" t="s">
        <v>1248</v>
      </c>
      <c r="Q3" s="293" t="s">
        <v>1259</v>
      </c>
      <c r="R3" s="293" t="s">
        <v>1248</v>
      </c>
      <c r="S3" s="293" t="s">
        <v>1223</v>
      </c>
      <c r="T3" s="296" t="s">
        <v>200</v>
      </c>
      <c r="U3" s="298" t="s">
        <v>1265</v>
      </c>
      <c r="V3" s="299" t="s">
        <v>200</v>
      </c>
      <c r="W3" s="301" t="s">
        <v>1267</v>
      </c>
      <c r="X3" s="302" t="s">
        <v>1268</v>
      </c>
      <c r="Y3" s="526"/>
      <c r="AB3" s="526"/>
      <c r="AC3" s="526"/>
      <c r="AD3" s="4"/>
      <c r="AE3" s="4"/>
      <c r="AF3" s="4"/>
      <c r="AG3" s="4"/>
      <c r="AH3" s="4"/>
      <c r="AI3" s="4"/>
      <c r="AJ3" s="6"/>
      <c r="AK3" s="4"/>
      <c r="AL3" s="4"/>
    </row>
    <row r="4" spans="1:38" ht="105" x14ac:dyDescent="0.25">
      <c r="A4" s="669" t="str">
        <f>IF(ISBLANK('Mapa de Riesgos x Procesos '!K19),"",'Mapa de Riesgos x Procesos '!K19)</f>
        <v xml:space="preserve">Prevaricato al emitir concepto favorable para acceso a auxilio funerario, albergue de larga estancia,  ayudas técnicas  para discapacitados, beneficios de ayuda y atención humanitaria para victimas del conflicto armado, sin que el usuario cumpla con  requisitos legales y administrativos vigentes. </v>
      </c>
      <c r="B4" s="305" t="s">
        <v>1271</v>
      </c>
      <c r="C4" s="306" t="str">
        <f>IF(ISBLANK('Mapa de Riesgos x Procesos '!Q19),"",'Mapa de Riesgos x Procesos '!Q19)</f>
        <v>1. Manual del proceso: Política de operación que apliquea auxilio funerario. Ley 1258 para otorgar beneficios a adultos mayores.</v>
      </c>
      <c r="D4" s="307" t="s">
        <v>21</v>
      </c>
      <c r="E4" s="308">
        <f>IF(D4=Maestros!$F$2,Maestros!$G$2,IF(D4=Maestros!$F$3,Maestros!$G$3,""))</f>
        <v>15</v>
      </c>
      <c r="F4" s="305" t="s">
        <v>50</v>
      </c>
      <c r="G4" s="308">
        <f>IF(F4=Maestros!$F$4,Maestros!$G$4,IF(F4=Maestros!$F$5,Maestros!$G$5,""))</f>
        <v>15</v>
      </c>
      <c r="H4" s="305" t="s">
        <v>69</v>
      </c>
      <c r="I4" s="308">
        <f t="shared" ref="I4:I8" si="0">IF(H4=$Z$15,$AA$15,IF(H4=$Z$16,$AA$16,""))</f>
        <v>15</v>
      </c>
      <c r="J4" s="305" t="s">
        <v>87</v>
      </c>
      <c r="K4" s="311">
        <f t="shared" ref="K4:K8" si="1">IF(J4=$Z$17,$AA$17,IF(J4=$Z$18,$AA$18,IF(J4=$Z$19,$AA$19,"")))</f>
        <v>15</v>
      </c>
      <c r="L4" s="659" t="str">
        <f>IF(AND(J4="",J5="",J6="",J7="",J8=""),"",
IF(AND(K4=0,J4=$Z$19,COUNTIF(J4:J8,$Z$17)&lt;1,COUNTIF(J4:J8,$Z$18)&lt;1),"",IF(AND(J5=$Z$19,K5=0,J5=$Z$19,COUNTIF(J4:J8,$Z$17)&lt;1,COUNTIF(J4:J8,$Z$18)&lt;1),"",IF(AND(K6=0,J6=$Z$19,COUNTIF(J4:J8,$Z$17)&lt;1,COUNTIF(J4:J8,$Z$18)&lt;1),"",IF(AND(K7=0,J7=$Z$19,COUNTIF(J4:J8,$Z$17)&lt;1,COUNTIF(J4:J8,$Z$18)&lt;1),"",IF(AND(K8=0,J8=$Z$19,COUNTIF(J4:J8,$Z$17)&lt;1,COUNTIF(J4:J8,$Z$18)&lt;1),"",
IF(AND(COUNTIF(J4:J8,$Z$17)&gt;=1,COUNTIF(J4:J8,$Z$18)&gt;=1),"Preventivo - Correctivo",IF(COUNTIF(J4:J8,$Z$17)=COUNTIF(J4:J8,$Z$18),"Preventivo - Correctivo",IF(AND(COUNTIF(J4:J8,$Z$17)&gt;=1,COUNTBLANK(J4:J8)&gt;=1),"Preventivo",IF(AND(COUNTIF(J4:J8,$Z$18)&gt;=1,COUNTBLANK(J4:J8)&gt;=1),"Correctivo",IF(AND(J4=$Z$18,J5=$Z$18,J6=$Z$18,J7=$Z$18,J8=$Z$18),"Correctivo",IF(AND(J4=$Z$17,J5=$Z$17,J6=$Z$17,J7=$Z$17,J8=$Z$17),"Preventivo",IF(AND(COUNTIF(J4:J8,$Z$19)=1,COUNTIF(J4:J8,$Z$18)=4),"Correctivo",IF(AND(COUNTIF(J4:J8,$Z$19)=2,COUNTIF(J4:J8,$Z$18)=3),"Correctivo",IF(AND(COUNTIF(J4:J8,$Z$19)=3,COUNTIF(J4:J8,$Z$18)=2),"Correctivo",IF(AND(COUNTIF(J4:J8,$Z$19)=4,COUNTIF(J4:J8,$Z$18)=1),"Correctivo",IF(AND(COUNTIF(J4:J8,$Z$19)=1,COUNTIF(J4:J8,$Z$17)=4),"Preventivo",IF(AND(COUNTIF(J4:J8,$Z$19)=2,COUNTIF(J4:J8,$Z$17)=3),"Preventivo",IF(AND(COUNTIF(J4:J8,$Z$19)=3,COUNTIF(J4:J8,$Z$17)=2),"Preventivo",IF(AND(COUNTIF(J4:J8,$Z$19)=4,COUNTIF(J4:J8,$Z$17)=1),"Preventivo","")))))))))))))))
)))))</f>
        <v>Preventivo</v>
      </c>
      <c r="M4" s="305" t="s">
        <v>107</v>
      </c>
      <c r="N4" s="311">
        <f t="shared" ref="N4:N8" si="2">IF(M4=$Z$20,$AA$20,IF(M4=$Z$21,$AA$21,""))</f>
        <v>15</v>
      </c>
      <c r="O4" s="305" t="s">
        <v>117</v>
      </c>
      <c r="P4" s="311">
        <f t="shared" ref="P4:P8" si="3">IF(O4=$Z$22,$AA$22,IF(O4=$Z$23,$AA$23,""))</f>
        <v>15</v>
      </c>
      <c r="Q4" s="305" t="s">
        <v>124</v>
      </c>
      <c r="R4" s="311">
        <f t="shared" ref="R4:R8" si="4">IF(Q4=$Z$24,$AA$24,IF(Q4=$Z$25,$AA$25,IF(Q4=$Z$26,$AA$26,"")))</f>
        <v>10</v>
      </c>
      <c r="S4" s="311">
        <f t="shared" ref="S4:S8" si="5">SUM(E4,G4,I4,K4,N4,P4,R4)</f>
        <v>100</v>
      </c>
      <c r="T4" s="326" t="str">
        <f t="shared" ref="T4:T8" si="6">IF(E4="","",(IF(S4&gt;=96,$Z$27,IF(AND(S4&lt;=95,S4&gt;=86),$Z$28,IF(S4&lt;=85,$Z$29,"")))))</f>
        <v>FUERTE</v>
      </c>
      <c r="U4" s="328" t="s">
        <v>149</v>
      </c>
      <c r="V4" s="326" t="str">
        <f t="shared" ref="V4:V8" si="7">IF(U4="","",IF(U4=$Z$30,$Z$27,IF(U4=$Z$31,$Z$28,$Z$29)))</f>
        <v>FUERTE</v>
      </c>
      <c r="W4" s="331" t="str">
        <f t="shared" ref="W4:W8" si="8">IF(AND(T4="FUERTE",V4="FUERTE"),"FUERTE",
IF(AND(T4="MODERADO",V4="MODERADO"),"MODERADO",
IF(AND(T4="FUERTE",V4="MODERADO"),"MODERADO",
IF(AND(T4="MODERADO",V4="FUERTE"),"MODERADO",
IF(AND(T4="FUERTE",V4="DEBIL"),"DEBIL",
IF(AND(T4="DEBIL",V4="FUERTE"),"DEBIL",
IF(AND(T4="DEBIL",V4="MODERADO"),"DEBIL",
IF(AND(T4="MODERADO",V4="DEBIL"),"DEBIL",
IF(AND(T4="DEBIL",V4="DEBIL"),"DEBIL","")))))))))</f>
        <v>FUERTE</v>
      </c>
      <c r="X4" s="305" t="str">
        <f t="shared" ref="X4:X8" si="9">IF(W4="","",IF(W4=$Z$27,"NO","SI"))</f>
        <v>NO</v>
      </c>
      <c r="Y4" s="326">
        <f t="shared" ref="Y4:Y8" si="10">IF(W4="","",IF(W4="FUERTE",100,IF(W4="MODERADO",60,0)))</f>
        <v>100</v>
      </c>
      <c r="AB4" s="332">
        <f t="shared" ref="AB4:AB8" si="11">IF(J4="CONTROLAR","",Y4)</f>
        <v>100</v>
      </c>
      <c r="AC4" s="332" t="str">
        <f t="shared" ref="AC4:AC8" si="12">IF(J4="CONTROLAR",Y4,"")</f>
        <v/>
      </c>
      <c r="AD4" s="4"/>
      <c r="AE4" s="4"/>
      <c r="AF4" s="4"/>
      <c r="AG4" s="4"/>
      <c r="AH4" s="334" t="s">
        <v>1302</v>
      </c>
      <c r="AI4" s="34">
        <v>60</v>
      </c>
      <c r="AJ4" s="6"/>
      <c r="AK4" s="4"/>
      <c r="AL4" s="4"/>
    </row>
    <row r="5" spans="1:38" ht="14.25" customHeight="1" x14ac:dyDescent="0.25">
      <c r="A5" s="553"/>
      <c r="B5" s="336" t="s">
        <v>1304</v>
      </c>
      <c r="C5" s="337" t="str">
        <f>IF(ISBLANK('Mapa de Riesgos x Procesos '!Q20),"",'Mapa de Riesgos x Procesos '!Q20)</f>
        <v>2. manual del proceso: Politica de operación que aplique a albergue larga estancia para Adulto mayor. Ley 1276 de 2018.</v>
      </c>
      <c r="D5" s="307" t="s">
        <v>21</v>
      </c>
      <c r="E5" s="308">
        <f>IF(D5=Maestros!$F$2,Maestros!$G$2,IF(D5=Maestros!$F$3,Maestros!$G$3,""))</f>
        <v>15</v>
      </c>
      <c r="F5" s="305" t="s">
        <v>50</v>
      </c>
      <c r="G5" s="308">
        <f>IF(F5=Maestros!$F$4,Maestros!$G$4,IF(F5=Maestros!$F$5,Maestros!$G$5,""))</f>
        <v>15</v>
      </c>
      <c r="H5" s="305" t="s">
        <v>69</v>
      </c>
      <c r="I5" s="308">
        <f t="shared" si="0"/>
        <v>15</v>
      </c>
      <c r="J5" s="305" t="s">
        <v>87</v>
      </c>
      <c r="K5" s="311">
        <f t="shared" si="1"/>
        <v>15</v>
      </c>
      <c r="L5" s="462"/>
      <c r="M5" s="305" t="s">
        <v>107</v>
      </c>
      <c r="N5" s="311">
        <f t="shared" si="2"/>
        <v>15</v>
      </c>
      <c r="O5" s="305" t="s">
        <v>117</v>
      </c>
      <c r="P5" s="311">
        <f t="shared" si="3"/>
        <v>15</v>
      </c>
      <c r="Q5" s="305" t="s">
        <v>124</v>
      </c>
      <c r="R5" s="339">
        <f t="shared" si="4"/>
        <v>10</v>
      </c>
      <c r="S5" s="339">
        <f t="shared" si="5"/>
        <v>100</v>
      </c>
      <c r="T5" s="326" t="str">
        <f t="shared" si="6"/>
        <v>FUERTE</v>
      </c>
      <c r="U5" s="328" t="s">
        <v>149</v>
      </c>
      <c r="V5" s="332" t="str">
        <f t="shared" si="7"/>
        <v>FUERTE</v>
      </c>
      <c r="W5" s="331" t="str">
        <f t="shared" si="8"/>
        <v>FUERTE</v>
      </c>
      <c r="X5" s="336" t="str">
        <f t="shared" si="9"/>
        <v>NO</v>
      </c>
      <c r="Y5" s="326">
        <f t="shared" si="10"/>
        <v>100</v>
      </c>
      <c r="AB5" s="332">
        <f t="shared" si="11"/>
        <v>100</v>
      </c>
      <c r="AC5" s="332" t="str">
        <f t="shared" si="12"/>
        <v/>
      </c>
      <c r="AD5" s="4"/>
      <c r="AE5" s="4"/>
      <c r="AF5" s="4"/>
      <c r="AG5" s="4"/>
      <c r="AH5" s="340" t="s">
        <v>1326</v>
      </c>
      <c r="AI5" s="341" t="s">
        <v>1192</v>
      </c>
      <c r="AJ5" s="341" t="s">
        <v>1193</v>
      </c>
      <c r="AK5" s="342"/>
      <c r="AL5" s="342"/>
    </row>
    <row r="6" spans="1:38" ht="105" x14ac:dyDescent="0.25">
      <c r="A6" s="553"/>
      <c r="B6" s="336" t="s">
        <v>1334</v>
      </c>
      <c r="C6" s="337" t="str">
        <f>IF(ISBLANK('Mapa de Riesgos x Procesos '!Q21),"",'Mapa de Riesgos x Procesos '!Q21)</f>
        <v>3 Procedimiento MMDS01.07.18.P14 Atención de la población con discapacidad y sus cuidadores en Santiago de Cali.</v>
      </c>
      <c r="D6" s="307" t="s">
        <v>21</v>
      </c>
      <c r="E6" s="308">
        <f>IF(D6=Maestros!$F$2,Maestros!$G$2,IF(D6=Maestros!$F$3,Maestros!$G$3,""))</f>
        <v>15</v>
      </c>
      <c r="F6" s="305" t="s">
        <v>50</v>
      </c>
      <c r="G6" s="308">
        <f>IF(F6=Maestros!$F$4,Maestros!$G$4,IF(F6=Maestros!$F$5,Maestros!$G$5,""))</f>
        <v>15</v>
      </c>
      <c r="H6" s="305" t="s">
        <v>69</v>
      </c>
      <c r="I6" s="308">
        <f t="shared" si="0"/>
        <v>15</v>
      </c>
      <c r="J6" s="305" t="s">
        <v>87</v>
      </c>
      <c r="K6" s="311">
        <f t="shared" si="1"/>
        <v>15</v>
      </c>
      <c r="L6" s="462"/>
      <c r="M6" s="305" t="s">
        <v>107</v>
      </c>
      <c r="N6" s="311">
        <f t="shared" si="2"/>
        <v>15</v>
      </c>
      <c r="O6" s="305" t="s">
        <v>117</v>
      </c>
      <c r="P6" s="311">
        <f t="shared" si="3"/>
        <v>15</v>
      </c>
      <c r="Q6" s="305" t="s">
        <v>124</v>
      </c>
      <c r="R6" s="339">
        <f t="shared" si="4"/>
        <v>10</v>
      </c>
      <c r="S6" s="339">
        <f t="shared" si="5"/>
        <v>100</v>
      </c>
      <c r="T6" s="332" t="str">
        <f t="shared" si="6"/>
        <v>FUERTE</v>
      </c>
      <c r="U6" s="328" t="s">
        <v>149</v>
      </c>
      <c r="V6" s="332" t="str">
        <f t="shared" si="7"/>
        <v>FUERTE</v>
      </c>
      <c r="W6" s="331" t="str">
        <f t="shared" si="8"/>
        <v>FUERTE</v>
      </c>
      <c r="X6" s="336" t="str">
        <f t="shared" si="9"/>
        <v>NO</v>
      </c>
      <c r="Y6" s="326">
        <f t="shared" si="10"/>
        <v>100</v>
      </c>
      <c r="AB6" s="332">
        <f t="shared" si="11"/>
        <v>100</v>
      </c>
      <c r="AC6" s="332" t="str">
        <f t="shared" si="12"/>
        <v/>
      </c>
      <c r="AD6" s="4"/>
      <c r="AE6" s="4"/>
      <c r="AF6" s="4"/>
      <c r="AG6" s="10" t="str">
        <f t="shared" ref="AG6:AG18" si="13">CONCATENATE(AH6,AI6,AJ6)</f>
        <v>FuerteDirectamenteDirectamente</v>
      </c>
      <c r="AH6" s="34" t="s">
        <v>1339</v>
      </c>
      <c r="AI6" s="34" t="s">
        <v>1340</v>
      </c>
      <c r="AJ6" s="34" t="s">
        <v>1340</v>
      </c>
      <c r="AK6" s="34">
        <v>2</v>
      </c>
      <c r="AL6" s="34">
        <v>2</v>
      </c>
    </row>
    <row r="7" spans="1:38" ht="195" x14ac:dyDescent="0.25">
      <c r="A7" s="553"/>
      <c r="B7" s="336" t="s">
        <v>1341</v>
      </c>
      <c r="C7" s="337" t="str">
        <f>IF(ISBLANK('Mapa de Riesgos x Procesos '!Q22),"",'Mapa de Riesgos x Procesos '!Q22)</f>
        <v xml:space="preserve">4. Decreto 4800 de 2011 
    Decreto 2569 de 2014
    Manual del proceso - Política de operación que aplique a ayuda y atención humanitaria.  
    Procedimiento MMDS01.07.18.P19 Atención, asistencia y reparación integral a víctimas del conflicto armado. Version 1. </v>
      </c>
      <c r="D7" s="307" t="s">
        <v>21</v>
      </c>
      <c r="E7" s="308">
        <f>IF(D7=Maestros!$F$2,Maestros!$G$2,IF(D7=Maestros!$F$3,Maestros!$G$3,""))</f>
        <v>15</v>
      </c>
      <c r="F7" s="305" t="s">
        <v>50</v>
      </c>
      <c r="G7" s="308">
        <f>IF(F7=Maestros!$F$4,Maestros!$G$4,IF(F7=Maestros!$F$5,Maestros!$G$5,""))</f>
        <v>15</v>
      </c>
      <c r="H7" s="305" t="s">
        <v>69</v>
      </c>
      <c r="I7" s="308">
        <f t="shared" si="0"/>
        <v>15</v>
      </c>
      <c r="J7" s="305" t="s">
        <v>87</v>
      </c>
      <c r="K7" s="311">
        <f t="shared" si="1"/>
        <v>15</v>
      </c>
      <c r="L7" s="462"/>
      <c r="M7" s="305" t="s">
        <v>107</v>
      </c>
      <c r="N7" s="311">
        <f t="shared" si="2"/>
        <v>15</v>
      </c>
      <c r="O7" s="305" t="s">
        <v>117</v>
      </c>
      <c r="P7" s="311">
        <f t="shared" si="3"/>
        <v>15</v>
      </c>
      <c r="Q7" s="305" t="s">
        <v>124</v>
      </c>
      <c r="R7" s="339">
        <f t="shared" si="4"/>
        <v>10</v>
      </c>
      <c r="S7" s="339">
        <f t="shared" si="5"/>
        <v>100</v>
      </c>
      <c r="T7" s="332" t="str">
        <f t="shared" si="6"/>
        <v>FUERTE</v>
      </c>
      <c r="U7" s="328" t="s">
        <v>149</v>
      </c>
      <c r="V7" s="332" t="str">
        <f t="shared" si="7"/>
        <v>FUERTE</v>
      </c>
      <c r="W7" s="331" t="str">
        <f t="shared" si="8"/>
        <v>FUERTE</v>
      </c>
      <c r="X7" s="336" t="str">
        <f t="shared" si="9"/>
        <v>NO</v>
      </c>
      <c r="Y7" s="326">
        <f t="shared" si="10"/>
        <v>100</v>
      </c>
      <c r="AB7" s="332">
        <f t="shared" si="11"/>
        <v>100</v>
      </c>
      <c r="AC7" s="332" t="str">
        <f t="shared" si="12"/>
        <v/>
      </c>
      <c r="AD7" s="4"/>
      <c r="AE7" s="4"/>
      <c r="AF7" s="4"/>
      <c r="AG7" s="10" t="str">
        <f t="shared" si="13"/>
        <v>FuerteDirectamenteIndirectamente</v>
      </c>
      <c r="AH7" s="348" t="s">
        <v>1339</v>
      </c>
      <c r="AI7" s="348" t="s">
        <v>1340</v>
      </c>
      <c r="AJ7" s="34" t="s">
        <v>1348</v>
      </c>
      <c r="AK7" s="348">
        <v>2</v>
      </c>
      <c r="AL7" s="348">
        <v>0</v>
      </c>
    </row>
    <row r="8" spans="1:38" x14ac:dyDescent="0.25">
      <c r="A8" s="553"/>
      <c r="B8" s="349" t="s">
        <v>1349</v>
      </c>
      <c r="C8" s="350" t="str">
        <f>IF(ISBLANK('Mapa de Riesgos x Procesos '!Q23),"",'Mapa de Riesgos x Procesos '!Q23)</f>
        <v/>
      </c>
      <c r="D8" s="307"/>
      <c r="E8" s="351" t="str">
        <f>IF(D8=Maestros!$F$2,Maestros!$G$2,IF(D8=Maestros!$F$3,Maestros!$G$3,""))</f>
        <v/>
      </c>
      <c r="F8" s="305"/>
      <c r="G8" s="351" t="str">
        <f>IF(F8=Maestros!$F$4,Maestros!$G$4,IF(F8=Maestros!$F$5,Maestros!$G$5,""))</f>
        <v/>
      </c>
      <c r="H8" s="305"/>
      <c r="I8" s="351" t="str">
        <f t="shared" si="0"/>
        <v/>
      </c>
      <c r="J8" s="305"/>
      <c r="K8" s="352" t="str">
        <f t="shared" si="1"/>
        <v/>
      </c>
      <c r="L8" s="462"/>
      <c r="M8" s="305"/>
      <c r="N8" s="352" t="str">
        <f t="shared" si="2"/>
        <v/>
      </c>
      <c r="O8" s="305"/>
      <c r="P8" s="352" t="str">
        <f t="shared" si="3"/>
        <v/>
      </c>
      <c r="Q8" s="305"/>
      <c r="R8" s="354" t="str">
        <f t="shared" si="4"/>
        <v/>
      </c>
      <c r="S8" s="354">
        <f t="shared" si="5"/>
        <v>0</v>
      </c>
      <c r="T8" s="355" t="str">
        <f t="shared" si="6"/>
        <v/>
      </c>
      <c r="U8" s="328"/>
      <c r="V8" s="355" t="str">
        <f t="shared" si="7"/>
        <v/>
      </c>
      <c r="W8" s="357" t="str">
        <f t="shared" si="8"/>
        <v/>
      </c>
      <c r="X8" s="349" t="str">
        <f t="shared" si="9"/>
        <v/>
      </c>
      <c r="Y8" s="326" t="str">
        <f t="shared" si="10"/>
        <v/>
      </c>
      <c r="AB8" s="332" t="str">
        <f t="shared" si="11"/>
        <v/>
      </c>
      <c r="AC8" s="332" t="str">
        <f t="shared" si="12"/>
        <v/>
      </c>
      <c r="AD8" s="4"/>
      <c r="AE8" s="4"/>
      <c r="AF8" s="4"/>
      <c r="AG8" s="10" t="str">
        <f t="shared" si="13"/>
        <v>FuerteDirectamenteNo disminuye</v>
      </c>
      <c r="AH8" s="34" t="s">
        <v>1339</v>
      </c>
      <c r="AI8" s="34" t="s">
        <v>1340</v>
      </c>
      <c r="AJ8" s="34" t="s">
        <v>1355</v>
      </c>
      <c r="AK8" s="34">
        <v>2</v>
      </c>
      <c r="AL8" s="34">
        <v>0</v>
      </c>
    </row>
    <row r="9" spans="1:38" x14ac:dyDescent="0.25">
      <c r="A9" s="657" t="s">
        <v>1356</v>
      </c>
      <c r="B9" s="506"/>
      <c r="C9" s="506"/>
      <c r="D9" s="506"/>
      <c r="E9" s="506"/>
      <c r="F9" s="506"/>
      <c r="G9" s="506"/>
      <c r="H9" s="506"/>
      <c r="I9" s="506"/>
      <c r="J9" s="506"/>
      <c r="K9" s="506"/>
      <c r="L9" s="506"/>
      <c r="M9" s="506"/>
      <c r="N9" s="506"/>
      <c r="O9" s="506"/>
      <c r="P9" s="506"/>
      <c r="Q9" s="506"/>
      <c r="R9" s="506"/>
      <c r="S9" s="506"/>
      <c r="T9" s="506"/>
      <c r="U9" s="506"/>
      <c r="V9" s="506"/>
      <c r="W9" s="506"/>
      <c r="X9" s="358" t="str">
        <f>+IF(Y9=100,"Fuerte",IF(AND(Y9&gt;59,Y9&lt;=99),"Moderado","Débil"))</f>
        <v>Fuerte</v>
      </c>
      <c r="Y9" s="359">
        <f>IFERROR(AVERAGE(Y4:Y8),0)</f>
        <v>100</v>
      </c>
      <c r="AB9" s="359">
        <f t="shared" ref="AB9:AC9" si="14">IFERROR(AVERAGE(AB4:AB8),0)</f>
        <v>100</v>
      </c>
      <c r="AC9" s="359">
        <f t="shared" si="14"/>
        <v>0</v>
      </c>
      <c r="AD9" s="360" t="str">
        <f>+IFERROR(IF(AND(COUNTIF(J4:J8,"PREVENIR ")&gt;0,AVERAGEIF(J4:J8,"PREVENIR ",Y4:Y8)&gt;=$AI$4),"Directamente","No disminuye"),"No disminuye")</f>
        <v>Directamente</v>
      </c>
      <c r="AE9" s="362" t="str">
        <f>+IF(AC9&gt;=$AI$4,"Directamente",IF(AND(AC9&lt;$AI$4,AB9=100),"Indirectamente",IF(AND(AC9&lt;$AI$4,AB9=0),"No disminuye",IF(AND(AC9&lt;$AI$4,AB9&lt;100,AB9&gt;0),"No disminuye",IF(AND(AC9=0,AB9=100),"Indirectamente",IF(AND(AC9=0,AB9&lt;100),"No disminuye","OJO"))))))</f>
        <v>Indirectamente</v>
      </c>
      <c r="AF9" s="363" t="str">
        <f>CONCATENATE(X9,AD9,AE9)</f>
        <v>FuerteDirectamenteIndirectamente</v>
      </c>
      <c r="AG9" s="10" t="str">
        <f t="shared" si="13"/>
        <v>FuerteNo disminuyeDirectamente</v>
      </c>
      <c r="AH9" s="34" t="s">
        <v>1339</v>
      </c>
      <c r="AI9" s="34" t="s">
        <v>1355</v>
      </c>
      <c r="AJ9" s="34" t="s">
        <v>1340</v>
      </c>
      <c r="AK9" s="34">
        <v>0</v>
      </c>
      <c r="AL9" s="34">
        <v>2</v>
      </c>
    </row>
    <row r="10" spans="1:38" ht="15" customHeight="1" x14ac:dyDescent="0.25">
      <c r="A10" s="668" t="s">
        <v>1227</v>
      </c>
      <c r="B10" s="671" t="s">
        <v>6</v>
      </c>
      <c r="C10" s="666" t="s">
        <v>1231</v>
      </c>
      <c r="D10" s="656" t="s">
        <v>1235</v>
      </c>
      <c r="E10" s="517"/>
      <c r="F10" s="517"/>
      <c r="G10" s="517"/>
      <c r="H10" s="517"/>
      <c r="I10" s="517"/>
      <c r="J10" s="517"/>
      <c r="K10" s="517"/>
      <c r="L10" s="517"/>
      <c r="M10" s="517"/>
      <c r="N10" s="517"/>
      <c r="O10" s="517"/>
      <c r="P10" s="517"/>
      <c r="Q10" s="517"/>
      <c r="R10" s="517"/>
      <c r="S10" s="517"/>
      <c r="T10" s="518"/>
      <c r="U10" s="660" t="s">
        <v>1237</v>
      </c>
      <c r="V10" s="661"/>
      <c r="W10" s="658" t="s">
        <v>1240</v>
      </c>
      <c r="X10" s="518"/>
      <c r="Y10" s="662" t="s">
        <v>200</v>
      </c>
      <c r="AB10" s="655" t="s">
        <v>1243</v>
      </c>
      <c r="AC10" s="655" t="s">
        <v>1246</v>
      </c>
      <c r="AD10" s="47">
        <f>+IFERROR(VLOOKUP(AF9,$AG$6:$AL$14,5),0)</f>
        <v>2</v>
      </c>
      <c r="AE10" s="47">
        <f>+IFERROR(VLOOKUP(AF9,$AG$5:$AL$14,6),0)</f>
        <v>0</v>
      </c>
      <c r="AF10" s="4"/>
      <c r="AG10" s="10" t="str">
        <f t="shared" si="13"/>
        <v>ModeradoDirectamenteDirectamente</v>
      </c>
      <c r="AH10" s="34" t="s">
        <v>1366</v>
      </c>
      <c r="AI10" s="34" t="s">
        <v>1340</v>
      </c>
      <c r="AJ10" s="34" t="s">
        <v>1340</v>
      </c>
      <c r="AK10" s="34">
        <v>1</v>
      </c>
      <c r="AL10" s="34">
        <v>1</v>
      </c>
    </row>
    <row r="11" spans="1:38" x14ac:dyDescent="0.25">
      <c r="A11" s="555"/>
      <c r="B11" s="515"/>
      <c r="C11" s="463"/>
      <c r="D11" s="291" t="s">
        <v>1247</v>
      </c>
      <c r="E11" s="293" t="s">
        <v>1248</v>
      </c>
      <c r="F11" s="293" t="s">
        <v>1250</v>
      </c>
      <c r="G11" s="293" t="s">
        <v>1248</v>
      </c>
      <c r="H11" s="293" t="s">
        <v>1252</v>
      </c>
      <c r="I11" s="293" t="s">
        <v>1248</v>
      </c>
      <c r="J11" s="293" t="s">
        <v>1253</v>
      </c>
      <c r="K11" s="293" t="s">
        <v>1248</v>
      </c>
      <c r="L11" s="293" t="s">
        <v>1254</v>
      </c>
      <c r="M11" s="293" t="s">
        <v>1255</v>
      </c>
      <c r="N11" s="293" t="s">
        <v>1248</v>
      </c>
      <c r="O11" s="293" t="s">
        <v>1258</v>
      </c>
      <c r="P11" s="293" t="s">
        <v>1248</v>
      </c>
      <c r="Q11" s="293" t="s">
        <v>1259</v>
      </c>
      <c r="R11" s="293" t="s">
        <v>1248</v>
      </c>
      <c r="S11" s="293" t="s">
        <v>1223</v>
      </c>
      <c r="T11" s="296" t="s">
        <v>200</v>
      </c>
      <c r="U11" s="298" t="s">
        <v>1265</v>
      </c>
      <c r="V11" s="299" t="s">
        <v>200</v>
      </c>
      <c r="W11" s="301" t="s">
        <v>1267</v>
      </c>
      <c r="X11" s="302" t="s">
        <v>1268</v>
      </c>
      <c r="Y11" s="526"/>
      <c r="Z11" s="12" t="s">
        <v>21</v>
      </c>
      <c r="AA11" s="10">
        <v>15</v>
      </c>
      <c r="AB11" s="526"/>
      <c r="AC11" s="526"/>
      <c r="AD11" s="4"/>
      <c r="AE11" s="4"/>
      <c r="AF11" s="4"/>
      <c r="AG11" s="10" t="str">
        <f t="shared" si="13"/>
        <v>ModeradoDirectamenteIndirectamente</v>
      </c>
      <c r="AH11" s="34" t="s">
        <v>1366</v>
      </c>
      <c r="AI11" s="34" t="s">
        <v>1340</v>
      </c>
      <c r="AJ11" s="34" t="s">
        <v>1348</v>
      </c>
      <c r="AK11" s="34">
        <v>1</v>
      </c>
      <c r="AL11" s="34">
        <v>0</v>
      </c>
    </row>
    <row r="12" spans="1:38" ht="75" x14ac:dyDescent="0.25">
      <c r="A12" s="667" t="str">
        <f>IF(ISBLANK('Mapa de Riesgos x Procesos '!K24),"",'Mapa de Riesgos x Procesos '!K24)</f>
        <v xml:space="preserve">Realizar una mala asignación del tipo de atención brindada al usuario debido a fallas en la verificación de los requisitos para el acceso a los servicios de atención integral a la primera infancia,  familias en acción, jovenes en acción, atención a mujeres víctimas de violencias basadas en género y servicio centros vida.
</v>
      </c>
      <c r="B12" s="372" t="s">
        <v>1271</v>
      </c>
      <c r="C12" s="337" t="str">
        <f>IF(ISBLANK('Mapa de Riesgos x Procesos '!Q24),"",'Mapa de Riesgos x Procesos '!Q24)</f>
        <v>1. Manual del proceso: política de operación que aplique atención integral a primera infancia.</v>
      </c>
      <c r="D12" s="331" t="s">
        <v>21</v>
      </c>
      <c r="E12" s="308">
        <f>IF(D12=Maestros!$F$2,Maestros!$G$2,IF(D12=Maestros!$F$3,Maestros!$G$3,""))</f>
        <v>15</v>
      </c>
      <c r="F12" s="305" t="s">
        <v>50</v>
      </c>
      <c r="G12" s="308">
        <f>IF(F12=Maestros!$F$4,Maestros!$G$4,IF(F12=Maestros!$F$5,Maestros!$G$5,""))</f>
        <v>15</v>
      </c>
      <c r="H12" s="305" t="s">
        <v>69</v>
      </c>
      <c r="I12" s="308">
        <f t="shared" ref="I12:I16" si="15">IF(H12=$Z$15,$AA$15,IF(H12=$Z$16,$AA$16,""))</f>
        <v>15</v>
      </c>
      <c r="J12" s="305" t="s">
        <v>87</v>
      </c>
      <c r="K12" s="311">
        <f t="shared" ref="K12:K16" si="16">IF(J12=$Z$17,$AA$17,IF(J12=$Z$18,$AA$18,IF(J12=$Z$19,$AA$19,"")))</f>
        <v>15</v>
      </c>
      <c r="L12" s="659" t="str">
        <f>IF(AND(J12="",J13="",J14="",J15="",J16=""),"",
IF(AND(K12=0,J12=$Z$19,COUNTIF(J12:J16,$Z$17)&lt;1,COUNTIF(J12:J16,$Z$18)&lt;1),"",IF(AND(J13=$Z$19,K13=0,J13=$Z$19,COUNTIF(J12:J16,$Z$17)&lt;1,COUNTIF(J12:J16,$Z$18)&lt;1),"",IF(AND(K14=0,J14=$Z$19,COUNTIF(J12:J16,$Z$17)&lt;1,COUNTIF(J12:J16,$Z$18)&lt;1),"",IF(AND(K15=0,J15=$Z$19,COUNTIF(J12:J16,$Z$17)&lt;1,COUNTIF(J12:J16,$Z$18)&lt;1),"",IF(AND(K16=0,J16=$Z$19,COUNTIF(J12:J16,$Z$17)&lt;1,COUNTIF(J12:J16,$Z$18)&lt;1),"",
IF(AND(COUNTIF(J12:J16,$Z$17)&gt;=1,COUNTIF(J12:J16,$Z$18)&gt;=1),"Preventivo - Correctivo",IF(COUNTIF(J12:J16,$Z$17)=COUNTIF(J12:J16,$Z$18),"Preventivo - Correctivo",IF(AND(COUNTIF(J12:J16,$Z$17)&gt;=1,COUNTBLANK(J12:J16)&gt;=1),"Preventivo",IF(AND(COUNTIF(J12:J16,$Z$18)&gt;=1,COUNTBLANK(J12:J16)&gt;=1),"Correctivo",IF(AND(J12=$Z$18,J13=$Z$18,J14=$Z$18,J15=$Z$18,J16=$Z$18),"Correctivo",IF(AND(J12=$Z$17,J13=$Z$17,J14=$Z$17,J15=$Z$17,J16=$Z$17),"Preventivo",IF(AND(COUNTIF(J12:J16,$Z$19)=1,COUNTIF(J12:J16,$Z$18)=4),"Correctivo",IF(AND(COUNTIF(J12:J16,$Z$19)=2,COUNTIF(J12:J16,$Z$18)=3),"Correctivo",IF(AND(COUNTIF(J12:J16,$Z$19)=3,COUNTIF(J12:J16,$Z$18)=2),"Correctivo",IF(AND(COUNTIF(J12:J16,$Z$19)=4,COUNTIF(J12:J16,$Z$18)=1),"Correctivo",IF(AND(COUNTIF(J12:J16,$Z$19)=1,COUNTIF(J12:J16,$Z$17)=4),"Preventivo",IF(AND(COUNTIF(J12:J16,$Z$19)=2,COUNTIF(J12:J16,$Z$17)=3),"Preventivo",IF(AND(COUNTIF(J12:J16,$Z$19)=3,COUNTIF(J12:J16,$Z$17)=2),"Preventivo",IF(AND(COUNTIF(J12:J16,$Z$19)=4,COUNTIF(J12:J16,$Z$17)=1),"Preventivo","")))))))))))))))
)))))</f>
        <v>Preventivo</v>
      </c>
      <c r="M12" s="305" t="s">
        <v>107</v>
      </c>
      <c r="N12" s="311">
        <f t="shared" ref="N12:N16" si="17">IF(M12=$Z$20,$AA$20,IF(M12=$Z$21,$AA$21,""))</f>
        <v>15</v>
      </c>
      <c r="O12" s="305" t="s">
        <v>117</v>
      </c>
      <c r="P12" s="311">
        <f t="shared" ref="P12:P16" si="18">IF(O12=$Z$22,$AA$22,IF(O12=$Z$23,$AA$23,""))</f>
        <v>15</v>
      </c>
      <c r="Q12" s="305" t="s">
        <v>124</v>
      </c>
      <c r="R12" s="311">
        <f t="shared" ref="R12:R16" si="19">IF(Q12=$Z$24,$AA$24,IF(Q12=$Z$25,$AA$25,IF(Q12=$Z$26,$AA$26,"")))</f>
        <v>10</v>
      </c>
      <c r="S12" s="311">
        <f t="shared" ref="S12:S16" si="20">SUM(E12,G12,I12,K12,N12,P12,R12)</f>
        <v>100</v>
      </c>
      <c r="T12" s="326" t="str">
        <f t="shared" ref="T12:T16" si="21">IF(E12="","",(IF(S12&gt;=96,$Z$27,IF(AND(S12&lt;=95,S12&gt;=86),$Z$28,IF(S12&lt;=85,$Z$29,"")))))</f>
        <v>FUERTE</v>
      </c>
      <c r="U12" s="374" t="s">
        <v>149</v>
      </c>
      <c r="V12" s="332" t="str">
        <f t="shared" ref="V12:V16" si="22">IF(U12="","",IF(U12=$Z$30,$Z$27,IF(U12=$Z$31,$Z$28,$Z$29)))</f>
        <v>FUERTE</v>
      </c>
      <c r="W12" s="379" t="str">
        <f t="shared" ref="W12:W16" si="23">IF(AND(T12="FUERTE",V12="FUERTE"),"FUERTE",
IF(AND(T12="MODERADO",V12="MODERADO"),"MODERADO",
IF(AND(T12="FUERTE",V12="MODERADO"),"MODERADO",
IF(AND(T12="MODERADO",V12="FUERTE"),"MODERADO",
IF(AND(T12="FUERTE",V12="DEBIL"),"DEBIL",
IF(AND(T12="DEBIL",V12="FUERTE"),"DEBIL",
IF(AND(T12="DEBIL",V12="MODERADO"),"DEBIL",
IF(AND(T12="MODERADO",V12="DEBIL"),"DEBIL",
IF(AND(T12="DEBIL",V12="DEBIL"),"DEBIL","")))))))))</f>
        <v>FUERTE</v>
      </c>
      <c r="X12" s="336" t="str">
        <f t="shared" ref="X12:X16" si="24">IF(W12="","",IF(W12=$Z$27,"NO","SI"))</f>
        <v>NO</v>
      </c>
      <c r="Y12" s="332">
        <f t="shared" ref="Y12:Y13" si="25">IF(W12="","",IF(W12="FUERTE",100,IF(W12="MODERADO",60,0)))</f>
        <v>100</v>
      </c>
      <c r="Z12" s="12" t="s">
        <v>36</v>
      </c>
      <c r="AA12" s="10">
        <v>0</v>
      </c>
      <c r="AB12" s="332">
        <f t="shared" ref="AB12:AB16" si="26">IF(J12="CONTROLAR","",Y12)</f>
        <v>100</v>
      </c>
      <c r="AC12" s="332" t="str">
        <f t="shared" ref="AC12:AC16" si="27">IF(J12="CONTROLAR",Y12,"")</f>
        <v/>
      </c>
      <c r="AD12" s="4"/>
      <c r="AE12" s="4"/>
      <c r="AF12" s="4"/>
      <c r="AG12" s="10" t="str">
        <f t="shared" si="13"/>
        <v>ModeradoDirectamenteNo disminuye</v>
      </c>
      <c r="AH12" s="34" t="s">
        <v>1366</v>
      </c>
      <c r="AI12" s="34" t="s">
        <v>1340</v>
      </c>
      <c r="AJ12" s="34" t="s">
        <v>1355</v>
      </c>
      <c r="AK12" s="34">
        <v>1</v>
      </c>
      <c r="AL12" s="34">
        <v>0</v>
      </c>
    </row>
    <row r="13" spans="1:38" ht="75" x14ac:dyDescent="0.25">
      <c r="A13" s="553"/>
      <c r="B13" s="372" t="s">
        <v>1304</v>
      </c>
      <c r="C13" s="337" t="str">
        <f>IF(ISBLANK('Mapa de Riesgos x Procesos '!Q25),"",'Mapa de Riesgos x Procesos '!Q25)</f>
        <v>2. Manual del proceso: política de operación que aplique a familias en acción y jovenes en acción.</v>
      </c>
      <c r="D13" s="331" t="s">
        <v>21</v>
      </c>
      <c r="E13" s="308">
        <f>IF(D13=Maestros!$F$2,Maestros!$G$2,IF(D13=Maestros!$F$3,Maestros!$G$3,""))</f>
        <v>15</v>
      </c>
      <c r="F13" s="305" t="s">
        <v>50</v>
      </c>
      <c r="G13" s="308">
        <f>IF(F13=Maestros!$F$4,Maestros!$G$4,IF(F13=Maestros!$F$5,Maestros!$G$5,""))</f>
        <v>15</v>
      </c>
      <c r="H13" s="305" t="s">
        <v>69</v>
      </c>
      <c r="I13" s="308">
        <f t="shared" si="15"/>
        <v>15</v>
      </c>
      <c r="J13" s="305" t="s">
        <v>87</v>
      </c>
      <c r="K13" s="311">
        <f t="shared" si="16"/>
        <v>15</v>
      </c>
      <c r="L13" s="462"/>
      <c r="M13" s="305" t="s">
        <v>107</v>
      </c>
      <c r="N13" s="311">
        <f t="shared" si="17"/>
        <v>15</v>
      </c>
      <c r="O13" s="305" t="s">
        <v>117</v>
      </c>
      <c r="P13" s="311">
        <f t="shared" si="18"/>
        <v>15</v>
      </c>
      <c r="Q13" s="305" t="s">
        <v>124</v>
      </c>
      <c r="R13" s="339">
        <f t="shared" si="19"/>
        <v>10</v>
      </c>
      <c r="S13" s="339">
        <f t="shared" si="20"/>
        <v>100</v>
      </c>
      <c r="T13" s="326" t="str">
        <f t="shared" si="21"/>
        <v>FUERTE</v>
      </c>
      <c r="U13" s="374" t="s">
        <v>149</v>
      </c>
      <c r="V13" s="332" t="str">
        <f t="shared" si="22"/>
        <v>FUERTE</v>
      </c>
      <c r="W13" s="379" t="str">
        <f t="shared" si="23"/>
        <v>FUERTE</v>
      </c>
      <c r="X13" s="336" t="str">
        <f t="shared" si="24"/>
        <v>NO</v>
      </c>
      <c r="Y13" s="332">
        <f t="shared" si="25"/>
        <v>100</v>
      </c>
      <c r="Z13" s="10" t="s">
        <v>50</v>
      </c>
      <c r="AA13" s="10">
        <v>15</v>
      </c>
      <c r="AB13" s="332">
        <f t="shared" si="26"/>
        <v>100</v>
      </c>
      <c r="AC13" s="332" t="str">
        <f t="shared" si="27"/>
        <v/>
      </c>
      <c r="AD13" s="4"/>
      <c r="AE13" s="4"/>
      <c r="AF13" s="4"/>
      <c r="AG13" s="10" t="str">
        <f t="shared" si="13"/>
        <v>ModeradoNo disminuyeDirectamente</v>
      </c>
      <c r="AH13" s="34" t="s">
        <v>1366</v>
      </c>
      <c r="AI13" s="34" t="s">
        <v>1355</v>
      </c>
      <c r="AJ13" s="34" t="s">
        <v>1340</v>
      </c>
      <c r="AK13" s="34">
        <v>0</v>
      </c>
      <c r="AL13" s="34">
        <v>1</v>
      </c>
    </row>
    <row r="14" spans="1:38" ht="90" x14ac:dyDescent="0.25">
      <c r="A14" s="553"/>
      <c r="B14" s="372" t="s">
        <v>1334</v>
      </c>
      <c r="C14" s="337" t="str">
        <f>IF(ISBLANK('Mapa de Riesgos x Procesos '!Q26),"",'Mapa de Riesgos x Procesos '!Q26)</f>
        <v>3. Manual del proceso: política de operación que aplique atención a mujeres víctimas de violencias basadas en género.</v>
      </c>
      <c r="D14" s="331" t="s">
        <v>21</v>
      </c>
      <c r="E14" s="308">
        <f>IF(D14=Maestros!$F$2,Maestros!$G$2,IF(D14=Maestros!$F$3,Maestros!$G$3,""))</f>
        <v>15</v>
      </c>
      <c r="F14" s="305" t="s">
        <v>50</v>
      </c>
      <c r="G14" s="308">
        <f>IF(F14=Maestros!$F$4,Maestros!$G$4,IF(F14=Maestros!$F$5,Maestros!$G$5,""))</f>
        <v>15</v>
      </c>
      <c r="H14" s="305" t="s">
        <v>69</v>
      </c>
      <c r="I14" s="308">
        <f t="shared" si="15"/>
        <v>15</v>
      </c>
      <c r="J14" s="305" t="s">
        <v>87</v>
      </c>
      <c r="K14" s="311">
        <f t="shared" si="16"/>
        <v>15</v>
      </c>
      <c r="L14" s="462"/>
      <c r="M14" s="305" t="s">
        <v>107</v>
      </c>
      <c r="N14" s="311">
        <f t="shared" si="17"/>
        <v>15</v>
      </c>
      <c r="O14" s="305" t="s">
        <v>117</v>
      </c>
      <c r="P14" s="311">
        <f t="shared" si="18"/>
        <v>15</v>
      </c>
      <c r="Q14" s="305" t="s">
        <v>124</v>
      </c>
      <c r="R14" s="339">
        <f t="shared" si="19"/>
        <v>10</v>
      </c>
      <c r="S14" s="339">
        <f t="shared" si="20"/>
        <v>100</v>
      </c>
      <c r="T14" s="332" t="str">
        <f t="shared" si="21"/>
        <v>FUERTE</v>
      </c>
      <c r="U14" s="374" t="s">
        <v>149</v>
      </c>
      <c r="V14" s="332" t="str">
        <f t="shared" si="22"/>
        <v>FUERTE</v>
      </c>
      <c r="W14" s="379" t="str">
        <f t="shared" si="23"/>
        <v>FUERTE</v>
      </c>
      <c r="X14" s="336" t="str">
        <f t="shared" si="24"/>
        <v>NO</v>
      </c>
      <c r="Y14" s="332">
        <f t="shared" ref="Y14:Y16" si="28">IF(W14="","",IF(W14="FUERTE",100,IF(W14="MODERADO",50,0)))</f>
        <v>100</v>
      </c>
      <c r="Z14" s="10" t="s">
        <v>60</v>
      </c>
      <c r="AA14" s="10">
        <v>0</v>
      </c>
      <c r="AB14" s="332">
        <f t="shared" si="26"/>
        <v>100</v>
      </c>
      <c r="AC14" s="332" t="str">
        <f t="shared" si="27"/>
        <v/>
      </c>
      <c r="AD14" s="4"/>
      <c r="AE14" s="4"/>
      <c r="AF14" s="4"/>
      <c r="AG14" s="10" t="str">
        <f t="shared" si="13"/>
        <v>DébilNo disminuyeNo disminuye</v>
      </c>
      <c r="AH14" s="34" t="s">
        <v>1386</v>
      </c>
      <c r="AI14" s="34" t="s">
        <v>1355</v>
      </c>
      <c r="AJ14" s="34" t="s">
        <v>1355</v>
      </c>
      <c r="AK14" s="34">
        <v>0</v>
      </c>
      <c r="AL14" s="34">
        <v>0</v>
      </c>
    </row>
    <row r="15" spans="1:38" ht="60" x14ac:dyDescent="0.25">
      <c r="A15" s="553"/>
      <c r="B15" s="372" t="s">
        <v>1341</v>
      </c>
      <c r="C15" s="337" t="str">
        <f>IF(ISBLANK('Mapa de Riesgos x Procesos '!Q27),"",'Mapa de Riesgos x Procesos '!Q27)</f>
        <v>4. Manual del proceso: política de operación que aplique a centros vida.</v>
      </c>
      <c r="D15" s="331" t="s">
        <v>21</v>
      </c>
      <c r="E15" s="308">
        <f>IF(D15=Maestros!$F$2,Maestros!$G$2,IF(D15=Maestros!$F$3,Maestros!$G$3,""))</f>
        <v>15</v>
      </c>
      <c r="F15" s="305" t="s">
        <v>50</v>
      </c>
      <c r="G15" s="308">
        <f>IF(F15=Maestros!$F$4,Maestros!$G$4,IF(F15=Maestros!$F$5,Maestros!$G$5,""))</f>
        <v>15</v>
      </c>
      <c r="H15" s="305" t="s">
        <v>69</v>
      </c>
      <c r="I15" s="308">
        <f t="shared" si="15"/>
        <v>15</v>
      </c>
      <c r="J15" s="305" t="s">
        <v>87</v>
      </c>
      <c r="K15" s="311">
        <f t="shared" si="16"/>
        <v>15</v>
      </c>
      <c r="L15" s="462"/>
      <c r="M15" s="305" t="s">
        <v>107</v>
      </c>
      <c r="N15" s="311">
        <f t="shared" si="17"/>
        <v>15</v>
      </c>
      <c r="O15" s="305" t="s">
        <v>117</v>
      </c>
      <c r="P15" s="311">
        <f t="shared" si="18"/>
        <v>15</v>
      </c>
      <c r="Q15" s="305" t="s">
        <v>124</v>
      </c>
      <c r="R15" s="339">
        <f t="shared" si="19"/>
        <v>10</v>
      </c>
      <c r="S15" s="339">
        <f t="shared" si="20"/>
        <v>100</v>
      </c>
      <c r="T15" s="332" t="str">
        <f t="shared" si="21"/>
        <v>FUERTE</v>
      </c>
      <c r="U15" s="374" t="s">
        <v>149</v>
      </c>
      <c r="V15" s="332" t="str">
        <f t="shared" si="22"/>
        <v>FUERTE</v>
      </c>
      <c r="W15" s="379" t="str">
        <f t="shared" si="23"/>
        <v>FUERTE</v>
      </c>
      <c r="X15" s="336" t="str">
        <f t="shared" si="24"/>
        <v>NO</v>
      </c>
      <c r="Y15" s="332">
        <f t="shared" si="28"/>
        <v>100</v>
      </c>
      <c r="Z15" s="29" t="s">
        <v>69</v>
      </c>
      <c r="AA15" s="10">
        <v>15</v>
      </c>
      <c r="AB15" s="332">
        <f t="shared" si="26"/>
        <v>100</v>
      </c>
      <c r="AC15" s="332" t="str">
        <f t="shared" si="27"/>
        <v/>
      </c>
      <c r="AD15" s="4"/>
      <c r="AE15" s="4"/>
      <c r="AF15" s="4"/>
      <c r="AG15" s="4" t="str">
        <f t="shared" si="13"/>
        <v/>
      </c>
      <c r="AH15" s="4"/>
      <c r="AI15" s="4"/>
      <c r="AJ15" s="6"/>
      <c r="AK15" s="4"/>
      <c r="AL15" s="4"/>
    </row>
    <row r="16" spans="1:38" x14ac:dyDescent="0.25">
      <c r="A16" s="554"/>
      <c r="B16" s="385" t="s">
        <v>1349</v>
      </c>
      <c r="C16" s="337" t="str">
        <f>IF(ISBLANK('Mapa de Riesgos x Procesos '!Q28),"",'Mapa de Riesgos x Procesos '!Q28)</f>
        <v xml:space="preserve">5. </v>
      </c>
      <c r="D16" s="331"/>
      <c r="E16" s="308" t="str">
        <f>IF(D16=Maestros!$F$2,Maestros!$G$2,IF(D16=Maestros!$F$3,Maestros!$G$3,""))</f>
        <v/>
      </c>
      <c r="F16" s="305"/>
      <c r="G16" s="308" t="str">
        <f>IF(F16=Maestros!$F$4,Maestros!$G$4,IF(F16=Maestros!$F$5,Maestros!$G$5,""))</f>
        <v/>
      </c>
      <c r="H16" s="305"/>
      <c r="I16" s="308" t="str">
        <f t="shared" si="15"/>
        <v/>
      </c>
      <c r="J16" s="305"/>
      <c r="K16" s="311" t="str">
        <f t="shared" si="16"/>
        <v/>
      </c>
      <c r="L16" s="462"/>
      <c r="M16" s="305"/>
      <c r="N16" s="311" t="str">
        <f t="shared" si="17"/>
        <v/>
      </c>
      <c r="O16" s="305"/>
      <c r="P16" s="311" t="str">
        <f t="shared" si="18"/>
        <v/>
      </c>
      <c r="Q16" s="305"/>
      <c r="R16" s="354" t="str">
        <f t="shared" si="19"/>
        <v/>
      </c>
      <c r="S16" s="354">
        <f t="shared" si="20"/>
        <v>0</v>
      </c>
      <c r="T16" s="332" t="str">
        <f t="shared" si="21"/>
        <v/>
      </c>
      <c r="U16" s="374"/>
      <c r="V16" s="386" t="str">
        <f t="shared" si="22"/>
        <v/>
      </c>
      <c r="W16" s="379" t="str">
        <f t="shared" si="23"/>
        <v/>
      </c>
      <c r="X16" s="387" t="str">
        <f t="shared" si="24"/>
        <v/>
      </c>
      <c r="Y16" s="386" t="str">
        <f t="shared" si="28"/>
        <v/>
      </c>
      <c r="Z16" s="29" t="s">
        <v>77</v>
      </c>
      <c r="AA16" s="10">
        <v>0</v>
      </c>
      <c r="AB16" s="332" t="str">
        <f t="shared" si="26"/>
        <v/>
      </c>
      <c r="AC16" s="332" t="str">
        <f t="shared" si="27"/>
        <v/>
      </c>
      <c r="AD16" s="4"/>
      <c r="AE16" s="4"/>
      <c r="AF16" s="4"/>
      <c r="AG16" s="4" t="str">
        <f t="shared" si="13"/>
        <v/>
      </c>
      <c r="AH16" s="4"/>
      <c r="AI16" s="4"/>
      <c r="AJ16" s="6"/>
      <c r="AK16" s="4"/>
      <c r="AL16" s="4"/>
    </row>
    <row r="17" spans="1:38" x14ac:dyDescent="0.25">
      <c r="A17" s="657" t="s">
        <v>1356</v>
      </c>
      <c r="B17" s="506"/>
      <c r="C17" s="506"/>
      <c r="D17" s="506"/>
      <c r="E17" s="506"/>
      <c r="F17" s="506"/>
      <c r="G17" s="506"/>
      <c r="H17" s="506"/>
      <c r="I17" s="506"/>
      <c r="J17" s="506"/>
      <c r="K17" s="506"/>
      <c r="L17" s="506"/>
      <c r="M17" s="506"/>
      <c r="N17" s="506"/>
      <c r="O17" s="506"/>
      <c r="P17" s="506"/>
      <c r="Q17" s="506"/>
      <c r="R17" s="506"/>
      <c r="S17" s="506"/>
      <c r="T17" s="506"/>
      <c r="U17" s="506"/>
      <c r="V17" s="506"/>
      <c r="W17" s="506"/>
      <c r="X17" s="359" t="str">
        <f>+IF(Y17=100,"Fuerte",IF(AND(Y17&gt;59,Y17&lt;=99),"Moderado","Débil"))</f>
        <v>Fuerte</v>
      </c>
      <c r="Y17" s="359">
        <f>IFERROR(AVERAGE(Y12:Y16),0)</f>
        <v>100</v>
      </c>
      <c r="Z17" s="35" t="s">
        <v>87</v>
      </c>
      <c r="AA17" s="10">
        <v>15</v>
      </c>
      <c r="AB17" s="359">
        <f t="shared" ref="AB17:AC17" si="29">IFERROR(AVERAGE(AB12:AB16),0)</f>
        <v>100</v>
      </c>
      <c r="AC17" s="390">
        <f t="shared" si="29"/>
        <v>0</v>
      </c>
      <c r="AD17" s="360" t="str">
        <f>+IFERROR(IF(AND(COUNTIF(J12:J16,"PREVENIR ")&gt;0,AVERAGEIF(J12:J16,"PREVENIR ",Y12:Y16)&gt;=$AI$4),"Directamente","No disminuye"),"No disminuye")</f>
        <v>Directamente</v>
      </c>
      <c r="AE17" s="362" t="str">
        <f>+IF(AC17&gt;=$AI$4,"Directamente",IF(AND(AC17&lt;$AI$4,AB17=100),"Indirectamente",IF(AND(AC17&lt;$AI$4,AB17=0),"No disminuye",IF(AND(AC17&lt;$AI$4,AB17&lt;100,AB17&gt;0),"No disminuye",IF(AND(AC17=0,AB17=100),"Indirectamente",IF(AND(AC17=0,AB17&lt;100),"No disminuye","OJO"))))))</f>
        <v>Indirectamente</v>
      </c>
      <c r="AF17" s="362" t="str">
        <f>+X17&amp;AD17&amp;AE17</f>
        <v>FuerteDirectamenteIndirectamente</v>
      </c>
      <c r="AG17" s="4" t="str">
        <f t="shared" si="13"/>
        <v/>
      </c>
      <c r="AH17" s="4"/>
      <c r="AI17" s="4"/>
      <c r="AJ17" s="6"/>
      <c r="AK17" s="34" t="s">
        <v>1348</v>
      </c>
      <c r="AL17" s="4"/>
    </row>
    <row r="18" spans="1:38" ht="15" customHeight="1" x14ac:dyDescent="0.25">
      <c r="A18" s="668" t="s">
        <v>1227</v>
      </c>
      <c r="B18" s="671" t="s">
        <v>6</v>
      </c>
      <c r="C18" s="666" t="s">
        <v>1231</v>
      </c>
      <c r="D18" s="656" t="s">
        <v>1235</v>
      </c>
      <c r="E18" s="517"/>
      <c r="F18" s="517"/>
      <c r="G18" s="517"/>
      <c r="H18" s="517"/>
      <c r="I18" s="517"/>
      <c r="J18" s="517"/>
      <c r="K18" s="517"/>
      <c r="L18" s="517"/>
      <c r="M18" s="517"/>
      <c r="N18" s="517"/>
      <c r="O18" s="517"/>
      <c r="P18" s="517"/>
      <c r="Q18" s="517"/>
      <c r="R18" s="517"/>
      <c r="S18" s="517"/>
      <c r="T18" s="518"/>
      <c r="U18" s="660" t="s">
        <v>1237</v>
      </c>
      <c r="V18" s="661"/>
      <c r="W18" s="658" t="s">
        <v>1240</v>
      </c>
      <c r="X18" s="518"/>
      <c r="Y18" s="662" t="s">
        <v>200</v>
      </c>
      <c r="Z18" s="35" t="s">
        <v>94</v>
      </c>
      <c r="AA18" s="10">
        <v>15</v>
      </c>
      <c r="AB18" s="655" t="s">
        <v>1243</v>
      </c>
      <c r="AC18" s="655" t="s">
        <v>1246</v>
      </c>
      <c r="AD18" s="47">
        <f>+IFERROR(VLOOKUP(AF17,$AG$6:$AL$14,5),0)</f>
        <v>2</v>
      </c>
      <c r="AE18" s="47">
        <f>+IFERROR(VLOOKUP(AF17,$AG$5:$AL$14,6),0)</f>
        <v>0</v>
      </c>
      <c r="AF18" s="4"/>
      <c r="AG18" s="4" t="str">
        <f t="shared" si="13"/>
        <v/>
      </c>
      <c r="AH18" s="4"/>
      <c r="AI18" s="4"/>
      <c r="AJ18" s="6"/>
      <c r="AK18" s="4"/>
      <c r="AL18" s="4"/>
    </row>
    <row r="19" spans="1:38" x14ac:dyDescent="0.25">
      <c r="A19" s="555"/>
      <c r="B19" s="515"/>
      <c r="C19" s="463"/>
      <c r="D19" s="291" t="s">
        <v>1247</v>
      </c>
      <c r="E19" s="293" t="s">
        <v>1248</v>
      </c>
      <c r="F19" s="293" t="s">
        <v>1250</v>
      </c>
      <c r="G19" s="293" t="s">
        <v>1248</v>
      </c>
      <c r="H19" s="293" t="s">
        <v>1252</v>
      </c>
      <c r="I19" s="293" t="s">
        <v>1248</v>
      </c>
      <c r="J19" s="293" t="s">
        <v>1253</v>
      </c>
      <c r="K19" s="293" t="s">
        <v>1248</v>
      </c>
      <c r="L19" s="293" t="s">
        <v>1254</v>
      </c>
      <c r="M19" s="293" t="s">
        <v>1255</v>
      </c>
      <c r="N19" s="293" t="s">
        <v>1248</v>
      </c>
      <c r="O19" s="293" t="s">
        <v>1258</v>
      </c>
      <c r="P19" s="293" t="s">
        <v>1248</v>
      </c>
      <c r="Q19" s="293" t="s">
        <v>1259</v>
      </c>
      <c r="R19" s="293" t="s">
        <v>1248</v>
      </c>
      <c r="S19" s="293" t="s">
        <v>1223</v>
      </c>
      <c r="T19" s="296" t="s">
        <v>200</v>
      </c>
      <c r="U19" s="298" t="s">
        <v>1265</v>
      </c>
      <c r="V19" s="299" t="s">
        <v>200</v>
      </c>
      <c r="W19" s="301" t="s">
        <v>1267</v>
      </c>
      <c r="X19" s="302" t="s">
        <v>1268</v>
      </c>
      <c r="Y19" s="526"/>
      <c r="Z19" s="35" t="s">
        <v>102</v>
      </c>
      <c r="AA19" s="10">
        <v>0</v>
      </c>
      <c r="AB19" s="526"/>
      <c r="AC19" s="526"/>
      <c r="AD19" s="4"/>
      <c r="AE19" s="4"/>
      <c r="AF19" s="4"/>
      <c r="AG19" s="4"/>
      <c r="AH19" s="4"/>
      <c r="AI19" s="4"/>
      <c r="AJ19" s="6"/>
      <c r="AK19" s="4"/>
      <c r="AL19" s="4"/>
    </row>
    <row r="20" spans="1:38" ht="60" x14ac:dyDescent="0.25">
      <c r="A20" s="667" t="str">
        <f>IF(ISBLANK('Mapa de Riesgos x Procesos '!K29),"",'Mapa de Riesgos x Procesos '!K29)</f>
        <v>No realizar los procesos de articulación y coordinación de las políticas sociales.</v>
      </c>
      <c r="B20" s="372" t="s">
        <v>1271</v>
      </c>
      <c r="C20" s="337" t="str">
        <f>IF(ISBLANK('Mapa de Riesgos x Procesos '!Q29),"",'Mapa de Riesgos x Procesos '!Q29)</f>
        <v>1.  Decreto 4112.010.20.0259 del 2017. Artículo número 5 y Artículo 6.</v>
      </c>
      <c r="D20" s="331" t="s">
        <v>21</v>
      </c>
      <c r="E20" s="311">
        <f>IF(D20=Maestros!$F$2,Maestros!$G$2,IF(D20=Maestros!$F$3,Maestros!$G$3,""))</f>
        <v>15</v>
      </c>
      <c r="F20" s="305" t="s">
        <v>50</v>
      </c>
      <c r="G20" s="311">
        <f>IF(F20=Maestros!$F$4,Maestros!$G$4,IF(F20=Maestros!$F$5,Maestros!$G$5,""))</f>
        <v>15</v>
      </c>
      <c r="H20" s="305" t="s">
        <v>69</v>
      </c>
      <c r="I20" s="311">
        <f t="shared" ref="I20:I24" si="30">IF(H20=$Z$15,$AA$15,IF(H20=$Z$16,$AA$16,""))</f>
        <v>15</v>
      </c>
      <c r="J20" s="305" t="s">
        <v>87</v>
      </c>
      <c r="K20" s="311">
        <f t="shared" ref="K20:K24" si="31">IF(J20=$Z$17,$AA$17,IF(J20=$Z$18,$AA$18,IF(J20=$Z$19,$AA$19,"")))</f>
        <v>15</v>
      </c>
      <c r="L20" s="659" t="str">
        <f>IF(AND(J20="",J21="",J22="",J23="",J24=""),"",
IF(AND(K20=0,J20=$Z$19,COUNTIF(J20:J24,$Z$17)&lt;1,COUNTIF(J20:J24,$Z$18)&lt;1),"",IF(AND(J21=$Z$19,K21=0,J21=$Z$19,COUNTIF(J20:J24,$Z$17)&lt;1,COUNTIF(J20:J24,$Z$18)&lt;1),"",IF(AND(K22=0,J22=$Z$19,COUNTIF(J20:J24,$Z$17)&lt;1,COUNTIF(J20:J24,$Z$18)&lt;1),"",IF(AND(K23=0,J23=$Z$19,COUNTIF(J20:J24,$Z$17)&lt;1,COUNTIF(J20:J24,$Z$18)&lt;1),"",IF(AND(K24=0,J24=$Z$19,COUNTIF(J20:J24,$Z$17)&lt;1,COUNTIF(J20:J24,$Z$18)&lt;1),"",
IF(AND(COUNTIF(J20:J24,$Z$17)&gt;=1,COUNTIF(J20:J24,$Z$18)&gt;=1),"Preventivo - Correctivo",IF(COUNTIF(J20:J24,$Z$17)=COUNTIF(J20:J24,$Z$18),"Preventivo - Correctivo",IF(AND(COUNTIF(J20:J24,$Z$17)&gt;=1,COUNTBLANK(J20:J24)&gt;=1),"Preventivo",IF(AND(COUNTIF(J20:J24,$Z$18)&gt;=1,COUNTBLANK(J20:J24)&gt;=1),"Correctivo",IF(AND(J20=$Z$18,J21=$Z$18,J22=$Z$18,J23=$Z$18,J24=$Z$18),"Correctivo",IF(AND(J20=$Z$17,J21=$Z$17,J22=$Z$17,J23=$Z$17,J24=$Z$17),"Preventivo",IF(AND(COUNTIF(J20:J24,$Z$19)=1,COUNTIF(J20:J24,$Z$18)=4),"Correctivo",IF(AND(COUNTIF(J20:J24,$Z$19)=2,COUNTIF(J20:J24,$Z$18)=3),"Correctivo",IF(AND(COUNTIF(J20:J24,$Z$19)=3,COUNTIF(J20:J24,$Z$18)=2),"Correctivo",IF(AND(COUNTIF(J20:J24,$Z$19)=4,COUNTIF(J20:J24,$Z$18)=1),"Correctivo",IF(AND(COUNTIF(J20:J24,$Z$19)=1,COUNTIF(J20:J24,$Z$17)=4),"Preventivo",IF(AND(COUNTIF(J20:J24,$Z$19)=2,COUNTIF(J20:J24,$Z$17)=3),"Preventivo",IF(AND(COUNTIF(J20:J24,$Z$19)=3,COUNTIF(J20:J24,$Z$17)=2),"Preventivo",IF(AND(COUNTIF(J20:J24,$Z$19)=4,COUNTIF(J20:J24,$Z$17)=1),"Preventivo","")))))))))))))))
)))))</f>
        <v>Preventivo</v>
      </c>
      <c r="M20" s="305" t="s">
        <v>107</v>
      </c>
      <c r="N20" s="311">
        <f t="shared" ref="N20:N24" si="32">IF(M20=$Z$20,$AA$20,IF(M20=$Z$21,$AA$21,""))</f>
        <v>15</v>
      </c>
      <c r="O20" s="305" t="s">
        <v>117</v>
      </c>
      <c r="P20" s="311">
        <f t="shared" ref="P20:P24" si="33">IF(O20=$Z$22,$AA$22,IF(O20=$Z$23,$AA$23,""))</f>
        <v>15</v>
      </c>
      <c r="Q20" s="305" t="s">
        <v>124</v>
      </c>
      <c r="R20" s="311">
        <f t="shared" ref="R20:R24" si="34">IF(Q20=$Z$24,$AA$24,IF(Q20=$Z$25,$AA$25,IF(Q20=$Z$26,$AA$26,"")))</f>
        <v>10</v>
      </c>
      <c r="S20" s="311">
        <f t="shared" ref="S20:S24" si="35">SUM(E20,G20,I20,K20,N20,P20,R20)</f>
        <v>100</v>
      </c>
      <c r="T20" s="326" t="str">
        <f t="shared" ref="T20:T24" si="36">IF(E20="","",(IF(S20&gt;=96,$Z$27,IF(AND(S20&lt;=95,S20&gt;=86),$Z$28,IF(S20&lt;=85,$Z$29,"")))))</f>
        <v>FUERTE</v>
      </c>
      <c r="U20" s="374" t="s">
        <v>149</v>
      </c>
      <c r="V20" s="332" t="str">
        <f t="shared" ref="V20:V24" si="37">IF(U20="","",IF(U20=$Z$30,$Z$27,IF(U20=$Z$31,$Z$28,$Z$29)))</f>
        <v>FUERTE</v>
      </c>
      <c r="W20" s="379" t="str">
        <f t="shared" ref="W20:W24" si="38">IF(AND(T20="FUERTE",V20="FUERTE"),"FUERTE",
IF(AND(T20="MODERADO",V20="MODERADO"),"MODERADO",
IF(AND(T20="FUERTE",V20="MODERADO"),"MODERADO",
IF(AND(T20="MODERADO",V20="FUERTE"),"MODERADO",
IF(AND(T20="FUERTE",V20="DEBIL"),"DEBIL",
IF(AND(T20="DEBIL",V20="FUERTE"),"DEBIL",
IF(AND(T20="DEBIL",V20="MODERADO"),"DEBIL",
IF(AND(T20="MODERADO",V20="DEBIL"),"DEBIL",
IF(AND(T20="DEBIL",V20="DEBIL"),"DEBIL","")))))))))</f>
        <v>FUERTE</v>
      </c>
      <c r="X20" s="336" t="str">
        <f t="shared" ref="X20:X24" si="39">IF(W20="","",IF(W20=$Z$27,"NO","SI"))</f>
        <v>NO</v>
      </c>
      <c r="Y20" s="332">
        <f t="shared" ref="Y20:Y24" si="40">IF(W20="","",IF(W20="FUERTE",100,IF(W20="MODERADO",60,0)))</f>
        <v>100</v>
      </c>
      <c r="Z20" s="36" t="s">
        <v>107</v>
      </c>
      <c r="AA20" s="10">
        <v>15</v>
      </c>
      <c r="AB20" s="332">
        <f t="shared" ref="AB20:AB24" si="41">IF(J20="CONTROLAR","",Y20)</f>
        <v>100</v>
      </c>
      <c r="AC20" s="332" t="str">
        <f t="shared" ref="AC20:AC24" si="42">IF(J20="CONTROLAR",Y20,"")</f>
        <v/>
      </c>
      <c r="AD20" s="4"/>
      <c r="AE20" s="4"/>
      <c r="AF20" s="4"/>
      <c r="AG20" s="4"/>
      <c r="AH20" s="4"/>
      <c r="AI20" s="4"/>
      <c r="AJ20" s="6"/>
      <c r="AK20" s="4"/>
      <c r="AL20" s="4"/>
    </row>
    <row r="21" spans="1:38" ht="15.75" customHeight="1" x14ac:dyDescent="0.25">
      <c r="A21" s="553"/>
      <c r="B21" s="372" t="s">
        <v>1304</v>
      </c>
      <c r="C21" s="337">
        <f>IF(ISBLANK('Mapa de Riesgos x Procesos '!Q30),"",'Mapa de Riesgos x Procesos '!Q30)</f>
        <v>2</v>
      </c>
      <c r="D21" s="379"/>
      <c r="E21" s="311" t="str">
        <f>IF(D21=Maestros!$F$2,Maestros!$G$2,IF(D21=Maestros!$F$3,Maestros!$G$3,""))</f>
        <v/>
      </c>
      <c r="F21" s="305"/>
      <c r="G21" s="311" t="str">
        <f>IF(F21=Maestros!$F$4,Maestros!$G$4,IF(F21=Maestros!$F$5,Maestros!$G$5,""))</f>
        <v/>
      </c>
      <c r="H21" s="305"/>
      <c r="I21" s="311" t="str">
        <f t="shared" si="30"/>
        <v/>
      </c>
      <c r="J21" s="305"/>
      <c r="K21" s="311" t="str">
        <f t="shared" si="31"/>
        <v/>
      </c>
      <c r="L21" s="462"/>
      <c r="M21" s="305"/>
      <c r="N21" s="311" t="str">
        <f t="shared" si="32"/>
        <v/>
      </c>
      <c r="O21" s="305"/>
      <c r="P21" s="311" t="str">
        <f t="shared" si="33"/>
        <v/>
      </c>
      <c r="Q21" s="305"/>
      <c r="R21" s="339" t="str">
        <f t="shared" si="34"/>
        <v/>
      </c>
      <c r="S21" s="339">
        <f t="shared" si="35"/>
        <v>0</v>
      </c>
      <c r="T21" s="326" t="str">
        <f t="shared" si="36"/>
        <v/>
      </c>
      <c r="U21" s="374"/>
      <c r="V21" s="332" t="str">
        <f t="shared" si="37"/>
        <v/>
      </c>
      <c r="W21" s="379" t="str">
        <f t="shared" si="38"/>
        <v/>
      </c>
      <c r="X21" s="336" t="str">
        <f t="shared" si="39"/>
        <v/>
      </c>
      <c r="Y21" s="332" t="str">
        <f t="shared" si="40"/>
        <v/>
      </c>
      <c r="Z21" s="36" t="s">
        <v>113</v>
      </c>
      <c r="AA21" s="10">
        <v>0</v>
      </c>
      <c r="AB21" s="332" t="str">
        <f t="shared" si="41"/>
        <v/>
      </c>
      <c r="AC21" s="332" t="str">
        <f t="shared" si="42"/>
        <v/>
      </c>
      <c r="AD21" s="4"/>
      <c r="AE21" s="4"/>
      <c r="AF21" s="4"/>
      <c r="AG21" s="4"/>
      <c r="AH21" s="4"/>
      <c r="AI21" s="4"/>
      <c r="AJ21" s="6"/>
      <c r="AK21" s="4"/>
      <c r="AL21" s="4"/>
    </row>
    <row r="22" spans="1:38" ht="15.75" customHeight="1" x14ac:dyDescent="0.25">
      <c r="A22" s="553"/>
      <c r="B22" s="372" t="s">
        <v>1334</v>
      </c>
      <c r="C22" s="337">
        <f>IF(ISBLANK('Mapa de Riesgos x Procesos '!Q31),"",'Mapa de Riesgos x Procesos '!Q31)</f>
        <v>3</v>
      </c>
      <c r="D22" s="379"/>
      <c r="E22" s="311" t="str">
        <f>IF(D22=Maestros!$F$2,Maestros!$G$2,IF(D22=Maestros!$F$3,Maestros!$G$3,""))</f>
        <v/>
      </c>
      <c r="F22" s="336"/>
      <c r="G22" s="311" t="str">
        <f>IF(F22=Maestros!$F$4,Maestros!$G$4,IF(F22=Maestros!$F$5,Maestros!$G$5,""))</f>
        <v/>
      </c>
      <c r="H22" s="336"/>
      <c r="I22" s="311" t="str">
        <f t="shared" si="30"/>
        <v/>
      </c>
      <c r="J22" s="336"/>
      <c r="K22" s="311" t="str">
        <f t="shared" si="31"/>
        <v/>
      </c>
      <c r="L22" s="462"/>
      <c r="M22" s="336"/>
      <c r="N22" s="311" t="str">
        <f t="shared" si="32"/>
        <v/>
      </c>
      <c r="O22" s="336"/>
      <c r="P22" s="311" t="str">
        <f t="shared" si="33"/>
        <v/>
      </c>
      <c r="Q22" s="336"/>
      <c r="R22" s="339" t="str">
        <f t="shared" si="34"/>
        <v/>
      </c>
      <c r="S22" s="339">
        <f t="shared" si="35"/>
        <v>0</v>
      </c>
      <c r="T22" s="332" t="str">
        <f t="shared" si="36"/>
        <v/>
      </c>
      <c r="U22" s="374"/>
      <c r="V22" s="332" t="str">
        <f t="shared" si="37"/>
        <v/>
      </c>
      <c r="W22" s="379" t="str">
        <f t="shared" si="38"/>
        <v/>
      </c>
      <c r="X22" s="336" t="str">
        <f t="shared" si="39"/>
        <v/>
      </c>
      <c r="Y22" s="332" t="str">
        <f t="shared" si="40"/>
        <v/>
      </c>
      <c r="Z22" s="12" t="s">
        <v>117</v>
      </c>
      <c r="AA22" s="10">
        <v>15</v>
      </c>
      <c r="AB22" s="332" t="str">
        <f t="shared" si="41"/>
        <v/>
      </c>
      <c r="AC22" s="332" t="str">
        <f t="shared" si="42"/>
        <v/>
      </c>
      <c r="AD22" s="4"/>
      <c r="AE22" s="4"/>
      <c r="AF22" s="4"/>
      <c r="AG22" s="4"/>
      <c r="AH22" s="4"/>
      <c r="AI22" s="4"/>
      <c r="AJ22" s="6"/>
      <c r="AK22" s="4"/>
      <c r="AL22" s="4"/>
    </row>
    <row r="23" spans="1:38" ht="15.75" customHeight="1" x14ac:dyDescent="0.25">
      <c r="A23" s="553"/>
      <c r="B23" s="372" t="s">
        <v>1341</v>
      </c>
      <c r="C23" s="337">
        <f>IF(ISBLANK('Mapa de Riesgos x Procesos '!Q32),"",'Mapa de Riesgos x Procesos '!Q32)</f>
        <v>4</v>
      </c>
      <c r="D23" s="379"/>
      <c r="E23" s="311" t="str">
        <f>IF(D23=Maestros!$F$2,Maestros!$G$2,IF(D23=Maestros!$F$3,Maestros!$G$3,""))</f>
        <v/>
      </c>
      <c r="F23" s="336"/>
      <c r="G23" s="311" t="str">
        <f>IF(F23=Maestros!$F$4,Maestros!$G$4,IF(F23=Maestros!$F$5,Maestros!$G$5,""))</f>
        <v/>
      </c>
      <c r="H23" s="336"/>
      <c r="I23" s="311" t="str">
        <f t="shared" si="30"/>
        <v/>
      </c>
      <c r="J23" s="336"/>
      <c r="K23" s="311" t="str">
        <f t="shared" si="31"/>
        <v/>
      </c>
      <c r="L23" s="462"/>
      <c r="M23" s="336"/>
      <c r="N23" s="311" t="str">
        <f t="shared" si="32"/>
        <v/>
      </c>
      <c r="O23" s="336"/>
      <c r="P23" s="311" t="str">
        <f t="shared" si="33"/>
        <v/>
      </c>
      <c r="Q23" s="336"/>
      <c r="R23" s="339" t="str">
        <f t="shared" si="34"/>
        <v/>
      </c>
      <c r="S23" s="339">
        <f t="shared" si="35"/>
        <v>0</v>
      </c>
      <c r="T23" s="332" t="str">
        <f t="shared" si="36"/>
        <v/>
      </c>
      <c r="U23" s="374"/>
      <c r="V23" s="332" t="str">
        <f t="shared" si="37"/>
        <v/>
      </c>
      <c r="W23" s="379" t="str">
        <f t="shared" si="38"/>
        <v/>
      </c>
      <c r="X23" s="336" t="str">
        <f t="shared" si="39"/>
        <v/>
      </c>
      <c r="Y23" s="332" t="str">
        <f t="shared" si="40"/>
        <v/>
      </c>
      <c r="Z23" s="12" t="s">
        <v>120</v>
      </c>
      <c r="AA23" s="10">
        <v>0</v>
      </c>
      <c r="AB23" s="332" t="str">
        <f t="shared" si="41"/>
        <v/>
      </c>
      <c r="AC23" s="332" t="str">
        <f t="shared" si="42"/>
        <v/>
      </c>
      <c r="AD23" s="4"/>
      <c r="AE23" s="4"/>
      <c r="AF23" s="4"/>
      <c r="AG23" s="4"/>
      <c r="AH23" s="4"/>
      <c r="AI23" s="4"/>
      <c r="AJ23" s="6"/>
      <c r="AK23" s="4"/>
      <c r="AL23" s="4"/>
    </row>
    <row r="24" spans="1:38" ht="15.75" customHeight="1" x14ac:dyDescent="0.25">
      <c r="A24" s="554"/>
      <c r="B24" s="385" t="s">
        <v>1349</v>
      </c>
      <c r="C24" s="337">
        <f>IF(ISBLANK('Mapa de Riesgos x Procesos '!Q33),"",'Mapa de Riesgos x Procesos '!Q33)</f>
        <v>5</v>
      </c>
      <c r="D24" s="403"/>
      <c r="E24" s="311" t="str">
        <f>IF(D24=Maestros!$F$2,Maestros!$G$2,IF(D24=Maestros!$F$3,Maestros!$G$3,""))</f>
        <v/>
      </c>
      <c r="F24" s="349"/>
      <c r="G24" s="311" t="str">
        <f>IF(F24=Maestros!$F$4,Maestros!$G$4,IF(F24=Maestros!$F$5,Maestros!$G$5,""))</f>
        <v/>
      </c>
      <c r="H24" s="349"/>
      <c r="I24" s="311" t="str">
        <f t="shared" si="30"/>
        <v/>
      </c>
      <c r="J24" s="349"/>
      <c r="K24" s="311" t="str">
        <f t="shared" si="31"/>
        <v/>
      </c>
      <c r="L24" s="462"/>
      <c r="M24" s="349"/>
      <c r="N24" s="311" t="str">
        <f t="shared" si="32"/>
        <v/>
      </c>
      <c r="O24" s="349"/>
      <c r="P24" s="311" t="str">
        <f t="shared" si="33"/>
        <v/>
      </c>
      <c r="Q24" s="349"/>
      <c r="R24" s="354" t="str">
        <f t="shared" si="34"/>
        <v/>
      </c>
      <c r="S24" s="354">
        <f t="shared" si="35"/>
        <v>0</v>
      </c>
      <c r="T24" s="332" t="str">
        <f t="shared" si="36"/>
        <v/>
      </c>
      <c r="U24" s="406"/>
      <c r="V24" s="386" t="str">
        <f t="shared" si="37"/>
        <v/>
      </c>
      <c r="W24" s="379" t="str">
        <f t="shared" si="38"/>
        <v/>
      </c>
      <c r="X24" s="387" t="str">
        <f t="shared" si="39"/>
        <v/>
      </c>
      <c r="Y24" s="332" t="str">
        <f t="shared" si="40"/>
        <v/>
      </c>
      <c r="Z24" s="38" t="s">
        <v>124</v>
      </c>
      <c r="AA24" s="10">
        <v>10</v>
      </c>
      <c r="AB24" s="332" t="str">
        <f t="shared" si="41"/>
        <v/>
      </c>
      <c r="AC24" s="332" t="str">
        <f t="shared" si="42"/>
        <v/>
      </c>
      <c r="AD24" s="4"/>
      <c r="AE24" s="4"/>
      <c r="AF24" s="4"/>
      <c r="AG24" s="4"/>
      <c r="AH24" s="4"/>
      <c r="AI24" s="4"/>
      <c r="AJ24" s="6"/>
      <c r="AK24" s="4"/>
      <c r="AL24" s="4"/>
    </row>
    <row r="25" spans="1:38" ht="15.75" customHeight="1" x14ac:dyDescent="0.25">
      <c r="A25" s="657" t="s">
        <v>1356</v>
      </c>
      <c r="B25" s="506"/>
      <c r="C25" s="506"/>
      <c r="D25" s="506"/>
      <c r="E25" s="506"/>
      <c r="F25" s="506"/>
      <c r="G25" s="506"/>
      <c r="H25" s="506"/>
      <c r="I25" s="506"/>
      <c r="J25" s="506"/>
      <c r="K25" s="506"/>
      <c r="L25" s="506"/>
      <c r="M25" s="506"/>
      <c r="N25" s="506"/>
      <c r="O25" s="506"/>
      <c r="P25" s="506"/>
      <c r="Q25" s="506"/>
      <c r="R25" s="506"/>
      <c r="S25" s="506"/>
      <c r="T25" s="506"/>
      <c r="U25" s="506"/>
      <c r="V25" s="506"/>
      <c r="W25" s="506"/>
      <c r="X25" s="359" t="str">
        <f>+IF(Y25=100,"Fuerte",IF(AND(Y25&gt;59,Y25&lt;=99),"Moderado","Débil"))</f>
        <v>Fuerte</v>
      </c>
      <c r="Y25" s="359">
        <f>IFERROR(AVERAGE(Y20:Y24),0)</f>
        <v>100</v>
      </c>
      <c r="Z25" s="38" t="s">
        <v>128</v>
      </c>
      <c r="AA25" s="10">
        <v>5</v>
      </c>
      <c r="AB25" s="359">
        <f t="shared" ref="AB25:AC25" si="43">IFERROR(AVERAGE(AB20:AB24),0)</f>
        <v>100</v>
      </c>
      <c r="AC25" s="390">
        <f t="shared" si="43"/>
        <v>0</v>
      </c>
      <c r="AD25" s="360" t="str">
        <f>+IFERROR(IF(AND(COUNTIF(J20:J24,"PREVENIR ")&gt;0,AVERAGEIF(J20:J24,"PREVENIR ",Y20:Y24)&gt;=$AI$4),"Directamente","No disminuye"),"No disminuye")</f>
        <v>Directamente</v>
      </c>
      <c r="AE25" s="362" t="str">
        <f>+IF(AC25&gt;=$AI$4,"Directamente",IF(AND(AC25&lt;$AI$4,AB25=100),"Indirectamente",IF(AND(AC25&lt;$AI$4,AB25=0),"No disminuye",IF(AND(AC25&lt;$AI$4,AB25&lt;100,AB25&gt;0),"No disminuye",IF(AND(AC25=0,AB25=100),"Indirectamente",IF(AND(AC25=0,AB25&lt;100),"No disminuye","OJO"))))))</f>
        <v>Indirectamente</v>
      </c>
      <c r="AF25" s="362" t="str">
        <f>+X25&amp;AD25&amp;AE25</f>
        <v>FuerteDirectamenteIndirectamente</v>
      </c>
      <c r="AG25" s="4"/>
      <c r="AH25" s="4"/>
      <c r="AI25" s="4"/>
      <c r="AJ25" s="6"/>
      <c r="AK25" s="4"/>
      <c r="AL25" s="4"/>
    </row>
    <row r="26" spans="1:38" ht="15" customHeight="1" x14ac:dyDescent="0.25">
      <c r="A26" s="668" t="s">
        <v>1227</v>
      </c>
      <c r="B26" s="671" t="s">
        <v>6</v>
      </c>
      <c r="C26" s="666" t="s">
        <v>1231</v>
      </c>
      <c r="D26" s="656" t="s">
        <v>1235</v>
      </c>
      <c r="E26" s="517"/>
      <c r="F26" s="517"/>
      <c r="G26" s="517"/>
      <c r="H26" s="517"/>
      <c r="I26" s="517"/>
      <c r="J26" s="517"/>
      <c r="K26" s="517"/>
      <c r="L26" s="517"/>
      <c r="M26" s="517"/>
      <c r="N26" s="517"/>
      <c r="O26" s="517"/>
      <c r="P26" s="517"/>
      <c r="Q26" s="517"/>
      <c r="R26" s="517"/>
      <c r="S26" s="517"/>
      <c r="T26" s="518"/>
      <c r="U26" s="660" t="s">
        <v>1237</v>
      </c>
      <c r="V26" s="661"/>
      <c r="W26" s="658" t="s">
        <v>1240</v>
      </c>
      <c r="X26" s="518"/>
      <c r="Y26" s="662" t="s">
        <v>200</v>
      </c>
      <c r="Z26" s="38" t="s">
        <v>131</v>
      </c>
      <c r="AA26" s="10">
        <v>0</v>
      </c>
      <c r="AB26" s="655" t="s">
        <v>1243</v>
      </c>
      <c r="AC26" s="655" t="s">
        <v>1246</v>
      </c>
      <c r="AD26" s="4"/>
      <c r="AE26" s="47">
        <f>+IFERROR(VLOOKUP(AF25,$AG$5:$AL$14,6),0)</f>
        <v>0</v>
      </c>
      <c r="AF26" s="4"/>
      <c r="AG26" s="4"/>
      <c r="AH26" s="4"/>
      <c r="AI26" s="4"/>
      <c r="AJ26" s="6"/>
      <c r="AK26" s="4"/>
      <c r="AL26" s="4"/>
    </row>
    <row r="27" spans="1:38" ht="15.75" customHeight="1" x14ac:dyDescent="0.25">
      <c r="A27" s="555"/>
      <c r="B27" s="515"/>
      <c r="C27" s="463"/>
      <c r="D27" s="291" t="s">
        <v>1247</v>
      </c>
      <c r="E27" s="293" t="s">
        <v>1248</v>
      </c>
      <c r="F27" s="293" t="s">
        <v>1250</v>
      </c>
      <c r="G27" s="293" t="s">
        <v>1248</v>
      </c>
      <c r="H27" s="293" t="s">
        <v>1252</v>
      </c>
      <c r="I27" s="293" t="s">
        <v>1248</v>
      </c>
      <c r="J27" s="293" t="s">
        <v>1253</v>
      </c>
      <c r="K27" s="293" t="s">
        <v>1248</v>
      </c>
      <c r="L27" s="293" t="s">
        <v>1254</v>
      </c>
      <c r="M27" s="293" t="s">
        <v>1255</v>
      </c>
      <c r="N27" s="293" t="s">
        <v>1248</v>
      </c>
      <c r="O27" s="293" t="s">
        <v>1258</v>
      </c>
      <c r="P27" s="293" t="s">
        <v>1248</v>
      </c>
      <c r="Q27" s="293" t="s">
        <v>1259</v>
      </c>
      <c r="R27" s="293" t="s">
        <v>1248</v>
      </c>
      <c r="S27" s="293" t="s">
        <v>1223</v>
      </c>
      <c r="T27" s="296" t="s">
        <v>200</v>
      </c>
      <c r="U27" s="298" t="s">
        <v>1265</v>
      </c>
      <c r="V27" s="299" t="s">
        <v>200</v>
      </c>
      <c r="W27" s="301" t="s">
        <v>1267</v>
      </c>
      <c r="X27" s="302" t="s">
        <v>1268</v>
      </c>
      <c r="Y27" s="526"/>
      <c r="Z27" s="35" t="s">
        <v>134</v>
      </c>
      <c r="AA27" s="10" t="s">
        <v>1425</v>
      </c>
      <c r="AB27" s="526"/>
      <c r="AC27" s="526"/>
      <c r="AD27" s="4"/>
      <c r="AE27" s="4"/>
      <c r="AF27" s="4"/>
      <c r="AG27" s="4"/>
      <c r="AH27" s="4"/>
      <c r="AI27" s="4"/>
      <c r="AJ27" s="6"/>
      <c r="AK27" s="4"/>
      <c r="AL27" s="4"/>
    </row>
    <row r="28" spans="1:38" ht="15.75" customHeight="1" x14ac:dyDescent="0.25">
      <c r="A28" s="667" t="str">
        <f>IF(ISBLANK('Mapa de Riesgos x Procesos '!K34),"",'Mapa de Riesgos x Procesos '!K34)</f>
        <v xml:space="preserve">Perdida o daño del activo de información.
</v>
      </c>
      <c r="B28" s="372" t="s">
        <v>1271</v>
      </c>
      <c r="C28" s="337" t="str">
        <f>IF(ISBLANK('Mapa de Riesgos x Procesos '!Q34),"",'Mapa de Riesgos x Procesos '!Q34)</f>
        <v xml:space="preserve">1.Aplicar Manual del proceso MAGT04.03.18.M.01 Versión 1 23/sep/2014 , Política de operación de gestión documental número 4.10 para consulta de documentos en los archivos de gestion.
</v>
      </c>
      <c r="D28" s="331" t="s">
        <v>21</v>
      </c>
      <c r="E28" s="311">
        <f>IF(D28=Maestros!$F$2,Maestros!$G$2,IF(D28=Maestros!$F$3,Maestros!$G$3,""))</f>
        <v>15</v>
      </c>
      <c r="F28" s="305" t="s">
        <v>50</v>
      </c>
      <c r="G28" s="311">
        <f>IF(F28=Maestros!$F$4,Maestros!$G$4,IF(F28=Maestros!$F$5,Maestros!$G$5,""))</f>
        <v>15</v>
      </c>
      <c r="H28" s="305" t="s">
        <v>69</v>
      </c>
      <c r="I28" s="311">
        <f t="shared" ref="I28:I32" si="44">IF(H28=$Z$15,$AA$15,IF(H28=$Z$16,$AA$16,""))</f>
        <v>15</v>
      </c>
      <c r="J28" s="305" t="s">
        <v>87</v>
      </c>
      <c r="K28" s="311">
        <f t="shared" ref="K28:K32" si="45">IF(J28=$Z$17,$AA$17,IF(J28=$Z$18,$AA$18,IF(J28=$Z$19,$AA$19,"")))</f>
        <v>15</v>
      </c>
      <c r="L28" s="659" t="str">
        <f>IF(AND(J28="",J29="",J30="",J31="",J32=""),"",
IF(AND(K28=0,J28=$Z$19,COUNTIF(J28:J32,$Z$17)&lt;1,COUNTIF(J28:J32,$Z$18)&lt;1),"",IF(AND(J29=$Z$19,K29=0,J29=$Z$19,COUNTIF(J28:J32,$Z$17)&lt;1,COUNTIF(J28:J32,$Z$18)&lt;1),"",IF(AND(K30=0,J30=$Z$19,COUNTIF(J28:J32,$Z$17)&lt;1,COUNTIF(J28:J32,$Z$18)&lt;1),"",IF(AND(K31=0,J31=$Z$19,COUNTIF(J28:J32,$Z$17)&lt;1,COUNTIF(J28:J32,$Z$18)&lt;1),"",IF(AND(K32=0,J32=$Z$19,COUNTIF(J28:J32,$Z$17)&lt;1,COUNTIF(J28:J32,$Z$18)&lt;1),"",
IF(AND(COUNTIF(J28:J32,$Z$17)&gt;=1,COUNTIF(J28:J32,$Z$18)&gt;=1),"Preventivo - Correctivo",IF(COUNTIF(J28:J32,$Z$17)=COUNTIF(J28:J32,$Z$18),"Preventivo - Correctivo",IF(AND(COUNTIF(J28:J32,$Z$17)&gt;=1,COUNTBLANK(J28:J32)&gt;=1),"Preventivo",IF(AND(COUNTIF(J28:J32,$Z$18)&gt;=1,COUNTBLANK(J28:J32)&gt;=1),"Correctivo",IF(AND(J28=$Z$18,J29=$Z$18,J30=$Z$18,J31=$Z$18,J32=$Z$18),"Correctivo",IF(AND(J28=$Z$17,J29=$Z$17,J30=$Z$17,J31=$Z$17,J32=$Z$17),"Preventivo",IF(AND(COUNTIF(J28:J32,$Z$19)=1,COUNTIF(J28:J32,$Z$18)=4),"Correctivo",IF(AND(COUNTIF(J28:J32,$Z$19)=2,COUNTIF(J28:J32,$Z$18)=3),"Correctivo",IF(AND(COUNTIF(J28:J32,$Z$19)=3,COUNTIF(J28:J32,$Z$18)=2),"Correctivo",IF(AND(COUNTIF(J28:J32,$Z$19)=4,COUNTIF(J28:J32,$Z$18)=1),"Correctivo",IF(AND(COUNTIF(J28:J32,$Z$19)=1,COUNTIF(J28:J32,$Z$17)=4),"Preventivo",IF(AND(COUNTIF(J28:J32,$Z$19)=2,COUNTIF(J28:J32,$Z$17)=3),"Preventivo",IF(AND(COUNTIF(J28:J32,$Z$19)=3,COUNTIF(J28:J32,$Z$17)=2),"Preventivo",IF(AND(COUNTIF(J28:J32,$Z$19)=4,COUNTIF(J28:J32,$Z$17)=1),"Preventivo","")))))))))))))))
)))))</f>
        <v>Preventivo</v>
      </c>
      <c r="M28" s="305" t="s">
        <v>107</v>
      </c>
      <c r="N28" s="311">
        <f t="shared" ref="N28:N32" si="46">IF(M28=$Z$20,$AA$20,IF(M28=$Z$21,$AA$21,""))</f>
        <v>15</v>
      </c>
      <c r="O28" s="305" t="s">
        <v>117</v>
      </c>
      <c r="P28" s="311">
        <f t="shared" ref="P28:P32" si="47">IF(O28=$Z$22,$AA$22,IF(O28=$Z$23,$AA$23,""))</f>
        <v>15</v>
      </c>
      <c r="Q28" s="305" t="s">
        <v>124</v>
      </c>
      <c r="R28" s="311">
        <f t="shared" ref="R28:R32" si="48">IF(Q28=$Z$24,$AA$24,IF(Q28=$Z$25,$AA$25,IF(Q28=$Z$26,$AA$26,"")))</f>
        <v>10</v>
      </c>
      <c r="S28" s="311">
        <f t="shared" ref="S28:S32" si="49">SUM(E28,G28,I28,K28,N28,P28,R28)</f>
        <v>100</v>
      </c>
      <c r="T28" s="326" t="str">
        <f t="shared" ref="T28:T32" si="50">IF(E28="","",(IF(S28&gt;=96,$Z$27,IF(AND(S28&lt;=95,S28&gt;=86),$Z$28,IF(S28&lt;=85,$Z$29,"")))))</f>
        <v>FUERTE</v>
      </c>
      <c r="U28" s="374" t="s">
        <v>149</v>
      </c>
      <c r="V28" s="332" t="str">
        <f t="shared" ref="V28:V32" si="51">IF(U28="","",IF(U28=$Z$30,$Z$27,IF(U28=$Z$31,$Z$28,$Z$29)))</f>
        <v>FUERTE</v>
      </c>
      <c r="W28" s="379" t="str">
        <f t="shared" ref="W28:W32" si="52">IF(AND(T28="FUERTE",V28="FUERTE"),"FUERTE",
IF(AND(T28="MODERADO",V28="MODERADO"),"MODERADO",
IF(AND(T28="FUERTE",V28="MODERADO"),"MODERADO",
IF(AND(T28="MODERADO",V28="FUERTE"),"MODERADO",
IF(AND(T28="FUERTE",V28="DEBIL"),"DEBIL",
IF(AND(T28="DEBIL",V28="FUERTE"),"DEBIL",
IF(AND(T28="DEBIL",V28="MODERADO"),"DEBIL",
IF(AND(T28="MODERADO",V28="DEBIL"),"DEBIL",
IF(AND(T28="DEBIL",V28="DEBIL"),"DEBIL","")))))))))</f>
        <v>FUERTE</v>
      </c>
      <c r="X28" s="336" t="str">
        <f t="shared" ref="X28:X32" si="53">IF(W28="","",IF(W28=$Z$27,"NO","SI"))</f>
        <v>NO</v>
      </c>
      <c r="Y28" s="332">
        <f t="shared" ref="Y28:Y32" si="54">IF(W28="","",IF(W28="FUERTE",100,IF(W28="MODERADO",60,0)))</f>
        <v>100</v>
      </c>
      <c r="Z28" s="39" t="s">
        <v>139</v>
      </c>
      <c r="AA28" s="10" t="s">
        <v>1429</v>
      </c>
      <c r="AB28" s="332">
        <f t="shared" ref="AB28:AB32" si="55">IF(J28="CONTROLAR","",Y28)</f>
        <v>100</v>
      </c>
      <c r="AC28" s="332" t="str">
        <f t="shared" ref="AC28:AC32" si="56">IF(J28="CONTROLAR",Y28,"")</f>
        <v/>
      </c>
      <c r="AD28" s="4"/>
      <c r="AE28" s="4"/>
      <c r="AF28" s="4"/>
      <c r="AG28" s="4"/>
      <c r="AH28" s="4"/>
      <c r="AI28" s="4"/>
      <c r="AJ28" s="6"/>
      <c r="AK28" s="4"/>
      <c r="AL28" s="4"/>
    </row>
    <row r="29" spans="1:38" ht="15.75" customHeight="1" x14ac:dyDescent="0.25">
      <c r="A29" s="553"/>
      <c r="B29" s="372" t="s">
        <v>1304</v>
      </c>
      <c r="C29" s="337" t="str">
        <f>IF(ISBLANK('Mapa de Riesgos x Procesos '!Q35),"",'Mapa de Riesgos x Procesos '!Q35)</f>
        <v>2. Aplicar el Procedimiento realizar la gestión documental CÓDIGO: MAGT04.03.18.P01 en lo relacionado con la tarea número 22 de seguimiento a unidades documentales en prestamo.</v>
      </c>
      <c r="D29" s="379" t="s">
        <v>21</v>
      </c>
      <c r="E29" s="311">
        <f>IF(D29=Maestros!$F$2,Maestros!$G$2,IF(D29=Maestros!$F$3,Maestros!$G$3,""))</f>
        <v>15</v>
      </c>
      <c r="F29" s="305" t="s">
        <v>50</v>
      </c>
      <c r="G29" s="311">
        <f>IF(F29=Maestros!$F$4,Maestros!$G$4,IF(F29=Maestros!$F$5,Maestros!$G$5,""))</f>
        <v>15</v>
      </c>
      <c r="H29" s="305" t="s">
        <v>69</v>
      </c>
      <c r="I29" s="311">
        <f t="shared" si="44"/>
        <v>15</v>
      </c>
      <c r="J29" s="305" t="s">
        <v>87</v>
      </c>
      <c r="K29" s="311">
        <f t="shared" si="45"/>
        <v>15</v>
      </c>
      <c r="L29" s="462"/>
      <c r="M29" s="305" t="s">
        <v>107</v>
      </c>
      <c r="N29" s="311">
        <f t="shared" si="46"/>
        <v>15</v>
      </c>
      <c r="O29" s="305" t="s">
        <v>117</v>
      </c>
      <c r="P29" s="311">
        <f t="shared" si="47"/>
        <v>15</v>
      </c>
      <c r="Q29" s="305" t="s">
        <v>124</v>
      </c>
      <c r="R29" s="339">
        <f t="shared" si="48"/>
        <v>10</v>
      </c>
      <c r="S29" s="339">
        <f t="shared" si="49"/>
        <v>100</v>
      </c>
      <c r="T29" s="326" t="str">
        <f t="shared" si="50"/>
        <v>FUERTE</v>
      </c>
      <c r="U29" s="374" t="s">
        <v>149</v>
      </c>
      <c r="V29" s="332" t="str">
        <f t="shared" si="51"/>
        <v>FUERTE</v>
      </c>
      <c r="W29" s="379" t="str">
        <f t="shared" si="52"/>
        <v>FUERTE</v>
      </c>
      <c r="X29" s="336" t="str">
        <f t="shared" si="53"/>
        <v>NO</v>
      </c>
      <c r="Y29" s="332">
        <f t="shared" si="54"/>
        <v>100</v>
      </c>
      <c r="Z29" s="40" t="s">
        <v>144</v>
      </c>
      <c r="AA29" s="10" t="s">
        <v>1432</v>
      </c>
      <c r="AB29" s="332">
        <f t="shared" si="55"/>
        <v>100</v>
      </c>
      <c r="AC29" s="332" t="str">
        <f t="shared" si="56"/>
        <v/>
      </c>
      <c r="AD29" s="4"/>
      <c r="AE29" s="4"/>
      <c r="AF29" s="4"/>
      <c r="AG29" s="4"/>
      <c r="AH29" s="4"/>
      <c r="AI29" s="4"/>
      <c r="AJ29" s="6"/>
      <c r="AK29" s="4"/>
      <c r="AL29" s="4"/>
    </row>
    <row r="30" spans="1:38" ht="15.75" customHeight="1" x14ac:dyDescent="0.25">
      <c r="A30" s="553"/>
      <c r="B30" s="372" t="s">
        <v>1334</v>
      </c>
      <c r="C30" s="337" t="str">
        <f>IF(ISBLANK('Mapa de Riesgos x Procesos '!Q36),"",'Mapa de Riesgos x Procesos '!Q36)</f>
        <v>3. Aplicar Manual del proceso MAGT04.03.18.M.01 Versión 1 23/sep/2014 , Política de operación de gestión documental número 4.14 relacionada con entrega al archivo de gestión los documentos por parte de servidores contratistas.</v>
      </c>
      <c r="D30" s="379" t="s">
        <v>21</v>
      </c>
      <c r="E30" s="311">
        <f>IF(D30=Maestros!$F$2,Maestros!$G$2,IF(D30=Maestros!$F$3,Maestros!$G$3,""))</f>
        <v>15</v>
      </c>
      <c r="F30" s="336" t="s">
        <v>50</v>
      </c>
      <c r="G30" s="311">
        <f>IF(F30=Maestros!$F$4,Maestros!$G$4,IF(F30=Maestros!$F$5,Maestros!$G$5,""))</f>
        <v>15</v>
      </c>
      <c r="H30" s="336" t="s">
        <v>69</v>
      </c>
      <c r="I30" s="311">
        <f t="shared" si="44"/>
        <v>15</v>
      </c>
      <c r="J30" s="336" t="s">
        <v>87</v>
      </c>
      <c r="K30" s="311">
        <f t="shared" si="45"/>
        <v>15</v>
      </c>
      <c r="L30" s="462"/>
      <c r="M30" s="336" t="s">
        <v>107</v>
      </c>
      <c r="N30" s="311">
        <f t="shared" si="46"/>
        <v>15</v>
      </c>
      <c r="O30" s="336" t="s">
        <v>117</v>
      </c>
      <c r="P30" s="311">
        <f t="shared" si="47"/>
        <v>15</v>
      </c>
      <c r="Q30" s="336" t="s">
        <v>124</v>
      </c>
      <c r="R30" s="339">
        <f t="shared" si="48"/>
        <v>10</v>
      </c>
      <c r="S30" s="339">
        <f t="shared" si="49"/>
        <v>100</v>
      </c>
      <c r="T30" s="332" t="str">
        <f t="shared" si="50"/>
        <v>FUERTE</v>
      </c>
      <c r="U30" s="374" t="s">
        <v>149</v>
      </c>
      <c r="V30" s="332" t="str">
        <f t="shared" si="51"/>
        <v>FUERTE</v>
      </c>
      <c r="W30" s="379" t="str">
        <f t="shared" si="52"/>
        <v>FUERTE</v>
      </c>
      <c r="X30" s="336" t="str">
        <f t="shared" si="53"/>
        <v>NO</v>
      </c>
      <c r="Y30" s="332">
        <f t="shared" si="54"/>
        <v>100</v>
      </c>
      <c r="Z30" s="10" t="s">
        <v>149</v>
      </c>
      <c r="AB30" s="332">
        <f t="shared" si="55"/>
        <v>100</v>
      </c>
      <c r="AC30" s="332" t="str">
        <f t="shared" si="56"/>
        <v/>
      </c>
      <c r="AD30" s="4"/>
      <c r="AE30" s="4"/>
      <c r="AF30" s="4"/>
      <c r="AG30" s="4"/>
      <c r="AH30" s="4"/>
      <c r="AI30" s="4"/>
      <c r="AJ30" s="6"/>
      <c r="AK30" s="4"/>
      <c r="AL30" s="4"/>
    </row>
    <row r="31" spans="1:38" ht="15.75" customHeight="1" x14ac:dyDescent="0.25">
      <c r="A31" s="553"/>
      <c r="B31" s="372" t="s">
        <v>1341</v>
      </c>
      <c r="C31" s="337">
        <f>IF(ISBLANK('Mapa de Riesgos x Procesos '!Q37),"",'Mapa de Riesgos x Procesos '!Q37)</f>
        <v>4</v>
      </c>
      <c r="D31" s="379" t="s">
        <v>21</v>
      </c>
      <c r="E31" s="311">
        <f>IF(D31=Maestros!$F$2,Maestros!$G$2,IF(D31=Maestros!$F$3,Maestros!$G$3,""))</f>
        <v>15</v>
      </c>
      <c r="F31" s="336" t="s">
        <v>50</v>
      </c>
      <c r="G31" s="311">
        <f>IF(F31=Maestros!$F$4,Maestros!$G$4,IF(F31=Maestros!$F$5,Maestros!$G$5,""))</f>
        <v>15</v>
      </c>
      <c r="H31" s="336" t="s">
        <v>69</v>
      </c>
      <c r="I31" s="311">
        <f t="shared" si="44"/>
        <v>15</v>
      </c>
      <c r="J31" s="336" t="s">
        <v>87</v>
      </c>
      <c r="K31" s="311">
        <f t="shared" si="45"/>
        <v>15</v>
      </c>
      <c r="L31" s="462"/>
      <c r="M31" s="336" t="s">
        <v>107</v>
      </c>
      <c r="N31" s="311">
        <f t="shared" si="46"/>
        <v>15</v>
      </c>
      <c r="O31" s="336" t="s">
        <v>117</v>
      </c>
      <c r="P31" s="311">
        <f t="shared" si="47"/>
        <v>15</v>
      </c>
      <c r="Q31" s="336" t="s">
        <v>124</v>
      </c>
      <c r="R31" s="339">
        <f t="shared" si="48"/>
        <v>10</v>
      </c>
      <c r="S31" s="339">
        <f t="shared" si="49"/>
        <v>100</v>
      </c>
      <c r="T31" s="332" t="str">
        <f t="shared" si="50"/>
        <v>FUERTE</v>
      </c>
      <c r="U31" s="374" t="s">
        <v>149</v>
      </c>
      <c r="V31" s="332" t="str">
        <f t="shared" si="51"/>
        <v>FUERTE</v>
      </c>
      <c r="W31" s="379" t="str">
        <f t="shared" si="52"/>
        <v>FUERTE</v>
      </c>
      <c r="X31" s="336" t="str">
        <f t="shared" si="53"/>
        <v>NO</v>
      </c>
      <c r="Y31" s="332">
        <f t="shared" si="54"/>
        <v>100</v>
      </c>
      <c r="Z31" s="10" t="s">
        <v>153</v>
      </c>
      <c r="AB31" s="332">
        <f t="shared" si="55"/>
        <v>100</v>
      </c>
      <c r="AC31" s="332" t="str">
        <f t="shared" si="56"/>
        <v/>
      </c>
      <c r="AD31" s="4"/>
      <c r="AE31" s="4"/>
      <c r="AF31" s="4"/>
      <c r="AG31" s="4"/>
      <c r="AH31" s="4"/>
      <c r="AI31" s="4"/>
      <c r="AJ31" s="6"/>
      <c r="AK31" s="4"/>
      <c r="AL31" s="4"/>
    </row>
    <row r="32" spans="1:38" ht="15.75" customHeight="1" x14ac:dyDescent="0.25">
      <c r="A32" s="554"/>
      <c r="B32" s="385" t="s">
        <v>1349</v>
      </c>
      <c r="C32" s="337">
        <f>IF(ISBLANK('Mapa de Riesgos x Procesos '!Q38),"",'Mapa de Riesgos x Procesos '!Q38)</f>
        <v>5</v>
      </c>
      <c r="D32" s="403"/>
      <c r="E32" s="311" t="str">
        <f>IF(D32=Maestros!$F$2,Maestros!$G$2,IF(D32=Maestros!$F$3,Maestros!$G$3,""))</f>
        <v/>
      </c>
      <c r="F32" s="349"/>
      <c r="G32" s="311" t="str">
        <f>IF(F32=Maestros!$F$4,Maestros!$G$4,IF(F32=Maestros!$F$5,Maestros!$G$5,""))</f>
        <v/>
      </c>
      <c r="H32" s="349"/>
      <c r="I32" s="311" t="str">
        <f t="shared" si="44"/>
        <v/>
      </c>
      <c r="J32" s="349"/>
      <c r="K32" s="311" t="str">
        <f t="shared" si="45"/>
        <v/>
      </c>
      <c r="L32" s="462"/>
      <c r="M32" s="349"/>
      <c r="N32" s="311" t="str">
        <f t="shared" si="46"/>
        <v/>
      </c>
      <c r="O32" s="349"/>
      <c r="P32" s="311" t="str">
        <f t="shared" si="47"/>
        <v/>
      </c>
      <c r="Q32" s="349"/>
      <c r="R32" s="354" t="str">
        <f t="shared" si="48"/>
        <v/>
      </c>
      <c r="S32" s="354">
        <f t="shared" si="49"/>
        <v>0</v>
      </c>
      <c r="T32" s="332" t="str">
        <f t="shared" si="50"/>
        <v/>
      </c>
      <c r="U32" s="406"/>
      <c r="V32" s="386" t="str">
        <f t="shared" si="51"/>
        <v/>
      </c>
      <c r="W32" s="379" t="str">
        <f t="shared" si="52"/>
        <v/>
      </c>
      <c r="X32" s="387" t="str">
        <f t="shared" si="53"/>
        <v/>
      </c>
      <c r="Y32" s="332" t="str">
        <f t="shared" si="54"/>
        <v/>
      </c>
      <c r="Z32" s="10" t="s">
        <v>156</v>
      </c>
      <c r="AB32" s="332" t="str">
        <f t="shared" si="55"/>
        <v/>
      </c>
      <c r="AC32" s="332" t="str">
        <f t="shared" si="56"/>
        <v/>
      </c>
      <c r="AD32" s="4"/>
      <c r="AE32" s="4"/>
      <c r="AF32" s="4"/>
      <c r="AG32" s="4"/>
      <c r="AH32" s="4"/>
      <c r="AI32" s="4"/>
      <c r="AJ32" s="6"/>
      <c r="AK32" s="4"/>
      <c r="AL32" s="4"/>
    </row>
    <row r="33" spans="1:38" ht="15.75" customHeight="1" x14ac:dyDescent="0.25">
      <c r="A33" s="657" t="s">
        <v>1356</v>
      </c>
      <c r="B33" s="506"/>
      <c r="C33" s="506"/>
      <c r="D33" s="506"/>
      <c r="E33" s="506"/>
      <c r="F33" s="506"/>
      <c r="G33" s="506"/>
      <c r="H33" s="506"/>
      <c r="I33" s="506"/>
      <c r="J33" s="506"/>
      <c r="K33" s="506"/>
      <c r="L33" s="506"/>
      <c r="M33" s="506"/>
      <c r="N33" s="506"/>
      <c r="O33" s="506"/>
      <c r="P33" s="506"/>
      <c r="Q33" s="506"/>
      <c r="R33" s="506"/>
      <c r="S33" s="506"/>
      <c r="T33" s="506"/>
      <c r="U33" s="506"/>
      <c r="V33" s="506"/>
      <c r="W33" s="506"/>
      <c r="X33" s="359" t="str">
        <f>+IF(Y33=100,"Fuerte",IF(AND(Y33&gt;59,Y33&lt;=99),"Moderado","Débil"))</f>
        <v>Fuerte</v>
      </c>
      <c r="Y33" s="359">
        <f>IFERROR(AVERAGE(Y28:Y32),0)</f>
        <v>100</v>
      </c>
      <c r="AB33" s="359">
        <f t="shared" ref="AB33:AC33" si="57">IFERROR(AVERAGE(AB28:AB32),0)</f>
        <v>100</v>
      </c>
      <c r="AC33" s="390">
        <f t="shared" si="57"/>
        <v>0</v>
      </c>
      <c r="AD33" s="360" t="str">
        <f>+IFERROR(IF(AND(COUNTIF(J28:J32,"PREVENIR ")&gt;0,AVERAGEIF(J28:J32,"PREVENIR ",Y28:Y32)&gt;=$AI$4),"Directamente","No disminuye"),"No disminuye")</f>
        <v>Directamente</v>
      </c>
      <c r="AE33" s="362" t="str">
        <f>+IF(AC33&gt;=$AI$4,"Directamente",IF(AND(AC33&lt;$AI$4,AB33=100),"Indirectamente",IF(AND(AC33&lt;$AI$4,AB33=0),"No disminuye",IF(AND(AC33&lt;$AI$4,AB33&lt;100,AB33&gt;0),"No disminuye",IF(AND(AC33=0,AB33=100),"Indirectamente",IF(AND(AC33=0,AB33&lt;100),"No disminuye","OJO"))))))</f>
        <v>Indirectamente</v>
      </c>
      <c r="AF33" s="362" t="str">
        <f>+X33&amp;AD33&amp;AE33</f>
        <v>FuerteDirectamenteIndirectamente</v>
      </c>
      <c r="AG33" s="4"/>
      <c r="AH33" s="4"/>
      <c r="AI33" s="4"/>
      <c r="AJ33" s="6"/>
      <c r="AK33" s="4"/>
      <c r="AL33" s="4"/>
    </row>
    <row r="34" spans="1:38" ht="15" customHeight="1" x14ac:dyDescent="0.25">
      <c r="A34" s="668" t="s">
        <v>1227</v>
      </c>
      <c r="B34" s="671" t="s">
        <v>6</v>
      </c>
      <c r="C34" s="666" t="s">
        <v>1231</v>
      </c>
      <c r="D34" s="656" t="s">
        <v>1235</v>
      </c>
      <c r="E34" s="517"/>
      <c r="F34" s="517"/>
      <c r="G34" s="517"/>
      <c r="H34" s="517"/>
      <c r="I34" s="517"/>
      <c r="J34" s="517"/>
      <c r="K34" s="517"/>
      <c r="L34" s="517"/>
      <c r="M34" s="517"/>
      <c r="N34" s="517"/>
      <c r="O34" s="517"/>
      <c r="P34" s="517"/>
      <c r="Q34" s="517"/>
      <c r="R34" s="517"/>
      <c r="S34" s="517"/>
      <c r="T34" s="518"/>
      <c r="U34" s="660" t="s">
        <v>1237</v>
      </c>
      <c r="V34" s="661"/>
      <c r="W34" s="658" t="s">
        <v>1240</v>
      </c>
      <c r="X34" s="518"/>
      <c r="Y34" s="662" t="s">
        <v>200</v>
      </c>
      <c r="AB34" s="655" t="s">
        <v>1243</v>
      </c>
      <c r="AC34" s="655" t="s">
        <v>1246</v>
      </c>
      <c r="AD34" s="4"/>
      <c r="AE34" s="4"/>
      <c r="AF34" s="4"/>
      <c r="AG34" s="4"/>
      <c r="AH34" s="4"/>
      <c r="AI34" s="4"/>
      <c r="AJ34" s="6"/>
      <c r="AK34" s="4"/>
      <c r="AL34" s="4"/>
    </row>
    <row r="35" spans="1:38" ht="15.75" customHeight="1" x14ac:dyDescent="0.25">
      <c r="A35" s="555"/>
      <c r="B35" s="515"/>
      <c r="C35" s="463"/>
      <c r="D35" s="291" t="s">
        <v>1247</v>
      </c>
      <c r="E35" s="293" t="s">
        <v>1248</v>
      </c>
      <c r="F35" s="293" t="s">
        <v>1250</v>
      </c>
      <c r="G35" s="293" t="s">
        <v>1248</v>
      </c>
      <c r="H35" s="293" t="s">
        <v>1252</v>
      </c>
      <c r="I35" s="293" t="s">
        <v>1248</v>
      </c>
      <c r="J35" s="293" t="s">
        <v>1253</v>
      </c>
      <c r="K35" s="293" t="s">
        <v>1248</v>
      </c>
      <c r="L35" s="293" t="s">
        <v>1254</v>
      </c>
      <c r="M35" s="293" t="s">
        <v>1255</v>
      </c>
      <c r="N35" s="293" t="s">
        <v>1248</v>
      </c>
      <c r="O35" s="293" t="s">
        <v>1258</v>
      </c>
      <c r="P35" s="293" t="s">
        <v>1248</v>
      </c>
      <c r="Q35" s="293" t="s">
        <v>1259</v>
      </c>
      <c r="R35" s="293" t="s">
        <v>1248</v>
      </c>
      <c r="S35" s="293" t="s">
        <v>1223</v>
      </c>
      <c r="T35" s="296" t="s">
        <v>200</v>
      </c>
      <c r="U35" s="298" t="s">
        <v>1265</v>
      </c>
      <c r="V35" s="299" t="s">
        <v>200</v>
      </c>
      <c r="W35" s="301" t="s">
        <v>1267</v>
      </c>
      <c r="X35" s="302" t="s">
        <v>1268</v>
      </c>
      <c r="Y35" s="526"/>
      <c r="AB35" s="526"/>
      <c r="AC35" s="526"/>
      <c r="AD35" s="4"/>
      <c r="AE35" s="4"/>
      <c r="AF35" s="4"/>
      <c r="AG35" s="4"/>
      <c r="AH35" s="4"/>
      <c r="AI35" s="4"/>
      <c r="AJ35" s="6"/>
      <c r="AK35" s="4"/>
      <c r="AL35" s="4"/>
    </row>
    <row r="36" spans="1:38" ht="15.75" customHeight="1" x14ac:dyDescent="0.25">
      <c r="A36" s="667" t="str">
        <f>IF(ISBLANK('Mapa de Riesgos x Procesos '!K39),"",'Mapa de Riesgos x Procesos '!K39)</f>
        <v xml:space="preserve">Perdida o daño del activo información. 
</v>
      </c>
      <c r="B36" s="372" t="s">
        <v>1271</v>
      </c>
      <c r="C36" s="337" t="str">
        <f>IF(ISBLANK('Mapa de Riesgos x Procesos '!Q39),"",'Mapa de Riesgos x Procesos '!Q39)</f>
        <v xml:space="preserve">1. Aplicar el procedimiento copias de respaldo versión 3 - MAGT04.04.03.P18.P02. </v>
      </c>
      <c r="D36" s="331" t="s">
        <v>21</v>
      </c>
      <c r="E36" s="311">
        <f>IF(D36=Maestros!$F$2,Maestros!$G$2,IF(D36=Maestros!$F$3,Maestros!$G$3,""))</f>
        <v>15</v>
      </c>
      <c r="F36" s="305" t="s">
        <v>50</v>
      </c>
      <c r="G36" s="311">
        <f>IF(F36=Maestros!$F$4,Maestros!$G$4,IF(F36=Maestros!$F$5,Maestros!$G$5,""))</f>
        <v>15</v>
      </c>
      <c r="H36" s="305" t="s">
        <v>69</v>
      </c>
      <c r="I36" s="311">
        <f t="shared" ref="I36:I40" si="58">IF(H36=$Z$15,$AA$15,IF(H36=$Z$16,$AA$16,""))</f>
        <v>15</v>
      </c>
      <c r="J36" s="305" t="s">
        <v>87</v>
      </c>
      <c r="K36" s="311">
        <f t="shared" ref="K36:K40" si="59">IF(J36=$Z$17,$AA$17,IF(J36=$Z$18,$AA$18,IF(J36=$Z$19,$AA$19,"")))</f>
        <v>15</v>
      </c>
      <c r="L36" s="659" t="str">
        <f>IF(AND(J36="",J37="",J38="",J39="",J40=""),"",
IF(AND(K36=0,J36=$Z$19,COUNTIF(J36:J40,$Z$17)&lt;1,COUNTIF(J36:J40,$Z$18)&lt;1),"",IF(AND(J37=$Z$19,K37=0,J37=$Z$19,COUNTIF(J36:J40,$Z$17)&lt;1,COUNTIF(J36:J40,$Z$18)&lt;1),"",IF(AND(K38=0,J38=$Z$19,COUNTIF(J36:J40,$Z$17)&lt;1,COUNTIF(J36:J40,$Z$18)&lt;1),"",IF(AND(K39=0,J39=$Z$19,COUNTIF(J36:J40,$Z$17)&lt;1,COUNTIF(J36:J40,$Z$18)&lt;1),"",IF(AND(K40=0,J40=$Z$19,COUNTIF(J36:J40,$Z$17)&lt;1,COUNTIF(J36:J40,$Z$18)&lt;1),"",
IF(AND(COUNTIF(J36:J40,$Z$17)&gt;=1,COUNTIF(J36:J40,$Z$18)&gt;=1),"Preventivo - Correctivo",IF(COUNTIF(J36:J40,$Z$17)=COUNTIF(J36:J40,$Z$18),"Preventivo - Correctivo",IF(AND(COUNTIF(J36:J40,$Z$17)&gt;=1,COUNTBLANK(J36:J40)&gt;=1),"Preventivo",IF(AND(COUNTIF(J36:J40,$Z$18)&gt;=1,COUNTBLANK(J36:J40)&gt;=1),"Correctivo",IF(AND(J36=$Z$18,J37=$Z$18,J38=$Z$18,J39=$Z$18,J40=$Z$18),"Correctivo",IF(AND(J36=$Z$17,J37=$Z$17,J38=$Z$17,J39=$Z$17,J40=$Z$17),"Preventivo",IF(AND(COUNTIF(J36:J40,$Z$19)=1,COUNTIF(J36:J40,$Z$18)=4),"Correctivo",IF(AND(COUNTIF(J36:J40,$Z$19)=2,COUNTIF(J36:J40,$Z$18)=3),"Correctivo",IF(AND(COUNTIF(J36:J40,$Z$19)=3,COUNTIF(J36:J40,$Z$18)=2),"Correctivo",IF(AND(COUNTIF(J36:J40,$Z$19)=4,COUNTIF(J36:J40,$Z$18)=1),"Correctivo",IF(AND(COUNTIF(J36:J40,$Z$19)=1,COUNTIF(J36:J40,$Z$17)=4),"Preventivo",IF(AND(COUNTIF(J36:J40,$Z$19)=2,COUNTIF(J36:J40,$Z$17)=3),"Preventivo",IF(AND(COUNTIF(J36:J40,$Z$19)=3,COUNTIF(J36:J40,$Z$17)=2),"Preventivo",IF(AND(COUNTIF(J36:J40,$Z$19)=4,COUNTIF(J36:J40,$Z$17)=1),"Preventivo","")))))))))))))))
)))))</f>
        <v>Preventivo</v>
      </c>
      <c r="M36" s="305" t="s">
        <v>107</v>
      </c>
      <c r="N36" s="311">
        <f t="shared" ref="N36:N40" si="60">IF(M36=$Z$20,$AA$20,IF(M36=$Z$21,$AA$21,""))</f>
        <v>15</v>
      </c>
      <c r="O36" s="305" t="s">
        <v>117</v>
      </c>
      <c r="P36" s="311">
        <f t="shared" ref="P36:P40" si="61">IF(O36=$Z$22,$AA$22,IF(O36=$Z$23,$AA$23,""))</f>
        <v>15</v>
      </c>
      <c r="Q36" s="305" t="s">
        <v>124</v>
      </c>
      <c r="R36" s="311">
        <f t="shared" ref="R36:R40" si="62">IF(Q36=$Z$24,$AA$24,IF(Q36=$Z$25,$AA$25,IF(Q36=$Z$26,$AA$26,"")))</f>
        <v>10</v>
      </c>
      <c r="S36" s="311">
        <f t="shared" ref="S36:S40" si="63">SUM(E36,G36,I36,K36,N36,P36,R36)</f>
        <v>100</v>
      </c>
      <c r="T36" s="326" t="str">
        <f t="shared" ref="T36:T40" si="64">IF(E36="","",(IF(S36&gt;=96,$Z$27,IF(AND(S36&lt;=95,S36&gt;=86),$Z$28,IF(S36&lt;=85,$Z$29,"")))))</f>
        <v>FUERTE</v>
      </c>
      <c r="U36" s="374" t="s">
        <v>149</v>
      </c>
      <c r="V36" s="332" t="str">
        <f t="shared" ref="V36:V40" si="65">IF(U36="","",IF(U36=$Z$30,$Z$27,IF(U36=$Z$31,$Z$28,$Z$29)))</f>
        <v>FUERTE</v>
      </c>
      <c r="W36" s="379" t="str">
        <f t="shared" ref="W36:W40" si="66">IF(AND(T36="FUERTE",V36="FUERTE"),"FUERTE",
IF(AND(T36="MODERADO",V36="MODERADO"),"MODERADO",
IF(AND(T36="FUERTE",V36="MODERADO"),"MODERADO",
IF(AND(T36="MODERADO",V36="FUERTE"),"MODERADO",
IF(AND(T36="FUERTE",V36="DEBIL"),"DEBIL",
IF(AND(T36="DEBIL",V36="FUERTE"),"DEBIL",
IF(AND(T36="DEBIL",V36="MODERADO"),"DEBIL",
IF(AND(T36="MODERADO",V36="DEBIL"),"DEBIL",
IF(AND(T36="DEBIL",V36="DEBIL"),"DEBIL","")))))))))</f>
        <v>FUERTE</v>
      </c>
      <c r="X36" s="336" t="str">
        <f t="shared" ref="X36:X40" si="67">IF(W36="","",IF(W36=$Z$27,"NO","SI"))</f>
        <v>NO</v>
      </c>
      <c r="Y36" s="332">
        <f t="shared" ref="Y36:Y40" si="68">IF(W36="","",IF(W36="FUERTE",100,IF(W36="MODERADO",60,0)))</f>
        <v>100</v>
      </c>
      <c r="AB36" s="332">
        <f t="shared" ref="AB36:AB40" si="69">IF(J36="CONTROLAR","",Y36)</f>
        <v>100</v>
      </c>
      <c r="AC36" s="332" t="str">
        <f t="shared" ref="AC36:AC40" si="70">IF(J36="CONTROLAR",Y36,"")</f>
        <v/>
      </c>
      <c r="AD36" s="4"/>
      <c r="AE36" s="4"/>
      <c r="AF36" s="4"/>
      <c r="AG36" s="4"/>
      <c r="AH36" s="4"/>
      <c r="AI36" s="4"/>
      <c r="AJ36" s="6"/>
      <c r="AK36" s="4"/>
      <c r="AL36" s="4"/>
    </row>
    <row r="37" spans="1:38" ht="15.75" customHeight="1" x14ac:dyDescent="0.25">
      <c r="A37" s="553"/>
      <c r="B37" s="372" t="s">
        <v>1304</v>
      </c>
      <c r="C37" s="337" t="str">
        <f>IF(ISBLANK('Mapa de Riesgos x Procesos '!Q40),"",'Mapa de Riesgos x Procesos '!Q40)</f>
        <v>2. Aplicar el procedimiento gestión de acceso a usuarios versión 1 - MAGT04.04.03.18.P01.</v>
      </c>
      <c r="D37" s="379" t="s">
        <v>21</v>
      </c>
      <c r="E37" s="311">
        <f>IF(D37=Maestros!$F$2,Maestros!$G$2,IF(D37=Maestros!$F$3,Maestros!$G$3,""))</f>
        <v>15</v>
      </c>
      <c r="F37" s="305" t="s">
        <v>50</v>
      </c>
      <c r="G37" s="311">
        <f>IF(F37=Maestros!$F$4,Maestros!$G$4,IF(F37=Maestros!$F$5,Maestros!$G$5,""))</f>
        <v>15</v>
      </c>
      <c r="H37" s="305" t="s">
        <v>69</v>
      </c>
      <c r="I37" s="311">
        <f t="shared" si="58"/>
        <v>15</v>
      </c>
      <c r="J37" s="305" t="s">
        <v>87</v>
      </c>
      <c r="K37" s="311">
        <f t="shared" si="59"/>
        <v>15</v>
      </c>
      <c r="L37" s="462"/>
      <c r="M37" s="305" t="s">
        <v>107</v>
      </c>
      <c r="N37" s="311">
        <f t="shared" si="60"/>
        <v>15</v>
      </c>
      <c r="O37" s="305" t="s">
        <v>117</v>
      </c>
      <c r="P37" s="311">
        <f t="shared" si="61"/>
        <v>15</v>
      </c>
      <c r="Q37" s="305" t="s">
        <v>124</v>
      </c>
      <c r="R37" s="339">
        <f t="shared" si="62"/>
        <v>10</v>
      </c>
      <c r="S37" s="339">
        <f t="shared" si="63"/>
        <v>100</v>
      </c>
      <c r="T37" s="326" t="str">
        <f t="shared" si="64"/>
        <v>FUERTE</v>
      </c>
      <c r="U37" s="374" t="s">
        <v>149</v>
      </c>
      <c r="V37" s="332" t="str">
        <f t="shared" si="65"/>
        <v>FUERTE</v>
      </c>
      <c r="W37" s="379" t="str">
        <f t="shared" si="66"/>
        <v>FUERTE</v>
      </c>
      <c r="X37" s="336" t="str">
        <f t="shared" si="67"/>
        <v>NO</v>
      </c>
      <c r="Y37" s="332">
        <f t="shared" si="68"/>
        <v>100</v>
      </c>
      <c r="AB37" s="332">
        <f t="shared" si="69"/>
        <v>100</v>
      </c>
      <c r="AC37" s="332" t="str">
        <f t="shared" si="70"/>
        <v/>
      </c>
      <c r="AD37" s="4"/>
      <c r="AE37" s="4"/>
      <c r="AF37" s="4"/>
      <c r="AG37" s="4"/>
      <c r="AH37" s="4"/>
      <c r="AI37" s="4"/>
      <c r="AJ37" s="6"/>
      <c r="AK37" s="4"/>
      <c r="AL37" s="4"/>
    </row>
    <row r="38" spans="1:38" ht="15.75" customHeight="1" x14ac:dyDescent="0.25">
      <c r="A38" s="553"/>
      <c r="B38" s="372" t="s">
        <v>1334</v>
      </c>
      <c r="C38" s="337" t="str">
        <f>IF(ISBLANK('Mapa de Riesgos x Procesos '!Q41),"",'Mapa de Riesgos x Procesos '!Q41)</f>
        <v/>
      </c>
      <c r="D38" s="379"/>
      <c r="E38" s="311" t="str">
        <f>IF(D38=Maestros!$F$2,Maestros!$G$2,IF(D38=Maestros!$F$3,Maestros!$G$3,""))</f>
        <v/>
      </c>
      <c r="F38" s="336"/>
      <c r="G38" s="311" t="str">
        <f>IF(F38=Maestros!$F$4,Maestros!$G$4,IF(F38=Maestros!$F$5,Maestros!$G$5,""))</f>
        <v/>
      </c>
      <c r="H38" s="336"/>
      <c r="I38" s="311" t="str">
        <f t="shared" si="58"/>
        <v/>
      </c>
      <c r="J38" s="336"/>
      <c r="K38" s="311" t="str">
        <f t="shared" si="59"/>
        <v/>
      </c>
      <c r="L38" s="462"/>
      <c r="M38" s="336"/>
      <c r="N38" s="311" t="str">
        <f t="shared" si="60"/>
        <v/>
      </c>
      <c r="O38" s="336"/>
      <c r="P38" s="311" t="str">
        <f t="shared" si="61"/>
        <v/>
      </c>
      <c r="Q38" s="336"/>
      <c r="R38" s="339" t="str">
        <f t="shared" si="62"/>
        <v/>
      </c>
      <c r="S38" s="339">
        <f t="shared" si="63"/>
        <v>0</v>
      </c>
      <c r="T38" s="332" t="str">
        <f t="shared" si="64"/>
        <v/>
      </c>
      <c r="U38" s="374"/>
      <c r="V38" s="332" t="str">
        <f t="shared" si="65"/>
        <v/>
      </c>
      <c r="W38" s="379" t="str">
        <f t="shared" si="66"/>
        <v/>
      </c>
      <c r="X38" s="336" t="str">
        <f t="shared" si="67"/>
        <v/>
      </c>
      <c r="Y38" s="332" t="str">
        <f t="shared" si="68"/>
        <v/>
      </c>
      <c r="AB38" s="332" t="str">
        <f t="shared" si="69"/>
        <v/>
      </c>
      <c r="AC38" s="332" t="str">
        <f t="shared" si="70"/>
        <v/>
      </c>
      <c r="AD38" s="4"/>
      <c r="AE38" s="4"/>
      <c r="AF38" s="4"/>
      <c r="AG38" s="4"/>
      <c r="AH38" s="4"/>
      <c r="AI38" s="4"/>
      <c r="AJ38" s="6"/>
      <c r="AK38" s="4"/>
      <c r="AL38" s="4"/>
    </row>
    <row r="39" spans="1:38" ht="15.75" customHeight="1" x14ac:dyDescent="0.25">
      <c r="A39" s="553"/>
      <c r="B39" s="372" t="s">
        <v>1341</v>
      </c>
      <c r="C39" s="337" t="str">
        <f>IF(ISBLANK('Mapa de Riesgos x Procesos '!Q42),"",'Mapa de Riesgos x Procesos '!Q42)</f>
        <v/>
      </c>
      <c r="D39" s="379"/>
      <c r="E39" s="311" t="str">
        <f>IF(D39=Maestros!$F$2,Maestros!$G$2,IF(D39=Maestros!$F$3,Maestros!$G$3,""))</f>
        <v/>
      </c>
      <c r="F39" s="336"/>
      <c r="G39" s="311" t="str">
        <f>IF(F39=Maestros!$F$4,Maestros!$G$4,IF(F39=Maestros!$F$5,Maestros!$G$5,""))</f>
        <v/>
      </c>
      <c r="H39" s="336"/>
      <c r="I39" s="311" t="str">
        <f t="shared" si="58"/>
        <v/>
      </c>
      <c r="J39" s="336"/>
      <c r="K39" s="311" t="str">
        <f t="shared" si="59"/>
        <v/>
      </c>
      <c r="L39" s="462"/>
      <c r="M39" s="336"/>
      <c r="N39" s="311" t="str">
        <f t="shared" si="60"/>
        <v/>
      </c>
      <c r="O39" s="336"/>
      <c r="P39" s="311" t="str">
        <f t="shared" si="61"/>
        <v/>
      </c>
      <c r="Q39" s="336"/>
      <c r="R39" s="339" t="str">
        <f t="shared" si="62"/>
        <v/>
      </c>
      <c r="S39" s="339">
        <f t="shared" si="63"/>
        <v>0</v>
      </c>
      <c r="T39" s="332" t="str">
        <f t="shared" si="64"/>
        <v/>
      </c>
      <c r="U39" s="374"/>
      <c r="V39" s="332" t="str">
        <f t="shared" si="65"/>
        <v/>
      </c>
      <c r="W39" s="379" t="str">
        <f t="shared" si="66"/>
        <v/>
      </c>
      <c r="X39" s="336" t="str">
        <f t="shared" si="67"/>
        <v/>
      </c>
      <c r="Y39" s="332" t="str">
        <f t="shared" si="68"/>
        <v/>
      </c>
      <c r="AB39" s="332" t="str">
        <f t="shared" si="69"/>
        <v/>
      </c>
      <c r="AC39" s="332" t="str">
        <f t="shared" si="70"/>
        <v/>
      </c>
      <c r="AD39" s="4"/>
      <c r="AE39" s="4"/>
      <c r="AF39" s="4"/>
      <c r="AG39" s="4"/>
      <c r="AH39" s="4"/>
      <c r="AI39" s="4"/>
      <c r="AJ39" s="6"/>
      <c r="AK39" s="4"/>
      <c r="AL39" s="4"/>
    </row>
    <row r="40" spans="1:38" ht="15.75" customHeight="1" x14ac:dyDescent="0.25">
      <c r="A40" s="554"/>
      <c r="B40" s="385" t="s">
        <v>1349</v>
      </c>
      <c r="C40" s="337" t="str">
        <f>IF(ISBLANK('Mapa de Riesgos x Procesos '!Q43),"",'Mapa de Riesgos x Procesos '!Q43)</f>
        <v/>
      </c>
      <c r="D40" s="403"/>
      <c r="E40" s="311" t="str">
        <f>IF(D40=Maestros!$F$2,Maestros!$G$2,IF(D40=Maestros!$F$3,Maestros!$G$3,""))</f>
        <v/>
      </c>
      <c r="F40" s="349"/>
      <c r="G40" s="311" t="str">
        <f>IF(F40=Maestros!$F$4,Maestros!$G$4,IF(F40=Maestros!$F$5,Maestros!$G$5,""))</f>
        <v/>
      </c>
      <c r="H40" s="349"/>
      <c r="I40" s="311" t="str">
        <f t="shared" si="58"/>
        <v/>
      </c>
      <c r="J40" s="349"/>
      <c r="K40" s="311" t="str">
        <f t="shared" si="59"/>
        <v/>
      </c>
      <c r="L40" s="462"/>
      <c r="M40" s="349"/>
      <c r="N40" s="311" t="str">
        <f t="shared" si="60"/>
        <v/>
      </c>
      <c r="O40" s="349"/>
      <c r="P40" s="311" t="str">
        <f t="shared" si="61"/>
        <v/>
      </c>
      <c r="Q40" s="349"/>
      <c r="R40" s="354" t="str">
        <f t="shared" si="62"/>
        <v/>
      </c>
      <c r="S40" s="354">
        <f t="shared" si="63"/>
        <v>0</v>
      </c>
      <c r="T40" s="332" t="str">
        <f t="shared" si="64"/>
        <v/>
      </c>
      <c r="U40" s="406"/>
      <c r="V40" s="386" t="str">
        <f t="shared" si="65"/>
        <v/>
      </c>
      <c r="W40" s="379" t="str">
        <f t="shared" si="66"/>
        <v/>
      </c>
      <c r="X40" s="387" t="str">
        <f t="shared" si="67"/>
        <v/>
      </c>
      <c r="Y40" s="332" t="str">
        <f t="shared" si="68"/>
        <v/>
      </c>
      <c r="AB40" s="332" t="str">
        <f t="shared" si="69"/>
        <v/>
      </c>
      <c r="AC40" s="332" t="str">
        <f t="shared" si="70"/>
        <v/>
      </c>
      <c r="AD40" s="4"/>
      <c r="AE40" s="4"/>
      <c r="AF40" s="4"/>
      <c r="AG40" s="4"/>
      <c r="AH40" s="4"/>
      <c r="AI40" s="4"/>
      <c r="AJ40" s="6"/>
      <c r="AK40" s="4"/>
      <c r="AL40" s="4"/>
    </row>
    <row r="41" spans="1:38" ht="15.75" customHeight="1" x14ac:dyDescent="0.25">
      <c r="A41" s="657" t="s">
        <v>1356</v>
      </c>
      <c r="B41" s="506"/>
      <c r="C41" s="506"/>
      <c r="D41" s="506"/>
      <c r="E41" s="506"/>
      <c r="F41" s="506"/>
      <c r="G41" s="506"/>
      <c r="H41" s="506"/>
      <c r="I41" s="506"/>
      <c r="J41" s="506"/>
      <c r="K41" s="506"/>
      <c r="L41" s="506"/>
      <c r="M41" s="506"/>
      <c r="N41" s="506"/>
      <c r="O41" s="506"/>
      <c r="P41" s="506"/>
      <c r="Q41" s="506"/>
      <c r="R41" s="506"/>
      <c r="S41" s="506"/>
      <c r="T41" s="506"/>
      <c r="U41" s="506"/>
      <c r="V41" s="506"/>
      <c r="W41" s="506"/>
      <c r="X41" s="359" t="str">
        <f>+IF(Y41=100,"Fuerte",IF(AND(Y41&gt;59,Y41&lt;=99),"Moderado","Débil"))</f>
        <v>Fuerte</v>
      </c>
      <c r="Y41" s="359">
        <f>IFERROR(AVERAGE(Y36:Y40),0)</f>
        <v>100</v>
      </c>
      <c r="AB41" s="359">
        <f t="shared" ref="AB41:AC41" si="71">IFERROR(AVERAGE(AB36:AB40),0)</f>
        <v>100</v>
      </c>
      <c r="AC41" s="390">
        <f t="shared" si="71"/>
        <v>0</v>
      </c>
      <c r="AD41" s="360" t="str">
        <f>+IFERROR(IF(AND(COUNTIF(J36:J40,"PREVENIR ")&gt;0,AVERAGEIF(J36:J40,"PREVENIR ",Y36:Y40)&gt;=$AI$4),"Directamente","No disminuye"),"No disminuye")</f>
        <v>Directamente</v>
      </c>
      <c r="AE41" s="362" t="str">
        <f>+IF(AC41&gt;=$AI$4,"Directamente",IF(AND(AC41&lt;$AI$4,AB41=100),"Indirectamente",IF(AND(AC41&lt;$AI$4,AB41=0),"No disminuye",IF(AND(AC41&lt;$AI$4,AB41&lt;100,AB41&gt;0),"No disminuye",IF(AND(AC41=0,AB41=100),"Indirectamente",IF(AND(AC41=0,AB41&lt;100),"No disminuye","OJO"))))))</f>
        <v>Indirectamente</v>
      </c>
      <c r="AF41" s="362" t="str">
        <f>+X41&amp;AD41&amp;AE41</f>
        <v>FuerteDirectamenteIndirectamente</v>
      </c>
      <c r="AG41" s="4"/>
      <c r="AH41" s="4"/>
      <c r="AI41" s="4"/>
      <c r="AJ41" s="6"/>
      <c r="AK41" s="4"/>
      <c r="AL41" s="4"/>
    </row>
    <row r="42" spans="1:38" ht="15" customHeight="1" x14ac:dyDescent="0.25">
      <c r="A42" s="668" t="s">
        <v>1227</v>
      </c>
      <c r="B42" s="671" t="s">
        <v>6</v>
      </c>
      <c r="C42" s="666" t="s">
        <v>1231</v>
      </c>
      <c r="D42" s="656" t="s">
        <v>1235</v>
      </c>
      <c r="E42" s="517"/>
      <c r="F42" s="517"/>
      <c r="G42" s="517"/>
      <c r="H42" s="517"/>
      <c r="I42" s="517"/>
      <c r="J42" s="517"/>
      <c r="K42" s="517"/>
      <c r="L42" s="517"/>
      <c r="M42" s="517"/>
      <c r="N42" s="517"/>
      <c r="O42" s="517"/>
      <c r="P42" s="517"/>
      <c r="Q42" s="517"/>
      <c r="R42" s="517"/>
      <c r="S42" s="517"/>
      <c r="T42" s="518"/>
      <c r="U42" s="660" t="s">
        <v>1237</v>
      </c>
      <c r="V42" s="661"/>
      <c r="W42" s="658" t="s">
        <v>1240</v>
      </c>
      <c r="X42" s="518"/>
      <c r="Y42" s="662" t="s">
        <v>200</v>
      </c>
      <c r="AB42" s="655" t="s">
        <v>1243</v>
      </c>
      <c r="AC42" s="655" t="s">
        <v>1246</v>
      </c>
      <c r="AD42" s="4"/>
      <c r="AE42" s="4"/>
      <c r="AF42" s="4"/>
      <c r="AG42" s="4"/>
      <c r="AH42" s="4"/>
      <c r="AI42" s="4"/>
      <c r="AJ42" s="6"/>
      <c r="AK42" s="4"/>
      <c r="AL42" s="4"/>
    </row>
    <row r="43" spans="1:38" ht="15.75" customHeight="1" x14ac:dyDescent="0.25">
      <c r="A43" s="555"/>
      <c r="B43" s="515"/>
      <c r="C43" s="463"/>
      <c r="D43" s="291" t="s">
        <v>1247</v>
      </c>
      <c r="E43" s="293" t="s">
        <v>1248</v>
      </c>
      <c r="F43" s="293" t="s">
        <v>1250</v>
      </c>
      <c r="G43" s="293" t="s">
        <v>1248</v>
      </c>
      <c r="H43" s="293" t="s">
        <v>1252</v>
      </c>
      <c r="I43" s="293" t="s">
        <v>1248</v>
      </c>
      <c r="J43" s="293" t="s">
        <v>1253</v>
      </c>
      <c r="K43" s="293" t="s">
        <v>1248</v>
      </c>
      <c r="L43" s="293" t="s">
        <v>1254</v>
      </c>
      <c r="M43" s="293" t="s">
        <v>1255</v>
      </c>
      <c r="N43" s="293" t="s">
        <v>1248</v>
      </c>
      <c r="O43" s="293" t="s">
        <v>1258</v>
      </c>
      <c r="P43" s="293" t="s">
        <v>1248</v>
      </c>
      <c r="Q43" s="293" t="s">
        <v>1259</v>
      </c>
      <c r="R43" s="293" t="s">
        <v>1248</v>
      </c>
      <c r="S43" s="293" t="s">
        <v>1223</v>
      </c>
      <c r="T43" s="296" t="s">
        <v>200</v>
      </c>
      <c r="U43" s="298" t="s">
        <v>1265</v>
      </c>
      <c r="V43" s="299" t="s">
        <v>200</v>
      </c>
      <c r="W43" s="301" t="s">
        <v>1267</v>
      </c>
      <c r="X43" s="302" t="s">
        <v>1268</v>
      </c>
      <c r="Y43" s="526"/>
      <c r="AB43" s="526"/>
      <c r="AC43" s="526"/>
      <c r="AD43" s="4"/>
      <c r="AE43" s="4"/>
      <c r="AF43" s="4"/>
      <c r="AG43" s="4"/>
      <c r="AH43" s="4"/>
      <c r="AI43" s="4"/>
      <c r="AJ43" s="6"/>
      <c r="AK43" s="4"/>
      <c r="AL43" s="4"/>
    </row>
    <row r="44" spans="1:38" ht="15.75" customHeight="1" x14ac:dyDescent="0.25">
      <c r="A44" s="667" t="str">
        <f>IF(ISBLANK('Mapa de Riesgos x Procesos '!K44),"",'Mapa de Riesgos x Procesos '!K44)</f>
        <v/>
      </c>
      <c r="B44" s="372" t="s">
        <v>1271</v>
      </c>
      <c r="C44" s="337" t="str">
        <f>IF(ISBLANK('Mapa de Riesgos x Procesos '!Q44),"",'Mapa de Riesgos x Procesos '!Q44)</f>
        <v/>
      </c>
      <c r="D44" s="331"/>
      <c r="E44" s="311" t="str">
        <f>IF(D44=Maestros!$F$2,Maestros!$G$2,IF(D44=Maestros!$F$3,Maestros!$G$3,""))</f>
        <v/>
      </c>
      <c r="F44" s="305"/>
      <c r="G44" s="311" t="str">
        <f>IF(F44=Maestros!$F$4,Maestros!$G$4,IF(F44=Maestros!$F$5,Maestros!$G$5,""))</f>
        <v/>
      </c>
      <c r="H44" s="305"/>
      <c r="I44" s="311" t="str">
        <f t="shared" ref="I44:I48" si="72">IF(H44=$Z$15,$AA$15,IF(H44=$Z$16,$AA$16,""))</f>
        <v/>
      </c>
      <c r="J44" s="305"/>
      <c r="K44" s="311" t="str">
        <f t="shared" ref="K44:K48" si="73">IF(J44=$Z$17,$AA$17,IF(J44=$Z$18,$AA$18,IF(J44=$Z$19,$AA$19,"")))</f>
        <v/>
      </c>
      <c r="L44" s="659" t="str">
        <f>IF(AND(J44="",J45="",J46="",J47="",J48=""),"",
IF(AND(K44=0,J44=$Z$19,COUNTIF(J44:J48,$Z$17)&lt;1,COUNTIF(J44:J48,$Z$18)&lt;1),"",IF(AND(J45=$Z$19,K45=0,J45=$Z$19,COUNTIF(J44:J48,$Z$17)&lt;1,COUNTIF(J44:J48,$Z$18)&lt;1),"",IF(AND(K46=0,J46=$Z$19,COUNTIF(J44:J48,$Z$17)&lt;1,COUNTIF(J44:J48,$Z$18)&lt;1),"",IF(AND(K47=0,J47=$Z$19,COUNTIF(J44:J48,$Z$17)&lt;1,COUNTIF(J44:J48,$Z$18)&lt;1),"",IF(AND(K48=0,J48=$Z$19,COUNTIF(J44:J48,$Z$17)&lt;1,COUNTIF(J44:J48,$Z$18)&lt;1),"",
IF(AND(COUNTIF(J44:J48,$Z$17)&gt;=1,COUNTIF(J44:J48,$Z$18)&gt;=1),"Preventivo - Correctivo",IF(COUNTIF(J44:J48,$Z$17)=COUNTIF(J44:J48,$Z$18),"Preventivo - Correctivo",IF(AND(COUNTIF(J44:J48,$Z$17)&gt;=1,COUNTBLANK(J44:J48)&gt;=1),"Preventivo",IF(AND(COUNTIF(J44:J48,$Z$18)&gt;=1,COUNTBLANK(J44:J48)&gt;=1),"Correctivo",IF(AND(J44=$Z$18,J45=$Z$18,J46=$Z$18,J47=$Z$18,J48=$Z$18),"Correctivo",IF(AND(J44=$Z$17,J45=$Z$17,J46=$Z$17,J47=$Z$17,J48=$Z$17),"Preventivo",IF(AND(COUNTIF(J44:J48,$Z$19)=1,COUNTIF(J44:J48,$Z$18)=4),"Correctivo",IF(AND(COUNTIF(J44:J48,$Z$19)=2,COUNTIF(J44:J48,$Z$18)=3),"Correctivo",IF(AND(COUNTIF(J44:J48,$Z$19)=3,COUNTIF(J44:J48,$Z$18)=2),"Correctivo",IF(AND(COUNTIF(J44:J48,$Z$19)=4,COUNTIF(J44:J48,$Z$18)=1),"Correctivo",IF(AND(COUNTIF(J44:J48,$Z$19)=1,COUNTIF(J44:J48,$Z$17)=4),"Preventivo",IF(AND(COUNTIF(J44:J48,$Z$19)=2,COUNTIF(J44:J48,$Z$17)=3),"Preventivo",IF(AND(COUNTIF(J44:J48,$Z$19)=3,COUNTIF(J44:J48,$Z$17)=2),"Preventivo",IF(AND(COUNTIF(J44:J48,$Z$19)=4,COUNTIF(J44:J48,$Z$17)=1),"Preventivo","")))))))))))))))
)))))</f>
        <v/>
      </c>
      <c r="M44" s="305"/>
      <c r="N44" s="311" t="str">
        <f t="shared" ref="N44:N48" si="74">IF(M44=$Z$20,$AA$20,IF(M44=$Z$21,$AA$21,""))</f>
        <v/>
      </c>
      <c r="O44" s="305"/>
      <c r="P44" s="311" t="str">
        <f t="shared" ref="P44:P48" si="75">IF(O44=$Z$22,$AA$22,IF(O44=$Z$23,$AA$23,""))</f>
        <v/>
      </c>
      <c r="Q44" s="305"/>
      <c r="R44" s="311" t="str">
        <f t="shared" ref="R44:R48" si="76">IF(Q44=$Z$24,$AA$24,IF(Q44=$Z$25,$AA$25,IF(Q44=$Z$26,$AA$26,"")))</f>
        <v/>
      </c>
      <c r="S44" s="311">
        <f t="shared" ref="S44:S48" si="77">SUM(E44,G44,I44,K44,N44,P44,R44)</f>
        <v>0</v>
      </c>
      <c r="T44" s="326" t="str">
        <f t="shared" ref="T44:T48" si="78">IF(E44="","",(IF(S44&gt;=96,$Z$27,IF(AND(S44&lt;=95,S44&gt;=86),$Z$28,IF(S44&lt;=85,$Z$29,"")))))</f>
        <v/>
      </c>
      <c r="U44" s="374"/>
      <c r="V44" s="332" t="str">
        <f t="shared" ref="V44:V48" si="79">IF(U44="","",IF(U44=$Z$30,$Z$27,IF(U44=$Z$31,$Z$28,$Z$29)))</f>
        <v/>
      </c>
      <c r="W44" s="379" t="str">
        <f t="shared" ref="W44:W48" si="80">IF(AND(T44="FUERTE",V44="FUERTE"),"FUERTE",
IF(AND(T44="MODERADO",V44="MODERADO"),"MODERADO",
IF(AND(T44="FUERTE",V44="MODERADO"),"MODERADO",
IF(AND(T44="MODERADO",V44="FUERTE"),"MODERADO",
IF(AND(T44="FUERTE",V44="DEBIL"),"DEBIL",
IF(AND(T44="DEBIL",V44="FUERTE"),"DEBIL",
IF(AND(T44="DEBIL",V44="MODERADO"),"DEBIL",
IF(AND(T44="MODERADO",V44="DEBIL"),"DEBIL",
IF(AND(T44="DEBIL",V44="DEBIL"),"DEBIL","")))))))))</f>
        <v/>
      </c>
      <c r="X44" s="336" t="str">
        <f t="shared" ref="X44:X48" si="81">IF(W44="","",IF(W44=$Z$27,"NO","SI"))</f>
        <v/>
      </c>
      <c r="Y44" s="332" t="str">
        <f t="shared" ref="Y44:Y48" si="82">IF(W44="","",IF(W44="FUERTE",100,IF(W44="MODERADO",60,0)))</f>
        <v/>
      </c>
      <c r="AB44" s="332" t="str">
        <f t="shared" ref="AB44:AB48" si="83">IF(J44="CONTROLAR","",Y44)</f>
        <v/>
      </c>
      <c r="AC44" s="332" t="str">
        <f t="shared" ref="AC44:AC48" si="84">IF(J44="CONTROLAR",Y44,"")</f>
        <v/>
      </c>
      <c r="AD44" s="4"/>
      <c r="AE44" s="4"/>
      <c r="AF44" s="4"/>
      <c r="AG44" s="4"/>
      <c r="AH44" s="4"/>
      <c r="AI44" s="4"/>
      <c r="AJ44" s="6"/>
      <c r="AK44" s="4"/>
      <c r="AL44" s="4"/>
    </row>
    <row r="45" spans="1:38" ht="15.75" customHeight="1" x14ac:dyDescent="0.25">
      <c r="A45" s="553"/>
      <c r="B45" s="372" t="s">
        <v>1304</v>
      </c>
      <c r="C45" s="337" t="str">
        <f>IF(ISBLANK('Mapa de Riesgos x Procesos '!Q45),"",'Mapa de Riesgos x Procesos '!Q45)</f>
        <v/>
      </c>
      <c r="D45" s="379"/>
      <c r="E45" s="311" t="str">
        <f>IF(D45=Maestros!$F$2,Maestros!$G$2,IF(D45=Maestros!$F$3,Maestros!$G$3,""))</f>
        <v/>
      </c>
      <c r="F45" s="305"/>
      <c r="G45" s="311" t="str">
        <f>IF(F45=Maestros!$F$4,Maestros!$G$4,IF(F45=Maestros!$F$5,Maestros!$G$5,""))</f>
        <v/>
      </c>
      <c r="H45" s="305"/>
      <c r="I45" s="311" t="str">
        <f t="shared" si="72"/>
        <v/>
      </c>
      <c r="J45" s="305"/>
      <c r="K45" s="311" t="str">
        <f t="shared" si="73"/>
        <v/>
      </c>
      <c r="L45" s="462"/>
      <c r="M45" s="305"/>
      <c r="N45" s="311" t="str">
        <f t="shared" si="74"/>
        <v/>
      </c>
      <c r="O45" s="305"/>
      <c r="P45" s="311" t="str">
        <f t="shared" si="75"/>
        <v/>
      </c>
      <c r="Q45" s="305"/>
      <c r="R45" s="339" t="str">
        <f t="shared" si="76"/>
        <v/>
      </c>
      <c r="S45" s="339">
        <f t="shared" si="77"/>
        <v>0</v>
      </c>
      <c r="T45" s="326" t="str">
        <f t="shared" si="78"/>
        <v/>
      </c>
      <c r="U45" s="374"/>
      <c r="V45" s="332" t="str">
        <f t="shared" si="79"/>
        <v/>
      </c>
      <c r="W45" s="379" t="str">
        <f t="shared" si="80"/>
        <v/>
      </c>
      <c r="X45" s="336" t="str">
        <f t="shared" si="81"/>
        <v/>
      </c>
      <c r="Y45" s="332" t="str">
        <f t="shared" si="82"/>
        <v/>
      </c>
      <c r="AB45" s="332" t="str">
        <f t="shared" si="83"/>
        <v/>
      </c>
      <c r="AC45" s="332" t="str">
        <f t="shared" si="84"/>
        <v/>
      </c>
      <c r="AD45" s="4"/>
      <c r="AE45" s="4"/>
      <c r="AF45" s="4"/>
      <c r="AG45" s="4"/>
      <c r="AH45" s="4"/>
      <c r="AI45" s="4"/>
      <c r="AJ45" s="6"/>
      <c r="AK45" s="4"/>
      <c r="AL45" s="4"/>
    </row>
    <row r="46" spans="1:38" ht="15.75" customHeight="1" x14ac:dyDescent="0.25">
      <c r="A46" s="553"/>
      <c r="B46" s="372" t="s">
        <v>1334</v>
      </c>
      <c r="C46" s="337" t="str">
        <f>IF(ISBLANK('Mapa de Riesgos x Procesos '!Q46),"",'Mapa de Riesgos x Procesos '!Q46)</f>
        <v/>
      </c>
      <c r="D46" s="379"/>
      <c r="E46" s="311" t="str">
        <f>IF(D46=Maestros!$F$2,Maestros!$G$2,IF(D46=Maestros!$F$3,Maestros!$G$3,""))</f>
        <v/>
      </c>
      <c r="F46" s="336"/>
      <c r="G46" s="311" t="str">
        <f>IF(F46=Maestros!$F$4,Maestros!$G$4,IF(F46=Maestros!$F$5,Maestros!$G$5,""))</f>
        <v/>
      </c>
      <c r="H46" s="336"/>
      <c r="I46" s="311" t="str">
        <f t="shared" si="72"/>
        <v/>
      </c>
      <c r="J46" s="336"/>
      <c r="K46" s="311" t="str">
        <f t="shared" si="73"/>
        <v/>
      </c>
      <c r="L46" s="462"/>
      <c r="M46" s="336"/>
      <c r="N46" s="311" t="str">
        <f t="shared" si="74"/>
        <v/>
      </c>
      <c r="O46" s="336"/>
      <c r="P46" s="311" t="str">
        <f t="shared" si="75"/>
        <v/>
      </c>
      <c r="Q46" s="336"/>
      <c r="R46" s="339" t="str">
        <f t="shared" si="76"/>
        <v/>
      </c>
      <c r="S46" s="339">
        <f t="shared" si="77"/>
        <v>0</v>
      </c>
      <c r="T46" s="332" t="str">
        <f t="shared" si="78"/>
        <v/>
      </c>
      <c r="U46" s="374"/>
      <c r="V46" s="332" t="str">
        <f t="shared" si="79"/>
        <v/>
      </c>
      <c r="W46" s="379" t="str">
        <f t="shared" si="80"/>
        <v/>
      </c>
      <c r="X46" s="336" t="str">
        <f t="shared" si="81"/>
        <v/>
      </c>
      <c r="Y46" s="332" t="str">
        <f t="shared" si="82"/>
        <v/>
      </c>
      <c r="AB46" s="332" t="str">
        <f t="shared" si="83"/>
        <v/>
      </c>
      <c r="AC46" s="332" t="str">
        <f t="shared" si="84"/>
        <v/>
      </c>
      <c r="AD46" s="4"/>
      <c r="AE46" s="4"/>
      <c r="AF46" s="4"/>
      <c r="AG46" s="4"/>
      <c r="AH46" s="4"/>
      <c r="AI46" s="4"/>
      <c r="AJ46" s="6"/>
      <c r="AK46" s="4"/>
      <c r="AL46" s="4"/>
    </row>
    <row r="47" spans="1:38" ht="15.75" customHeight="1" x14ac:dyDescent="0.25">
      <c r="A47" s="553"/>
      <c r="B47" s="372" t="s">
        <v>1341</v>
      </c>
      <c r="C47" s="337" t="str">
        <f>IF(ISBLANK('Mapa de Riesgos x Procesos '!Q47),"",'Mapa de Riesgos x Procesos '!Q47)</f>
        <v/>
      </c>
      <c r="D47" s="379"/>
      <c r="E47" s="311" t="str">
        <f>IF(D47=Maestros!$F$2,Maestros!$G$2,IF(D47=Maestros!$F$3,Maestros!$G$3,""))</f>
        <v/>
      </c>
      <c r="F47" s="336"/>
      <c r="G47" s="311" t="str">
        <f>IF(F47=Maestros!$F$4,Maestros!$G$4,IF(F47=Maestros!$F$5,Maestros!$G$5,""))</f>
        <v/>
      </c>
      <c r="H47" s="336"/>
      <c r="I47" s="311" t="str">
        <f t="shared" si="72"/>
        <v/>
      </c>
      <c r="J47" s="336"/>
      <c r="K47" s="311" t="str">
        <f t="shared" si="73"/>
        <v/>
      </c>
      <c r="L47" s="462"/>
      <c r="M47" s="336"/>
      <c r="N47" s="311" t="str">
        <f t="shared" si="74"/>
        <v/>
      </c>
      <c r="O47" s="336"/>
      <c r="P47" s="311" t="str">
        <f t="shared" si="75"/>
        <v/>
      </c>
      <c r="Q47" s="336"/>
      <c r="R47" s="339" t="str">
        <f t="shared" si="76"/>
        <v/>
      </c>
      <c r="S47" s="339">
        <f t="shared" si="77"/>
        <v>0</v>
      </c>
      <c r="T47" s="332" t="str">
        <f t="shared" si="78"/>
        <v/>
      </c>
      <c r="U47" s="374"/>
      <c r="V47" s="332" t="str">
        <f t="shared" si="79"/>
        <v/>
      </c>
      <c r="W47" s="379" t="str">
        <f t="shared" si="80"/>
        <v/>
      </c>
      <c r="X47" s="336" t="str">
        <f t="shared" si="81"/>
        <v/>
      </c>
      <c r="Y47" s="332" t="str">
        <f t="shared" si="82"/>
        <v/>
      </c>
      <c r="AB47" s="332" t="str">
        <f t="shared" si="83"/>
        <v/>
      </c>
      <c r="AC47" s="332" t="str">
        <f t="shared" si="84"/>
        <v/>
      </c>
      <c r="AD47" s="4"/>
      <c r="AE47" s="4"/>
      <c r="AF47" s="4"/>
      <c r="AG47" s="4"/>
      <c r="AH47" s="4"/>
      <c r="AI47" s="4"/>
      <c r="AJ47" s="6"/>
      <c r="AK47" s="4"/>
      <c r="AL47" s="4"/>
    </row>
    <row r="48" spans="1:38" ht="15.75" customHeight="1" x14ac:dyDescent="0.25">
      <c r="A48" s="554"/>
      <c r="B48" s="385" t="s">
        <v>1349</v>
      </c>
      <c r="C48" s="337" t="str">
        <f>IF(ISBLANK('Mapa de Riesgos x Procesos '!Q48),"",'Mapa de Riesgos x Procesos '!Q48)</f>
        <v/>
      </c>
      <c r="D48" s="403"/>
      <c r="E48" s="311" t="str">
        <f>IF(D48=Maestros!$F$2,Maestros!$G$2,IF(D48=Maestros!$F$3,Maestros!$G$3,""))</f>
        <v/>
      </c>
      <c r="F48" s="349"/>
      <c r="G48" s="311" t="str">
        <f>IF(F48=Maestros!$F$4,Maestros!$G$4,IF(F48=Maestros!$F$5,Maestros!$G$5,""))</f>
        <v/>
      </c>
      <c r="H48" s="349"/>
      <c r="I48" s="311" t="str">
        <f t="shared" si="72"/>
        <v/>
      </c>
      <c r="J48" s="349"/>
      <c r="K48" s="311" t="str">
        <f t="shared" si="73"/>
        <v/>
      </c>
      <c r="L48" s="462"/>
      <c r="M48" s="349"/>
      <c r="N48" s="311" t="str">
        <f t="shared" si="74"/>
        <v/>
      </c>
      <c r="O48" s="349"/>
      <c r="P48" s="311" t="str">
        <f t="shared" si="75"/>
        <v/>
      </c>
      <c r="Q48" s="349"/>
      <c r="R48" s="354" t="str">
        <f t="shared" si="76"/>
        <v/>
      </c>
      <c r="S48" s="354">
        <f t="shared" si="77"/>
        <v>0</v>
      </c>
      <c r="T48" s="332" t="str">
        <f t="shared" si="78"/>
        <v/>
      </c>
      <c r="U48" s="406"/>
      <c r="V48" s="386" t="str">
        <f t="shared" si="79"/>
        <v/>
      </c>
      <c r="W48" s="379" t="str">
        <f t="shared" si="80"/>
        <v/>
      </c>
      <c r="X48" s="387" t="str">
        <f t="shared" si="81"/>
        <v/>
      </c>
      <c r="Y48" s="332" t="str">
        <f t="shared" si="82"/>
        <v/>
      </c>
      <c r="AB48" s="332" t="str">
        <f t="shared" si="83"/>
        <v/>
      </c>
      <c r="AC48" s="332" t="str">
        <f t="shared" si="84"/>
        <v/>
      </c>
      <c r="AD48" s="4"/>
      <c r="AE48" s="4"/>
      <c r="AF48" s="4"/>
      <c r="AG48" s="4"/>
      <c r="AH48" s="4"/>
      <c r="AI48" s="4"/>
      <c r="AJ48" s="6"/>
      <c r="AK48" s="4"/>
      <c r="AL48" s="4"/>
    </row>
    <row r="49" spans="1:38" ht="15.75" customHeight="1" x14ac:dyDescent="0.25">
      <c r="A49" s="657" t="s">
        <v>1356</v>
      </c>
      <c r="B49" s="506"/>
      <c r="C49" s="506"/>
      <c r="D49" s="506"/>
      <c r="E49" s="506"/>
      <c r="F49" s="506"/>
      <c r="G49" s="506"/>
      <c r="H49" s="506"/>
      <c r="I49" s="506"/>
      <c r="J49" s="506"/>
      <c r="K49" s="506"/>
      <c r="L49" s="506"/>
      <c r="M49" s="506"/>
      <c r="N49" s="506"/>
      <c r="O49" s="506"/>
      <c r="P49" s="506"/>
      <c r="Q49" s="506"/>
      <c r="R49" s="506"/>
      <c r="S49" s="506"/>
      <c r="T49" s="506"/>
      <c r="U49" s="506"/>
      <c r="V49" s="506"/>
      <c r="W49" s="506"/>
      <c r="X49" s="359" t="str">
        <f>+IF(Y49=100,"Fuerte",IF(AND(Y49&gt;59,Y49&lt;=99),"Moderado","Débil"))</f>
        <v>Débil</v>
      </c>
      <c r="Y49" s="359">
        <f>IFERROR(AVERAGE(Y44:Y48),0)</f>
        <v>0</v>
      </c>
      <c r="AB49" s="359">
        <f t="shared" ref="AB49:AC49" si="85">IFERROR(AVERAGE(AB44:AB48),0)</f>
        <v>0</v>
      </c>
      <c r="AC49" s="390">
        <f t="shared" si="85"/>
        <v>0</v>
      </c>
      <c r="AD49" s="360" t="str">
        <f>+IFERROR(IF(AND(COUNTIF(J44:J48,"PREVENIR ")&gt;0,AVERAGEIF(J44:J48,"PREVENIR ",Y44:Y48)&gt;=$AI$4),"Directamente","No disminuye"),"No disminuye")</f>
        <v>No disminuye</v>
      </c>
      <c r="AE49" s="362" t="str">
        <f>+IF(AC49&gt;=$AI$4,"Directamente",IF(AND(AC49&lt;$AI$4,AB49=100),"Indirectamente",IF(AND(AC49&lt;$AI$4,AB49=0),"No disminuye",IF(AND(AC49&lt;$AI$4,AB49&lt;100,AB49&gt;0),"No disminuye",IF(AND(AC49=0,AB49=100),"Indirectamente",IF(AND(AC49=0,AB49&lt;100),"No disminuye","OJO"))))))</f>
        <v>No disminuye</v>
      </c>
      <c r="AF49" s="362" t="str">
        <f>+X49&amp;AD49&amp;AE49</f>
        <v>DébilNo disminuyeNo disminuye</v>
      </c>
      <c r="AG49" s="4"/>
      <c r="AH49" s="4"/>
      <c r="AI49" s="4"/>
      <c r="AJ49" s="6"/>
      <c r="AK49" s="4"/>
      <c r="AL49" s="4"/>
    </row>
    <row r="50" spans="1:38" ht="15" customHeight="1" x14ac:dyDescent="0.25">
      <c r="A50" s="668" t="s">
        <v>1227</v>
      </c>
      <c r="B50" s="666" t="s">
        <v>6</v>
      </c>
      <c r="C50" s="666" t="s">
        <v>1231</v>
      </c>
      <c r="D50" s="656" t="s">
        <v>1235</v>
      </c>
      <c r="E50" s="517"/>
      <c r="F50" s="517"/>
      <c r="G50" s="517"/>
      <c r="H50" s="517"/>
      <c r="I50" s="517"/>
      <c r="J50" s="517"/>
      <c r="K50" s="517"/>
      <c r="L50" s="517"/>
      <c r="M50" s="517"/>
      <c r="N50" s="517"/>
      <c r="O50" s="517"/>
      <c r="P50" s="517"/>
      <c r="Q50" s="517"/>
      <c r="R50" s="517"/>
      <c r="S50" s="517"/>
      <c r="T50" s="518"/>
      <c r="U50" s="660" t="s">
        <v>1237</v>
      </c>
      <c r="V50" s="661"/>
      <c r="W50" s="658" t="s">
        <v>1240</v>
      </c>
      <c r="X50" s="518"/>
      <c r="Y50" s="662" t="s">
        <v>200</v>
      </c>
      <c r="AB50" s="655" t="s">
        <v>1243</v>
      </c>
      <c r="AC50" s="655" t="s">
        <v>1246</v>
      </c>
      <c r="AD50" s="4"/>
      <c r="AE50" s="4"/>
      <c r="AF50" s="4"/>
      <c r="AG50" s="4"/>
      <c r="AH50" s="4"/>
      <c r="AI50" s="4"/>
      <c r="AJ50" s="6"/>
      <c r="AK50" s="4"/>
      <c r="AL50" s="4"/>
    </row>
    <row r="51" spans="1:38" ht="15.75" customHeight="1" x14ac:dyDescent="0.25">
      <c r="A51" s="555"/>
      <c r="B51" s="463"/>
      <c r="C51" s="463"/>
      <c r="D51" s="291" t="s">
        <v>1247</v>
      </c>
      <c r="E51" s="293" t="s">
        <v>1248</v>
      </c>
      <c r="F51" s="293" t="s">
        <v>1250</v>
      </c>
      <c r="G51" s="293" t="s">
        <v>1248</v>
      </c>
      <c r="H51" s="293" t="s">
        <v>1252</v>
      </c>
      <c r="I51" s="293" t="s">
        <v>1248</v>
      </c>
      <c r="J51" s="293" t="s">
        <v>1253</v>
      </c>
      <c r="K51" s="293" t="s">
        <v>1248</v>
      </c>
      <c r="L51" s="293" t="s">
        <v>1254</v>
      </c>
      <c r="M51" s="293" t="s">
        <v>1255</v>
      </c>
      <c r="N51" s="293" t="s">
        <v>1248</v>
      </c>
      <c r="O51" s="293" t="s">
        <v>1258</v>
      </c>
      <c r="P51" s="293" t="s">
        <v>1248</v>
      </c>
      <c r="Q51" s="293" t="s">
        <v>1259</v>
      </c>
      <c r="R51" s="293" t="s">
        <v>1248</v>
      </c>
      <c r="S51" s="293" t="s">
        <v>1223</v>
      </c>
      <c r="T51" s="296" t="s">
        <v>200</v>
      </c>
      <c r="U51" s="298" t="s">
        <v>1265</v>
      </c>
      <c r="V51" s="299" t="s">
        <v>200</v>
      </c>
      <c r="W51" s="301" t="s">
        <v>1267</v>
      </c>
      <c r="X51" s="302" t="s">
        <v>1268</v>
      </c>
      <c r="Y51" s="526"/>
      <c r="AB51" s="526"/>
      <c r="AC51" s="526"/>
      <c r="AD51" s="4"/>
      <c r="AE51" s="4"/>
      <c r="AF51" s="4"/>
      <c r="AG51" s="4"/>
      <c r="AH51" s="4"/>
      <c r="AI51" s="4"/>
      <c r="AJ51" s="6"/>
      <c r="AK51" s="4"/>
      <c r="AL51" s="4"/>
    </row>
    <row r="52" spans="1:38" ht="15.75" customHeight="1" x14ac:dyDescent="0.25">
      <c r="A52" s="667" t="str">
        <f>IF(ISBLANK('Mapa de Riesgos x Procesos '!K49),"",'Mapa de Riesgos x Procesos '!K49)</f>
        <v/>
      </c>
      <c r="B52" s="336" t="s">
        <v>1271</v>
      </c>
      <c r="C52" s="337" t="str">
        <f>IF(ISBLANK('Mapa de Riesgos x Procesos '!Q50),"",'Mapa de Riesgos x Procesos '!Q50)</f>
        <v/>
      </c>
      <c r="D52" s="307"/>
      <c r="E52" s="311" t="str">
        <f>IF(D52=Maestros!$F$2,Maestros!$G$2,IF(D52=Maestros!$F$3,Maestros!$G$3,""))</f>
        <v/>
      </c>
      <c r="F52" s="305"/>
      <c r="G52" s="311" t="str">
        <f>IF(F52=Maestros!$F$4,Maestros!$G$4,IF(F52=Maestros!$F$5,Maestros!$G$5,""))</f>
        <v/>
      </c>
      <c r="H52" s="305"/>
      <c r="I52" s="311" t="str">
        <f t="shared" ref="I52:I56" si="86">IF(H52=$Z$15,$AA$15,IF(H52=$Z$16,$AA$16,""))</f>
        <v/>
      </c>
      <c r="J52" s="305"/>
      <c r="K52" s="311" t="str">
        <f t="shared" ref="K52:K56" si="87">IF(J52=$Z$17,$AA$17,IF(J52=$Z$18,$AA$18,IF(J52=$Z$19,$AA$19,"")))</f>
        <v/>
      </c>
      <c r="L52" s="659" t="str">
        <f>IF(AND(J52="",J53="",J54="",J55="",J56=""),"",
IF(AND(K52=0,J52=$Z$19,COUNTIF(J52:J56,$Z$17)&lt;1,COUNTIF(J52:J56,$Z$18)&lt;1),"",IF(AND(J53=$Z$19,K53=0,J53=$Z$19,COUNTIF(J52:J56,$Z$17)&lt;1,COUNTIF(J52:J56,$Z$18)&lt;1),"",IF(AND(K54=0,J54=$Z$19,COUNTIF(J52:J56,$Z$17)&lt;1,COUNTIF(J52:J56,$Z$18)&lt;1),"",IF(AND(K55=0,J55=$Z$19,COUNTIF(J52:J56,$Z$17)&lt;1,COUNTIF(J52:J56,$Z$18)&lt;1),"",IF(AND(K56=0,J56=$Z$19,COUNTIF(J52:J56,$Z$17)&lt;1,COUNTIF(J52:J56,$Z$18)&lt;1),"",
IF(AND(COUNTIF(J52:J56,$Z$17)&gt;=1,COUNTIF(J52:J56,$Z$18)&gt;=1),"Preventivo - Correctivo",IF(COUNTIF(J52:J56,$Z$17)=COUNTIF(J52:J56,$Z$18),"Preventivo - Correctivo",IF(AND(COUNTIF(J52:J56,$Z$17)&gt;=1,COUNTBLANK(J52:J56)&gt;=1),"Preventivo",IF(AND(COUNTIF(J52:J56,$Z$18)&gt;=1,COUNTBLANK(J52:J56)&gt;=1),"Correctivo",IF(AND(J52=$Z$18,J53=$Z$18,J54=$Z$18,J55=$Z$18,J56=$Z$18),"Correctivo",IF(AND(J52=$Z$17,J53=$Z$17,J54=$Z$17,J55=$Z$17,J56=$Z$17),"Preventivo",IF(AND(COUNTIF(J52:J56,$Z$19)=1,COUNTIF(J52:J56,$Z$18)=4),"Correctivo",IF(AND(COUNTIF(J52:J56,$Z$19)=2,COUNTIF(J52:J56,$Z$18)=3),"Correctivo",IF(AND(COUNTIF(J52:J56,$Z$19)=3,COUNTIF(J52:J56,$Z$18)=2),"Correctivo",IF(AND(COUNTIF(J52:J56,$Z$19)=4,COUNTIF(J52:J56,$Z$18)=1),"Correctivo",IF(AND(COUNTIF(J52:J56,$Z$19)=1,COUNTIF(J52:J56,$Z$17)=4),"Preventivo",IF(AND(COUNTIF(J52:J56,$Z$19)=2,COUNTIF(J52:J56,$Z$17)=3),"Preventivo",IF(AND(COUNTIF(J52:J56,$Z$19)=3,COUNTIF(J52:J56,$Z$17)=2),"Preventivo",IF(AND(COUNTIF(J52:J56,$Z$19)=4,COUNTIF(J52:J56,$Z$17)=1),"Preventivo","")))))))))))))))
)))))</f>
        <v/>
      </c>
      <c r="M52" s="305"/>
      <c r="N52" s="311" t="str">
        <f t="shared" ref="N52:N56" si="88">IF(M52=$Z$20,$AA$20,IF(M52=$Z$21,$AA$21,""))</f>
        <v/>
      </c>
      <c r="O52" s="305"/>
      <c r="P52" s="311" t="str">
        <f t="shared" ref="P52:P56" si="89">IF(O52=$Z$22,$AA$22,IF(O52=$Z$23,$AA$23,""))</f>
        <v/>
      </c>
      <c r="Q52" s="305"/>
      <c r="R52" s="311" t="str">
        <f t="shared" ref="R52:R56" si="90">IF(Q52=$Z$24,$AA$24,IF(Q52=$Z$25,$AA$25,IF(Q52=$Z$26,$AA$26,"")))</f>
        <v/>
      </c>
      <c r="S52" s="311">
        <f t="shared" ref="S52:S56" si="91">SUM(E52,G52,I52,K52,N52,P52,R52)</f>
        <v>0</v>
      </c>
      <c r="T52" s="326" t="str">
        <f t="shared" ref="T52:T56" si="92">IF(E52="","",(IF(S52&gt;=96,$Z$27,IF(AND(S52&lt;=95,S52&gt;=86),$Z$28,IF(S52&lt;=85,$Z$29,"")))))</f>
        <v/>
      </c>
      <c r="U52" s="328"/>
      <c r="V52" s="326" t="str">
        <f t="shared" ref="V52:V56" si="93">IF(U52="","",IF(U52=$Z$30,$Z$27,IF(U52=$Z$31,$Z$28,$Z$29)))</f>
        <v/>
      </c>
      <c r="W52" s="331" t="str">
        <f t="shared" ref="W52:W56" si="94">IF(AND(T52="FUERTE",V52="FUERTE"),"FUERTE",
IF(AND(T52="MODERADO",V52="MODERADO"),"MODERADO",
IF(AND(T52="FUERTE",V52="MODERADO"),"MODERADO",
IF(AND(T52="MODERADO",V52="FUERTE"),"MODERADO",
IF(AND(T52="FUERTE",V52="DEBIL"),"DEBIL",
IF(AND(T52="DEBIL",V52="FUERTE"),"DEBIL",
IF(AND(T52="DEBIL",V52="MODERADO"),"DEBIL",
IF(AND(T52="MODERADO",V52="DEBIL"),"DEBIL",
IF(AND(T52="DEBIL",V52="DEBIL"),"DEBIL","")))))))))</f>
        <v/>
      </c>
      <c r="X52" s="305" t="str">
        <f t="shared" ref="X52:X56" si="95">IF(W52="","",IF(W52=$Z$27,"NO","SI"))</f>
        <v/>
      </c>
      <c r="Y52" s="326" t="str">
        <f t="shared" ref="Y52:Y53" si="96">IF(W52="","",IF(W52="FUERTE",100,IF(W52="MODERADO",60,0)))</f>
        <v/>
      </c>
      <c r="AB52" s="332" t="str">
        <f t="shared" ref="AB52:AB56" si="97">IF(J52="CONTROLAR","",Y52)</f>
        <v/>
      </c>
      <c r="AC52" s="332" t="str">
        <f t="shared" ref="AC52:AC56" si="98">IF(J52="CONTROLAR",Y52,"")</f>
        <v/>
      </c>
      <c r="AD52" s="4"/>
      <c r="AE52" s="4"/>
      <c r="AF52" s="4"/>
      <c r="AG52" s="4"/>
      <c r="AH52" s="4"/>
      <c r="AI52" s="4"/>
      <c r="AJ52" s="6"/>
      <c r="AK52" s="4"/>
      <c r="AL52" s="4"/>
    </row>
    <row r="53" spans="1:38" ht="15.75" customHeight="1" x14ac:dyDescent="0.25">
      <c r="A53" s="553"/>
      <c r="B53" s="336" t="s">
        <v>1304</v>
      </c>
      <c r="C53" s="337" t="e">
        <f>IF(ISBLANK('Mapa de Riesgos x Procesos '!#REF!),"",'Mapa de Riesgos x Procesos '!#REF!)</f>
        <v>#REF!</v>
      </c>
      <c r="D53" s="424"/>
      <c r="E53" s="311" t="str">
        <f>IF(D53=Maestros!$F$2,Maestros!$G$2,IF(D53=Maestros!$F$3,Maestros!$G$3,""))</f>
        <v/>
      </c>
      <c r="F53" s="305"/>
      <c r="G53" s="311" t="str">
        <f>IF(F53=Maestros!$F$4,Maestros!$G$4,IF(F53=Maestros!$F$5,Maestros!$G$5,""))</f>
        <v/>
      </c>
      <c r="H53" s="305"/>
      <c r="I53" s="311" t="str">
        <f t="shared" si="86"/>
        <v/>
      </c>
      <c r="J53" s="305"/>
      <c r="K53" s="311" t="str">
        <f t="shared" si="87"/>
        <v/>
      </c>
      <c r="L53" s="462"/>
      <c r="M53" s="305"/>
      <c r="N53" s="311" t="str">
        <f t="shared" si="88"/>
        <v/>
      </c>
      <c r="O53" s="305"/>
      <c r="P53" s="311" t="str">
        <f t="shared" si="89"/>
        <v/>
      </c>
      <c r="Q53" s="305"/>
      <c r="R53" s="339" t="str">
        <f t="shared" si="90"/>
        <v/>
      </c>
      <c r="S53" s="339">
        <f t="shared" si="91"/>
        <v>0</v>
      </c>
      <c r="T53" s="326" t="str">
        <f t="shared" si="92"/>
        <v/>
      </c>
      <c r="U53" s="374"/>
      <c r="V53" s="332" t="str">
        <f t="shared" si="93"/>
        <v/>
      </c>
      <c r="W53" s="331" t="str">
        <f t="shared" si="94"/>
        <v/>
      </c>
      <c r="X53" s="336" t="str">
        <f t="shared" si="95"/>
        <v/>
      </c>
      <c r="Y53" s="332" t="str">
        <f t="shared" si="96"/>
        <v/>
      </c>
      <c r="AB53" s="332" t="str">
        <f t="shared" si="97"/>
        <v/>
      </c>
      <c r="AC53" s="332" t="str">
        <f t="shared" si="98"/>
        <v/>
      </c>
      <c r="AD53" s="4"/>
      <c r="AE53" s="4"/>
      <c r="AF53" s="4"/>
      <c r="AG53" s="4"/>
      <c r="AH53" s="4"/>
      <c r="AI53" s="4"/>
      <c r="AJ53" s="6"/>
      <c r="AK53" s="4"/>
      <c r="AL53" s="4"/>
    </row>
    <row r="54" spans="1:38" ht="15.75" customHeight="1" x14ac:dyDescent="0.25">
      <c r="A54" s="553"/>
      <c r="B54" s="336" t="s">
        <v>1334</v>
      </c>
      <c r="C54" s="337" t="str">
        <f>IF(ISBLANK('Mapa de Riesgos x Procesos '!Q51),"",'Mapa de Riesgos x Procesos '!Q51)</f>
        <v/>
      </c>
      <c r="D54" s="424"/>
      <c r="E54" s="311" t="str">
        <f>IF(D54=Maestros!$F$2,Maestros!$G$2,IF(D54=Maestros!$F$3,Maestros!$G$3,""))</f>
        <v/>
      </c>
      <c r="F54" s="336"/>
      <c r="G54" s="311" t="str">
        <f>IF(F54=Maestros!$F$4,Maestros!$G$4,IF(F54=Maestros!$F$5,Maestros!$G$5,""))</f>
        <v/>
      </c>
      <c r="H54" s="336"/>
      <c r="I54" s="311" t="str">
        <f t="shared" si="86"/>
        <v/>
      </c>
      <c r="J54" s="336"/>
      <c r="K54" s="311" t="str">
        <f t="shared" si="87"/>
        <v/>
      </c>
      <c r="L54" s="462"/>
      <c r="M54" s="336"/>
      <c r="N54" s="311" t="str">
        <f t="shared" si="88"/>
        <v/>
      </c>
      <c r="O54" s="336"/>
      <c r="P54" s="311" t="str">
        <f t="shared" si="89"/>
        <v/>
      </c>
      <c r="Q54" s="336"/>
      <c r="R54" s="339" t="str">
        <f t="shared" si="90"/>
        <v/>
      </c>
      <c r="S54" s="339">
        <f t="shared" si="91"/>
        <v>0</v>
      </c>
      <c r="T54" s="332" t="str">
        <f t="shared" si="92"/>
        <v/>
      </c>
      <c r="U54" s="374"/>
      <c r="V54" s="332" t="str">
        <f t="shared" si="93"/>
        <v/>
      </c>
      <c r="W54" s="331" t="str">
        <f t="shared" si="94"/>
        <v/>
      </c>
      <c r="X54" s="336" t="str">
        <f t="shared" si="95"/>
        <v/>
      </c>
      <c r="Y54" s="332" t="str">
        <f t="shared" ref="Y54:Y56" si="99">IF(W54="","",IF(W54="FUERTE",100,IF(W54="MODERADO",50,0)))</f>
        <v/>
      </c>
      <c r="AB54" s="332" t="str">
        <f t="shared" si="97"/>
        <v/>
      </c>
      <c r="AC54" s="332" t="str">
        <f t="shared" si="98"/>
        <v/>
      </c>
      <c r="AD54" s="4"/>
      <c r="AE54" s="4"/>
      <c r="AF54" s="4"/>
      <c r="AG54" s="4"/>
      <c r="AH54" s="4"/>
      <c r="AI54" s="4"/>
      <c r="AJ54" s="6"/>
      <c r="AK54" s="4"/>
      <c r="AL54" s="4"/>
    </row>
    <row r="55" spans="1:38" ht="15.75" customHeight="1" x14ac:dyDescent="0.25">
      <c r="A55" s="553"/>
      <c r="B55" s="336" t="s">
        <v>1341</v>
      </c>
      <c r="C55" s="337" t="str">
        <f>IF(ISBLANK('Mapa de Riesgos x Procesos '!Q52),"",'Mapa de Riesgos x Procesos '!Q52)</f>
        <v/>
      </c>
      <c r="D55" s="424"/>
      <c r="E55" s="311" t="str">
        <f>IF(D55=Maestros!$F$2,Maestros!$G$2,IF(D55=Maestros!$F$3,Maestros!$G$3,""))</f>
        <v/>
      </c>
      <c r="F55" s="336"/>
      <c r="G55" s="311" t="str">
        <f>IF(F55=Maestros!$F$4,Maestros!$G$4,IF(F55=Maestros!$F$5,Maestros!$G$5,""))</f>
        <v/>
      </c>
      <c r="H55" s="336"/>
      <c r="I55" s="311" t="str">
        <f t="shared" si="86"/>
        <v/>
      </c>
      <c r="J55" s="336"/>
      <c r="K55" s="311" t="str">
        <f t="shared" si="87"/>
        <v/>
      </c>
      <c r="L55" s="462"/>
      <c r="M55" s="336"/>
      <c r="N55" s="311" t="str">
        <f t="shared" si="88"/>
        <v/>
      </c>
      <c r="O55" s="336"/>
      <c r="P55" s="311" t="str">
        <f t="shared" si="89"/>
        <v/>
      </c>
      <c r="Q55" s="336"/>
      <c r="R55" s="339" t="str">
        <f t="shared" si="90"/>
        <v/>
      </c>
      <c r="S55" s="339">
        <f t="shared" si="91"/>
        <v>0</v>
      </c>
      <c r="T55" s="332" t="str">
        <f t="shared" si="92"/>
        <v/>
      </c>
      <c r="U55" s="374"/>
      <c r="V55" s="332" t="str">
        <f t="shared" si="93"/>
        <v/>
      </c>
      <c r="W55" s="331" t="str">
        <f t="shared" si="94"/>
        <v/>
      </c>
      <c r="X55" s="336" t="str">
        <f t="shared" si="95"/>
        <v/>
      </c>
      <c r="Y55" s="332" t="str">
        <f t="shared" si="99"/>
        <v/>
      </c>
      <c r="AB55" s="332" t="str">
        <f t="shared" si="97"/>
        <v/>
      </c>
      <c r="AC55" s="332" t="str">
        <f t="shared" si="98"/>
        <v/>
      </c>
      <c r="AD55" s="4"/>
      <c r="AE55" s="4"/>
      <c r="AF55" s="4"/>
      <c r="AG55" s="4"/>
      <c r="AH55" s="4"/>
      <c r="AI55" s="4"/>
      <c r="AJ55" s="6"/>
      <c r="AK55" s="4"/>
      <c r="AL55" s="4"/>
    </row>
    <row r="56" spans="1:38" ht="15.75" customHeight="1" x14ac:dyDescent="0.25">
      <c r="A56" s="554"/>
      <c r="B56" s="336" t="s">
        <v>1349</v>
      </c>
      <c r="C56" s="337" t="str">
        <f>IF(ISBLANK('Mapa de Riesgos x Procesos '!Q53),"",'Mapa de Riesgos x Procesos '!Q53)</f>
        <v/>
      </c>
      <c r="D56" s="50"/>
      <c r="E56" s="311" t="str">
        <f>IF(D56=Maestros!$F$2,Maestros!$G$2,IF(D56=Maestros!$F$3,Maestros!$G$3,""))</f>
        <v/>
      </c>
      <c r="F56" s="349"/>
      <c r="G56" s="311" t="str">
        <f>IF(F56=Maestros!$F$4,Maestros!$G$4,IF(F56=Maestros!$F$5,Maestros!$G$5,""))</f>
        <v/>
      </c>
      <c r="H56" s="349"/>
      <c r="I56" s="311" t="str">
        <f t="shared" si="86"/>
        <v/>
      </c>
      <c r="J56" s="349"/>
      <c r="K56" s="311" t="str">
        <f t="shared" si="87"/>
        <v/>
      </c>
      <c r="L56" s="462"/>
      <c r="M56" s="349"/>
      <c r="N56" s="311" t="str">
        <f t="shared" si="88"/>
        <v/>
      </c>
      <c r="O56" s="349"/>
      <c r="P56" s="311" t="str">
        <f t="shared" si="89"/>
        <v/>
      </c>
      <c r="Q56" s="349"/>
      <c r="R56" s="354" t="str">
        <f t="shared" si="90"/>
        <v/>
      </c>
      <c r="S56" s="354">
        <f t="shared" si="91"/>
        <v>0</v>
      </c>
      <c r="T56" s="332" t="str">
        <f t="shared" si="92"/>
        <v/>
      </c>
      <c r="U56" s="425"/>
      <c r="V56" s="355" t="str">
        <f t="shared" si="93"/>
        <v/>
      </c>
      <c r="W56" s="331" t="str">
        <f t="shared" si="94"/>
        <v/>
      </c>
      <c r="X56" s="349" t="str">
        <f t="shared" si="95"/>
        <v/>
      </c>
      <c r="Y56" s="386" t="str">
        <f t="shared" si="99"/>
        <v/>
      </c>
      <c r="AB56" s="332" t="str">
        <f t="shared" si="97"/>
        <v/>
      </c>
      <c r="AC56" s="332" t="str">
        <f t="shared" si="98"/>
        <v/>
      </c>
      <c r="AD56" s="4"/>
      <c r="AE56" s="4"/>
      <c r="AF56" s="4"/>
      <c r="AG56" s="4"/>
      <c r="AH56" s="4"/>
      <c r="AI56" s="4"/>
      <c r="AJ56" s="6"/>
      <c r="AK56" s="4"/>
      <c r="AL56" s="4"/>
    </row>
    <row r="57" spans="1:38" ht="15.75" customHeight="1" x14ac:dyDescent="0.25">
      <c r="A57" s="657" t="s">
        <v>1356</v>
      </c>
      <c r="B57" s="506"/>
      <c r="C57" s="506"/>
      <c r="D57" s="506"/>
      <c r="E57" s="506"/>
      <c r="F57" s="506"/>
      <c r="G57" s="506"/>
      <c r="H57" s="506"/>
      <c r="I57" s="506"/>
      <c r="J57" s="506"/>
      <c r="K57" s="506"/>
      <c r="L57" s="506"/>
      <c r="M57" s="506"/>
      <c r="N57" s="506"/>
      <c r="O57" s="506"/>
      <c r="P57" s="506"/>
      <c r="Q57" s="506"/>
      <c r="R57" s="506"/>
      <c r="S57" s="506"/>
      <c r="T57" s="506"/>
      <c r="U57" s="506"/>
      <c r="V57" s="506"/>
      <c r="W57" s="506"/>
      <c r="X57" s="359" t="str">
        <f>+IF(Y57=100,"Fuerte",IF(AND(Y57&gt;59,Y57&lt;=99),"Moderado","Débil"))</f>
        <v>Débil</v>
      </c>
      <c r="Y57" s="359">
        <f>IFERROR(AVERAGE(Y52:Y56),0)</f>
        <v>0</v>
      </c>
      <c r="AB57" s="359">
        <f t="shared" ref="AB57:AC57" si="100">IFERROR(AVERAGE(AB52:AB56),0)</f>
        <v>0</v>
      </c>
      <c r="AC57" s="390">
        <f t="shared" si="100"/>
        <v>0</v>
      </c>
      <c r="AD57" s="360" t="str">
        <f>+IFERROR(IF(AND(COUNTIF(J52:J56,"PREVENIR ")&gt;0,AVERAGEIF(J52:J56,"PREVENIR ",Y52:Y56)&gt;=$AI$4),"Directamente","No disminuye"),"No disminuye")</f>
        <v>No disminuye</v>
      </c>
      <c r="AE57" s="362" t="str">
        <f>+IF(AC57&gt;=$AI$4,"Directamente",IF(AND(AC57&lt;$AI$4,AB57=100),"Indirectamente",IF(AND(AC57&lt;$AI$4,AB57=0),"No disminuye",IF(AND(AC57&lt;$AI$4,AB57&lt;100,AB57&gt;0),"No disminuye",IF(AND(AC57=0,AB57=100),"Indirectamente",IF(AND(AC57=0,AB57&lt;100),"No disminuye","OJO"))))))</f>
        <v>No disminuye</v>
      </c>
      <c r="AF57" s="362" t="str">
        <f>+X57&amp;AD57&amp;AE57</f>
        <v>DébilNo disminuyeNo disminuye</v>
      </c>
      <c r="AG57" s="4"/>
      <c r="AH57" s="4"/>
      <c r="AI57" s="4"/>
      <c r="AJ57" s="6"/>
      <c r="AK57" s="4"/>
      <c r="AL57" s="4"/>
    </row>
    <row r="58" spans="1:38" ht="15" customHeight="1" x14ac:dyDescent="0.25">
      <c r="A58" s="668" t="s">
        <v>1227</v>
      </c>
      <c r="B58" s="666" t="s">
        <v>6</v>
      </c>
      <c r="C58" s="666" t="s">
        <v>1231</v>
      </c>
      <c r="D58" s="656" t="s">
        <v>1235</v>
      </c>
      <c r="E58" s="517"/>
      <c r="F58" s="517"/>
      <c r="G58" s="517"/>
      <c r="H58" s="517"/>
      <c r="I58" s="517"/>
      <c r="J58" s="517"/>
      <c r="K58" s="517"/>
      <c r="L58" s="517"/>
      <c r="M58" s="517"/>
      <c r="N58" s="517"/>
      <c r="O58" s="517"/>
      <c r="P58" s="517"/>
      <c r="Q58" s="517"/>
      <c r="R58" s="517"/>
      <c r="S58" s="517"/>
      <c r="T58" s="518"/>
      <c r="U58" s="660" t="s">
        <v>1237</v>
      </c>
      <c r="V58" s="661"/>
      <c r="W58" s="658" t="s">
        <v>1240</v>
      </c>
      <c r="X58" s="518"/>
      <c r="Y58" s="662" t="s">
        <v>200</v>
      </c>
      <c r="AB58" s="655" t="s">
        <v>1243</v>
      </c>
      <c r="AC58" s="655" t="s">
        <v>1246</v>
      </c>
      <c r="AD58" s="4"/>
      <c r="AE58" s="4"/>
      <c r="AF58" s="4"/>
      <c r="AG58" s="4"/>
      <c r="AH58" s="4"/>
      <c r="AI58" s="4"/>
      <c r="AJ58" s="6"/>
      <c r="AK58" s="4"/>
      <c r="AL58" s="4"/>
    </row>
    <row r="59" spans="1:38" ht="15.75" customHeight="1" x14ac:dyDescent="0.25">
      <c r="A59" s="555"/>
      <c r="B59" s="463"/>
      <c r="C59" s="463"/>
      <c r="D59" s="291" t="s">
        <v>1247</v>
      </c>
      <c r="E59" s="293" t="s">
        <v>1248</v>
      </c>
      <c r="F59" s="293" t="s">
        <v>1250</v>
      </c>
      <c r="G59" s="293" t="s">
        <v>1248</v>
      </c>
      <c r="H59" s="293" t="s">
        <v>1252</v>
      </c>
      <c r="I59" s="293" t="s">
        <v>1248</v>
      </c>
      <c r="J59" s="293" t="s">
        <v>1253</v>
      </c>
      <c r="K59" s="293" t="s">
        <v>1248</v>
      </c>
      <c r="L59" s="293" t="s">
        <v>1254</v>
      </c>
      <c r="M59" s="293" t="s">
        <v>1255</v>
      </c>
      <c r="N59" s="293" t="s">
        <v>1248</v>
      </c>
      <c r="O59" s="293" t="s">
        <v>1258</v>
      </c>
      <c r="P59" s="293" t="s">
        <v>1248</v>
      </c>
      <c r="Q59" s="293" t="s">
        <v>1259</v>
      </c>
      <c r="R59" s="293" t="s">
        <v>1248</v>
      </c>
      <c r="S59" s="293" t="s">
        <v>1223</v>
      </c>
      <c r="T59" s="296" t="s">
        <v>200</v>
      </c>
      <c r="U59" s="298" t="s">
        <v>1265</v>
      </c>
      <c r="V59" s="299" t="s">
        <v>200</v>
      </c>
      <c r="W59" s="301" t="s">
        <v>1267</v>
      </c>
      <c r="X59" s="302" t="s">
        <v>1268</v>
      </c>
      <c r="Y59" s="526"/>
      <c r="AB59" s="526"/>
      <c r="AC59" s="526"/>
      <c r="AD59" s="4"/>
      <c r="AE59" s="4"/>
      <c r="AF59" s="4"/>
      <c r="AG59" s="4"/>
      <c r="AH59" s="4"/>
      <c r="AI59" s="4"/>
      <c r="AJ59" s="6"/>
      <c r="AK59" s="4"/>
      <c r="AL59" s="4"/>
    </row>
    <row r="60" spans="1:38" ht="15.75" customHeight="1" x14ac:dyDescent="0.25">
      <c r="A60" s="667" t="str">
        <f>IF(ISBLANK('Mapa de Riesgos x Procesos '!K54),"",'Mapa de Riesgos x Procesos '!K54)</f>
        <v/>
      </c>
      <c r="B60" s="336" t="s">
        <v>1271</v>
      </c>
      <c r="C60" s="337" t="str">
        <f>IF(ISBLANK('Mapa de Riesgos x Procesos '!Q54),"",'Mapa de Riesgos x Procesos '!Q54)</f>
        <v/>
      </c>
      <c r="D60" s="307"/>
      <c r="E60" s="311" t="str">
        <f>IF(D60=Maestros!$F$2,Maestros!$G$2,IF(D60=Maestros!$F$3,Maestros!$G$3,""))</f>
        <v/>
      </c>
      <c r="F60" s="305"/>
      <c r="G60" s="311" t="str">
        <f>IF(F60=Maestros!$F$4,Maestros!$G$4,IF(F60=Maestros!$F$5,Maestros!$G$5,""))</f>
        <v/>
      </c>
      <c r="H60" s="305"/>
      <c r="I60" s="311" t="str">
        <f t="shared" ref="I60:I64" si="101">IF(H60=$Z$15,$AA$15,IF(H60=$Z$16,$AA$16,""))</f>
        <v/>
      </c>
      <c r="J60" s="305"/>
      <c r="K60" s="311" t="str">
        <f t="shared" ref="K60:K64" si="102">IF(J60=$Z$17,$AA$17,IF(J60=$Z$18,$AA$18,IF(J60=$Z$19,$AA$19,"")))</f>
        <v/>
      </c>
      <c r="L60" s="659" t="str">
        <f>IF(AND(J60="",J61="",J62="",J63="",J64=""),"",
IF(AND(K60=0,J60=$Z$19,COUNTIF(J60:J64,$Z$17)&lt;1,COUNTIF(J60:J64,$Z$18)&lt;1),"",IF(AND(J61=$Z$19,K61=0,J61=$Z$19,COUNTIF(J60:J64,$Z$17)&lt;1,COUNTIF(J60:J64,$Z$18)&lt;1),"",IF(AND(K62=0,J62=$Z$19,COUNTIF(J60:J64,$Z$17)&lt;1,COUNTIF(J60:J64,$Z$18)&lt;1),"",IF(AND(K63=0,J63=$Z$19,COUNTIF(J60:J64,$Z$17)&lt;1,COUNTIF(J60:J64,$Z$18)&lt;1),"",IF(AND(K64=0,J64=$Z$19,COUNTIF(J60:J64,$Z$17)&lt;1,COUNTIF(J60:J64,$Z$18)&lt;1),"",
IF(AND(COUNTIF(J60:J64,$Z$17)&gt;=1,COUNTIF(J60:J64,$Z$18)&gt;=1),"Preventivo - Correctivo",IF(COUNTIF(J60:J64,$Z$17)=COUNTIF(J60:J64,$Z$18),"Preventivo - Correctivo",IF(AND(COUNTIF(J60:J64,$Z$17)&gt;=1,COUNTBLANK(J60:J64)&gt;=1),"Preventivo",IF(AND(COUNTIF(J60:J64,$Z$18)&gt;=1,COUNTBLANK(J60:J64)&gt;=1),"Correctivo",IF(AND(J60=$Z$18,J61=$Z$18,J62=$Z$18,J63=$Z$18,J64=$Z$18),"Correctivo",IF(AND(J60=$Z$17,J61=$Z$17,J62=$Z$17,J63=$Z$17,J64=$Z$17),"Preventivo",IF(AND(COUNTIF(J60:J64,$Z$19)=1,COUNTIF(J60:J64,$Z$18)=4),"Correctivo",IF(AND(COUNTIF(J60:J64,$Z$19)=2,COUNTIF(J60:J64,$Z$18)=3),"Correctivo",IF(AND(COUNTIF(J60:J64,$Z$19)=3,COUNTIF(J60:J64,$Z$18)=2),"Correctivo",IF(AND(COUNTIF(J60:J64,$Z$19)=4,COUNTIF(J60:J64,$Z$18)=1),"Correctivo",IF(AND(COUNTIF(J60:J64,$Z$19)=1,COUNTIF(J60:J64,$Z$17)=4),"Preventivo",IF(AND(COUNTIF(J60:J64,$Z$19)=2,COUNTIF(J60:J64,$Z$17)=3),"Preventivo",IF(AND(COUNTIF(J60:J64,$Z$19)=3,COUNTIF(J60:J64,$Z$17)=2),"Preventivo",IF(AND(COUNTIF(J60:J64,$Z$19)=4,COUNTIF(J60:J64,$Z$17)=1),"Preventivo","")))))))))))))))
)))))</f>
        <v/>
      </c>
      <c r="M60" s="305"/>
      <c r="N60" s="311" t="str">
        <f t="shared" ref="N60:N64" si="103">IF(M60=$Z$20,$AA$20,IF(M60=$Z$21,$AA$21,""))</f>
        <v/>
      </c>
      <c r="O60" s="305"/>
      <c r="P60" s="311" t="str">
        <f t="shared" ref="P60:P64" si="104">IF(O60=$Z$22,$AA$22,IF(O60=$Z$23,$AA$23,""))</f>
        <v/>
      </c>
      <c r="Q60" s="305"/>
      <c r="R60" s="311" t="str">
        <f t="shared" ref="R60:R64" si="105">IF(Q60=$Z$24,$AA$24,IF(Q60=$Z$25,$AA$25,IF(Q60=$Z$26,$AA$26,"")))</f>
        <v/>
      </c>
      <c r="S60" s="311">
        <f t="shared" ref="S60:S64" si="106">SUM(E60,G60,I60,K60,N60,P60,R60)</f>
        <v>0</v>
      </c>
      <c r="T60" s="326" t="str">
        <f t="shared" ref="T60:T64" si="107">IF(E60="","",(IF(S60&gt;=96,$Z$27,IF(AND(S60&lt;=95,S60&gt;=86),$Z$28,IF(S60&lt;=85,$Z$29,"")))))</f>
        <v/>
      </c>
      <c r="U60" s="328"/>
      <c r="V60" s="326" t="str">
        <f t="shared" ref="V60:V64" si="108">IF(U60="","",IF(U60=$Z$30,$Z$27,IF(U60=$Z$31,$Z$28,$Z$29)))</f>
        <v/>
      </c>
      <c r="W60" s="331" t="str">
        <f t="shared" ref="W60:W64" si="109">IF(AND(T60="FUERTE",V60="FUERTE"),"FUERTE",
IF(AND(T60="MODERADO",V60="MODERADO"),"MODERADO",
IF(AND(T60="FUERTE",V60="MODERADO"),"MODERADO",
IF(AND(T60="MODERADO",V60="FUERTE"),"MODERADO",
IF(AND(T60="FUERTE",V60="DEBIL"),"DEBIL",
IF(AND(T60="DEBIL",V60="FUERTE"),"DEBIL",
IF(AND(T60="DEBIL",V60="MODERADO"),"DEBIL",
IF(AND(T60="MODERADO",V60="DEBIL"),"DEBIL",
IF(AND(T60="DEBIL",V60="DEBIL"),"DEBIL","")))))))))</f>
        <v/>
      </c>
      <c r="X60" s="305" t="str">
        <f t="shared" ref="X60:X64" si="110">IF(W60="","",IF(W60=$Z$27,"NO","SI"))</f>
        <v/>
      </c>
      <c r="Y60" s="326" t="str">
        <f t="shared" ref="Y60:Y61" si="111">IF(W60="","",IF(W60="FUERTE",100,IF(W60="MODERADO",60,0)))</f>
        <v/>
      </c>
      <c r="AB60" s="332" t="str">
        <f t="shared" ref="AB60:AB64" si="112">IF(J60="CONTROLAR","",Y60)</f>
        <v/>
      </c>
      <c r="AC60" s="332" t="str">
        <f t="shared" ref="AC60:AC64" si="113">IF(J60="CONTROLAR",Y60,"")</f>
        <v/>
      </c>
      <c r="AD60" s="4"/>
      <c r="AE60" s="4"/>
      <c r="AF60" s="4"/>
      <c r="AG60" s="4"/>
      <c r="AH60" s="4"/>
      <c r="AI60" s="4"/>
      <c r="AJ60" s="6"/>
      <c r="AK60" s="4"/>
      <c r="AL60" s="4"/>
    </row>
    <row r="61" spans="1:38" ht="15.75" customHeight="1" x14ac:dyDescent="0.25">
      <c r="A61" s="553"/>
      <c r="B61" s="336" t="s">
        <v>1304</v>
      </c>
      <c r="C61" s="337" t="str">
        <f>IF(ISBLANK('Mapa de Riesgos x Procesos '!Q55),"",'Mapa de Riesgos x Procesos '!Q55)</f>
        <v/>
      </c>
      <c r="D61" s="424"/>
      <c r="E61" s="311" t="str">
        <f>IF(D61=Maestros!$F$2,Maestros!$G$2,IF(D61=Maestros!$F$3,Maestros!$G$3,""))</f>
        <v/>
      </c>
      <c r="F61" s="305"/>
      <c r="G61" s="311" t="str">
        <f>IF(F61=Maestros!$F$4,Maestros!$G$4,IF(F61=Maestros!$F$5,Maestros!$G$5,""))</f>
        <v/>
      </c>
      <c r="H61" s="305"/>
      <c r="I61" s="311" t="str">
        <f t="shared" si="101"/>
        <v/>
      </c>
      <c r="J61" s="305"/>
      <c r="K61" s="311" t="str">
        <f t="shared" si="102"/>
        <v/>
      </c>
      <c r="L61" s="462"/>
      <c r="M61" s="305"/>
      <c r="N61" s="311" t="str">
        <f t="shared" si="103"/>
        <v/>
      </c>
      <c r="O61" s="305"/>
      <c r="P61" s="311" t="str">
        <f t="shared" si="104"/>
        <v/>
      </c>
      <c r="Q61" s="305"/>
      <c r="R61" s="339" t="str">
        <f t="shared" si="105"/>
        <v/>
      </c>
      <c r="S61" s="339">
        <f t="shared" si="106"/>
        <v>0</v>
      </c>
      <c r="T61" s="326" t="str">
        <f t="shared" si="107"/>
        <v/>
      </c>
      <c r="U61" s="374"/>
      <c r="V61" s="332" t="str">
        <f t="shared" si="108"/>
        <v/>
      </c>
      <c r="W61" s="331" t="str">
        <f t="shared" si="109"/>
        <v/>
      </c>
      <c r="X61" s="336" t="str">
        <f t="shared" si="110"/>
        <v/>
      </c>
      <c r="Y61" s="332" t="str">
        <f t="shared" si="111"/>
        <v/>
      </c>
      <c r="AB61" s="332" t="str">
        <f t="shared" si="112"/>
        <v/>
      </c>
      <c r="AC61" s="332" t="str">
        <f t="shared" si="113"/>
        <v/>
      </c>
      <c r="AD61" s="4"/>
      <c r="AE61" s="4"/>
      <c r="AF61" s="4"/>
      <c r="AG61" s="4"/>
      <c r="AH61" s="4"/>
      <c r="AI61" s="4"/>
      <c r="AJ61" s="6"/>
      <c r="AK61" s="4"/>
      <c r="AL61" s="4"/>
    </row>
    <row r="62" spans="1:38" ht="15.75" customHeight="1" x14ac:dyDescent="0.25">
      <c r="A62" s="553"/>
      <c r="B62" s="336" t="s">
        <v>1334</v>
      </c>
      <c r="C62" s="337" t="str">
        <f>IF(ISBLANK('Mapa de Riesgos x Procesos '!Q56),"",'Mapa de Riesgos x Procesos '!Q56)</f>
        <v/>
      </c>
      <c r="D62" s="424"/>
      <c r="E62" s="311" t="str">
        <f>IF(D62=Maestros!$F$2,Maestros!$G$2,IF(D62=Maestros!$F$3,Maestros!$G$3,""))</f>
        <v/>
      </c>
      <c r="F62" s="336"/>
      <c r="G62" s="311" t="str">
        <f>IF(F62=Maestros!$F$4,Maestros!$G$4,IF(F62=Maestros!$F$5,Maestros!$G$5,""))</f>
        <v/>
      </c>
      <c r="H62" s="336"/>
      <c r="I62" s="311" t="str">
        <f t="shared" si="101"/>
        <v/>
      </c>
      <c r="J62" s="336"/>
      <c r="K62" s="311" t="str">
        <f t="shared" si="102"/>
        <v/>
      </c>
      <c r="L62" s="462"/>
      <c r="M62" s="336"/>
      <c r="N62" s="311" t="str">
        <f t="shared" si="103"/>
        <v/>
      </c>
      <c r="O62" s="336"/>
      <c r="P62" s="311" t="str">
        <f t="shared" si="104"/>
        <v/>
      </c>
      <c r="Q62" s="336"/>
      <c r="R62" s="339" t="str">
        <f t="shared" si="105"/>
        <v/>
      </c>
      <c r="S62" s="339">
        <f t="shared" si="106"/>
        <v>0</v>
      </c>
      <c r="T62" s="332" t="str">
        <f t="shared" si="107"/>
        <v/>
      </c>
      <c r="U62" s="374"/>
      <c r="V62" s="332" t="str">
        <f t="shared" si="108"/>
        <v/>
      </c>
      <c r="W62" s="331" t="str">
        <f t="shared" si="109"/>
        <v/>
      </c>
      <c r="X62" s="336" t="str">
        <f t="shared" si="110"/>
        <v/>
      </c>
      <c r="Y62" s="332" t="str">
        <f t="shared" ref="Y62:Y64" si="114">IF(W62="","",IF(W62="FUERTE",100,IF(W62="MODERADO",50,0)))</f>
        <v/>
      </c>
      <c r="AB62" s="332" t="str">
        <f t="shared" si="112"/>
        <v/>
      </c>
      <c r="AC62" s="332" t="str">
        <f t="shared" si="113"/>
        <v/>
      </c>
      <c r="AD62" s="4"/>
      <c r="AE62" s="4"/>
      <c r="AF62" s="4"/>
      <c r="AG62" s="4"/>
      <c r="AH62" s="4"/>
      <c r="AI62" s="4"/>
      <c r="AJ62" s="6"/>
      <c r="AK62" s="4"/>
      <c r="AL62" s="4"/>
    </row>
    <row r="63" spans="1:38" ht="15.75" customHeight="1" x14ac:dyDescent="0.25">
      <c r="A63" s="553"/>
      <c r="B63" s="336" t="s">
        <v>1341</v>
      </c>
      <c r="C63" s="337" t="str">
        <f>IF(ISBLANK('Mapa de Riesgos x Procesos '!Q57),"",'Mapa de Riesgos x Procesos '!Q57)</f>
        <v/>
      </c>
      <c r="D63" s="424"/>
      <c r="E63" s="311" t="str">
        <f>IF(D63=Maestros!$F$2,Maestros!$G$2,IF(D63=Maestros!$F$3,Maestros!$G$3,""))</f>
        <v/>
      </c>
      <c r="F63" s="336"/>
      <c r="G63" s="311" t="str">
        <f>IF(F63=Maestros!$F$4,Maestros!$G$4,IF(F63=Maestros!$F$5,Maestros!$G$5,""))</f>
        <v/>
      </c>
      <c r="H63" s="336"/>
      <c r="I63" s="311" t="str">
        <f t="shared" si="101"/>
        <v/>
      </c>
      <c r="J63" s="336"/>
      <c r="K63" s="311" t="str">
        <f t="shared" si="102"/>
        <v/>
      </c>
      <c r="L63" s="462"/>
      <c r="M63" s="336"/>
      <c r="N63" s="311" t="str">
        <f t="shared" si="103"/>
        <v/>
      </c>
      <c r="O63" s="336"/>
      <c r="P63" s="311" t="str">
        <f t="shared" si="104"/>
        <v/>
      </c>
      <c r="Q63" s="336"/>
      <c r="R63" s="339" t="str">
        <f t="shared" si="105"/>
        <v/>
      </c>
      <c r="S63" s="339">
        <f t="shared" si="106"/>
        <v>0</v>
      </c>
      <c r="T63" s="332" t="str">
        <f t="shared" si="107"/>
        <v/>
      </c>
      <c r="U63" s="374"/>
      <c r="V63" s="332" t="str">
        <f t="shared" si="108"/>
        <v/>
      </c>
      <c r="W63" s="331" t="str">
        <f t="shared" si="109"/>
        <v/>
      </c>
      <c r="X63" s="336" t="str">
        <f t="shared" si="110"/>
        <v/>
      </c>
      <c r="Y63" s="332" t="str">
        <f t="shared" si="114"/>
        <v/>
      </c>
      <c r="AB63" s="332" t="str">
        <f t="shared" si="112"/>
        <v/>
      </c>
      <c r="AC63" s="332" t="str">
        <f t="shared" si="113"/>
        <v/>
      </c>
      <c r="AD63" s="4"/>
      <c r="AE63" s="4"/>
      <c r="AF63" s="4"/>
      <c r="AG63" s="4"/>
      <c r="AH63" s="4"/>
      <c r="AI63" s="4"/>
      <c r="AJ63" s="6"/>
      <c r="AK63" s="4"/>
      <c r="AL63" s="4"/>
    </row>
    <row r="64" spans="1:38" ht="15.75" customHeight="1" x14ac:dyDescent="0.25">
      <c r="A64" s="553"/>
      <c r="B64" s="336" t="s">
        <v>1349</v>
      </c>
      <c r="C64" s="337" t="str">
        <f>IF(ISBLANK('Mapa de Riesgos x Procesos '!Q58),"",'Mapa de Riesgos x Procesos '!Q58)</f>
        <v/>
      </c>
      <c r="D64" s="50"/>
      <c r="E64" s="311" t="str">
        <f>IF(D64=Maestros!$F$2,Maestros!$G$2,IF(D64=Maestros!$F$3,Maestros!$G$3,""))</f>
        <v/>
      </c>
      <c r="F64" s="349"/>
      <c r="G64" s="311" t="str">
        <f>IF(F64=Maestros!$F$4,Maestros!$G$4,IF(F64=Maestros!$F$5,Maestros!$G$5,""))</f>
        <v/>
      </c>
      <c r="H64" s="349"/>
      <c r="I64" s="311" t="str">
        <f t="shared" si="101"/>
        <v/>
      </c>
      <c r="J64" s="349"/>
      <c r="K64" s="311" t="str">
        <f t="shared" si="102"/>
        <v/>
      </c>
      <c r="L64" s="462"/>
      <c r="M64" s="349"/>
      <c r="N64" s="311" t="str">
        <f t="shared" si="103"/>
        <v/>
      </c>
      <c r="O64" s="349"/>
      <c r="P64" s="311" t="str">
        <f t="shared" si="104"/>
        <v/>
      </c>
      <c r="Q64" s="349"/>
      <c r="R64" s="354" t="str">
        <f t="shared" si="105"/>
        <v/>
      </c>
      <c r="S64" s="354">
        <f t="shared" si="106"/>
        <v>0</v>
      </c>
      <c r="T64" s="332" t="str">
        <f t="shared" si="107"/>
        <v/>
      </c>
      <c r="U64" s="425"/>
      <c r="V64" s="355" t="str">
        <f t="shared" si="108"/>
        <v/>
      </c>
      <c r="W64" s="331" t="str">
        <f t="shared" si="109"/>
        <v/>
      </c>
      <c r="X64" s="349" t="str">
        <f t="shared" si="110"/>
        <v/>
      </c>
      <c r="Y64" s="386" t="str">
        <f t="shared" si="114"/>
        <v/>
      </c>
      <c r="AB64" s="332" t="str">
        <f t="shared" si="112"/>
        <v/>
      </c>
      <c r="AC64" s="332" t="str">
        <f t="shared" si="113"/>
        <v/>
      </c>
      <c r="AD64" s="4"/>
      <c r="AE64" s="4"/>
      <c r="AF64" s="4"/>
      <c r="AG64" s="4"/>
      <c r="AH64" s="4"/>
      <c r="AI64" s="4"/>
      <c r="AJ64" s="6"/>
      <c r="AK64" s="4"/>
      <c r="AL64" s="4"/>
    </row>
    <row r="65" spans="1:38" ht="15.75" customHeight="1" x14ac:dyDescent="0.25">
      <c r="A65" s="657" t="s">
        <v>1356</v>
      </c>
      <c r="B65" s="506"/>
      <c r="C65" s="506"/>
      <c r="D65" s="506"/>
      <c r="E65" s="506"/>
      <c r="F65" s="506"/>
      <c r="G65" s="506"/>
      <c r="H65" s="506"/>
      <c r="I65" s="506"/>
      <c r="J65" s="506"/>
      <c r="K65" s="506"/>
      <c r="L65" s="506"/>
      <c r="M65" s="506"/>
      <c r="N65" s="506"/>
      <c r="O65" s="506"/>
      <c r="P65" s="506"/>
      <c r="Q65" s="506"/>
      <c r="R65" s="506"/>
      <c r="S65" s="506"/>
      <c r="T65" s="506"/>
      <c r="U65" s="506"/>
      <c r="V65" s="506"/>
      <c r="W65" s="506"/>
      <c r="X65" s="359" t="str">
        <f>+IF(Y65=100,"Fuerte",IF(AND(Y65&gt;59,Y65&lt;=99),"Moderado","Débil"))</f>
        <v>Débil</v>
      </c>
      <c r="Y65" s="359">
        <f>IFERROR(AVERAGE(Y60:Y64),0)</f>
        <v>0</v>
      </c>
      <c r="AB65" s="359">
        <f t="shared" ref="AB65:AC65" si="115">IFERROR(AVERAGE(AB60:AB64),0)</f>
        <v>0</v>
      </c>
      <c r="AC65" s="390">
        <f t="shared" si="115"/>
        <v>0</v>
      </c>
      <c r="AD65" s="360" t="str">
        <f>+IFERROR(IF(AND(COUNTIF(J60:J64,"PREVENIR ")&gt;0,AVERAGEIF(J60:J64,"PREVENIR ",Y60:Y64)&gt;=$AI$4),"Directamente","No disminuye"),"No disminuye")</f>
        <v>No disminuye</v>
      </c>
      <c r="AE65" s="362" t="str">
        <f>+IF(AC65&gt;=$AI$4,"Directamente",IF(AND(AC65&lt;$AI$4,AB65=100),"Indirectamente",IF(AND(AC65&lt;$AI$4,AB65=0),"No disminuye",IF(AND(AC65&lt;$AI$4,AB65&lt;100,AB65&gt;0),"No disminuye",IF(AND(AC65=0,AB65=100),"Indirectamente",IF(AND(AC65=0,AB65&lt;100),"No disminuye","OJO"))))))</f>
        <v>No disminuye</v>
      </c>
      <c r="AF65" s="362" t="str">
        <f>+X65&amp;AD65&amp;AE65</f>
        <v>DébilNo disminuyeNo disminuye</v>
      </c>
      <c r="AG65" s="4"/>
      <c r="AH65" s="4"/>
      <c r="AI65" s="4"/>
      <c r="AJ65" s="6"/>
      <c r="AK65" s="4"/>
      <c r="AL65" s="4"/>
    </row>
    <row r="66" spans="1:38" ht="15" customHeight="1" x14ac:dyDescent="0.25">
      <c r="A66" s="668" t="s">
        <v>1227</v>
      </c>
      <c r="B66" s="666" t="s">
        <v>6</v>
      </c>
      <c r="C66" s="666" t="s">
        <v>1231</v>
      </c>
      <c r="D66" s="656" t="s">
        <v>1235</v>
      </c>
      <c r="E66" s="517"/>
      <c r="F66" s="517"/>
      <c r="G66" s="517"/>
      <c r="H66" s="517"/>
      <c r="I66" s="517"/>
      <c r="J66" s="517"/>
      <c r="K66" s="517"/>
      <c r="L66" s="517"/>
      <c r="M66" s="517"/>
      <c r="N66" s="517"/>
      <c r="O66" s="517"/>
      <c r="P66" s="517"/>
      <c r="Q66" s="517"/>
      <c r="R66" s="517"/>
      <c r="S66" s="517"/>
      <c r="T66" s="518"/>
      <c r="U66" s="660" t="s">
        <v>1237</v>
      </c>
      <c r="V66" s="661"/>
      <c r="W66" s="658" t="s">
        <v>1240</v>
      </c>
      <c r="X66" s="518"/>
      <c r="Y66" s="662" t="s">
        <v>200</v>
      </c>
      <c r="AB66" s="655" t="s">
        <v>1243</v>
      </c>
      <c r="AC66" s="655" t="s">
        <v>1246</v>
      </c>
      <c r="AD66" s="4"/>
      <c r="AE66" s="4"/>
      <c r="AF66" s="4"/>
      <c r="AG66" s="4"/>
      <c r="AH66" s="4"/>
      <c r="AI66" s="4"/>
      <c r="AJ66" s="6"/>
      <c r="AK66" s="4"/>
      <c r="AL66" s="4"/>
    </row>
    <row r="67" spans="1:38" ht="15.75" customHeight="1" x14ac:dyDescent="0.25">
      <c r="A67" s="555"/>
      <c r="B67" s="463"/>
      <c r="C67" s="463"/>
      <c r="D67" s="291" t="s">
        <v>1247</v>
      </c>
      <c r="E67" s="293" t="s">
        <v>1248</v>
      </c>
      <c r="F67" s="293" t="s">
        <v>1250</v>
      </c>
      <c r="G67" s="293" t="s">
        <v>1248</v>
      </c>
      <c r="H67" s="293" t="s">
        <v>1252</v>
      </c>
      <c r="I67" s="293" t="s">
        <v>1248</v>
      </c>
      <c r="J67" s="293" t="s">
        <v>1253</v>
      </c>
      <c r="K67" s="293" t="s">
        <v>1248</v>
      </c>
      <c r="L67" s="293" t="s">
        <v>1254</v>
      </c>
      <c r="M67" s="293" t="s">
        <v>1255</v>
      </c>
      <c r="N67" s="293" t="s">
        <v>1248</v>
      </c>
      <c r="O67" s="293" t="s">
        <v>1258</v>
      </c>
      <c r="P67" s="293" t="s">
        <v>1248</v>
      </c>
      <c r="Q67" s="293" t="s">
        <v>1259</v>
      </c>
      <c r="R67" s="293" t="s">
        <v>1248</v>
      </c>
      <c r="S67" s="293" t="s">
        <v>1223</v>
      </c>
      <c r="T67" s="296" t="s">
        <v>200</v>
      </c>
      <c r="U67" s="298" t="s">
        <v>1265</v>
      </c>
      <c r="V67" s="299" t="s">
        <v>200</v>
      </c>
      <c r="W67" s="301" t="s">
        <v>1267</v>
      </c>
      <c r="X67" s="302" t="s">
        <v>1268</v>
      </c>
      <c r="Y67" s="526"/>
      <c r="AB67" s="526"/>
      <c r="AC67" s="526"/>
      <c r="AD67" s="4"/>
      <c r="AE67" s="4"/>
      <c r="AF67" s="4"/>
      <c r="AG67" s="4"/>
      <c r="AH67" s="4"/>
      <c r="AI67" s="4"/>
      <c r="AJ67" s="6"/>
      <c r="AK67" s="4"/>
      <c r="AL67" s="4"/>
    </row>
    <row r="68" spans="1:38" ht="15.75" customHeight="1" x14ac:dyDescent="0.25">
      <c r="A68" s="667" t="str">
        <f>IF(ISBLANK('Mapa de Riesgos x Procesos '!K59),"",'Mapa de Riesgos x Procesos '!K59)</f>
        <v/>
      </c>
      <c r="B68" s="336" t="s">
        <v>1271</v>
      </c>
      <c r="C68" s="337">
        <f>IF(ISBLANK('Mapa de Riesgos x Procesos '!Q59),"",'Mapa de Riesgos x Procesos '!Q59)</f>
        <v>1</v>
      </c>
      <c r="D68" s="307"/>
      <c r="E68" s="311" t="str">
        <f>IF(D68=Maestros!$F$2,Maestros!$G$2,IF(D68=Maestros!$F$3,Maestros!$G$3,""))</f>
        <v/>
      </c>
      <c r="F68" s="305"/>
      <c r="G68" s="311" t="str">
        <f>IF(F68=Maestros!$F$4,Maestros!$G$4,IF(F68=Maestros!$F$5,Maestros!$G$5,""))</f>
        <v/>
      </c>
      <c r="H68" s="305"/>
      <c r="I68" s="311" t="str">
        <f t="shared" ref="I68:I72" si="116">IF(H68=$Z$15,$AA$15,IF(H68=$Z$16,$AA$16,""))</f>
        <v/>
      </c>
      <c r="J68" s="305"/>
      <c r="K68" s="311" t="str">
        <f t="shared" ref="K68:K72" si="117">IF(J68=$Z$17,$AA$17,IF(J68=$Z$18,$AA$18,IF(J68=$Z$19,$AA$19,"")))</f>
        <v/>
      </c>
      <c r="L68" s="659" t="str">
        <f>IF(AND(J68="",J69="",J70="",J71="",J72=""),"",
IF(AND(K68=0,J68=$Z$19,COUNTIF(J68:J72,$Z$17)&lt;1,COUNTIF(J68:J72,$Z$18)&lt;1),"",IF(AND(J69=$Z$19,K69=0,J69=$Z$19,COUNTIF(J68:J72,$Z$17)&lt;1,COUNTIF(J68:J72,$Z$18)&lt;1),"",IF(AND(K70=0,J70=$Z$19,COUNTIF(J68:J72,$Z$17)&lt;1,COUNTIF(J68:J72,$Z$18)&lt;1),"",IF(AND(K71=0,J71=$Z$19,COUNTIF(J68:J72,$Z$17)&lt;1,COUNTIF(J68:J72,$Z$18)&lt;1),"",IF(AND(K72=0,J72=$Z$19,COUNTIF(J68:J72,$Z$17)&lt;1,COUNTIF(J68:J72,$Z$18)&lt;1),"",
IF(AND(COUNTIF(J68:J72,$Z$17)&gt;=1,COUNTIF(J68:J72,$Z$18)&gt;=1),"Preventivo - Correctivo",IF(COUNTIF(J68:J72,$Z$17)=COUNTIF(J68:J72,$Z$18),"Preventivo - Correctivo",IF(AND(COUNTIF(J68:J72,$Z$17)&gt;=1,COUNTBLANK(J68:J72)&gt;=1),"Preventivo",IF(AND(COUNTIF(J68:J72,$Z$18)&gt;=1,COUNTBLANK(J68:J72)&gt;=1),"Correctivo",IF(AND(J68=$Z$18,J69=$Z$18,J70=$Z$18,J71=$Z$18,J72=$Z$18),"Correctivo",IF(AND(J68=$Z$17,J69=$Z$17,J70=$Z$17,J71=$Z$17,J72=$Z$17),"Preventivo",IF(AND(COUNTIF(J68:J72,$Z$19)=1,COUNTIF(J68:J72,$Z$18)=4),"Correctivo",IF(AND(COUNTIF(J68:J72,$Z$19)=2,COUNTIF(J68:J72,$Z$18)=3),"Correctivo",IF(AND(COUNTIF(J68:J72,$Z$19)=3,COUNTIF(J68:J72,$Z$18)=2),"Correctivo",IF(AND(COUNTIF(J68:J72,$Z$19)=4,COUNTIF(J68:J72,$Z$18)=1),"Correctivo",IF(AND(COUNTIF(J68:J72,$Z$19)=1,COUNTIF(J68:J72,$Z$17)=4),"Preventivo",IF(AND(COUNTIF(J68:J72,$Z$19)=2,COUNTIF(J68:J72,$Z$17)=3),"Preventivo",IF(AND(COUNTIF(J68:J72,$Z$19)=3,COUNTIF(J68:J72,$Z$17)=2),"Preventivo",IF(AND(COUNTIF(J68:J72,$Z$19)=4,COUNTIF(J68:J72,$Z$17)=1),"Preventivo","")))))))))))))))
)))))</f>
        <v/>
      </c>
      <c r="M68" s="305"/>
      <c r="N68" s="311" t="str">
        <f t="shared" ref="N68:N72" si="118">IF(M68=$Z$20,$AA$20,IF(M68=$Z$21,$AA$21,""))</f>
        <v/>
      </c>
      <c r="O68" s="305"/>
      <c r="P68" s="311" t="str">
        <f t="shared" ref="P68:P72" si="119">IF(O68=$Z$22,$AA$22,IF(O68=$Z$23,$AA$23,""))</f>
        <v/>
      </c>
      <c r="Q68" s="305"/>
      <c r="R68" s="311" t="str">
        <f t="shared" ref="R68:R72" si="120">IF(Q68=$Z$24,$AA$24,IF(Q68=$Z$25,$AA$25,IF(Q68=$Z$26,$AA$26,"")))</f>
        <v/>
      </c>
      <c r="S68" s="311">
        <f t="shared" ref="S68:S72" si="121">SUM(E68,G68,I68,K68,N68,P68,R68)</f>
        <v>0</v>
      </c>
      <c r="T68" s="326" t="str">
        <f t="shared" ref="T68:T72" si="122">IF(E68="","",(IF(S68&gt;=96,$Z$27,IF(AND(S68&lt;=95,S68&gt;=86),$Z$28,IF(S68&lt;=85,$Z$29,"")))))</f>
        <v/>
      </c>
      <c r="U68" s="328"/>
      <c r="V68" s="326" t="str">
        <f t="shared" ref="V68:V72" si="123">IF(U68="","",IF(U68=$Z$30,$Z$27,IF(U68=$Z$31,$Z$28,$Z$29)))</f>
        <v/>
      </c>
      <c r="W68" s="331" t="str">
        <f t="shared" ref="W68:W72" si="124">IF(AND(T68="FUERTE",V68="FUERTE"),"FUERTE",
IF(AND(T68="MODERADO",V68="MODERADO"),"MODERADO",
IF(AND(T68="FUERTE",V68="MODERADO"),"MODERADO",
IF(AND(T68="MODERADO",V68="FUERTE"),"MODERADO",
IF(AND(T68="FUERTE",V68="DEBIL"),"DEBIL",
IF(AND(T68="DEBIL",V68="FUERTE"),"DEBIL",
IF(AND(T68="DEBIL",V68="MODERADO"),"DEBIL",
IF(AND(T68="MODERADO",V68="DEBIL"),"DEBIL",
IF(AND(T68="DEBIL",V68="DEBIL"),"DEBIL","")))))))))</f>
        <v/>
      </c>
      <c r="X68" s="305" t="str">
        <f t="shared" ref="X68:X72" si="125">IF(W68="","",IF(W68=$Z$27,"NO","SI"))</f>
        <v/>
      </c>
      <c r="Y68" s="326" t="str">
        <f t="shared" ref="Y68:Y69" si="126">IF(W68="","",IF(W68="FUERTE",100,IF(W68="MODERADO",60,0)))</f>
        <v/>
      </c>
      <c r="AB68" s="332" t="str">
        <f t="shared" ref="AB68:AB72" si="127">IF(J68="CONTROLAR","",Y68)</f>
        <v/>
      </c>
      <c r="AC68" s="332" t="str">
        <f t="shared" ref="AC68:AC72" si="128">IF(J68="CONTROLAR",Y68,"")</f>
        <v/>
      </c>
      <c r="AD68" s="4"/>
      <c r="AE68" s="4"/>
      <c r="AF68" s="4"/>
      <c r="AG68" s="4"/>
      <c r="AH68" s="4"/>
      <c r="AI68" s="4"/>
      <c r="AJ68" s="6"/>
      <c r="AK68" s="4"/>
      <c r="AL68" s="4"/>
    </row>
    <row r="69" spans="1:38" ht="15.75" customHeight="1" x14ac:dyDescent="0.25">
      <c r="A69" s="553"/>
      <c r="B69" s="336" t="s">
        <v>1304</v>
      </c>
      <c r="C69" s="337">
        <f>IF(ISBLANK('Mapa de Riesgos x Procesos '!Q60),"",'Mapa de Riesgos x Procesos '!Q60)</f>
        <v>2</v>
      </c>
      <c r="D69" s="424"/>
      <c r="E69" s="311" t="str">
        <f>IF(D69=Maestros!$F$2,Maestros!$G$2,IF(D69=Maestros!$F$3,Maestros!$G$3,""))</f>
        <v/>
      </c>
      <c r="F69" s="305"/>
      <c r="G69" s="311" t="str">
        <f>IF(F69=Maestros!$F$4,Maestros!$G$4,IF(F69=Maestros!$F$5,Maestros!$G$5,""))</f>
        <v/>
      </c>
      <c r="H69" s="305"/>
      <c r="I69" s="311" t="str">
        <f t="shared" si="116"/>
        <v/>
      </c>
      <c r="J69" s="305"/>
      <c r="K69" s="311" t="str">
        <f t="shared" si="117"/>
        <v/>
      </c>
      <c r="L69" s="462"/>
      <c r="M69" s="305"/>
      <c r="N69" s="311" t="str">
        <f t="shared" si="118"/>
        <v/>
      </c>
      <c r="O69" s="305"/>
      <c r="P69" s="311" t="str">
        <f t="shared" si="119"/>
        <v/>
      </c>
      <c r="Q69" s="305"/>
      <c r="R69" s="339" t="str">
        <f t="shared" si="120"/>
        <v/>
      </c>
      <c r="S69" s="339">
        <f t="shared" si="121"/>
        <v>0</v>
      </c>
      <c r="T69" s="326" t="str">
        <f t="shared" si="122"/>
        <v/>
      </c>
      <c r="U69" s="374"/>
      <c r="V69" s="332" t="str">
        <f t="shared" si="123"/>
        <v/>
      </c>
      <c r="W69" s="331" t="str">
        <f t="shared" si="124"/>
        <v/>
      </c>
      <c r="X69" s="336" t="str">
        <f t="shared" si="125"/>
        <v/>
      </c>
      <c r="Y69" s="332" t="str">
        <f t="shared" si="126"/>
        <v/>
      </c>
      <c r="AB69" s="332" t="str">
        <f t="shared" si="127"/>
        <v/>
      </c>
      <c r="AC69" s="332" t="str">
        <f t="shared" si="128"/>
        <v/>
      </c>
      <c r="AD69" s="4"/>
      <c r="AE69" s="4"/>
      <c r="AF69" s="4"/>
      <c r="AG69" s="4"/>
      <c r="AH69" s="4"/>
      <c r="AI69" s="4"/>
      <c r="AJ69" s="6"/>
      <c r="AK69" s="4"/>
      <c r="AL69" s="4"/>
    </row>
    <row r="70" spans="1:38" ht="15.75" customHeight="1" x14ac:dyDescent="0.25">
      <c r="A70" s="553"/>
      <c r="B70" s="336" t="s">
        <v>1334</v>
      </c>
      <c r="C70" s="337">
        <f>IF(ISBLANK('Mapa de Riesgos x Procesos '!Q61),"",'Mapa de Riesgos x Procesos '!Q61)</f>
        <v>3</v>
      </c>
      <c r="D70" s="424"/>
      <c r="E70" s="311" t="str">
        <f>IF(D70=Maestros!$F$2,Maestros!$G$2,IF(D70=Maestros!$F$3,Maestros!$G$3,""))</f>
        <v/>
      </c>
      <c r="F70" s="336"/>
      <c r="G70" s="311" t="str">
        <f>IF(F70=Maestros!$F$4,Maestros!$G$4,IF(F70=Maestros!$F$5,Maestros!$G$5,""))</f>
        <v/>
      </c>
      <c r="H70" s="336"/>
      <c r="I70" s="311" t="str">
        <f t="shared" si="116"/>
        <v/>
      </c>
      <c r="J70" s="336"/>
      <c r="K70" s="311" t="str">
        <f t="shared" si="117"/>
        <v/>
      </c>
      <c r="L70" s="462"/>
      <c r="M70" s="336"/>
      <c r="N70" s="311" t="str">
        <f t="shared" si="118"/>
        <v/>
      </c>
      <c r="O70" s="336"/>
      <c r="P70" s="311" t="str">
        <f t="shared" si="119"/>
        <v/>
      </c>
      <c r="Q70" s="336"/>
      <c r="R70" s="339" t="str">
        <f t="shared" si="120"/>
        <v/>
      </c>
      <c r="S70" s="339">
        <f t="shared" si="121"/>
        <v>0</v>
      </c>
      <c r="T70" s="332" t="str">
        <f t="shared" si="122"/>
        <v/>
      </c>
      <c r="U70" s="374"/>
      <c r="V70" s="332" t="str">
        <f t="shared" si="123"/>
        <v/>
      </c>
      <c r="W70" s="331" t="str">
        <f t="shared" si="124"/>
        <v/>
      </c>
      <c r="X70" s="336" t="str">
        <f t="shared" si="125"/>
        <v/>
      </c>
      <c r="Y70" s="332" t="str">
        <f t="shared" ref="Y70:Y72" si="129">IF(W70="","",IF(W70="FUERTE",100,IF(W70="MODERADO",50,0)))</f>
        <v/>
      </c>
      <c r="AB70" s="332" t="str">
        <f t="shared" si="127"/>
        <v/>
      </c>
      <c r="AC70" s="332" t="str">
        <f t="shared" si="128"/>
        <v/>
      </c>
      <c r="AD70" s="4"/>
      <c r="AE70" s="4"/>
      <c r="AF70" s="4"/>
      <c r="AG70" s="4"/>
      <c r="AH70" s="4"/>
      <c r="AI70" s="4"/>
      <c r="AJ70" s="6"/>
      <c r="AK70" s="4"/>
      <c r="AL70" s="4"/>
    </row>
    <row r="71" spans="1:38" ht="15.75" customHeight="1" x14ac:dyDescent="0.25">
      <c r="A71" s="553"/>
      <c r="B71" s="336" t="s">
        <v>1341</v>
      </c>
      <c r="C71" s="337">
        <f>IF(ISBLANK('Mapa de Riesgos x Procesos '!Q62),"",'Mapa de Riesgos x Procesos '!Q62)</f>
        <v>4</v>
      </c>
      <c r="D71" s="424"/>
      <c r="E71" s="311" t="str">
        <f>IF(D71=Maestros!$F$2,Maestros!$G$2,IF(D71=Maestros!$F$3,Maestros!$G$3,""))</f>
        <v/>
      </c>
      <c r="F71" s="336"/>
      <c r="G71" s="311" t="str">
        <f>IF(F71=Maestros!$F$4,Maestros!$G$4,IF(F71=Maestros!$F$5,Maestros!$G$5,""))</f>
        <v/>
      </c>
      <c r="H71" s="336"/>
      <c r="I71" s="311" t="str">
        <f t="shared" si="116"/>
        <v/>
      </c>
      <c r="J71" s="336"/>
      <c r="K71" s="311" t="str">
        <f t="shared" si="117"/>
        <v/>
      </c>
      <c r="L71" s="462"/>
      <c r="M71" s="336"/>
      <c r="N71" s="311" t="str">
        <f t="shared" si="118"/>
        <v/>
      </c>
      <c r="O71" s="336"/>
      <c r="P71" s="311" t="str">
        <f t="shared" si="119"/>
        <v/>
      </c>
      <c r="Q71" s="336"/>
      <c r="R71" s="339" t="str">
        <f t="shared" si="120"/>
        <v/>
      </c>
      <c r="S71" s="339">
        <f t="shared" si="121"/>
        <v>0</v>
      </c>
      <c r="T71" s="332" t="str">
        <f t="shared" si="122"/>
        <v/>
      </c>
      <c r="U71" s="374"/>
      <c r="V71" s="332" t="str">
        <f t="shared" si="123"/>
        <v/>
      </c>
      <c r="W71" s="331" t="str">
        <f t="shared" si="124"/>
        <v/>
      </c>
      <c r="X71" s="336" t="str">
        <f t="shared" si="125"/>
        <v/>
      </c>
      <c r="Y71" s="332" t="str">
        <f t="shared" si="129"/>
        <v/>
      </c>
      <c r="AB71" s="332" t="str">
        <f t="shared" si="127"/>
        <v/>
      </c>
      <c r="AC71" s="332" t="str">
        <f t="shared" si="128"/>
        <v/>
      </c>
      <c r="AD71" s="4"/>
      <c r="AE71" s="4"/>
      <c r="AF71" s="4"/>
      <c r="AG71" s="4"/>
      <c r="AH71" s="4"/>
      <c r="AI71" s="4"/>
      <c r="AJ71" s="6"/>
      <c r="AK71" s="4"/>
      <c r="AL71" s="4"/>
    </row>
    <row r="72" spans="1:38" ht="15.75" customHeight="1" x14ac:dyDescent="0.25">
      <c r="A72" s="553"/>
      <c r="B72" s="336" t="s">
        <v>1349</v>
      </c>
      <c r="C72" s="337">
        <f>IF(ISBLANK('Mapa de Riesgos x Procesos '!Q63),"",'Mapa de Riesgos x Procesos '!Q63)</f>
        <v>5</v>
      </c>
      <c r="D72" s="50"/>
      <c r="E72" s="311" t="str">
        <f>IF(D72=Maestros!$F$2,Maestros!$G$2,IF(D72=Maestros!$F$3,Maestros!$G$3,""))</f>
        <v/>
      </c>
      <c r="F72" s="349"/>
      <c r="G72" s="311" t="str">
        <f>IF(F72=Maestros!$F$4,Maestros!$G$4,IF(F72=Maestros!$F$5,Maestros!$G$5,""))</f>
        <v/>
      </c>
      <c r="H72" s="349"/>
      <c r="I72" s="311" t="str">
        <f t="shared" si="116"/>
        <v/>
      </c>
      <c r="J72" s="349"/>
      <c r="K72" s="311" t="str">
        <f t="shared" si="117"/>
        <v/>
      </c>
      <c r="L72" s="462"/>
      <c r="M72" s="349"/>
      <c r="N72" s="311" t="str">
        <f t="shared" si="118"/>
        <v/>
      </c>
      <c r="O72" s="349"/>
      <c r="P72" s="311" t="str">
        <f t="shared" si="119"/>
        <v/>
      </c>
      <c r="Q72" s="349"/>
      <c r="R72" s="354" t="str">
        <f t="shared" si="120"/>
        <v/>
      </c>
      <c r="S72" s="354">
        <f t="shared" si="121"/>
        <v>0</v>
      </c>
      <c r="T72" s="332" t="str">
        <f t="shared" si="122"/>
        <v/>
      </c>
      <c r="U72" s="425"/>
      <c r="V72" s="355" t="str">
        <f t="shared" si="123"/>
        <v/>
      </c>
      <c r="W72" s="331" t="str">
        <f t="shared" si="124"/>
        <v/>
      </c>
      <c r="X72" s="349" t="str">
        <f t="shared" si="125"/>
        <v/>
      </c>
      <c r="Y72" s="386" t="str">
        <f t="shared" si="129"/>
        <v/>
      </c>
      <c r="AB72" s="332" t="str">
        <f t="shared" si="127"/>
        <v/>
      </c>
      <c r="AC72" s="332" t="str">
        <f t="shared" si="128"/>
        <v/>
      </c>
      <c r="AD72" s="4"/>
      <c r="AE72" s="4"/>
      <c r="AF72" s="4"/>
      <c r="AG72" s="4"/>
      <c r="AH72" s="4"/>
      <c r="AI72" s="4"/>
      <c r="AJ72" s="6"/>
      <c r="AK72" s="4"/>
      <c r="AL72" s="4"/>
    </row>
    <row r="73" spans="1:38" ht="15.75" customHeight="1" x14ac:dyDescent="0.25">
      <c r="A73" s="657" t="s">
        <v>1356</v>
      </c>
      <c r="B73" s="506"/>
      <c r="C73" s="506"/>
      <c r="D73" s="506"/>
      <c r="E73" s="506"/>
      <c r="F73" s="506"/>
      <c r="G73" s="506"/>
      <c r="H73" s="506"/>
      <c r="I73" s="506"/>
      <c r="J73" s="506"/>
      <c r="K73" s="506"/>
      <c r="L73" s="506"/>
      <c r="M73" s="506"/>
      <c r="N73" s="506"/>
      <c r="O73" s="506"/>
      <c r="P73" s="506"/>
      <c r="Q73" s="506"/>
      <c r="R73" s="506"/>
      <c r="S73" s="506"/>
      <c r="T73" s="506"/>
      <c r="U73" s="506"/>
      <c r="V73" s="506"/>
      <c r="W73" s="506"/>
      <c r="X73" s="359" t="str">
        <f>+IF(Y73=100,"Fuerte",IF(AND(Y73&gt;59,Y73&lt;=99),"Moderado","Débil"))</f>
        <v>Débil</v>
      </c>
      <c r="Y73" s="359">
        <f>IFERROR(AVERAGE(Y68:Y72),0)</f>
        <v>0</v>
      </c>
      <c r="AB73" s="359">
        <f t="shared" ref="AB73:AC73" si="130">IFERROR(AVERAGE(AB68:AB72),0)</f>
        <v>0</v>
      </c>
      <c r="AC73" s="390">
        <f t="shared" si="130"/>
        <v>0</v>
      </c>
      <c r="AD73" s="360" t="str">
        <f>+IFERROR(IF(AND(COUNTIF(J68:J72,"PREVENIR ")&gt;0,AVERAGEIF(J68:J72,"PREVENIR ",Y68:Y72)&gt;=$AI$4),"Directamente","No disminuye"),"No disminuye")</f>
        <v>No disminuye</v>
      </c>
      <c r="AE73" s="362" t="str">
        <f>+IF(AC73&gt;=$AI$4,"Directamente",IF(AND(AC73&lt;$AI$4,AB73=100),"Indirectamente",IF(AND(AC73&lt;$AI$4,AB73=0),"No disminuye",IF(AND(AC73&lt;$AI$4,AB73&lt;100,AB73&gt;0),"No disminuye",IF(AND(AC73=0,AB73=100),"Indirectamente",IF(AND(AC73=0,AB73&lt;100),"No disminuye","OJO"))))))</f>
        <v>No disminuye</v>
      </c>
      <c r="AF73" s="362" t="str">
        <f>+X73&amp;AD73&amp;AE73</f>
        <v>DébilNo disminuyeNo disminuye</v>
      </c>
      <c r="AG73" s="4"/>
      <c r="AH73" s="4"/>
      <c r="AI73" s="4"/>
      <c r="AJ73" s="6"/>
      <c r="AK73" s="4"/>
      <c r="AL73" s="4"/>
    </row>
    <row r="74" spans="1:38" ht="15" customHeight="1" x14ac:dyDescent="0.25">
      <c r="A74" s="668" t="s">
        <v>1227</v>
      </c>
      <c r="B74" s="666" t="s">
        <v>6</v>
      </c>
      <c r="C74" s="666" t="s">
        <v>1231</v>
      </c>
      <c r="D74" s="656" t="s">
        <v>1235</v>
      </c>
      <c r="E74" s="517"/>
      <c r="F74" s="517"/>
      <c r="G74" s="517"/>
      <c r="H74" s="517"/>
      <c r="I74" s="517"/>
      <c r="J74" s="517"/>
      <c r="K74" s="517"/>
      <c r="L74" s="517"/>
      <c r="M74" s="517"/>
      <c r="N74" s="517"/>
      <c r="O74" s="517"/>
      <c r="P74" s="517"/>
      <c r="Q74" s="517"/>
      <c r="R74" s="517"/>
      <c r="S74" s="517"/>
      <c r="T74" s="518"/>
      <c r="U74" s="660" t="s">
        <v>1237</v>
      </c>
      <c r="V74" s="661"/>
      <c r="W74" s="658" t="s">
        <v>1240</v>
      </c>
      <c r="X74" s="518"/>
      <c r="Y74" s="662" t="s">
        <v>200</v>
      </c>
      <c r="AB74" s="655" t="s">
        <v>1243</v>
      </c>
      <c r="AC74" s="655" t="s">
        <v>1246</v>
      </c>
      <c r="AD74" s="4"/>
      <c r="AE74" s="4"/>
      <c r="AF74" s="4"/>
      <c r="AG74" s="4"/>
      <c r="AH74" s="4"/>
      <c r="AI74" s="4"/>
      <c r="AJ74" s="6"/>
      <c r="AK74" s="4"/>
      <c r="AL74" s="4"/>
    </row>
    <row r="75" spans="1:38" ht="15.75" customHeight="1" x14ac:dyDescent="0.25">
      <c r="A75" s="555"/>
      <c r="B75" s="463"/>
      <c r="C75" s="463"/>
      <c r="D75" s="291" t="s">
        <v>1247</v>
      </c>
      <c r="E75" s="293" t="s">
        <v>1248</v>
      </c>
      <c r="F75" s="293" t="s">
        <v>1250</v>
      </c>
      <c r="G75" s="293" t="s">
        <v>1248</v>
      </c>
      <c r="H75" s="293" t="s">
        <v>1252</v>
      </c>
      <c r="I75" s="293" t="s">
        <v>1248</v>
      </c>
      <c r="J75" s="293" t="s">
        <v>1253</v>
      </c>
      <c r="K75" s="293" t="s">
        <v>1248</v>
      </c>
      <c r="L75" s="293" t="s">
        <v>1254</v>
      </c>
      <c r="M75" s="293" t="s">
        <v>1255</v>
      </c>
      <c r="N75" s="293" t="s">
        <v>1248</v>
      </c>
      <c r="O75" s="293" t="s">
        <v>1258</v>
      </c>
      <c r="P75" s="293" t="s">
        <v>1248</v>
      </c>
      <c r="Q75" s="293" t="s">
        <v>1259</v>
      </c>
      <c r="R75" s="293" t="s">
        <v>1248</v>
      </c>
      <c r="S75" s="293" t="s">
        <v>1223</v>
      </c>
      <c r="T75" s="296" t="s">
        <v>200</v>
      </c>
      <c r="U75" s="298" t="s">
        <v>1265</v>
      </c>
      <c r="V75" s="299" t="s">
        <v>200</v>
      </c>
      <c r="W75" s="301" t="s">
        <v>1267</v>
      </c>
      <c r="X75" s="302" t="s">
        <v>1268</v>
      </c>
      <c r="Y75" s="526"/>
      <c r="AB75" s="526"/>
      <c r="AC75" s="526"/>
      <c r="AD75" s="4"/>
      <c r="AE75" s="4"/>
      <c r="AF75" s="4"/>
      <c r="AG75" s="4"/>
      <c r="AH75" s="4"/>
      <c r="AI75" s="4"/>
      <c r="AJ75" s="6"/>
      <c r="AK75" s="4"/>
      <c r="AL75" s="4"/>
    </row>
    <row r="76" spans="1:38" ht="15.75" customHeight="1" x14ac:dyDescent="0.25">
      <c r="A76" s="667" t="str">
        <f>IF(ISBLANK('Mapa de Riesgos x Procesos '!K64),"",'Mapa de Riesgos x Procesos '!K64)</f>
        <v/>
      </c>
      <c r="B76" s="336" t="s">
        <v>1271</v>
      </c>
      <c r="C76" s="337">
        <f>IF(ISBLANK('Mapa de Riesgos x Procesos '!Q64),"",'Mapa de Riesgos x Procesos '!Q64)</f>
        <v>1</v>
      </c>
      <c r="D76" s="307"/>
      <c r="E76" s="311" t="str">
        <f>IF(D76=Maestros!$F$2,Maestros!$G$2,IF(D76=Maestros!$F$3,Maestros!$G$3,""))</f>
        <v/>
      </c>
      <c r="F76" s="305"/>
      <c r="G76" s="311" t="str">
        <f>IF(F76=Maestros!$F$4,Maestros!$G$4,IF(F76=Maestros!$F$5,Maestros!$G$5,""))</f>
        <v/>
      </c>
      <c r="H76" s="305"/>
      <c r="I76" s="311" t="str">
        <f t="shared" ref="I76:I80" si="131">IF(H76=$Z$15,$AA$15,IF(H76=$Z$16,$AA$16,""))</f>
        <v/>
      </c>
      <c r="J76" s="305"/>
      <c r="K76" s="311" t="str">
        <f t="shared" ref="K76:K80" si="132">IF(J76=$Z$17,$AA$17,IF(J76=$Z$18,$AA$18,IF(J76=$Z$19,$AA$19,"")))</f>
        <v/>
      </c>
      <c r="L76" s="659" t="str">
        <f>IF(AND(J76="",J77="",J78="",J79="",J80=""),"",
IF(AND(K76=0,J76=$Z$19,COUNTIF(J76:J80,$Z$17)&lt;1,COUNTIF(J76:J80,$Z$18)&lt;1),"",IF(AND(J77=$Z$19,K77=0,J77=$Z$19,COUNTIF(J76:J80,$Z$17)&lt;1,COUNTIF(J76:J80,$Z$18)&lt;1),"",IF(AND(K78=0,J78=$Z$19,COUNTIF(J76:J80,$Z$17)&lt;1,COUNTIF(J76:J80,$Z$18)&lt;1),"",IF(AND(K79=0,J79=$Z$19,COUNTIF(J76:J80,$Z$17)&lt;1,COUNTIF(J76:J80,$Z$18)&lt;1),"",IF(AND(K80=0,J80=$Z$19,COUNTIF(J76:J80,$Z$17)&lt;1,COUNTIF(J76:J80,$Z$18)&lt;1),"",
IF(AND(COUNTIF(J76:J80,$Z$17)&gt;=1,COUNTIF(J76:J80,$Z$18)&gt;=1),"Preventivo - Correctivo",IF(COUNTIF(J76:J80,$Z$17)=COUNTIF(J76:J80,$Z$18),"Preventivo - Correctivo",IF(AND(COUNTIF(J76:J80,$Z$17)&gt;=1,COUNTBLANK(J76:J80)&gt;=1),"Preventivo",IF(AND(COUNTIF(J76:J80,$Z$18)&gt;=1,COUNTBLANK(J76:J80)&gt;=1),"Correctivo",IF(AND(J76=$Z$18,J77=$Z$18,J78=$Z$18,J79=$Z$18,J80=$Z$18),"Correctivo",IF(AND(J76=$Z$17,J77=$Z$17,J78=$Z$17,J79=$Z$17,J80=$Z$17),"Preventivo",IF(AND(COUNTIF(J76:J80,$Z$19)=1,COUNTIF(J76:J80,$Z$18)=4),"Correctivo",IF(AND(COUNTIF(J76:J80,$Z$19)=2,COUNTIF(J76:J80,$Z$18)=3),"Correctivo",IF(AND(COUNTIF(J76:J80,$Z$19)=3,COUNTIF(J76:J80,$Z$18)=2),"Correctivo",IF(AND(COUNTIF(J76:J80,$Z$19)=4,COUNTIF(J76:J80,$Z$18)=1),"Correctivo",IF(AND(COUNTIF(J76:J80,$Z$19)=1,COUNTIF(J76:J80,$Z$17)=4),"Preventivo",IF(AND(COUNTIF(J76:J80,$Z$19)=2,COUNTIF(J76:J80,$Z$17)=3),"Preventivo",IF(AND(COUNTIF(J76:J80,$Z$19)=3,COUNTIF(J76:J80,$Z$17)=2),"Preventivo",IF(AND(COUNTIF(J76:J80,$Z$19)=4,COUNTIF(J76:J80,$Z$17)=1),"Preventivo","")))))))))))))))
)))))</f>
        <v/>
      </c>
      <c r="M76" s="305"/>
      <c r="N76" s="311" t="str">
        <f t="shared" ref="N76:N80" si="133">IF(M76=$Z$20,$AA$20,IF(M76=$Z$21,$AA$21,""))</f>
        <v/>
      </c>
      <c r="O76" s="305"/>
      <c r="P76" s="311" t="str">
        <f t="shared" ref="P76:P80" si="134">IF(O76=$Z$22,$AA$22,IF(O76=$Z$23,$AA$23,""))</f>
        <v/>
      </c>
      <c r="Q76" s="305"/>
      <c r="R76" s="311" t="str">
        <f t="shared" ref="R76:R80" si="135">IF(Q76=$Z$24,$AA$24,IF(Q76=$Z$25,$AA$25,IF(Q76=$Z$26,$AA$26,"")))</f>
        <v/>
      </c>
      <c r="S76" s="311">
        <f t="shared" ref="S76:S80" si="136">SUM(E76,G76,I76,K76,N76,P76,R76)</f>
        <v>0</v>
      </c>
      <c r="T76" s="326" t="str">
        <f t="shared" ref="T76:T80" si="137">IF(E76="","",(IF(S76&gt;=96,$Z$27,IF(AND(S76&lt;=95,S76&gt;=86),$Z$28,IF(S76&lt;=85,$Z$29,"")))))</f>
        <v/>
      </c>
      <c r="U76" s="328"/>
      <c r="V76" s="326" t="str">
        <f t="shared" ref="V76:V80" si="138">IF(U76="","",IF(U76=$Z$30,$Z$27,IF(U76=$Z$31,$Z$28,$Z$29)))</f>
        <v/>
      </c>
      <c r="W76" s="331" t="str">
        <f t="shared" ref="W76:W80" si="139">IF(AND(T76="FUERTE",V76="FUERTE"),"FUERTE",
IF(AND(T76="MODERADO",V76="MODERADO"),"MODERADO",
IF(AND(T76="FUERTE",V76="MODERADO"),"MODERADO",
IF(AND(T76="MODERADO",V76="FUERTE"),"MODERADO",
IF(AND(T76="FUERTE",V76="DEBIL"),"DEBIL",
IF(AND(T76="DEBIL",V76="FUERTE"),"DEBIL",
IF(AND(T76="DEBIL",V76="MODERADO"),"DEBIL",
IF(AND(T76="MODERADO",V76="DEBIL"),"DEBIL",
IF(AND(T76="DEBIL",V76="DEBIL"),"DEBIL","")))))))))</f>
        <v/>
      </c>
      <c r="X76" s="305" t="str">
        <f t="shared" ref="X76:X80" si="140">IF(W76="","",IF(W76=$Z$27,"NO","SI"))</f>
        <v/>
      </c>
      <c r="Y76" s="326" t="str">
        <f t="shared" ref="Y76:Y77" si="141">IF(W76="","",IF(W76="FUERTE",100,IF(W76="MODERADO",60,0)))</f>
        <v/>
      </c>
      <c r="AB76" s="332" t="str">
        <f t="shared" ref="AB76:AB80" si="142">IF(J76="CONTROLAR","",Y76)</f>
        <v/>
      </c>
      <c r="AC76" s="332" t="str">
        <f t="shared" ref="AC76:AC80" si="143">IF(J76="CONTROLAR",Y76,"")</f>
        <v/>
      </c>
      <c r="AD76" s="4"/>
      <c r="AE76" s="4"/>
      <c r="AF76" s="4"/>
      <c r="AG76" s="4"/>
      <c r="AH76" s="4"/>
      <c r="AI76" s="4"/>
      <c r="AJ76" s="6"/>
      <c r="AK76" s="4"/>
      <c r="AL76" s="4"/>
    </row>
    <row r="77" spans="1:38" ht="15.75" customHeight="1" x14ac:dyDescent="0.25">
      <c r="A77" s="553"/>
      <c r="B77" s="336" t="s">
        <v>1304</v>
      </c>
      <c r="C77" s="337">
        <f>IF(ISBLANK('Mapa de Riesgos x Procesos '!Q65),"",'Mapa de Riesgos x Procesos '!Q65)</f>
        <v>2</v>
      </c>
      <c r="D77" s="424"/>
      <c r="E77" s="311" t="str">
        <f>IF(D77=Maestros!$F$2,Maestros!$G$2,IF(D77=Maestros!$F$3,Maestros!$G$3,""))</f>
        <v/>
      </c>
      <c r="F77" s="305"/>
      <c r="G77" s="311" t="str">
        <f>IF(F77=Maestros!$F$4,Maestros!$G$4,IF(F77=Maestros!$F$5,Maestros!$G$5,""))</f>
        <v/>
      </c>
      <c r="H77" s="305"/>
      <c r="I77" s="311" t="str">
        <f t="shared" si="131"/>
        <v/>
      </c>
      <c r="J77" s="305"/>
      <c r="K77" s="311" t="str">
        <f t="shared" si="132"/>
        <v/>
      </c>
      <c r="L77" s="462"/>
      <c r="M77" s="305"/>
      <c r="N77" s="311" t="str">
        <f t="shared" si="133"/>
        <v/>
      </c>
      <c r="O77" s="305"/>
      <c r="P77" s="311" t="str">
        <f t="shared" si="134"/>
        <v/>
      </c>
      <c r="Q77" s="305"/>
      <c r="R77" s="339" t="str">
        <f t="shared" si="135"/>
        <v/>
      </c>
      <c r="S77" s="339">
        <f t="shared" si="136"/>
        <v>0</v>
      </c>
      <c r="T77" s="326" t="str">
        <f t="shared" si="137"/>
        <v/>
      </c>
      <c r="U77" s="374"/>
      <c r="V77" s="332" t="str">
        <f t="shared" si="138"/>
        <v/>
      </c>
      <c r="W77" s="331" t="str">
        <f t="shared" si="139"/>
        <v/>
      </c>
      <c r="X77" s="336" t="str">
        <f t="shared" si="140"/>
        <v/>
      </c>
      <c r="Y77" s="332" t="str">
        <f t="shared" si="141"/>
        <v/>
      </c>
      <c r="AB77" s="332" t="str">
        <f t="shared" si="142"/>
        <v/>
      </c>
      <c r="AC77" s="332" t="str">
        <f t="shared" si="143"/>
        <v/>
      </c>
      <c r="AD77" s="4"/>
      <c r="AE77" s="4"/>
      <c r="AF77" s="4"/>
      <c r="AG77" s="4"/>
      <c r="AH77" s="4"/>
      <c r="AI77" s="4"/>
      <c r="AJ77" s="6"/>
      <c r="AK77" s="4"/>
      <c r="AL77" s="4"/>
    </row>
    <row r="78" spans="1:38" ht="15.75" customHeight="1" x14ac:dyDescent="0.25">
      <c r="A78" s="553"/>
      <c r="B78" s="336" t="s">
        <v>1334</v>
      </c>
      <c r="C78" s="337">
        <f>IF(ISBLANK('Mapa de Riesgos x Procesos '!Q66),"",'Mapa de Riesgos x Procesos '!Q66)</f>
        <v>3</v>
      </c>
      <c r="D78" s="424"/>
      <c r="E78" s="311" t="str">
        <f>IF(D78=Maestros!$F$2,Maestros!$G$2,IF(D78=Maestros!$F$3,Maestros!$G$3,""))</f>
        <v/>
      </c>
      <c r="F78" s="336"/>
      <c r="G78" s="311" t="str">
        <f>IF(F78=Maestros!$F$4,Maestros!$G$4,IF(F78=Maestros!$F$5,Maestros!$G$5,""))</f>
        <v/>
      </c>
      <c r="H78" s="336"/>
      <c r="I78" s="311" t="str">
        <f t="shared" si="131"/>
        <v/>
      </c>
      <c r="J78" s="336"/>
      <c r="K78" s="311" t="str">
        <f t="shared" si="132"/>
        <v/>
      </c>
      <c r="L78" s="462"/>
      <c r="M78" s="336"/>
      <c r="N78" s="311" t="str">
        <f t="shared" si="133"/>
        <v/>
      </c>
      <c r="O78" s="336"/>
      <c r="P78" s="311" t="str">
        <f t="shared" si="134"/>
        <v/>
      </c>
      <c r="Q78" s="336"/>
      <c r="R78" s="339" t="str">
        <f t="shared" si="135"/>
        <v/>
      </c>
      <c r="S78" s="339">
        <f t="shared" si="136"/>
        <v>0</v>
      </c>
      <c r="T78" s="332" t="str">
        <f t="shared" si="137"/>
        <v/>
      </c>
      <c r="U78" s="374"/>
      <c r="V78" s="332" t="str">
        <f t="shared" si="138"/>
        <v/>
      </c>
      <c r="W78" s="331" t="str">
        <f t="shared" si="139"/>
        <v/>
      </c>
      <c r="X78" s="336" t="str">
        <f t="shared" si="140"/>
        <v/>
      </c>
      <c r="Y78" s="332" t="str">
        <f t="shared" ref="Y78:Y80" si="144">IF(W78="","",IF(W78="FUERTE",100,IF(W78="MODERADO",50,0)))</f>
        <v/>
      </c>
      <c r="AB78" s="332" t="str">
        <f t="shared" si="142"/>
        <v/>
      </c>
      <c r="AC78" s="332" t="str">
        <f t="shared" si="143"/>
        <v/>
      </c>
      <c r="AD78" s="4"/>
      <c r="AE78" s="4"/>
      <c r="AF78" s="4"/>
      <c r="AG78" s="4"/>
      <c r="AH78" s="4"/>
      <c r="AI78" s="4"/>
      <c r="AJ78" s="6"/>
      <c r="AK78" s="4"/>
      <c r="AL78" s="4"/>
    </row>
    <row r="79" spans="1:38" ht="15.75" customHeight="1" x14ac:dyDescent="0.25">
      <c r="A79" s="553"/>
      <c r="B79" s="336" t="s">
        <v>1341</v>
      </c>
      <c r="C79" s="337">
        <f>IF(ISBLANK('Mapa de Riesgos x Procesos '!Q67),"",'Mapa de Riesgos x Procesos '!Q67)</f>
        <v>4</v>
      </c>
      <c r="D79" s="424"/>
      <c r="E79" s="311" t="str">
        <f>IF(D79=Maestros!$F$2,Maestros!$G$2,IF(D79=Maestros!$F$3,Maestros!$G$3,""))</f>
        <v/>
      </c>
      <c r="F79" s="336"/>
      <c r="G79" s="311" t="str">
        <f>IF(F79=Maestros!$F$4,Maestros!$G$4,IF(F79=Maestros!$F$5,Maestros!$G$5,""))</f>
        <v/>
      </c>
      <c r="H79" s="336"/>
      <c r="I79" s="311" t="str">
        <f t="shared" si="131"/>
        <v/>
      </c>
      <c r="J79" s="336"/>
      <c r="K79" s="311" t="str">
        <f t="shared" si="132"/>
        <v/>
      </c>
      <c r="L79" s="462"/>
      <c r="M79" s="336"/>
      <c r="N79" s="311" t="str">
        <f t="shared" si="133"/>
        <v/>
      </c>
      <c r="O79" s="336"/>
      <c r="P79" s="311" t="str">
        <f t="shared" si="134"/>
        <v/>
      </c>
      <c r="Q79" s="336"/>
      <c r="R79" s="339" t="str">
        <f t="shared" si="135"/>
        <v/>
      </c>
      <c r="S79" s="339">
        <f t="shared" si="136"/>
        <v>0</v>
      </c>
      <c r="T79" s="332" t="str">
        <f t="shared" si="137"/>
        <v/>
      </c>
      <c r="U79" s="374"/>
      <c r="V79" s="332" t="str">
        <f t="shared" si="138"/>
        <v/>
      </c>
      <c r="W79" s="331" t="str">
        <f t="shared" si="139"/>
        <v/>
      </c>
      <c r="X79" s="336" t="str">
        <f t="shared" si="140"/>
        <v/>
      </c>
      <c r="Y79" s="332" t="str">
        <f t="shared" si="144"/>
        <v/>
      </c>
      <c r="AB79" s="332" t="str">
        <f t="shared" si="142"/>
        <v/>
      </c>
      <c r="AC79" s="332" t="str">
        <f t="shared" si="143"/>
        <v/>
      </c>
      <c r="AD79" s="4"/>
      <c r="AE79" s="4"/>
      <c r="AF79" s="4"/>
      <c r="AG79" s="4"/>
      <c r="AH79" s="4"/>
      <c r="AI79" s="4"/>
      <c r="AJ79" s="6"/>
      <c r="AK79" s="4"/>
      <c r="AL79" s="4"/>
    </row>
    <row r="80" spans="1:38" ht="15.75" customHeight="1" x14ac:dyDescent="0.25">
      <c r="A80" s="553"/>
      <c r="B80" s="336" t="s">
        <v>1349</v>
      </c>
      <c r="C80" s="337">
        <f>IF(ISBLANK('Mapa de Riesgos x Procesos '!Q68),"",'Mapa de Riesgos x Procesos '!Q68)</f>
        <v>5</v>
      </c>
      <c r="D80" s="50"/>
      <c r="E80" s="311" t="str">
        <f>IF(D80=Maestros!$F$2,Maestros!$G$2,IF(D80=Maestros!$F$3,Maestros!$G$3,""))</f>
        <v/>
      </c>
      <c r="F80" s="349"/>
      <c r="G80" s="311" t="str">
        <f>IF(F80=Maestros!$F$4,Maestros!$G$4,IF(F80=Maestros!$F$5,Maestros!$G$5,""))</f>
        <v/>
      </c>
      <c r="H80" s="349"/>
      <c r="I80" s="311" t="str">
        <f t="shared" si="131"/>
        <v/>
      </c>
      <c r="J80" s="349"/>
      <c r="K80" s="311" t="str">
        <f t="shared" si="132"/>
        <v/>
      </c>
      <c r="L80" s="462"/>
      <c r="M80" s="349"/>
      <c r="N80" s="311" t="str">
        <f t="shared" si="133"/>
        <v/>
      </c>
      <c r="O80" s="349"/>
      <c r="P80" s="311" t="str">
        <f t="shared" si="134"/>
        <v/>
      </c>
      <c r="Q80" s="349"/>
      <c r="R80" s="354" t="str">
        <f t="shared" si="135"/>
        <v/>
      </c>
      <c r="S80" s="354">
        <f t="shared" si="136"/>
        <v>0</v>
      </c>
      <c r="T80" s="332" t="str">
        <f t="shared" si="137"/>
        <v/>
      </c>
      <c r="U80" s="425"/>
      <c r="V80" s="355" t="str">
        <f t="shared" si="138"/>
        <v/>
      </c>
      <c r="W80" s="331" t="str">
        <f t="shared" si="139"/>
        <v/>
      </c>
      <c r="X80" s="349" t="str">
        <f t="shared" si="140"/>
        <v/>
      </c>
      <c r="Y80" s="386" t="str">
        <f t="shared" si="144"/>
        <v/>
      </c>
      <c r="AB80" s="332" t="str">
        <f t="shared" si="142"/>
        <v/>
      </c>
      <c r="AC80" s="332" t="str">
        <f t="shared" si="143"/>
        <v/>
      </c>
      <c r="AD80" s="4"/>
      <c r="AE80" s="4"/>
      <c r="AF80" s="4"/>
      <c r="AG80" s="4"/>
      <c r="AH80" s="4"/>
      <c r="AI80" s="4"/>
      <c r="AJ80" s="6"/>
      <c r="AK80" s="4"/>
      <c r="AL80" s="4"/>
    </row>
    <row r="81" spans="1:38" ht="15.75" customHeight="1" x14ac:dyDescent="0.25">
      <c r="A81" s="657" t="s">
        <v>1356</v>
      </c>
      <c r="B81" s="506"/>
      <c r="C81" s="506"/>
      <c r="D81" s="506"/>
      <c r="E81" s="506"/>
      <c r="F81" s="506"/>
      <c r="G81" s="506"/>
      <c r="H81" s="506"/>
      <c r="I81" s="506"/>
      <c r="J81" s="506"/>
      <c r="K81" s="506"/>
      <c r="L81" s="506"/>
      <c r="M81" s="506"/>
      <c r="N81" s="506"/>
      <c r="O81" s="506"/>
      <c r="P81" s="506"/>
      <c r="Q81" s="506"/>
      <c r="R81" s="506"/>
      <c r="S81" s="506"/>
      <c r="T81" s="506"/>
      <c r="U81" s="506"/>
      <c r="V81" s="506"/>
      <c r="W81" s="506"/>
      <c r="X81" s="359" t="str">
        <f>+IF(Y81=100,"Fuerte",IF(AND(Y81&gt;59,Y81&lt;=99),"Moderado","Débil"))</f>
        <v>Débil</v>
      </c>
      <c r="Y81" s="359">
        <f>IFERROR(AVERAGE(Y76:Y80),0)</f>
        <v>0</v>
      </c>
      <c r="AB81" s="359">
        <f t="shared" ref="AB81:AC81" si="145">IFERROR(AVERAGE(AB76:AB80),0)</f>
        <v>0</v>
      </c>
      <c r="AC81" s="390">
        <f t="shared" si="145"/>
        <v>0</v>
      </c>
      <c r="AD81" s="360" t="str">
        <f>+IFERROR(IF(AND(COUNTIF(J76:J80,"PREVENIR ")&gt;0,AVERAGEIF(J76:J80,"PREVENIR ",Y76:Y80)&gt;=$AI$4),"Directamente","No disminuye"),"No disminuye")</f>
        <v>No disminuye</v>
      </c>
      <c r="AE81" s="362" t="str">
        <f>+IF(AC81&gt;=$AI$4,"Directamente",IF(AND(AC81&lt;$AI$4,AB81=100),"Indirectamente",IF(AND(AC81&lt;$AI$4,AB81=0),"No disminuye",IF(AND(AC81&lt;$AI$4,AB81&lt;100,AB81&gt;0),"No disminuye",IF(AND(AC81=0,AB81=100),"Indirectamente",IF(AND(AC81=0,AB81&lt;100),"No disminuye","OJO"))))))</f>
        <v>No disminuye</v>
      </c>
      <c r="AF81" s="362" t="str">
        <f>+X81&amp;AD81&amp;AE81</f>
        <v>DébilNo disminuyeNo disminuye</v>
      </c>
      <c r="AG81" s="4"/>
      <c r="AH81" s="4"/>
      <c r="AI81" s="4"/>
      <c r="AJ81" s="6"/>
      <c r="AK81" s="4"/>
      <c r="AL81" s="4"/>
    </row>
    <row r="82" spans="1:38" ht="15" customHeight="1" x14ac:dyDescent="0.25">
      <c r="A82" s="668" t="s">
        <v>1227</v>
      </c>
      <c r="B82" s="666" t="s">
        <v>6</v>
      </c>
      <c r="C82" s="666" t="s">
        <v>1231</v>
      </c>
      <c r="D82" s="656" t="s">
        <v>1235</v>
      </c>
      <c r="E82" s="517"/>
      <c r="F82" s="517"/>
      <c r="G82" s="517"/>
      <c r="H82" s="517"/>
      <c r="I82" s="517"/>
      <c r="J82" s="517"/>
      <c r="K82" s="517"/>
      <c r="L82" s="517"/>
      <c r="M82" s="517"/>
      <c r="N82" s="517"/>
      <c r="O82" s="517"/>
      <c r="P82" s="517"/>
      <c r="Q82" s="517"/>
      <c r="R82" s="517"/>
      <c r="S82" s="517"/>
      <c r="T82" s="518"/>
      <c r="U82" s="660" t="s">
        <v>1237</v>
      </c>
      <c r="V82" s="661"/>
      <c r="W82" s="658" t="s">
        <v>1240</v>
      </c>
      <c r="X82" s="518"/>
      <c r="Y82" s="662" t="s">
        <v>200</v>
      </c>
      <c r="AB82" s="655" t="s">
        <v>1243</v>
      </c>
      <c r="AC82" s="655" t="s">
        <v>1246</v>
      </c>
      <c r="AD82" s="4"/>
      <c r="AE82" s="4"/>
      <c r="AF82" s="4"/>
      <c r="AG82" s="4"/>
      <c r="AH82" s="4"/>
      <c r="AI82" s="4"/>
      <c r="AJ82" s="6"/>
      <c r="AK82" s="4"/>
      <c r="AL82" s="4"/>
    </row>
    <row r="83" spans="1:38" ht="15.75" customHeight="1" x14ac:dyDescent="0.25">
      <c r="A83" s="555"/>
      <c r="B83" s="463"/>
      <c r="C83" s="463"/>
      <c r="D83" s="291" t="s">
        <v>1247</v>
      </c>
      <c r="E83" s="293" t="s">
        <v>1248</v>
      </c>
      <c r="F83" s="293" t="s">
        <v>1250</v>
      </c>
      <c r="G83" s="293" t="s">
        <v>1248</v>
      </c>
      <c r="H83" s="293" t="s">
        <v>1252</v>
      </c>
      <c r="I83" s="293" t="s">
        <v>1248</v>
      </c>
      <c r="J83" s="293" t="s">
        <v>1253</v>
      </c>
      <c r="K83" s="293" t="s">
        <v>1248</v>
      </c>
      <c r="L83" s="293" t="s">
        <v>1254</v>
      </c>
      <c r="M83" s="293" t="s">
        <v>1255</v>
      </c>
      <c r="N83" s="293" t="s">
        <v>1248</v>
      </c>
      <c r="O83" s="293" t="s">
        <v>1258</v>
      </c>
      <c r="P83" s="293" t="s">
        <v>1248</v>
      </c>
      <c r="Q83" s="293" t="s">
        <v>1259</v>
      </c>
      <c r="R83" s="293" t="s">
        <v>1248</v>
      </c>
      <c r="S83" s="293" t="s">
        <v>1223</v>
      </c>
      <c r="T83" s="296" t="s">
        <v>200</v>
      </c>
      <c r="U83" s="298" t="s">
        <v>1265</v>
      </c>
      <c r="V83" s="299" t="s">
        <v>200</v>
      </c>
      <c r="W83" s="301" t="s">
        <v>1267</v>
      </c>
      <c r="X83" s="302" t="s">
        <v>1268</v>
      </c>
      <c r="Y83" s="526"/>
      <c r="AB83" s="526"/>
      <c r="AC83" s="526"/>
      <c r="AD83" s="4"/>
      <c r="AE83" s="4"/>
      <c r="AF83" s="4"/>
      <c r="AG83" s="4"/>
      <c r="AH83" s="4"/>
      <c r="AI83" s="4"/>
      <c r="AJ83" s="6"/>
      <c r="AK83" s="4"/>
      <c r="AL83" s="4"/>
    </row>
    <row r="84" spans="1:38" ht="15.75" customHeight="1" x14ac:dyDescent="0.25">
      <c r="A84" s="667" t="str">
        <f>IF(ISBLANK('Mapa de Riesgos x Procesos '!K69),"",'Mapa de Riesgos x Procesos '!K69)</f>
        <v/>
      </c>
      <c r="B84" s="336" t="s">
        <v>1271</v>
      </c>
      <c r="C84" s="337">
        <f>IF(ISBLANK('Mapa de Riesgos x Procesos '!Q69),"",'Mapa de Riesgos x Procesos '!Q69)</f>
        <v>1</v>
      </c>
      <c r="D84" s="307"/>
      <c r="E84" s="311" t="str">
        <f>IF(D84=Maestros!$F$2,Maestros!$G$2,IF(D84=Maestros!$F$3,Maestros!$G$3,""))</f>
        <v/>
      </c>
      <c r="F84" s="305"/>
      <c r="G84" s="311" t="str">
        <f>IF(F84=Maestros!$F$4,Maestros!$G$4,IF(F84=Maestros!$F$5,Maestros!$G$5,""))</f>
        <v/>
      </c>
      <c r="H84" s="305"/>
      <c r="I84" s="311" t="str">
        <f t="shared" ref="I84:I88" si="146">IF(H84=$Z$15,$AA$15,IF(H84=$Z$16,$AA$16,""))</f>
        <v/>
      </c>
      <c r="J84" s="305"/>
      <c r="K84" s="311" t="str">
        <f t="shared" ref="K84:K88" si="147">IF(J84=$Z$17,$AA$17,IF(J84=$Z$18,$AA$18,IF(J84=$Z$19,$AA$19,"")))</f>
        <v/>
      </c>
      <c r="L84" s="659" t="str">
        <f>IF(AND(J84="",J85="",J86="",J87="",J88=""),"",
IF(AND(K84=0,J84=$Z$19,COUNTIF(J84:J88,$Z$17)&lt;1,COUNTIF(J84:J88,$Z$18)&lt;1),"",IF(AND(J85=$Z$19,K85=0,J85=$Z$19,COUNTIF(J84:J88,$Z$17)&lt;1,COUNTIF(J84:J88,$Z$18)&lt;1),"",IF(AND(K86=0,J86=$Z$19,COUNTIF(J84:J88,$Z$17)&lt;1,COUNTIF(J84:J88,$Z$18)&lt;1),"",IF(AND(K87=0,J87=$Z$19,COUNTIF(J84:J88,$Z$17)&lt;1,COUNTIF(J84:J88,$Z$18)&lt;1),"",IF(AND(K88=0,J88=$Z$19,COUNTIF(J84:J88,$Z$17)&lt;1,COUNTIF(J84:J88,$Z$18)&lt;1),"",
IF(AND(COUNTIF(J84:J88,$Z$17)&gt;=1,COUNTIF(J84:J88,$Z$18)&gt;=1),"Preventivo - Correctivo",IF(COUNTIF(J84:J88,$Z$17)=COUNTIF(J84:J88,$Z$18),"Preventivo - Correctivo",IF(AND(COUNTIF(J84:J88,$Z$17)&gt;=1,COUNTBLANK(J84:J88)&gt;=1),"Preventivo",IF(AND(COUNTIF(J84:J88,$Z$18)&gt;=1,COUNTBLANK(J84:J88)&gt;=1),"Correctivo",IF(AND(J84=$Z$18,J85=$Z$18,J86=$Z$18,J87=$Z$18,J88=$Z$18),"Correctivo",IF(AND(J84=$Z$17,J85=$Z$17,J86=$Z$17,J87=$Z$17,J88=$Z$17),"Preventivo",IF(AND(COUNTIF(J84:J88,$Z$19)=1,COUNTIF(J84:J88,$Z$18)=4),"Correctivo",IF(AND(COUNTIF(J84:J88,$Z$19)=2,COUNTIF(J84:J88,$Z$18)=3),"Correctivo",IF(AND(COUNTIF(J84:J88,$Z$19)=3,COUNTIF(J84:J88,$Z$18)=2),"Correctivo",IF(AND(COUNTIF(J84:J88,$Z$19)=4,COUNTIF(J84:J88,$Z$18)=1),"Correctivo",IF(AND(COUNTIF(J84:J88,$Z$19)=1,COUNTIF(J84:J88,$Z$17)=4),"Preventivo",IF(AND(COUNTIF(J84:J88,$Z$19)=2,COUNTIF(J84:J88,$Z$17)=3),"Preventivo",IF(AND(COUNTIF(J84:J88,$Z$19)=3,COUNTIF(J84:J88,$Z$17)=2),"Preventivo",IF(AND(COUNTIF(J84:J88,$Z$19)=4,COUNTIF(J84:J88,$Z$17)=1),"Preventivo","")))))))))))))))
)))))</f>
        <v/>
      </c>
      <c r="M84" s="305"/>
      <c r="N84" s="311" t="str">
        <f t="shared" ref="N84:N88" si="148">IF(M84=$Z$20,$AA$20,IF(M84=$Z$21,$AA$21,""))</f>
        <v/>
      </c>
      <c r="O84" s="305"/>
      <c r="P84" s="311" t="str">
        <f t="shared" ref="P84:P88" si="149">IF(O84=$Z$22,$AA$22,IF(O84=$Z$23,$AA$23,""))</f>
        <v/>
      </c>
      <c r="Q84" s="305"/>
      <c r="R84" s="311" t="str">
        <f t="shared" ref="R84:R88" si="150">IF(Q84=$Z$24,$AA$24,IF(Q84=$Z$25,$AA$25,IF(Q84=$Z$26,$AA$26,"")))</f>
        <v/>
      </c>
      <c r="S84" s="311">
        <f t="shared" ref="S84:S88" si="151">SUM(E84,G84,I84,K84,N84,P84,R84)</f>
        <v>0</v>
      </c>
      <c r="T84" s="326" t="str">
        <f t="shared" ref="T84:T88" si="152">IF(E84="","",(IF(S84&gt;=96,$Z$27,IF(AND(S84&lt;=95,S84&gt;=86),$Z$28,IF(S84&lt;=85,$Z$29,"")))))</f>
        <v/>
      </c>
      <c r="U84" s="328"/>
      <c r="V84" s="326" t="str">
        <f t="shared" ref="V84:V88" si="153">IF(U84="","",IF(U84=$Z$30,$Z$27,IF(U84=$Z$31,$Z$28,$Z$29)))</f>
        <v/>
      </c>
      <c r="W84" s="331" t="str">
        <f t="shared" ref="W84:W88" si="154">IF(AND(T84="FUERTE",V84="FUERTE"),"FUERTE",
IF(AND(T84="MODERADO",V84="MODERADO"),"MODERADO",
IF(AND(T84="FUERTE",V84="MODERADO"),"MODERADO",
IF(AND(T84="MODERADO",V84="FUERTE"),"MODERADO",
IF(AND(T84="FUERTE",V84="DEBIL"),"DEBIL",
IF(AND(T84="DEBIL",V84="FUERTE"),"DEBIL",
IF(AND(T84="DEBIL",V84="MODERADO"),"DEBIL",
IF(AND(T84="MODERADO",V84="DEBIL"),"DEBIL",
IF(AND(T84="DEBIL",V84="DEBIL"),"DEBIL","")))))))))</f>
        <v/>
      </c>
      <c r="X84" s="305" t="str">
        <f t="shared" ref="X84:X88" si="155">IF(W84="","",IF(W84=$Z$27,"NO","SI"))</f>
        <v/>
      </c>
      <c r="Y84" s="326" t="str">
        <f t="shared" ref="Y84:Y85" si="156">IF(W84="","",IF(W84="FUERTE",100,IF(W84="MODERADO",60,0)))</f>
        <v/>
      </c>
      <c r="AB84" s="332" t="str">
        <f t="shared" ref="AB84:AB88" si="157">IF(J84="CONTROLAR","",Y84)</f>
        <v/>
      </c>
      <c r="AC84" s="332" t="str">
        <f t="shared" ref="AC84:AC88" si="158">IF(J84="CONTROLAR",Y84,"")</f>
        <v/>
      </c>
      <c r="AD84" s="4"/>
      <c r="AE84" s="4"/>
      <c r="AF84" s="4"/>
      <c r="AG84" s="4"/>
      <c r="AH84" s="4"/>
      <c r="AI84" s="4"/>
      <c r="AJ84" s="6"/>
      <c r="AK84" s="4"/>
      <c r="AL84" s="4"/>
    </row>
    <row r="85" spans="1:38" ht="15.75" customHeight="1" x14ac:dyDescent="0.25">
      <c r="A85" s="553"/>
      <c r="B85" s="336" t="s">
        <v>1304</v>
      </c>
      <c r="C85" s="337">
        <f>IF(ISBLANK('Mapa de Riesgos x Procesos '!Q70),"",'Mapa de Riesgos x Procesos '!Q70)</f>
        <v>2</v>
      </c>
      <c r="D85" s="424"/>
      <c r="E85" s="311" t="str">
        <f>IF(D85=Maestros!$F$2,Maestros!$G$2,IF(D85=Maestros!$F$3,Maestros!$G$3,""))</f>
        <v/>
      </c>
      <c r="F85" s="305"/>
      <c r="G85" s="311" t="str">
        <f>IF(F85=Maestros!$F$4,Maestros!$G$4,IF(F85=Maestros!$F$5,Maestros!$G$5,""))</f>
        <v/>
      </c>
      <c r="H85" s="305"/>
      <c r="I85" s="311" t="str">
        <f t="shared" si="146"/>
        <v/>
      </c>
      <c r="J85" s="305"/>
      <c r="K85" s="311" t="str">
        <f t="shared" si="147"/>
        <v/>
      </c>
      <c r="L85" s="462"/>
      <c r="M85" s="305"/>
      <c r="N85" s="311" t="str">
        <f t="shared" si="148"/>
        <v/>
      </c>
      <c r="O85" s="305"/>
      <c r="P85" s="311" t="str">
        <f t="shared" si="149"/>
        <v/>
      </c>
      <c r="Q85" s="305"/>
      <c r="R85" s="339" t="str">
        <f t="shared" si="150"/>
        <v/>
      </c>
      <c r="S85" s="339">
        <f t="shared" si="151"/>
        <v>0</v>
      </c>
      <c r="T85" s="326" t="str">
        <f t="shared" si="152"/>
        <v/>
      </c>
      <c r="U85" s="374"/>
      <c r="V85" s="332" t="str">
        <f t="shared" si="153"/>
        <v/>
      </c>
      <c r="W85" s="331" t="str">
        <f t="shared" si="154"/>
        <v/>
      </c>
      <c r="X85" s="336" t="str">
        <f t="shared" si="155"/>
        <v/>
      </c>
      <c r="Y85" s="332" t="str">
        <f t="shared" si="156"/>
        <v/>
      </c>
      <c r="AB85" s="332" t="str">
        <f t="shared" si="157"/>
        <v/>
      </c>
      <c r="AC85" s="332" t="str">
        <f t="shared" si="158"/>
        <v/>
      </c>
      <c r="AD85" s="4"/>
      <c r="AE85" s="4"/>
      <c r="AF85" s="4"/>
      <c r="AG85" s="4"/>
      <c r="AH85" s="4"/>
      <c r="AI85" s="4"/>
      <c r="AJ85" s="6"/>
      <c r="AK85" s="4"/>
      <c r="AL85" s="4"/>
    </row>
    <row r="86" spans="1:38" ht="15.75" customHeight="1" x14ac:dyDescent="0.25">
      <c r="A86" s="553"/>
      <c r="B86" s="336" t="s">
        <v>1334</v>
      </c>
      <c r="C86" s="337">
        <f>IF(ISBLANK('Mapa de Riesgos x Procesos '!Q71),"",'Mapa de Riesgos x Procesos '!Q71)</f>
        <v>3</v>
      </c>
      <c r="D86" s="424"/>
      <c r="E86" s="311" t="str">
        <f>IF(D86=Maestros!$F$2,Maestros!$G$2,IF(D86=Maestros!$F$3,Maestros!$G$3,""))</f>
        <v/>
      </c>
      <c r="F86" s="336"/>
      <c r="G86" s="311" t="str">
        <f>IF(F86=Maestros!$F$4,Maestros!$G$4,IF(F86=Maestros!$F$5,Maestros!$G$5,""))</f>
        <v/>
      </c>
      <c r="H86" s="336"/>
      <c r="I86" s="311" t="str">
        <f t="shared" si="146"/>
        <v/>
      </c>
      <c r="J86" s="336"/>
      <c r="K86" s="311" t="str">
        <f t="shared" si="147"/>
        <v/>
      </c>
      <c r="L86" s="462"/>
      <c r="M86" s="336"/>
      <c r="N86" s="311" t="str">
        <f t="shared" si="148"/>
        <v/>
      </c>
      <c r="O86" s="336"/>
      <c r="P86" s="311" t="str">
        <f t="shared" si="149"/>
        <v/>
      </c>
      <c r="Q86" s="336"/>
      <c r="R86" s="339" t="str">
        <f t="shared" si="150"/>
        <v/>
      </c>
      <c r="S86" s="339">
        <f t="shared" si="151"/>
        <v>0</v>
      </c>
      <c r="T86" s="332" t="str">
        <f t="shared" si="152"/>
        <v/>
      </c>
      <c r="U86" s="374"/>
      <c r="V86" s="332" t="str">
        <f t="shared" si="153"/>
        <v/>
      </c>
      <c r="W86" s="331" t="str">
        <f t="shared" si="154"/>
        <v/>
      </c>
      <c r="X86" s="336" t="str">
        <f t="shared" si="155"/>
        <v/>
      </c>
      <c r="Y86" s="332" t="str">
        <f t="shared" ref="Y86:Y88" si="159">IF(W86="","",IF(W86="FUERTE",100,IF(W86="MODERADO",50,0)))</f>
        <v/>
      </c>
      <c r="AB86" s="332" t="str">
        <f t="shared" si="157"/>
        <v/>
      </c>
      <c r="AC86" s="332" t="str">
        <f t="shared" si="158"/>
        <v/>
      </c>
      <c r="AD86" s="4"/>
      <c r="AE86" s="4"/>
      <c r="AF86" s="4"/>
      <c r="AG86" s="4"/>
      <c r="AH86" s="4"/>
      <c r="AI86" s="4"/>
      <c r="AJ86" s="6"/>
      <c r="AK86" s="4"/>
      <c r="AL86" s="4"/>
    </row>
    <row r="87" spans="1:38" ht="15.75" customHeight="1" x14ac:dyDescent="0.25">
      <c r="A87" s="553"/>
      <c r="B87" s="336" t="s">
        <v>1341</v>
      </c>
      <c r="C87" s="337">
        <f>IF(ISBLANK('Mapa de Riesgos x Procesos '!Q72),"",'Mapa de Riesgos x Procesos '!Q72)</f>
        <v>4</v>
      </c>
      <c r="D87" s="424"/>
      <c r="E87" s="311" t="str">
        <f>IF(D87=Maestros!$F$2,Maestros!$G$2,IF(D87=Maestros!$F$3,Maestros!$G$3,""))</f>
        <v/>
      </c>
      <c r="F87" s="336"/>
      <c r="G87" s="311" t="str">
        <f>IF(F87=Maestros!$F$4,Maestros!$G$4,IF(F87=Maestros!$F$5,Maestros!$G$5,""))</f>
        <v/>
      </c>
      <c r="H87" s="336"/>
      <c r="I87" s="311" t="str">
        <f t="shared" si="146"/>
        <v/>
      </c>
      <c r="J87" s="336"/>
      <c r="K87" s="311" t="str">
        <f t="shared" si="147"/>
        <v/>
      </c>
      <c r="L87" s="462"/>
      <c r="M87" s="336"/>
      <c r="N87" s="311" t="str">
        <f t="shared" si="148"/>
        <v/>
      </c>
      <c r="O87" s="336"/>
      <c r="P87" s="311" t="str">
        <f t="shared" si="149"/>
        <v/>
      </c>
      <c r="Q87" s="336"/>
      <c r="R87" s="339" t="str">
        <f t="shared" si="150"/>
        <v/>
      </c>
      <c r="S87" s="339">
        <f t="shared" si="151"/>
        <v>0</v>
      </c>
      <c r="T87" s="332" t="str">
        <f t="shared" si="152"/>
        <v/>
      </c>
      <c r="U87" s="374"/>
      <c r="V87" s="332" t="str">
        <f t="shared" si="153"/>
        <v/>
      </c>
      <c r="W87" s="331" t="str">
        <f t="shared" si="154"/>
        <v/>
      </c>
      <c r="X87" s="336" t="str">
        <f t="shared" si="155"/>
        <v/>
      </c>
      <c r="Y87" s="332" t="str">
        <f t="shared" si="159"/>
        <v/>
      </c>
      <c r="AB87" s="332" t="str">
        <f t="shared" si="157"/>
        <v/>
      </c>
      <c r="AC87" s="332" t="str">
        <f t="shared" si="158"/>
        <v/>
      </c>
      <c r="AD87" s="4"/>
      <c r="AE87" s="4"/>
      <c r="AF87" s="4"/>
      <c r="AG87" s="4"/>
      <c r="AH87" s="4"/>
      <c r="AI87" s="4"/>
      <c r="AJ87" s="6"/>
      <c r="AK87" s="4"/>
      <c r="AL87" s="4"/>
    </row>
    <row r="88" spans="1:38" ht="15.75" customHeight="1" x14ac:dyDescent="0.25">
      <c r="A88" s="553"/>
      <c r="B88" s="336" t="s">
        <v>1349</v>
      </c>
      <c r="C88" s="337">
        <f>IF(ISBLANK('Mapa de Riesgos x Procesos '!Q73),"",'Mapa de Riesgos x Procesos '!Q73)</f>
        <v>5</v>
      </c>
      <c r="D88" s="50"/>
      <c r="E88" s="311" t="str">
        <f>IF(D88=Maestros!$F$2,Maestros!$G$2,IF(D88=Maestros!$F$3,Maestros!$G$3,""))</f>
        <v/>
      </c>
      <c r="F88" s="349"/>
      <c r="G88" s="311" t="str">
        <f>IF(F88=Maestros!$F$4,Maestros!$G$4,IF(F88=Maestros!$F$5,Maestros!$G$5,""))</f>
        <v/>
      </c>
      <c r="H88" s="349"/>
      <c r="I88" s="311" t="str">
        <f t="shared" si="146"/>
        <v/>
      </c>
      <c r="J88" s="349"/>
      <c r="K88" s="311" t="str">
        <f t="shared" si="147"/>
        <v/>
      </c>
      <c r="L88" s="462"/>
      <c r="M88" s="349"/>
      <c r="N88" s="311" t="str">
        <f t="shared" si="148"/>
        <v/>
      </c>
      <c r="O88" s="349"/>
      <c r="P88" s="311" t="str">
        <f t="shared" si="149"/>
        <v/>
      </c>
      <c r="Q88" s="349"/>
      <c r="R88" s="354" t="str">
        <f t="shared" si="150"/>
        <v/>
      </c>
      <c r="S88" s="354">
        <f t="shared" si="151"/>
        <v>0</v>
      </c>
      <c r="T88" s="332" t="str">
        <f t="shared" si="152"/>
        <v/>
      </c>
      <c r="U88" s="425"/>
      <c r="V88" s="355" t="str">
        <f t="shared" si="153"/>
        <v/>
      </c>
      <c r="W88" s="331" t="str">
        <f t="shared" si="154"/>
        <v/>
      </c>
      <c r="X88" s="349" t="str">
        <f t="shared" si="155"/>
        <v/>
      </c>
      <c r="Y88" s="386" t="str">
        <f t="shared" si="159"/>
        <v/>
      </c>
      <c r="AB88" s="332" t="str">
        <f t="shared" si="157"/>
        <v/>
      </c>
      <c r="AC88" s="332" t="str">
        <f t="shared" si="158"/>
        <v/>
      </c>
      <c r="AD88" s="4"/>
      <c r="AE88" s="4"/>
      <c r="AF88" s="4"/>
      <c r="AG88" s="4"/>
      <c r="AH88" s="4"/>
      <c r="AI88" s="4"/>
      <c r="AJ88" s="6"/>
      <c r="AK88" s="4"/>
      <c r="AL88" s="4"/>
    </row>
    <row r="89" spans="1:38" ht="15.75" customHeight="1" x14ac:dyDescent="0.25">
      <c r="A89" s="657" t="s">
        <v>1356</v>
      </c>
      <c r="B89" s="506"/>
      <c r="C89" s="506"/>
      <c r="D89" s="506"/>
      <c r="E89" s="506"/>
      <c r="F89" s="506"/>
      <c r="G89" s="506"/>
      <c r="H89" s="506"/>
      <c r="I89" s="506"/>
      <c r="J89" s="506"/>
      <c r="K89" s="506"/>
      <c r="L89" s="506"/>
      <c r="M89" s="506"/>
      <c r="N89" s="506"/>
      <c r="O89" s="506"/>
      <c r="P89" s="506"/>
      <c r="Q89" s="506"/>
      <c r="R89" s="506"/>
      <c r="S89" s="506"/>
      <c r="T89" s="506"/>
      <c r="U89" s="506"/>
      <c r="V89" s="506"/>
      <c r="W89" s="506"/>
      <c r="X89" s="359" t="str">
        <f>+IF(Y89=100,"Fuerte",IF(AND(Y89&gt;59,Y89&lt;=99),"Moderado","Débil"))</f>
        <v>Débil</v>
      </c>
      <c r="Y89" s="359">
        <f>IFERROR(AVERAGE(Y84:Y88),0)</f>
        <v>0</v>
      </c>
      <c r="AB89" s="359">
        <f t="shared" ref="AB89:AC89" si="160">IFERROR(AVERAGE(AB84:AB88),0)</f>
        <v>0</v>
      </c>
      <c r="AC89" s="390">
        <f t="shared" si="160"/>
        <v>0</v>
      </c>
      <c r="AD89" s="360" t="str">
        <f>+IFERROR(IF(AND(COUNTIF(J84:J88,"PREVENIR ")&gt;0,AVERAGEIF(J84:J88,"PREVENIR ",Y84:Y88)&gt;=$AI$4),"Directamente","No disminuye"),"No disminuye")</f>
        <v>No disminuye</v>
      </c>
      <c r="AE89" s="362" t="str">
        <f>+IF(AC89&gt;=$AI$4,"Directamente",IF(AND(AC89&lt;$AI$4,AB89=100),"Indirectamente",IF(AND(AC89&lt;$AI$4,AB89=0),"No disminuye",IF(AND(AC89&lt;$AI$4,AB89&lt;100,AB89&gt;0),"No disminuye",IF(AND(AC89=0,AB89=100),"Indirectamente",IF(AND(AC89=0,AB89&lt;100),"No disminuye","OJO"))))))</f>
        <v>No disminuye</v>
      </c>
      <c r="AF89" s="362" t="str">
        <f>+X89&amp;AD89&amp;AE89</f>
        <v>DébilNo disminuyeNo disminuye</v>
      </c>
      <c r="AG89" s="4"/>
      <c r="AH89" s="4"/>
      <c r="AI89" s="4"/>
      <c r="AJ89" s="6"/>
      <c r="AK89" s="4"/>
      <c r="AL89" s="4"/>
    </row>
    <row r="90" spans="1:38" ht="15" customHeight="1" x14ac:dyDescent="0.25">
      <c r="A90" s="668" t="s">
        <v>1227</v>
      </c>
      <c r="B90" s="666" t="s">
        <v>6</v>
      </c>
      <c r="C90" s="666" t="s">
        <v>1231</v>
      </c>
      <c r="D90" s="656" t="s">
        <v>1235</v>
      </c>
      <c r="E90" s="517"/>
      <c r="F90" s="517"/>
      <c r="G90" s="517"/>
      <c r="H90" s="517"/>
      <c r="I90" s="517"/>
      <c r="J90" s="517"/>
      <c r="K90" s="517"/>
      <c r="L90" s="517"/>
      <c r="M90" s="517"/>
      <c r="N90" s="517"/>
      <c r="O90" s="517"/>
      <c r="P90" s="517"/>
      <c r="Q90" s="517"/>
      <c r="R90" s="517"/>
      <c r="S90" s="517"/>
      <c r="T90" s="518"/>
      <c r="U90" s="660" t="s">
        <v>1237</v>
      </c>
      <c r="V90" s="661"/>
      <c r="W90" s="658" t="s">
        <v>1240</v>
      </c>
      <c r="X90" s="518"/>
      <c r="Y90" s="662" t="s">
        <v>200</v>
      </c>
      <c r="AB90" s="655" t="s">
        <v>1243</v>
      </c>
      <c r="AC90" s="655" t="s">
        <v>1246</v>
      </c>
      <c r="AD90" s="4"/>
      <c r="AE90" s="4"/>
      <c r="AF90" s="4"/>
      <c r="AG90" s="4"/>
      <c r="AH90" s="4"/>
      <c r="AI90" s="4"/>
      <c r="AJ90" s="6"/>
      <c r="AK90" s="4"/>
      <c r="AL90" s="4"/>
    </row>
    <row r="91" spans="1:38" ht="15.75" customHeight="1" x14ac:dyDescent="0.25">
      <c r="A91" s="555"/>
      <c r="B91" s="463"/>
      <c r="C91" s="463"/>
      <c r="D91" s="291" t="s">
        <v>1247</v>
      </c>
      <c r="E91" s="293" t="s">
        <v>1248</v>
      </c>
      <c r="F91" s="293" t="s">
        <v>1250</v>
      </c>
      <c r="G91" s="293" t="s">
        <v>1248</v>
      </c>
      <c r="H91" s="293" t="s">
        <v>1252</v>
      </c>
      <c r="I91" s="293" t="s">
        <v>1248</v>
      </c>
      <c r="J91" s="293" t="s">
        <v>1253</v>
      </c>
      <c r="K91" s="293" t="s">
        <v>1248</v>
      </c>
      <c r="L91" s="293" t="s">
        <v>1254</v>
      </c>
      <c r="M91" s="293" t="s">
        <v>1255</v>
      </c>
      <c r="N91" s="293" t="s">
        <v>1248</v>
      </c>
      <c r="O91" s="293" t="s">
        <v>1258</v>
      </c>
      <c r="P91" s="293" t="s">
        <v>1248</v>
      </c>
      <c r="Q91" s="293" t="s">
        <v>1259</v>
      </c>
      <c r="R91" s="293" t="s">
        <v>1248</v>
      </c>
      <c r="S91" s="293" t="s">
        <v>1223</v>
      </c>
      <c r="T91" s="296" t="s">
        <v>200</v>
      </c>
      <c r="U91" s="298" t="s">
        <v>1265</v>
      </c>
      <c r="V91" s="299" t="s">
        <v>200</v>
      </c>
      <c r="W91" s="301" t="s">
        <v>1267</v>
      </c>
      <c r="X91" s="302" t="s">
        <v>1268</v>
      </c>
      <c r="Y91" s="526"/>
      <c r="AB91" s="526"/>
      <c r="AC91" s="526"/>
      <c r="AD91" s="4"/>
      <c r="AE91" s="4"/>
      <c r="AF91" s="4"/>
      <c r="AG91" s="4"/>
      <c r="AH91" s="4"/>
      <c r="AI91" s="4"/>
      <c r="AJ91" s="6"/>
      <c r="AK91" s="4"/>
      <c r="AL91" s="4"/>
    </row>
    <row r="92" spans="1:38" ht="15.75" customHeight="1" x14ac:dyDescent="0.25">
      <c r="A92" s="667" t="str">
        <f>IF(ISBLANK('Mapa de Riesgos x Procesos '!K74),"",'Mapa de Riesgos x Procesos '!K74)</f>
        <v/>
      </c>
      <c r="B92" s="336" t="s">
        <v>1271</v>
      </c>
      <c r="C92" s="337">
        <f>IF(ISBLANK('Mapa de Riesgos x Procesos '!Q74),"",'Mapa de Riesgos x Procesos '!Q74)</f>
        <v>1</v>
      </c>
      <c r="D92" s="307"/>
      <c r="E92" s="311" t="str">
        <f>IF(D92=Maestros!$F$2,Maestros!$G$2,IF(D92=Maestros!$F$3,Maestros!$G$3,""))</f>
        <v/>
      </c>
      <c r="F92" s="305"/>
      <c r="G92" s="311" t="str">
        <f>IF(F92=Maestros!$F$4,Maestros!$G$4,IF(F92=Maestros!$F$5,Maestros!$G$5,""))</f>
        <v/>
      </c>
      <c r="H92" s="305"/>
      <c r="I92" s="311" t="str">
        <f t="shared" ref="I92:I96" si="161">IF(H92=$Z$15,$AA$15,IF(H92=$Z$16,$AA$16,""))</f>
        <v/>
      </c>
      <c r="J92" s="305"/>
      <c r="K92" s="311" t="str">
        <f t="shared" ref="K92:K96" si="162">IF(J92=$Z$17,$AA$17,IF(J92=$Z$18,$AA$18,IF(J92=$Z$19,$AA$19,"")))</f>
        <v/>
      </c>
      <c r="L92" s="659" t="str">
        <f>IF(AND(J92="",J93="",J94="",J95="",J96=""),"",
IF(AND(K92=0,J92=$Z$19,COUNTIF(J92:J96,$Z$17)&lt;1,COUNTIF(J92:J96,$Z$18)&lt;1),"",IF(AND(J93=$Z$19,K93=0,J93=$Z$19,COUNTIF(J92:J96,$Z$17)&lt;1,COUNTIF(J92:J96,$Z$18)&lt;1),"",IF(AND(K94=0,J94=$Z$19,COUNTIF(J92:J96,$Z$17)&lt;1,COUNTIF(J92:J96,$Z$18)&lt;1),"",IF(AND(K95=0,J95=$Z$19,COUNTIF(J92:J96,$Z$17)&lt;1,COUNTIF(J92:J96,$Z$18)&lt;1),"",IF(AND(K96=0,J96=$Z$19,COUNTIF(J92:J96,$Z$17)&lt;1,COUNTIF(J92:J96,$Z$18)&lt;1),"",
IF(AND(COUNTIF(J92:J96,$Z$17)&gt;=1,COUNTIF(J92:J96,$Z$18)&gt;=1),"Preventivo - Correctivo",IF(COUNTIF(J92:J96,$Z$17)=COUNTIF(J92:J96,$Z$18),"Preventivo - Correctivo",IF(AND(COUNTIF(J92:J96,$Z$17)&gt;=1,COUNTBLANK(J92:J96)&gt;=1),"Preventivo",IF(AND(COUNTIF(J92:J96,$Z$18)&gt;=1,COUNTBLANK(J92:J96)&gt;=1),"Correctivo",IF(AND(J92=$Z$18,J93=$Z$18,J94=$Z$18,J95=$Z$18,J96=$Z$18),"Correctivo",IF(AND(J92=$Z$17,J93=$Z$17,J94=$Z$17,J95=$Z$17,J96=$Z$17),"Preventivo",IF(AND(COUNTIF(J92:J96,$Z$19)=1,COUNTIF(J92:J96,$Z$18)=4),"Correctivo",IF(AND(COUNTIF(J92:J96,$Z$19)=2,COUNTIF(J92:J96,$Z$18)=3),"Correctivo",IF(AND(COUNTIF(J92:J96,$Z$19)=3,COUNTIF(J92:J96,$Z$18)=2),"Correctivo",IF(AND(COUNTIF(J92:J96,$Z$19)=4,COUNTIF(J92:J96,$Z$18)=1),"Correctivo",IF(AND(COUNTIF(J92:J96,$Z$19)=1,COUNTIF(J92:J96,$Z$17)=4),"Preventivo",IF(AND(COUNTIF(J92:J96,$Z$19)=2,COUNTIF(J92:J96,$Z$17)=3),"Preventivo",IF(AND(COUNTIF(J92:J96,$Z$19)=3,COUNTIF(J92:J96,$Z$17)=2),"Preventivo",IF(AND(COUNTIF(J92:J96,$Z$19)=4,COUNTIF(J92:J96,$Z$17)=1),"Preventivo","")))))))))))))))
)))))</f>
        <v/>
      </c>
      <c r="M92" s="305"/>
      <c r="N92" s="311" t="str">
        <f t="shared" ref="N92:N96" si="163">IF(M92=$Z$20,$AA$20,IF(M92=$Z$21,$AA$21,""))</f>
        <v/>
      </c>
      <c r="O92" s="305"/>
      <c r="P92" s="311" t="str">
        <f t="shared" ref="P92:P96" si="164">IF(O92=$Z$22,$AA$22,IF(O92=$Z$23,$AA$23,""))</f>
        <v/>
      </c>
      <c r="Q92" s="305"/>
      <c r="R92" s="311" t="str">
        <f t="shared" ref="R92:R96" si="165">IF(Q92=$Z$24,$AA$24,IF(Q92=$Z$25,$AA$25,IF(Q92=$Z$26,$AA$26,"")))</f>
        <v/>
      </c>
      <c r="S92" s="311">
        <f t="shared" ref="S92:S96" si="166">SUM(E92,G92,I92,K92,N92,P92,R92)</f>
        <v>0</v>
      </c>
      <c r="T92" s="326" t="str">
        <f t="shared" ref="T92:T96" si="167">IF(E92="","",(IF(S92&gt;=96,$Z$27,IF(AND(S92&lt;=95,S92&gt;=86),$Z$28,IF(S92&lt;=85,$Z$29,"")))))</f>
        <v/>
      </c>
      <c r="U92" s="328"/>
      <c r="V92" s="326" t="str">
        <f t="shared" ref="V92:V96" si="168">IF(U92="","",IF(U92=$Z$30,$Z$27,IF(U92=$Z$31,$Z$28,$Z$29)))</f>
        <v/>
      </c>
      <c r="W92" s="331" t="str">
        <f t="shared" ref="W92:W96" si="169">IF(AND(T92="FUERTE",V92="FUERTE"),"FUERTE",
IF(AND(T92="MODERADO",V92="MODERADO"),"MODERADO",
IF(AND(T92="FUERTE",V92="MODERADO"),"MODERADO",
IF(AND(T92="MODERADO",V92="FUERTE"),"MODERADO",
IF(AND(T92="FUERTE",V92="DEBIL"),"DEBIL",
IF(AND(T92="DEBIL",V92="FUERTE"),"DEBIL",
IF(AND(T92="DEBIL",V92="MODERADO"),"DEBIL",
IF(AND(T92="MODERADO",V92="DEBIL"),"DEBIL",
IF(AND(T92="DEBIL",V92="DEBIL"),"DEBIL","")))))))))</f>
        <v/>
      </c>
      <c r="X92" s="305" t="str">
        <f t="shared" ref="X92:X96" si="170">IF(W92="","",IF(W92=$Z$27,"NO","SI"))</f>
        <v/>
      </c>
      <c r="Y92" s="326" t="str">
        <f t="shared" ref="Y92:Y93" si="171">IF(W92="","",IF(W92="FUERTE",100,IF(W92="MODERADO",60,0)))</f>
        <v/>
      </c>
      <c r="AB92" s="332" t="str">
        <f t="shared" ref="AB92:AB96" si="172">IF(J92="CONTROLAR","",Y92)</f>
        <v/>
      </c>
      <c r="AC92" s="332" t="str">
        <f t="shared" ref="AC92:AC96" si="173">IF(J92="CONTROLAR",Y92,"")</f>
        <v/>
      </c>
      <c r="AD92" s="4"/>
      <c r="AE92" s="4"/>
      <c r="AF92" s="4"/>
      <c r="AG92" s="4"/>
      <c r="AH92" s="4"/>
      <c r="AI92" s="4"/>
      <c r="AJ92" s="6"/>
      <c r="AK92" s="4"/>
      <c r="AL92" s="4"/>
    </row>
    <row r="93" spans="1:38" ht="15.75" customHeight="1" x14ac:dyDescent="0.25">
      <c r="A93" s="553"/>
      <c r="B93" s="336" t="s">
        <v>1304</v>
      </c>
      <c r="C93" s="337">
        <f>IF(ISBLANK('Mapa de Riesgos x Procesos '!Q75),"",'Mapa de Riesgos x Procesos '!Q75)</f>
        <v>2</v>
      </c>
      <c r="D93" s="424"/>
      <c r="E93" s="311" t="str">
        <f>IF(D93=Maestros!$F$2,Maestros!$G$2,IF(D93=Maestros!$F$3,Maestros!$G$3,""))</f>
        <v/>
      </c>
      <c r="F93" s="305"/>
      <c r="G93" s="311" t="str">
        <f>IF(F93=Maestros!$F$4,Maestros!$G$4,IF(F93=Maestros!$F$5,Maestros!$G$5,""))</f>
        <v/>
      </c>
      <c r="H93" s="305"/>
      <c r="I93" s="311" t="str">
        <f t="shared" si="161"/>
        <v/>
      </c>
      <c r="J93" s="305"/>
      <c r="K93" s="311" t="str">
        <f t="shared" si="162"/>
        <v/>
      </c>
      <c r="L93" s="462"/>
      <c r="M93" s="305"/>
      <c r="N93" s="311" t="str">
        <f t="shared" si="163"/>
        <v/>
      </c>
      <c r="O93" s="305"/>
      <c r="P93" s="311" t="str">
        <f t="shared" si="164"/>
        <v/>
      </c>
      <c r="Q93" s="305"/>
      <c r="R93" s="339" t="str">
        <f t="shared" si="165"/>
        <v/>
      </c>
      <c r="S93" s="339">
        <f t="shared" si="166"/>
        <v>0</v>
      </c>
      <c r="T93" s="326" t="str">
        <f t="shared" si="167"/>
        <v/>
      </c>
      <c r="U93" s="374"/>
      <c r="V93" s="332" t="str">
        <f t="shared" si="168"/>
        <v/>
      </c>
      <c r="W93" s="331" t="str">
        <f t="shared" si="169"/>
        <v/>
      </c>
      <c r="X93" s="336" t="str">
        <f t="shared" si="170"/>
        <v/>
      </c>
      <c r="Y93" s="332" t="str">
        <f t="shared" si="171"/>
        <v/>
      </c>
      <c r="AB93" s="332" t="str">
        <f t="shared" si="172"/>
        <v/>
      </c>
      <c r="AC93" s="332" t="str">
        <f t="shared" si="173"/>
        <v/>
      </c>
      <c r="AD93" s="4"/>
      <c r="AE93" s="4"/>
      <c r="AF93" s="4"/>
      <c r="AG93" s="4"/>
      <c r="AH93" s="4"/>
      <c r="AI93" s="4"/>
      <c r="AJ93" s="6"/>
      <c r="AK93" s="4"/>
      <c r="AL93" s="4"/>
    </row>
    <row r="94" spans="1:38" ht="15.75" customHeight="1" x14ac:dyDescent="0.25">
      <c r="A94" s="553"/>
      <c r="B94" s="336" t="s">
        <v>1334</v>
      </c>
      <c r="C94" s="337">
        <f>IF(ISBLANK('Mapa de Riesgos x Procesos '!Q76),"",'Mapa de Riesgos x Procesos '!Q76)</f>
        <v>3</v>
      </c>
      <c r="D94" s="424"/>
      <c r="E94" s="311" t="str">
        <f>IF(D94=Maestros!$F$2,Maestros!$G$2,IF(D94=Maestros!$F$3,Maestros!$G$3,""))</f>
        <v/>
      </c>
      <c r="F94" s="336"/>
      <c r="G94" s="311" t="str">
        <f>IF(F94=Maestros!$F$4,Maestros!$G$4,IF(F94=Maestros!$F$5,Maestros!$G$5,""))</f>
        <v/>
      </c>
      <c r="H94" s="336"/>
      <c r="I94" s="311" t="str">
        <f t="shared" si="161"/>
        <v/>
      </c>
      <c r="J94" s="336"/>
      <c r="K94" s="311" t="str">
        <f t="shared" si="162"/>
        <v/>
      </c>
      <c r="L94" s="462"/>
      <c r="M94" s="336"/>
      <c r="N94" s="311" t="str">
        <f t="shared" si="163"/>
        <v/>
      </c>
      <c r="O94" s="336"/>
      <c r="P94" s="311" t="str">
        <f t="shared" si="164"/>
        <v/>
      </c>
      <c r="Q94" s="336"/>
      <c r="R94" s="339" t="str">
        <f t="shared" si="165"/>
        <v/>
      </c>
      <c r="S94" s="339">
        <f t="shared" si="166"/>
        <v>0</v>
      </c>
      <c r="T94" s="332" t="str">
        <f t="shared" si="167"/>
        <v/>
      </c>
      <c r="U94" s="374"/>
      <c r="V94" s="332" t="str">
        <f t="shared" si="168"/>
        <v/>
      </c>
      <c r="W94" s="331" t="str">
        <f t="shared" si="169"/>
        <v/>
      </c>
      <c r="X94" s="336" t="str">
        <f t="shared" si="170"/>
        <v/>
      </c>
      <c r="Y94" s="332" t="str">
        <f t="shared" ref="Y94:Y96" si="174">IF(W94="","",IF(W94="FUERTE",100,IF(W94="MODERADO",50,0)))</f>
        <v/>
      </c>
      <c r="AB94" s="332" t="str">
        <f t="shared" si="172"/>
        <v/>
      </c>
      <c r="AC94" s="332" t="str">
        <f t="shared" si="173"/>
        <v/>
      </c>
      <c r="AD94" s="4"/>
      <c r="AE94" s="4"/>
      <c r="AF94" s="4"/>
      <c r="AG94" s="4"/>
      <c r="AH94" s="4"/>
      <c r="AI94" s="4"/>
      <c r="AJ94" s="6"/>
      <c r="AK94" s="4"/>
      <c r="AL94" s="4"/>
    </row>
    <row r="95" spans="1:38" ht="15.75" customHeight="1" x14ac:dyDescent="0.25">
      <c r="A95" s="553"/>
      <c r="B95" s="336" t="s">
        <v>1341</v>
      </c>
      <c r="C95" s="337">
        <f>IF(ISBLANK('Mapa de Riesgos x Procesos '!Q77),"",'Mapa de Riesgos x Procesos '!Q77)</f>
        <v>4</v>
      </c>
      <c r="D95" s="424"/>
      <c r="E95" s="311" t="str">
        <f>IF(D95=Maestros!$F$2,Maestros!$G$2,IF(D95=Maestros!$F$3,Maestros!$G$3,""))</f>
        <v/>
      </c>
      <c r="F95" s="336"/>
      <c r="G95" s="311" t="str">
        <f>IF(F95=Maestros!$F$4,Maestros!$G$4,IF(F95=Maestros!$F$5,Maestros!$G$5,""))</f>
        <v/>
      </c>
      <c r="H95" s="336"/>
      <c r="I95" s="311" t="str">
        <f t="shared" si="161"/>
        <v/>
      </c>
      <c r="J95" s="336"/>
      <c r="K95" s="311" t="str">
        <f t="shared" si="162"/>
        <v/>
      </c>
      <c r="L95" s="462"/>
      <c r="M95" s="336"/>
      <c r="N95" s="311" t="str">
        <f t="shared" si="163"/>
        <v/>
      </c>
      <c r="O95" s="336"/>
      <c r="P95" s="311" t="str">
        <f t="shared" si="164"/>
        <v/>
      </c>
      <c r="Q95" s="336"/>
      <c r="R95" s="339" t="str">
        <f t="shared" si="165"/>
        <v/>
      </c>
      <c r="S95" s="339">
        <f t="shared" si="166"/>
        <v>0</v>
      </c>
      <c r="T95" s="332" t="str">
        <f t="shared" si="167"/>
        <v/>
      </c>
      <c r="U95" s="374"/>
      <c r="V95" s="332" t="str">
        <f t="shared" si="168"/>
        <v/>
      </c>
      <c r="W95" s="331" t="str">
        <f t="shared" si="169"/>
        <v/>
      </c>
      <c r="X95" s="336" t="str">
        <f t="shared" si="170"/>
        <v/>
      </c>
      <c r="Y95" s="332" t="str">
        <f t="shared" si="174"/>
        <v/>
      </c>
      <c r="AB95" s="332" t="str">
        <f t="shared" si="172"/>
        <v/>
      </c>
      <c r="AC95" s="332" t="str">
        <f t="shared" si="173"/>
        <v/>
      </c>
      <c r="AD95" s="4"/>
      <c r="AE95" s="4"/>
      <c r="AF95" s="4"/>
      <c r="AG95" s="4"/>
      <c r="AH95" s="4"/>
      <c r="AI95" s="4"/>
      <c r="AJ95" s="6"/>
      <c r="AK95" s="4"/>
      <c r="AL95" s="4"/>
    </row>
    <row r="96" spans="1:38" ht="15.75" customHeight="1" x14ac:dyDescent="0.25">
      <c r="A96" s="553"/>
      <c r="B96" s="336" t="s">
        <v>1349</v>
      </c>
      <c r="C96" s="337">
        <f>IF(ISBLANK('Mapa de Riesgos x Procesos '!Q78),"",'Mapa de Riesgos x Procesos '!Q78)</f>
        <v>5</v>
      </c>
      <c r="D96" s="50"/>
      <c r="E96" s="311" t="str">
        <f>IF(D96=Maestros!$F$2,Maestros!$G$2,IF(D96=Maestros!$F$3,Maestros!$G$3,""))</f>
        <v/>
      </c>
      <c r="F96" s="349"/>
      <c r="G96" s="311" t="str">
        <f>IF(F96=Maestros!$F$4,Maestros!$G$4,IF(F96=Maestros!$F$5,Maestros!$G$5,""))</f>
        <v/>
      </c>
      <c r="H96" s="349"/>
      <c r="I96" s="311" t="str">
        <f t="shared" si="161"/>
        <v/>
      </c>
      <c r="J96" s="349"/>
      <c r="K96" s="311" t="str">
        <f t="shared" si="162"/>
        <v/>
      </c>
      <c r="L96" s="462"/>
      <c r="M96" s="349"/>
      <c r="N96" s="311" t="str">
        <f t="shared" si="163"/>
        <v/>
      </c>
      <c r="O96" s="349"/>
      <c r="P96" s="311" t="str">
        <f t="shared" si="164"/>
        <v/>
      </c>
      <c r="Q96" s="349"/>
      <c r="R96" s="354" t="str">
        <f t="shared" si="165"/>
        <v/>
      </c>
      <c r="S96" s="354">
        <f t="shared" si="166"/>
        <v>0</v>
      </c>
      <c r="T96" s="332" t="str">
        <f t="shared" si="167"/>
        <v/>
      </c>
      <c r="U96" s="425"/>
      <c r="V96" s="355" t="str">
        <f t="shared" si="168"/>
        <v/>
      </c>
      <c r="W96" s="331" t="str">
        <f t="shared" si="169"/>
        <v/>
      </c>
      <c r="X96" s="349" t="str">
        <f t="shared" si="170"/>
        <v/>
      </c>
      <c r="Y96" s="386" t="str">
        <f t="shared" si="174"/>
        <v/>
      </c>
      <c r="AB96" s="332" t="str">
        <f t="shared" si="172"/>
        <v/>
      </c>
      <c r="AC96" s="332" t="str">
        <f t="shared" si="173"/>
        <v/>
      </c>
      <c r="AD96" s="4"/>
      <c r="AE96" s="4"/>
      <c r="AF96" s="4"/>
      <c r="AG96" s="4"/>
      <c r="AH96" s="4"/>
      <c r="AI96" s="4"/>
      <c r="AJ96" s="6"/>
      <c r="AK96" s="4"/>
      <c r="AL96" s="4"/>
    </row>
    <row r="97" spans="1:38" ht="15.75" customHeight="1" x14ac:dyDescent="0.25">
      <c r="A97" s="657" t="s">
        <v>1356</v>
      </c>
      <c r="B97" s="506"/>
      <c r="C97" s="506"/>
      <c r="D97" s="506"/>
      <c r="E97" s="506"/>
      <c r="F97" s="506"/>
      <c r="G97" s="506"/>
      <c r="H97" s="506"/>
      <c r="I97" s="506"/>
      <c r="J97" s="506"/>
      <c r="K97" s="506"/>
      <c r="L97" s="506"/>
      <c r="M97" s="506"/>
      <c r="N97" s="506"/>
      <c r="O97" s="506"/>
      <c r="P97" s="506"/>
      <c r="Q97" s="506"/>
      <c r="R97" s="506"/>
      <c r="S97" s="506"/>
      <c r="T97" s="506"/>
      <c r="U97" s="506"/>
      <c r="V97" s="506"/>
      <c r="W97" s="506"/>
      <c r="X97" s="359" t="str">
        <f>+IF(Y97=100,"Fuerte",IF(AND(Y97&gt;59,Y97&lt;=99),"Moderado","Débil"))</f>
        <v>Débil</v>
      </c>
      <c r="Y97" s="359">
        <f>IFERROR(AVERAGE(Y92:Y96),0)</f>
        <v>0</v>
      </c>
      <c r="AB97" s="359">
        <f t="shared" ref="AB97:AC97" si="175">IFERROR(AVERAGE(AB92:AB96),0)</f>
        <v>0</v>
      </c>
      <c r="AC97" s="390">
        <f t="shared" si="175"/>
        <v>0</v>
      </c>
      <c r="AD97" s="360" t="str">
        <f>+IFERROR(IF(AND(COUNTIF(J92:J96,"PREVENIR ")&gt;0,AVERAGEIF(J92:J96,"PREVENIR ",Y92:Y96)&gt;=$AI$4),"Directamente","No disminuye"),"No disminuye")</f>
        <v>No disminuye</v>
      </c>
      <c r="AE97" s="362" t="str">
        <f>+IF(AC97&gt;=$AI$4,"Directamente",IF(AND(AC97&lt;$AI$4,AB97=100),"Indirectamente",IF(AND(AC97&lt;$AI$4,AB97=0),"No disminuye",IF(AND(AC97&lt;$AI$4,AB97&lt;100,AB97&gt;0),"No disminuye",IF(AND(AC97=0,AB97=100),"Indirectamente",IF(AND(AC97=0,AB97&lt;100),"No disminuye","OJO"))))))</f>
        <v>No disminuye</v>
      </c>
      <c r="AF97" s="362" t="str">
        <f>+X97&amp;AD97&amp;AE97</f>
        <v>DébilNo disminuyeNo disminuye</v>
      </c>
      <c r="AG97" s="4"/>
      <c r="AH97" s="4"/>
      <c r="AI97" s="4"/>
      <c r="AJ97" s="6"/>
      <c r="AK97" s="4"/>
      <c r="AL97" s="4"/>
    </row>
    <row r="98" spans="1:38" ht="15" customHeight="1" x14ac:dyDescent="0.25">
      <c r="A98" s="668" t="s">
        <v>1227</v>
      </c>
      <c r="B98" s="666" t="s">
        <v>6</v>
      </c>
      <c r="C98" s="666" t="s">
        <v>1231</v>
      </c>
      <c r="D98" s="656" t="s">
        <v>1235</v>
      </c>
      <c r="E98" s="517"/>
      <c r="F98" s="517"/>
      <c r="G98" s="517"/>
      <c r="H98" s="517"/>
      <c r="I98" s="517"/>
      <c r="J98" s="517"/>
      <c r="K98" s="517"/>
      <c r="L98" s="517"/>
      <c r="M98" s="517"/>
      <c r="N98" s="517"/>
      <c r="O98" s="517"/>
      <c r="P98" s="517"/>
      <c r="Q98" s="517"/>
      <c r="R98" s="517"/>
      <c r="S98" s="517"/>
      <c r="T98" s="518"/>
      <c r="U98" s="660" t="s">
        <v>1237</v>
      </c>
      <c r="V98" s="661"/>
      <c r="W98" s="658" t="s">
        <v>1240</v>
      </c>
      <c r="X98" s="518"/>
      <c r="Y98" s="662" t="s">
        <v>200</v>
      </c>
      <c r="AB98" s="655" t="s">
        <v>1243</v>
      </c>
      <c r="AC98" s="655" t="s">
        <v>1246</v>
      </c>
      <c r="AD98" s="4"/>
      <c r="AE98" s="4"/>
      <c r="AF98" s="4"/>
      <c r="AG98" s="4"/>
      <c r="AH98" s="4"/>
      <c r="AI98" s="4"/>
      <c r="AJ98" s="6"/>
      <c r="AK98" s="4"/>
      <c r="AL98" s="4"/>
    </row>
    <row r="99" spans="1:38" ht="15.75" customHeight="1" x14ac:dyDescent="0.25">
      <c r="A99" s="555"/>
      <c r="B99" s="463"/>
      <c r="C99" s="463"/>
      <c r="D99" s="291" t="s">
        <v>1247</v>
      </c>
      <c r="E99" s="293" t="s">
        <v>1248</v>
      </c>
      <c r="F99" s="293" t="s">
        <v>1250</v>
      </c>
      <c r="G99" s="293" t="s">
        <v>1248</v>
      </c>
      <c r="H99" s="293" t="s">
        <v>1252</v>
      </c>
      <c r="I99" s="293" t="s">
        <v>1248</v>
      </c>
      <c r="J99" s="293" t="s">
        <v>1253</v>
      </c>
      <c r="K99" s="293" t="s">
        <v>1248</v>
      </c>
      <c r="L99" s="293" t="s">
        <v>1254</v>
      </c>
      <c r="M99" s="293" t="s">
        <v>1255</v>
      </c>
      <c r="N99" s="293" t="s">
        <v>1248</v>
      </c>
      <c r="O99" s="293" t="s">
        <v>1258</v>
      </c>
      <c r="P99" s="293" t="s">
        <v>1248</v>
      </c>
      <c r="Q99" s="293" t="s">
        <v>1259</v>
      </c>
      <c r="R99" s="293" t="s">
        <v>1248</v>
      </c>
      <c r="S99" s="293" t="s">
        <v>1223</v>
      </c>
      <c r="T99" s="296" t="s">
        <v>200</v>
      </c>
      <c r="U99" s="298" t="s">
        <v>1265</v>
      </c>
      <c r="V99" s="299" t="s">
        <v>200</v>
      </c>
      <c r="W99" s="301" t="s">
        <v>1267</v>
      </c>
      <c r="X99" s="302" t="s">
        <v>1268</v>
      </c>
      <c r="Y99" s="526"/>
      <c r="AB99" s="526"/>
      <c r="AC99" s="526"/>
      <c r="AD99" s="4"/>
      <c r="AE99" s="4"/>
      <c r="AF99" s="4"/>
      <c r="AG99" s="4"/>
      <c r="AH99" s="4"/>
      <c r="AI99" s="4"/>
      <c r="AJ99" s="6"/>
      <c r="AK99" s="4"/>
      <c r="AL99" s="4"/>
    </row>
    <row r="100" spans="1:38" ht="15.75" customHeight="1" x14ac:dyDescent="0.25">
      <c r="A100" s="667" t="str">
        <f>IF(ISBLANK('Mapa de Riesgos x Procesos '!K79),"",'Mapa de Riesgos x Procesos '!K79)</f>
        <v/>
      </c>
      <c r="B100" s="336" t="s">
        <v>1271</v>
      </c>
      <c r="C100" s="337">
        <f>IF(ISBLANK('Mapa de Riesgos x Procesos '!Q79),"",'Mapa de Riesgos x Procesos '!Q79)</f>
        <v>1</v>
      </c>
      <c r="D100" s="307"/>
      <c r="E100" s="311" t="str">
        <f>IF(D100=Maestros!$F$2,Maestros!$G$2,IF(D100=Maestros!$F$3,Maestros!$G$3,""))</f>
        <v/>
      </c>
      <c r="F100" s="305"/>
      <c r="G100" s="311" t="str">
        <f>IF(F100=Maestros!$F$4,Maestros!$G$4,IF(F100=Maestros!$F$5,Maestros!$G$5,""))</f>
        <v/>
      </c>
      <c r="H100" s="305"/>
      <c r="I100" s="311" t="str">
        <f t="shared" ref="I100:I104" si="176">IF(H100=$Z$15,$AA$15,IF(H100=$Z$16,$AA$16,""))</f>
        <v/>
      </c>
      <c r="J100" s="305"/>
      <c r="K100" s="311" t="str">
        <f t="shared" ref="K100:K104" si="177">IF(J100=$Z$17,$AA$17,IF(J100=$Z$18,$AA$18,IF(J100=$Z$19,$AA$19,"")))</f>
        <v/>
      </c>
      <c r="L100" s="659" t="str">
        <f>IF(AND(J100="",J101="",J102="",J103="",J104=""),"",
IF(AND(K100=0,J100=$Z$19,COUNTIF(J100:J104,$Z$17)&lt;1,COUNTIF(J100:J104,$Z$18)&lt;1),"",IF(AND(J101=$Z$19,K101=0,J101=$Z$19,COUNTIF(J100:J104,$Z$17)&lt;1,COUNTIF(J100:J104,$Z$18)&lt;1),"",IF(AND(K102=0,J102=$Z$19,COUNTIF(J100:J104,$Z$17)&lt;1,COUNTIF(J100:J104,$Z$18)&lt;1),"",IF(AND(K103=0,J103=$Z$19,COUNTIF(J100:J104,$Z$17)&lt;1,COUNTIF(J100:J104,$Z$18)&lt;1),"",IF(AND(K104=0,J104=$Z$19,COUNTIF(J100:J104,$Z$17)&lt;1,COUNTIF(J100:J104,$Z$18)&lt;1),"",
IF(AND(COUNTIF(J100:J104,$Z$17)&gt;=1,COUNTIF(J100:J104,$Z$18)&gt;=1),"Preventivo - Correctivo",IF(COUNTIF(J100:J104,$Z$17)=COUNTIF(J100:J104,$Z$18),"Preventivo - Correctivo",IF(AND(COUNTIF(J100:J104,$Z$17)&gt;=1,COUNTBLANK(J100:J104)&gt;=1),"Preventivo",IF(AND(COUNTIF(J100:J104,$Z$18)&gt;=1,COUNTBLANK(J100:J104)&gt;=1),"Correctivo",IF(AND(J100=$Z$18,J101=$Z$18,J102=$Z$18,J103=$Z$18,J104=$Z$18),"Correctivo",IF(AND(J100=$Z$17,J101=$Z$17,J102=$Z$17,J103=$Z$17,J104=$Z$17),"Preventivo",IF(AND(COUNTIF(J100:J104,$Z$19)=1,COUNTIF(J100:J104,$Z$18)=4),"Correctivo",IF(AND(COUNTIF(J100:J104,$Z$19)=2,COUNTIF(J100:J104,$Z$18)=3),"Correctivo",IF(AND(COUNTIF(J100:J104,$Z$19)=3,COUNTIF(J100:J104,$Z$18)=2),"Correctivo",IF(AND(COUNTIF(J100:J104,$Z$19)=4,COUNTIF(J100:J104,$Z$18)=1),"Correctivo",IF(AND(COUNTIF(J100:J104,$Z$19)=1,COUNTIF(J100:J104,$Z$17)=4),"Preventivo",IF(AND(COUNTIF(J100:J104,$Z$19)=2,COUNTIF(J100:J104,$Z$17)=3),"Preventivo",IF(AND(COUNTIF(J100:J104,$Z$19)=3,COUNTIF(J100:J104,$Z$17)=2),"Preventivo",IF(AND(COUNTIF(J100:J104,$Z$19)=4,COUNTIF(J100:J104,$Z$17)=1),"Preventivo","")))))))))))))))
)))))</f>
        <v/>
      </c>
      <c r="M100" s="305"/>
      <c r="N100" s="311" t="str">
        <f t="shared" ref="N100:N104" si="178">IF(M100=$Z$20,$AA$20,IF(M100=$Z$21,$AA$21,""))</f>
        <v/>
      </c>
      <c r="O100" s="305"/>
      <c r="P100" s="311" t="str">
        <f t="shared" ref="P100:P104" si="179">IF(O100=$Z$22,$AA$22,IF(O100=$Z$23,$AA$23,""))</f>
        <v/>
      </c>
      <c r="Q100" s="305"/>
      <c r="R100" s="311" t="str">
        <f t="shared" ref="R100:R104" si="180">IF(Q100=$Z$24,$AA$24,IF(Q100=$Z$25,$AA$25,IF(Q100=$Z$26,$AA$26,"")))</f>
        <v/>
      </c>
      <c r="S100" s="311">
        <f t="shared" ref="S100:S104" si="181">SUM(E100,G100,I100,K100,N100,P100,R100)</f>
        <v>0</v>
      </c>
      <c r="T100" s="326" t="str">
        <f t="shared" ref="T100:T104" si="182">IF(E100="","",(IF(S100&gt;=96,$Z$27,IF(AND(S100&lt;=95,S100&gt;=86),$Z$28,IF(S100&lt;=85,$Z$29,"")))))</f>
        <v/>
      </c>
      <c r="U100" s="328"/>
      <c r="V100" s="326" t="str">
        <f t="shared" ref="V100:V104" si="183">IF(U100="","",IF(U100=$Z$30,$Z$27,IF(U100=$Z$31,$Z$28,$Z$29)))</f>
        <v/>
      </c>
      <c r="W100" s="331" t="str">
        <f t="shared" ref="W100:W104" si="184">IF(AND(T100="FUERTE",V100="FUERTE"),"FUERTE",
IF(AND(T100="MODERADO",V100="MODERADO"),"MODERADO",
IF(AND(T100="FUERTE",V100="MODERADO"),"MODERADO",
IF(AND(T100="MODERADO",V100="FUERTE"),"MODERADO",
IF(AND(T100="FUERTE",V100="DEBIL"),"DEBIL",
IF(AND(T100="DEBIL",V100="FUERTE"),"DEBIL",
IF(AND(T100="DEBIL",V100="MODERADO"),"DEBIL",
IF(AND(T100="MODERADO",V100="DEBIL"),"DEBIL",
IF(AND(T100="DEBIL",V100="DEBIL"),"DEBIL","")))))))))</f>
        <v/>
      </c>
      <c r="X100" s="305" t="str">
        <f t="shared" ref="X100:X104" si="185">IF(W100="","",IF(W100=$Z$27,"NO","SI"))</f>
        <v/>
      </c>
      <c r="Y100" s="326" t="str">
        <f t="shared" ref="Y100:Y101" si="186">IF(W100="","",IF(W100="FUERTE",100,IF(W100="MODERADO",60,0)))</f>
        <v/>
      </c>
      <c r="AB100" s="332" t="str">
        <f t="shared" ref="AB100:AB104" si="187">IF(J100="CONTROLAR","",Y100)</f>
        <v/>
      </c>
      <c r="AC100" s="332" t="str">
        <f t="shared" ref="AC100:AC104" si="188">IF(J100="CONTROLAR",Y100,"")</f>
        <v/>
      </c>
      <c r="AD100" s="4"/>
      <c r="AE100" s="4"/>
      <c r="AF100" s="4"/>
      <c r="AG100" s="4"/>
      <c r="AH100" s="4"/>
      <c r="AI100" s="4"/>
      <c r="AJ100" s="6"/>
      <c r="AK100" s="4"/>
      <c r="AL100" s="4"/>
    </row>
    <row r="101" spans="1:38" ht="15.75" customHeight="1" x14ac:dyDescent="0.25">
      <c r="A101" s="553"/>
      <c r="B101" s="336" t="s">
        <v>1304</v>
      </c>
      <c r="C101" s="337">
        <f>IF(ISBLANK('Mapa de Riesgos x Procesos '!Q80),"",'Mapa de Riesgos x Procesos '!Q80)</f>
        <v>2</v>
      </c>
      <c r="D101" s="424"/>
      <c r="E101" s="311" t="str">
        <f>IF(D101=Maestros!$F$2,Maestros!$G$2,IF(D101=Maestros!$F$3,Maestros!$G$3,""))</f>
        <v/>
      </c>
      <c r="F101" s="305"/>
      <c r="G101" s="311" t="str">
        <f>IF(F101=Maestros!$F$4,Maestros!$G$4,IF(F101=Maestros!$F$5,Maestros!$G$5,""))</f>
        <v/>
      </c>
      <c r="H101" s="305"/>
      <c r="I101" s="311" t="str">
        <f t="shared" si="176"/>
        <v/>
      </c>
      <c r="J101" s="305"/>
      <c r="K101" s="311" t="str">
        <f t="shared" si="177"/>
        <v/>
      </c>
      <c r="L101" s="462"/>
      <c r="M101" s="305"/>
      <c r="N101" s="311" t="str">
        <f t="shared" si="178"/>
        <v/>
      </c>
      <c r="O101" s="305"/>
      <c r="P101" s="311" t="str">
        <f t="shared" si="179"/>
        <v/>
      </c>
      <c r="Q101" s="305"/>
      <c r="R101" s="339" t="str">
        <f t="shared" si="180"/>
        <v/>
      </c>
      <c r="S101" s="339">
        <f t="shared" si="181"/>
        <v>0</v>
      </c>
      <c r="T101" s="326" t="str">
        <f t="shared" si="182"/>
        <v/>
      </c>
      <c r="U101" s="374"/>
      <c r="V101" s="332" t="str">
        <f t="shared" si="183"/>
        <v/>
      </c>
      <c r="W101" s="331" t="str">
        <f t="shared" si="184"/>
        <v/>
      </c>
      <c r="X101" s="336" t="str">
        <f t="shared" si="185"/>
        <v/>
      </c>
      <c r="Y101" s="332" t="str">
        <f t="shared" si="186"/>
        <v/>
      </c>
      <c r="AB101" s="332" t="str">
        <f t="shared" si="187"/>
        <v/>
      </c>
      <c r="AC101" s="332" t="str">
        <f t="shared" si="188"/>
        <v/>
      </c>
      <c r="AD101" s="4"/>
      <c r="AE101" s="4"/>
      <c r="AF101" s="4"/>
      <c r="AG101" s="4"/>
      <c r="AH101" s="4"/>
      <c r="AI101" s="4"/>
      <c r="AJ101" s="6"/>
      <c r="AK101" s="4"/>
      <c r="AL101" s="4"/>
    </row>
    <row r="102" spans="1:38" ht="15.75" customHeight="1" x14ac:dyDescent="0.25">
      <c r="A102" s="553"/>
      <c r="B102" s="336" t="s">
        <v>1334</v>
      </c>
      <c r="C102" s="337">
        <f>IF(ISBLANK('Mapa de Riesgos x Procesos '!Q81),"",'Mapa de Riesgos x Procesos '!Q81)</f>
        <v>3</v>
      </c>
      <c r="D102" s="424"/>
      <c r="E102" s="311" t="str">
        <f>IF(D102=Maestros!$F$2,Maestros!$G$2,IF(D102=Maestros!$F$3,Maestros!$G$3,""))</f>
        <v/>
      </c>
      <c r="F102" s="336"/>
      <c r="G102" s="311" t="str">
        <f>IF(F102=Maestros!$F$4,Maestros!$G$4,IF(F102=Maestros!$F$5,Maestros!$G$5,""))</f>
        <v/>
      </c>
      <c r="H102" s="336"/>
      <c r="I102" s="311" t="str">
        <f t="shared" si="176"/>
        <v/>
      </c>
      <c r="J102" s="336"/>
      <c r="K102" s="311" t="str">
        <f t="shared" si="177"/>
        <v/>
      </c>
      <c r="L102" s="462"/>
      <c r="M102" s="336"/>
      <c r="N102" s="311" t="str">
        <f t="shared" si="178"/>
        <v/>
      </c>
      <c r="O102" s="336"/>
      <c r="P102" s="311" t="str">
        <f t="shared" si="179"/>
        <v/>
      </c>
      <c r="Q102" s="336"/>
      <c r="R102" s="339" t="str">
        <f t="shared" si="180"/>
        <v/>
      </c>
      <c r="S102" s="339">
        <f t="shared" si="181"/>
        <v>0</v>
      </c>
      <c r="T102" s="332" t="str">
        <f t="shared" si="182"/>
        <v/>
      </c>
      <c r="U102" s="374"/>
      <c r="V102" s="332" t="str">
        <f t="shared" si="183"/>
        <v/>
      </c>
      <c r="W102" s="331" t="str">
        <f t="shared" si="184"/>
        <v/>
      </c>
      <c r="X102" s="336" t="str">
        <f t="shared" si="185"/>
        <v/>
      </c>
      <c r="Y102" s="332" t="str">
        <f t="shared" ref="Y102:Y104" si="189">IF(W102="","",IF(W102="FUERTE",100,IF(W102="MODERADO",50,0)))</f>
        <v/>
      </c>
      <c r="AB102" s="332" t="str">
        <f t="shared" si="187"/>
        <v/>
      </c>
      <c r="AC102" s="332" t="str">
        <f t="shared" si="188"/>
        <v/>
      </c>
      <c r="AD102" s="4"/>
      <c r="AE102" s="4"/>
      <c r="AF102" s="4"/>
      <c r="AG102" s="4"/>
      <c r="AH102" s="4"/>
      <c r="AI102" s="4"/>
      <c r="AJ102" s="6"/>
      <c r="AK102" s="4"/>
      <c r="AL102" s="4"/>
    </row>
    <row r="103" spans="1:38" ht="15.75" customHeight="1" x14ac:dyDescent="0.25">
      <c r="A103" s="553"/>
      <c r="B103" s="336" t="s">
        <v>1341</v>
      </c>
      <c r="C103" s="337">
        <f>IF(ISBLANK('Mapa de Riesgos x Procesos '!Q82),"",'Mapa de Riesgos x Procesos '!Q82)</f>
        <v>4</v>
      </c>
      <c r="D103" s="424"/>
      <c r="E103" s="311" t="str">
        <f>IF(D103=Maestros!$F$2,Maestros!$G$2,IF(D103=Maestros!$F$3,Maestros!$G$3,""))</f>
        <v/>
      </c>
      <c r="F103" s="336"/>
      <c r="G103" s="311" t="str">
        <f>IF(F103=Maestros!$F$4,Maestros!$G$4,IF(F103=Maestros!$F$5,Maestros!$G$5,""))</f>
        <v/>
      </c>
      <c r="H103" s="336"/>
      <c r="I103" s="311" t="str">
        <f t="shared" si="176"/>
        <v/>
      </c>
      <c r="J103" s="336"/>
      <c r="K103" s="311" t="str">
        <f t="shared" si="177"/>
        <v/>
      </c>
      <c r="L103" s="462"/>
      <c r="M103" s="336"/>
      <c r="N103" s="311" t="str">
        <f t="shared" si="178"/>
        <v/>
      </c>
      <c r="O103" s="336"/>
      <c r="P103" s="311" t="str">
        <f t="shared" si="179"/>
        <v/>
      </c>
      <c r="Q103" s="336"/>
      <c r="R103" s="339" t="str">
        <f t="shared" si="180"/>
        <v/>
      </c>
      <c r="S103" s="339">
        <f t="shared" si="181"/>
        <v>0</v>
      </c>
      <c r="T103" s="332" t="str">
        <f t="shared" si="182"/>
        <v/>
      </c>
      <c r="U103" s="374"/>
      <c r="V103" s="332" t="str">
        <f t="shared" si="183"/>
        <v/>
      </c>
      <c r="W103" s="331" t="str">
        <f t="shared" si="184"/>
        <v/>
      </c>
      <c r="X103" s="336" t="str">
        <f t="shared" si="185"/>
        <v/>
      </c>
      <c r="Y103" s="332" t="str">
        <f t="shared" si="189"/>
        <v/>
      </c>
      <c r="AB103" s="332" t="str">
        <f t="shared" si="187"/>
        <v/>
      </c>
      <c r="AC103" s="332" t="str">
        <f t="shared" si="188"/>
        <v/>
      </c>
      <c r="AD103" s="4"/>
      <c r="AE103" s="4"/>
      <c r="AF103" s="4"/>
      <c r="AG103" s="4"/>
      <c r="AH103" s="4"/>
      <c r="AI103" s="4"/>
      <c r="AJ103" s="6"/>
      <c r="AK103" s="4"/>
      <c r="AL103" s="4"/>
    </row>
    <row r="104" spans="1:38" ht="15.75" customHeight="1" x14ac:dyDescent="0.25">
      <c r="A104" s="553"/>
      <c r="B104" s="336" t="s">
        <v>1349</v>
      </c>
      <c r="C104" s="337">
        <f>IF(ISBLANK('Mapa de Riesgos x Procesos '!Q83),"",'Mapa de Riesgos x Procesos '!Q83)</f>
        <v>5</v>
      </c>
      <c r="D104" s="50"/>
      <c r="E104" s="311" t="str">
        <f>IF(D104=Maestros!$F$2,Maestros!$G$2,IF(D104=Maestros!$F$3,Maestros!$G$3,""))</f>
        <v/>
      </c>
      <c r="F104" s="349"/>
      <c r="G104" s="311" t="str">
        <f>IF(F104=Maestros!$F$4,Maestros!$G$4,IF(F104=Maestros!$F$5,Maestros!$G$5,""))</f>
        <v/>
      </c>
      <c r="H104" s="349"/>
      <c r="I104" s="311" t="str">
        <f t="shared" si="176"/>
        <v/>
      </c>
      <c r="J104" s="349"/>
      <c r="K104" s="311" t="str">
        <f t="shared" si="177"/>
        <v/>
      </c>
      <c r="L104" s="462"/>
      <c r="M104" s="349"/>
      <c r="N104" s="311" t="str">
        <f t="shared" si="178"/>
        <v/>
      </c>
      <c r="O104" s="349"/>
      <c r="P104" s="311" t="str">
        <f t="shared" si="179"/>
        <v/>
      </c>
      <c r="Q104" s="349"/>
      <c r="R104" s="354" t="str">
        <f t="shared" si="180"/>
        <v/>
      </c>
      <c r="S104" s="354">
        <f t="shared" si="181"/>
        <v>0</v>
      </c>
      <c r="T104" s="332" t="str">
        <f t="shared" si="182"/>
        <v/>
      </c>
      <c r="U104" s="425"/>
      <c r="V104" s="355" t="str">
        <f t="shared" si="183"/>
        <v/>
      </c>
      <c r="W104" s="331" t="str">
        <f t="shared" si="184"/>
        <v/>
      </c>
      <c r="X104" s="349" t="str">
        <f t="shared" si="185"/>
        <v/>
      </c>
      <c r="Y104" s="386" t="str">
        <f t="shared" si="189"/>
        <v/>
      </c>
      <c r="AB104" s="332" t="str">
        <f t="shared" si="187"/>
        <v/>
      </c>
      <c r="AC104" s="332" t="str">
        <f t="shared" si="188"/>
        <v/>
      </c>
      <c r="AD104" s="4"/>
      <c r="AE104" s="4"/>
      <c r="AF104" s="4"/>
      <c r="AG104" s="4"/>
      <c r="AH104" s="4"/>
      <c r="AI104" s="4"/>
      <c r="AJ104" s="6"/>
      <c r="AK104" s="4"/>
      <c r="AL104" s="4"/>
    </row>
    <row r="105" spans="1:38" ht="15.75" customHeight="1" x14ac:dyDescent="0.25">
      <c r="A105" s="657" t="s">
        <v>1356</v>
      </c>
      <c r="B105" s="506"/>
      <c r="C105" s="506"/>
      <c r="D105" s="506"/>
      <c r="E105" s="506"/>
      <c r="F105" s="506"/>
      <c r="G105" s="506"/>
      <c r="H105" s="506"/>
      <c r="I105" s="506"/>
      <c r="J105" s="506"/>
      <c r="K105" s="506"/>
      <c r="L105" s="506"/>
      <c r="M105" s="506"/>
      <c r="N105" s="506"/>
      <c r="O105" s="506"/>
      <c r="P105" s="506"/>
      <c r="Q105" s="506"/>
      <c r="R105" s="506"/>
      <c r="S105" s="506"/>
      <c r="T105" s="506"/>
      <c r="U105" s="506"/>
      <c r="V105" s="506"/>
      <c r="W105" s="506"/>
      <c r="X105" s="359" t="str">
        <f>+IF(Y105=100,"Fuerte",IF(AND(Y105&gt;59,Y105&lt;=99),"Moderado","Débil"))</f>
        <v>Débil</v>
      </c>
      <c r="Y105" s="359">
        <f>IFERROR(AVERAGE(Y100:Y104),0)</f>
        <v>0</v>
      </c>
      <c r="AB105" s="359">
        <f t="shared" ref="AB105:AC105" si="190">IFERROR(AVERAGE(AB100:AB104),0)</f>
        <v>0</v>
      </c>
      <c r="AC105" s="390">
        <f t="shared" si="190"/>
        <v>0</v>
      </c>
      <c r="AD105" s="360" t="str">
        <f>+IFERROR(IF(AND(COUNTIF(J100:J104,"PREVENIR ")&gt;0,AVERAGEIF(J100:J104,"PREVENIR ",Y100:Y104)&gt;=$AI$4),"Directamente","No disminuye"),"No disminuye")</f>
        <v>No disminuye</v>
      </c>
      <c r="AE105" s="362" t="str">
        <f>+IF(AC105&gt;=$AI$4,"Directamente",IF(AND(AC105&lt;$AI$4,AB105=100),"Indirectamente",IF(AND(AC105&lt;$AI$4,AB105=0),"No disminuye",IF(AND(AC105&lt;$AI$4,AB105&lt;100,AB105&gt;0),"No disminuye",IF(AND(AC105=0,AB105=100),"Indirectamente",IF(AND(AC105=0,AB105&lt;100),"No disminuye","OJO"))))))</f>
        <v>No disminuye</v>
      </c>
      <c r="AF105" s="362" t="str">
        <f>+X105&amp;AD105&amp;AE105</f>
        <v>DébilNo disminuyeNo disminuye</v>
      </c>
      <c r="AG105" s="4"/>
      <c r="AH105" s="4"/>
      <c r="AI105" s="4"/>
      <c r="AJ105" s="6"/>
      <c r="AK105" s="4"/>
      <c r="AL105" s="4"/>
    </row>
    <row r="106" spans="1:38" ht="15" customHeight="1" x14ac:dyDescent="0.25">
      <c r="A106" s="668" t="s">
        <v>1227</v>
      </c>
      <c r="B106" s="666" t="s">
        <v>6</v>
      </c>
      <c r="C106" s="666" t="s">
        <v>1231</v>
      </c>
      <c r="D106" s="656" t="s">
        <v>1235</v>
      </c>
      <c r="E106" s="517"/>
      <c r="F106" s="517"/>
      <c r="G106" s="517"/>
      <c r="H106" s="517"/>
      <c r="I106" s="517"/>
      <c r="J106" s="517"/>
      <c r="K106" s="517"/>
      <c r="L106" s="517"/>
      <c r="M106" s="517"/>
      <c r="N106" s="517"/>
      <c r="O106" s="517"/>
      <c r="P106" s="517"/>
      <c r="Q106" s="517"/>
      <c r="R106" s="517"/>
      <c r="S106" s="517"/>
      <c r="T106" s="518"/>
      <c r="U106" s="660" t="s">
        <v>1237</v>
      </c>
      <c r="V106" s="661"/>
      <c r="W106" s="658" t="s">
        <v>1240</v>
      </c>
      <c r="X106" s="518"/>
      <c r="Y106" s="662" t="s">
        <v>200</v>
      </c>
      <c r="AB106" s="655" t="s">
        <v>1243</v>
      </c>
      <c r="AC106" s="655" t="s">
        <v>1246</v>
      </c>
      <c r="AD106" s="4"/>
      <c r="AE106" s="4"/>
      <c r="AF106" s="4"/>
      <c r="AG106" s="4"/>
      <c r="AH106" s="4"/>
      <c r="AI106" s="4"/>
      <c r="AJ106" s="6"/>
      <c r="AK106" s="4"/>
      <c r="AL106" s="4"/>
    </row>
    <row r="107" spans="1:38" ht="15.75" customHeight="1" x14ac:dyDescent="0.25">
      <c r="A107" s="555"/>
      <c r="B107" s="463"/>
      <c r="C107" s="463"/>
      <c r="D107" s="291" t="s">
        <v>1247</v>
      </c>
      <c r="E107" s="293" t="s">
        <v>1248</v>
      </c>
      <c r="F107" s="293" t="s">
        <v>1250</v>
      </c>
      <c r="G107" s="293" t="s">
        <v>1248</v>
      </c>
      <c r="H107" s="293" t="s">
        <v>1252</v>
      </c>
      <c r="I107" s="293" t="s">
        <v>1248</v>
      </c>
      <c r="J107" s="293" t="s">
        <v>1253</v>
      </c>
      <c r="K107" s="293" t="s">
        <v>1248</v>
      </c>
      <c r="L107" s="293" t="s">
        <v>1254</v>
      </c>
      <c r="M107" s="293" t="s">
        <v>1255</v>
      </c>
      <c r="N107" s="293" t="s">
        <v>1248</v>
      </c>
      <c r="O107" s="293" t="s">
        <v>1258</v>
      </c>
      <c r="P107" s="293" t="s">
        <v>1248</v>
      </c>
      <c r="Q107" s="293" t="s">
        <v>1259</v>
      </c>
      <c r="R107" s="293" t="s">
        <v>1248</v>
      </c>
      <c r="S107" s="293" t="s">
        <v>1223</v>
      </c>
      <c r="T107" s="296" t="s">
        <v>200</v>
      </c>
      <c r="U107" s="298" t="s">
        <v>1265</v>
      </c>
      <c r="V107" s="299" t="s">
        <v>200</v>
      </c>
      <c r="W107" s="301" t="s">
        <v>1267</v>
      </c>
      <c r="X107" s="302" t="s">
        <v>1268</v>
      </c>
      <c r="Y107" s="526"/>
      <c r="AB107" s="526"/>
      <c r="AC107" s="526"/>
      <c r="AD107" s="4"/>
      <c r="AE107" s="4"/>
      <c r="AF107" s="4"/>
      <c r="AG107" s="4"/>
      <c r="AH107" s="4"/>
      <c r="AI107" s="4"/>
      <c r="AJ107" s="6"/>
      <c r="AK107" s="4"/>
      <c r="AL107" s="4"/>
    </row>
    <row r="108" spans="1:38" ht="15.75" customHeight="1" x14ac:dyDescent="0.25">
      <c r="A108" s="667" t="str">
        <f>IF(ISBLANK('Mapa de Riesgos x Procesos '!K84),"",'Mapa de Riesgos x Procesos '!K84)</f>
        <v/>
      </c>
      <c r="B108" s="336" t="s">
        <v>1271</v>
      </c>
      <c r="C108" s="337">
        <f>IF(ISBLANK('Mapa de Riesgos x Procesos '!Q84),"",'Mapa de Riesgos x Procesos '!Q84)</f>
        <v>1</v>
      </c>
      <c r="D108" s="307"/>
      <c r="E108" s="311" t="str">
        <f>IF(D108=Maestros!$F$2,Maestros!$G$2,IF(D108=Maestros!$F$3,Maestros!$G$3,""))</f>
        <v/>
      </c>
      <c r="F108" s="305"/>
      <c r="G108" s="311" t="str">
        <f>IF(F108=Maestros!$F$4,Maestros!$G$4,IF(F108=Maestros!$F$5,Maestros!$G$5,""))</f>
        <v/>
      </c>
      <c r="H108" s="305"/>
      <c r="I108" s="311" t="str">
        <f t="shared" ref="I108:I112" si="191">IF(H108=$Z$15,$AA$15,IF(H108=$Z$16,$AA$16,""))</f>
        <v/>
      </c>
      <c r="J108" s="305"/>
      <c r="K108" s="311" t="str">
        <f t="shared" ref="K108:K112" si="192">IF(J108=$Z$17,$AA$17,IF(J108=$Z$18,$AA$18,IF(J108=$Z$19,$AA$19,"")))</f>
        <v/>
      </c>
      <c r="L108" s="659" t="str">
        <f>IF(AND(J108="",J109="",J110="",J111="",J112=""),"",
IF(AND(K108=0,J108=$Z$19,COUNTIF(J108:J112,$Z$17)&lt;1,COUNTIF(J108:J112,$Z$18)&lt;1),"",IF(AND(J109=$Z$19,K109=0,J109=$Z$19,COUNTIF(J108:J112,$Z$17)&lt;1,COUNTIF(J108:J112,$Z$18)&lt;1),"",IF(AND(K110=0,J110=$Z$19,COUNTIF(J108:J112,$Z$17)&lt;1,COUNTIF(J108:J112,$Z$18)&lt;1),"",IF(AND(K111=0,J111=$Z$19,COUNTIF(J108:J112,$Z$17)&lt;1,COUNTIF(J108:J112,$Z$18)&lt;1),"",IF(AND(K112=0,J112=$Z$19,COUNTIF(J108:J112,$Z$17)&lt;1,COUNTIF(J108:J112,$Z$18)&lt;1),"",
IF(AND(COUNTIF(J108:J112,$Z$17)&gt;=1,COUNTIF(J108:J112,$Z$18)&gt;=1),"Preventivo - Correctivo",IF(COUNTIF(J108:J112,$Z$17)=COUNTIF(J108:J112,$Z$18),"Preventivo - Correctivo",IF(AND(COUNTIF(J108:J112,$Z$17)&gt;=1,COUNTBLANK(J108:J112)&gt;=1),"Preventivo",IF(AND(COUNTIF(J108:J112,$Z$18)&gt;=1,COUNTBLANK(J108:J112)&gt;=1),"Correctivo",IF(AND(J108=$Z$18,J109=$Z$18,J110=$Z$18,J111=$Z$18,J112=$Z$18),"Correctivo",IF(AND(J108=$Z$17,J109=$Z$17,J110=$Z$17,J111=$Z$17,J112=$Z$17),"Preventivo",IF(AND(COUNTIF(J108:J112,$Z$19)=1,COUNTIF(J108:J112,$Z$18)=4),"Correctivo",IF(AND(COUNTIF(J108:J112,$Z$19)=2,COUNTIF(J108:J112,$Z$18)=3),"Correctivo",IF(AND(COUNTIF(J108:J112,$Z$19)=3,COUNTIF(J108:J112,$Z$18)=2),"Correctivo",IF(AND(COUNTIF(J108:J112,$Z$19)=4,COUNTIF(J108:J112,$Z$18)=1),"Correctivo",IF(AND(COUNTIF(J108:J112,$Z$19)=1,COUNTIF(J108:J112,$Z$17)=4),"Preventivo",IF(AND(COUNTIF(J108:J112,$Z$19)=2,COUNTIF(J108:J112,$Z$17)=3),"Preventivo",IF(AND(COUNTIF(J108:J112,$Z$19)=3,COUNTIF(J108:J112,$Z$17)=2),"Preventivo",IF(AND(COUNTIF(J108:J112,$Z$19)=4,COUNTIF(J108:J112,$Z$17)=1),"Preventivo","")))))))))))))))
)))))</f>
        <v/>
      </c>
      <c r="M108" s="305"/>
      <c r="N108" s="311" t="str">
        <f t="shared" ref="N108:N112" si="193">IF(M108=$Z$20,$AA$20,IF(M108=$Z$21,$AA$21,""))</f>
        <v/>
      </c>
      <c r="O108" s="305"/>
      <c r="P108" s="311" t="str">
        <f t="shared" ref="P108:P112" si="194">IF(O108=$Z$22,$AA$22,IF(O108=$Z$23,$AA$23,""))</f>
        <v/>
      </c>
      <c r="Q108" s="305"/>
      <c r="R108" s="311" t="str">
        <f t="shared" ref="R108:R112" si="195">IF(Q108=$Z$24,$AA$24,IF(Q108=$Z$25,$AA$25,IF(Q108=$Z$26,$AA$26,"")))</f>
        <v/>
      </c>
      <c r="S108" s="311">
        <f t="shared" ref="S108:S112" si="196">SUM(E108,G108,I108,K108,N108,P108,R108)</f>
        <v>0</v>
      </c>
      <c r="T108" s="326" t="str">
        <f t="shared" ref="T108:T112" si="197">IF(E108="","",(IF(S108&gt;=96,$Z$27,IF(AND(S108&lt;=95,S108&gt;=86),$Z$28,IF(S108&lt;=85,$Z$29,"")))))</f>
        <v/>
      </c>
      <c r="U108" s="328"/>
      <c r="V108" s="326" t="str">
        <f t="shared" ref="V108:V112" si="198">IF(U108="","",IF(U108=$Z$30,$Z$27,IF(U108=$Z$31,$Z$28,$Z$29)))</f>
        <v/>
      </c>
      <c r="W108" s="331" t="str">
        <f t="shared" ref="W108:W112" si="199">IF(AND(T108="FUERTE",V108="FUERTE"),"FUERTE",
IF(AND(T108="MODERADO",V108="MODERADO"),"MODERADO",
IF(AND(T108="FUERTE",V108="MODERADO"),"MODERADO",
IF(AND(T108="MODERADO",V108="FUERTE"),"MODERADO",
IF(AND(T108="FUERTE",V108="DEBIL"),"DEBIL",
IF(AND(T108="DEBIL",V108="FUERTE"),"DEBIL",
IF(AND(T108="DEBIL",V108="MODERADO"),"DEBIL",
IF(AND(T108="MODERADO",V108="DEBIL"),"DEBIL",
IF(AND(T108="DEBIL",V108="DEBIL"),"DEBIL","")))))))))</f>
        <v/>
      </c>
      <c r="X108" s="305" t="str">
        <f t="shared" ref="X108:X112" si="200">IF(W108="","",IF(W108=$Z$27,"NO","SI"))</f>
        <v/>
      </c>
      <c r="Y108" s="326" t="str">
        <f t="shared" ref="Y108:Y109" si="201">IF(W108="","",IF(W108="FUERTE",100,IF(W108="MODERADO",60,0)))</f>
        <v/>
      </c>
      <c r="AB108" s="332" t="str">
        <f t="shared" ref="AB108:AB112" si="202">IF(J108="CONTROLAR","",Y108)</f>
        <v/>
      </c>
      <c r="AC108" s="332" t="str">
        <f t="shared" ref="AC108:AC112" si="203">IF(J108="CONTROLAR",Y108,"")</f>
        <v/>
      </c>
      <c r="AD108" s="4"/>
      <c r="AE108" s="4"/>
      <c r="AF108" s="4"/>
      <c r="AG108" s="4"/>
      <c r="AH108" s="4"/>
      <c r="AI108" s="4"/>
      <c r="AJ108" s="6"/>
      <c r="AK108" s="4"/>
      <c r="AL108" s="4"/>
    </row>
    <row r="109" spans="1:38" ht="15.75" customHeight="1" x14ac:dyDescent="0.25">
      <c r="A109" s="553"/>
      <c r="B109" s="336" t="s">
        <v>1304</v>
      </c>
      <c r="C109" s="337">
        <f>IF(ISBLANK('Mapa de Riesgos x Procesos '!Q85),"",'Mapa de Riesgos x Procesos '!Q85)</f>
        <v>2</v>
      </c>
      <c r="D109" s="424"/>
      <c r="E109" s="311" t="str">
        <f>IF(D109=Maestros!$F$2,Maestros!$G$2,IF(D109=Maestros!$F$3,Maestros!$G$3,""))</f>
        <v/>
      </c>
      <c r="F109" s="305"/>
      <c r="G109" s="311" t="str">
        <f>IF(F109=Maestros!$F$4,Maestros!$G$4,IF(F109=Maestros!$F$5,Maestros!$G$5,""))</f>
        <v/>
      </c>
      <c r="H109" s="305"/>
      <c r="I109" s="311" t="str">
        <f t="shared" si="191"/>
        <v/>
      </c>
      <c r="J109" s="305"/>
      <c r="K109" s="311" t="str">
        <f t="shared" si="192"/>
        <v/>
      </c>
      <c r="L109" s="462"/>
      <c r="M109" s="305"/>
      <c r="N109" s="311" t="str">
        <f t="shared" si="193"/>
        <v/>
      </c>
      <c r="O109" s="305"/>
      <c r="P109" s="311" t="str">
        <f t="shared" si="194"/>
        <v/>
      </c>
      <c r="Q109" s="305"/>
      <c r="R109" s="339" t="str">
        <f t="shared" si="195"/>
        <v/>
      </c>
      <c r="S109" s="339">
        <f t="shared" si="196"/>
        <v>0</v>
      </c>
      <c r="T109" s="326" t="str">
        <f t="shared" si="197"/>
        <v/>
      </c>
      <c r="U109" s="374"/>
      <c r="V109" s="332" t="str">
        <f t="shared" si="198"/>
        <v/>
      </c>
      <c r="W109" s="331" t="str">
        <f t="shared" si="199"/>
        <v/>
      </c>
      <c r="X109" s="336" t="str">
        <f t="shared" si="200"/>
        <v/>
      </c>
      <c r="Y109" s="332" t="str">
        <f t="shared" si="201"/>
        <v/>
      </c>
      <c r="AB109" s="332" t="str">
        <f t="shared" si="202"/>
        <v/>
      </c>
      <c r="AC109" s="332" t="str">
        <f t="shared" si="203"/>
        <v/>
      </c>
      <c r="AD109" s="4"/>
      <c r="AE109" s="4"/>
      <c r="AF109" s="4"/>
      <c r="AG109" s="4"/>
      <c r="AH109" s="4"/>
      <c r="AI109" s="4"/>
      <c r="AJ109" s="6"/>
      <c r="AK109" s="4"/>
      <c r="AL109" s="4"/>
    </row>
    <row r="110" spans="1:38" ht="15.75" customHeight="1" x14ac:dyDescent="0.25">
      <c r="A110" s="553"/>
      <c r="B110" s="336" t="s">
        <v>1334</v>
      </c>
      <c r="C110" s="337">
        <f>IF(ISBLANK('Mapa de Riesgos x Procesos '!Q86),"",'Mapa de Riesgos x Procesos '!Q86)</f>
        <v>3</v>
      </c>
      <c r="D110" s="424"/>
      <c r="E110" s="311" t="str">
        <f>IF(D110=Maestros!$F$2,Maestros!$G$2,IF(D110=Maestros!$F$3,Maestros!$G$3,""))</f>
        <v/>
      </c>
      <c r="F110" s="336"/>
      <c r="G110" s="311" t="str">
        <f>IF(F110=Maestros!$F$4,Maestros!$G$4,IF(F110=Maestros!$F$5,Maestros!$G$5,""))</f>
        <v/>
      </c>
      <c r="H110" s="336"/>
      <c r="I110" s="311" t="str">
        <f t="shared" si="191"/>
        <v/>
      </c>
      <c r="J110" s="336"/>
      <c r="K110" s="311" t="str">
        <f t="shared" si="192"/>
        <v/>
      </c>
      <c r="L110" s="462"/>
      <c r="M110" s="336"/>
      <c r="N110" s="311" t="str">
        <f t="shared" si="193"/>
        <v/>
      </c>
      <c r="O110" s="336"/>
      <c r="P110" s="311" t="str">
        <f t="shared" si="194"/>
        <v/>
      </c>
      <c r="Q110" s="336"/>
      <c r="R110" s="339" t="str">
        <f t="shared" si="195"/>
        <v/>
      </c>
      <c r="S110" s="339">
        <f t="shared" si="196"/>
        <v>0</v>
      </c>
      <c r="T110" s="332" t="str">
        <f t="shared" si="197"/>
        <v/>
      </c>
      <c r="U110" s="374"/>
      <c r="V110" s="332" t="str">
        <f t="shared" si="198"/>
        <v/>
      </c>
      <c r="W110" s="331" t="str">
        <f t="shared" si="199"/>
        <v/>
      </c>
      <c r="X110" s="336" t="str">
        <f t="shared" si="200"/>
        <v/>
      </c>
      <c r="Y110" s="332" t="str">
        <f t="shared" ref="Y110:Y112" si="204">IF(W110="","",IF(W110="FUERTE",100,IF(W110="MODERADO",50,0)))</f>
        <v/>
      </c>
      <c r="AB110" s="332" t="str">
        <f t="shared" si="202"/>
        <v/>
      </c>
      <c r="AC110" s="332" t="str">
        <f t="shared" si="203"/>
        <v/>
      </c>
      <c r="AD110" s="4"/>
      <c r="AE110" s="4"/>
      <c r="AF110" s="4"/>
      <c r="AG110" s="4"/>
      <c r="AH110" s="4"/>
      <c r="AI110" s="4"/>
      <c r="AJ110" s="6"/>
      <c r="AK110" s="4"/>
      <c r="AL110" s="4"/>
    </row>
    <row r="111" spans="1:38" ht="15.75" customHeight="1" x14ac:dyDescent="0.25">
      <c r="A111" s="553"/>
      <c r="B111" s="336" t="s">
        <v>1341</v>
      </c>
      <c r="C111" s="337">
        <f>IF(ISBLANK('Mapa de Riesgos x Procesos '!Q87),"",'Mapa de Riesgos x Procesos '!Q87)</f>
        <v>4</v>
      </c>
      <c r="D111" s="424"/>
      <c r="E111" s="311" t="str">
        <f>IF(D111=Maestros!$F$2,Maestros!$G$2,IF(D111=Maestros!$F$3,Maestros!$G$3,""))</f>
        <v/>
      </c>
      <c r="F111" s="336"/>
      <c r="G111" s="311" t="str">
        <f>IF(F111=Maestros!$F$4,Maestros!$G$4,IF(F111=Maestros!$F$5,Maestros!$G$5,""))</f>
        <v/>
      </c>
      <c r="H111" s="336"/>
      <c r="I111" s="311" t="str">
        <f t="shared" si="191"/>
        <v/>
      </c>
      <c r="J111" s="336"/>
      <c r="K111" s="311" t="str">
        <f t="shared" si="192"/>
        <v/>
      </c>
      <c r="L111" s="462"/>
      <c r="M111" s="336"/>
      <c r="N111" s="311" t="str">
        <f t="shared" si="193"/>
        <v/>
      </c>
      <c r="O111" s="336"/>
      <c r="P111" s="311" t="str">
        <f t="shared" si="194"/>
        <v/>
      </c>
      <c r="Q111" s="336"/>
      <c r="R111" s="339" t="str">
        <f t="shared" si="195"/>
        <v/>
      </c>
      <c r="S111" s="339">
        <f t="shared" si="196"/>
        <v>0</v>
      </c>
      <c r="T111" s="332" t="str">
        <f t="shared" si="197"/>
        <v/>
      </c>
      <c r="U111" s="374"/>
      <c r="V111" s="332" t="str">
        <f t="shared" si="198"/>
        <v/>
      </c>
      <c r="W111" s="331" t="str">
        <f t="shared" si="199"/>
        <v/>
      </c>
      <c r="X111" s="336" t="str">
        <f t="shared" si="200"/>
        <v/>
      </c>
      <c r="Y111" s="332" t="str">
        <f t="shared" si="204"/>
        <v/>
      </c>
      <c r="AB111" s="332" t="str">
        <f t="shared" si="202"/>
        <v/>
      </c>
      <c r="AC111" s="332" t="str">
        <f t="shared" si="203"/>
        <v/>
      </c>
      <c r="AD111" s="4"/>
      <c r="AE111" s="4"/>
      <c r="AF111" s="4"/>
      <c r="AG111" s="4"/>
      <c r="AH111" s="4"/>
      <c r="AI111" s="4"/>
      <c r="AJ111" s="6"/>
      <c r="AK111" s="4"/>
      <c r="AL111" s="4"/>
    </row>
    <row r="112" spans="1:38" ht="15.75" customHeight="1" x14ac:dyDescent="0.25">
      <c r="A112" s="553"/>
      <c r="B112" s="336" t="s">
        <v>1349</v>
      </c>
      <c r="C112" s="337">
        <f>IF(ISBLANK('Mapa de Riesgos x Procesos '!Q88),"",'Mapa de Riesgos x Procesos '!Q88)</f>
        <v>5</v>
      </c>
      <c r="D112" s="50"/>
      <c r="E112" s="311" t="str">
        <f>IF(D112=Maestros!$F$2,Maestros!$G$2,IF(D112=Maestros!$F$3,Maestros!$G$3,""))</f>
        <v/>
      </c>
      <c r="F112" s="349"/>
      <c r="G112" s="311" t="str">
        <f>IF(F112=Maestros!$F$4,Maestros!$G$4,IF(F112=Maestros!$F$5,Maestros!$G$5,""))</f>
        <v/>
      </c>
      <c r="H112" s="349"/>
      <c r="I112" s="311" t="str">
        <f t="shared" si="191"/>
        <v/>
      </c>
      <c r="J112" s="349"/>
      <c r="K112" s="311" t="str">
        <f t="shared" si="192"/>
        <v/>
      </c>
      <c r="L112" s="462"/>
      <c r="M112" s="349"/>
      <c r="N112" s="311" t="str">
        <f t="shared" si="193"/>
        <v/>
      </c>
      <c r="O112" s="349"/>
      <c r="P112" s="311" t="str">
        <f t="shared" si="194"/>
        <v/>
      </c>
      <c r="Q112" s="349"/>
      <c r="R112" s="354" t="str">
        <f t="shared" si="195"/>
        <v/>
      </c>
      <c r="S112" s="354">
        <f t="shared" si="196"/>
        <v>0</v>
      </c>
      <c r="T112" s="332" t="str">
        <f t="shared" si="197"/>
        <v/>
      </c>
      <c r="U112" s="425"/>
      <c r="V112" s="355" t="str">
        <f t="shared" si="198"/>
        <v/>
      </c>
      <c r="W112" s="331" t="str">
        <f t="shared" si="199"/>
        <v/>
      </c>
      <c r="X112" s="349" t="str">
        <f t="shared" si="200"/>
        <v/>
      </c>
      <c r="Y112" s="386" t="str">
        <f t="shared" si="204"/>
        <v/>
      </c>
      <c r="AB112" s="332" t="str">
        <f t="shared" si="202"/>
        <v/>
      </c>
      <c r="AC112" s="332" t="str">
        <f t="shared" si="203"/>
        <v/>
      </c>
      <c r="AD112" s="4"/>
      <c r="AE112" s="4"/>
      <c r="AF112" s="4"/>
      <c r="AG112" s="4"/>
      <c r="AH112" s="4"/>
      <c r="AI112" s="4"/>
      <c r="AJ112" s="6"/>
      <c r="AK112" s="4"/>
      <c r="AL112" s="4"/>
    </row>
    <row r="113" spans="1:38" ht="15.75" customHeight="1" x14ac:dyDescent="0.25">
      <c r="A113" s="657" t="s">
        <v>1356</v>
      </c>
      <c r="B113" s="506"/>
      <c r="C113" s="506"/>
      <c r="D113" s="506"/>
      <c r="E113" s="506"/>
      <c r="F113" s="506"/>
      <c r="G113" s="506"/>
      <c r="H113" s="506"/>
      <c r="I113" s="506"/>
      <c r="J113" s="506"/>
      <c r="K113" s="506"/>
      <c r="L113" s="506"/>
      <c r="M113" s="506"/>
      <c r="N113" s="506"/>
      <c r="O113" s="506"/>
      <c r="P113" s="506"/>
      <c r="Q113" s="506"/>
      <c r="R113" s="506"/>
      <c r="S113" s="506"/>
      <c r="T113" s="506"/>
      <c r="U113" s="506"/>
      <c r="V113" s="506"/>
      <c r="W113" s="506"/>
      <c r="X113" s="359" t="str">
        <f>+IF(Y113=100,"Fuerte",IF(AND(Y113&gt;59,Y113&lt;=99),"Moderado","Débil"))</f>
        <v>Débil</v>
      </c>
      <c r="Y113" s="359">
        <f>IFERROR(AVERAGE(Y108:Y112),0)</f>
        <v>0</v>
      </c>
      <c r="AB113" s="359">
        <f t="shared" ref="AB113:AC113" si="205">IFERROR(AVERAGE(AB108:AB112),0)</f>
        <v>0</v>
      </c>
      <c r="AC113" s="390">
        <f t="shared" si="205"/>
        <v>0</v>
      </c>
      <c r="AD113" s="360" t="str">
        <f>+IFERROR(IF(AND(COUNTIF(J108:J112,"PREVENIR ")&gt;0,AVERAGEIF(J108:J112,"PREVENIR ",Y108:Y112)&gt;=$AI$4),"Directamente","No disminuye"),"No disminuye")</f>
        <v>No disminuye</v>
      </c>
      <c r="AE113" s="362" t="str">
        <f>+IF(AC113&gt;=$AI$4,"Directamente",IF(AND(AC113&lt;$AI$4,AB113=100),"Indirectamente",IF(AND(AC113&lt;$AI$4,AB113=0),"No disminuye",IF(AND(AC113&lt;$AI$4,AB113&lt;100,AB113&gt;0),"No disminuye",IF(AND(AC113=0,AB113=100),"Indirectamente",IF(AND(AC113=0,AB113&lt;100),"No disminuye","OJO"))))))</f>
        <v>No disminuye</v>
      </c>
      <c r="AF113" s="362" t="str">
        <f>+X113&amp;AD113&amp;AE113</f>
        <v>DébilNo disminuyeNo disminuye</v>
      </c>
      <c r="AG113" s="4"/>
      <c r="AH113" s="4"/>
      <c r="AI113" s="4"/>
      <c r="AJ113" s="6"/>
      <c r="AK113" s="4"/>
      <c r="AL113" s="4"/>
    </row>
    <row r="114" spans="1:38" ht="15" customHeight="1" x14ac:dyDescent="0.25">
      <c r="A114" s="668" t="s">
        <v>1227</v>
      </c>
      <c r="B114" s="666" t="s">
        <v>6</v>
      </c>
      <c r="C114" s="666" t="s">
        <v>1231</v>
      </c>
      <c r="D114" s="656" t="s">
        <v>1235</v>
      </c>
      <c r="E114" s="517"/>
      <c r="F114" s="517"/>
      <c r="G114" s="517"/>
      <c r="H114" s="517"/>
      <c r="I114" s="517"/>
      <c r="J114" s="517"/>
      <c r="K114" s="517"/>
      <c r="L114" s="517"/>
      <c r="M114" s="517"/>
      <c r="N114" s="517"/>
      <c r="O114" s="517"/>
      <c r="P114" s="517"/>
      <c r="Q114" s="517"/>
      <c r="R114" s="517"/>
      <c r="S114" s="517"/>
      <c r="T114" s="518"/>
      <c r="U114" s="660" t="s">
        <v>1237</v>
      </c>
      <c r="V114" s="661"/>
      <c r="W114" s="658" t="s">
        <v>1240</v>
      </c>
      <c r="X114" s="518"/>
      <c r="Y114" s="662" t="s">
        <v>200</v>
      </c>
      <c r="AB114" s="655" t="s">
        <v>1243</v>
      </c>
      <c r="AC114" s="655" t="s">
        <v>1246</v>
      </c>
      <c r="AD114" s="4"/>
      <c r="AE114" s="4"/>
      <c r="AF114" s="4"/>
      <c r="AG114" s="4"/>
      <c r="AH114" s="4"/>
      <c r="AI114" s="4"/>
      <c r="AJ114" s="6"/>
      <c r="AK114" s="4"/>
      <c r="AL114" s="4"/>
    </row>
    <row r="115" spans="1:38" ht="15.75" customHeight="1" x14ac:dyDescent="0.25">
      <c r="A115" s="555"/>
      <c r="B115" s="463"/>
      <c r="C115" s="463"/>
      <c r="D115" s="291" t="s">
        <v>1247</v>
      </c>
      <c r="E115" s="293" t="s">
        <v>1248</v>
      </c>
      <c r="F115" s="293" t="s">
        <v>1250</v>
      </c>
      <c r="G115" s="293" t="s">
        <v>1248</v>
      </c>
      <c r="H115" s="293" t="s">
        <v>1252</v>
      </c>
      <c r="I115" s="293" t="s">
        <v>1248</v>
      </c>
      <c r="J115" s="293" t="s">
        <v>1253</v>
      </c>
      <c r="K115" s="293" t="s">
        <v>1248</v>
      </c>
      <c r="L115" s="293" t="s">
        <v>1254</v>
      </c>
      <c r="M115" s="293" t="s">
        <v>1255</v>
      </c>
      <c r="N115" s="293" t="s">
        <v>1248</v>
      </c>
      <c r="O115" s="293" t="s">
        <v>1258</v>
      </c>
      <c r="P115" s="293" t="s">
        <v>1248</v>
      </c>
      <c r="Q115" s="293" t="s">
        <v>1259</v>
      </c>
      <c r="R115" s="293" t="s">
        <v>1248</v>
      </c>
      <c r="S115" s="293" t="s">
        <v>1223</v>
      </c>
      <c r="T115" s="296" t="s">
        <v>200</v>
      </c>
      <c r="U115" s="298" t="s">
        <v>1265</v>
      </c>
      <c r="V115" s="299" t="s">
        <v>200</v>
      </c>
      <c r="W115" s="301" t="s">
        <v>1267</v>
      </c>
      <c r="X115" s="302" t="s">
        <v>1268</v>
      </c>
      <c r="Y115" s="526"/>
      <c r="AB115" s="526"/>
      <c r="AC115" s="526"/>
      <c r="AD115" s="4"/>
      <c r="AE115" s="4"/>
      <c r="AF115" s="4"/>
      <c r="AG115" s="4"/>
      <c r="AH115" s="4"/>
      <c r="AI115" s="4"/>
      <c r="AJ115" s="6"/>
      <c r="AK115" s="4"/>
      <c r="AL115" s="4"/>
    </row>
    <row r="116" spans="1:38" ht="15.75" customHeight="1" x14ac:dyDescent="0.25">
      <c r="A116" s="667" t="str">
        <f>IF(ISBLANK('Mapa de Riesgos x Procesos '!K89),"",'Mapa de Riesgos x Procesos '!K89)</f>
        <v/>
      </c>
      <c r="B116" s="336" t="s">
        <v>1271</v>
      </c>
      <c r="C116" s="337">
        <f>IF(ISBLANK('Mapa de Riesgos x Procesos '!Q89),"",'Mapa de Riesgos x Procesos '!Q89)</f>
        <v>1</v>
      </c>
      <c r="D116" s="307"/>
      <c r="E116" s="311" t="str">
        <f>IF(D116=Maestros!$F$2,Maestros!$G$2,IF(D116=Maestros!$F$3,Maestros!$G$3,""))</f>
        <v/>
      </c>
      <c r="F116" s="305"/>
      <c r="G116" s="311" t="str">
        <f>IF(F116=Maestros!$F$4,Maestros!$G$4,IF(F116=Maestros!$F$5,Maestros!$G$5,""))</f>
        <v/>
      </c>
      <c r="H116" s="305"/>
      <c r="I116" s="311" t="str">
        <f t="shared" ref="I116:I120" si="206">IF(H116=$Z$15,$AA$15,IF(H116=$Z$16,$AA$16,""))</f>
        <v/>
      </c>
      <c r="J116" s="305"/>
      <c r="K116" s="311" t="str">
        <f t="shared" ref="K116:K120" si="207">IF(J116=$Z$17,$AA$17,IF(J116=$Z$18,$AA$18,IF(J116=$Z$19,$AA$19,"")))</f>
        <v/>
      </c>
      <c r="L116" s="659" t="str">
        <f>IF(AND(J116="",J117="",J118="",J119="",J120=""),"",
IF(AND(K116=0,J116=$Z$19,COUNTIF(J116:J120,$Z$17)&lt;1,COUNTIF(J116:J120,$Z$18)&lt;1),"",IF(AND(J117=$Z$19,K117=0,J117=$Z$19,COUNTIF(J116:J120,$Z$17)&lt;1,COUNTIF(J116:J120,$Z$18)&lt;1),"",IF(AND(K118=0,J118=$Z$19,COUNTIF(J116:J120,$Z$17)&lt;1,COUNTIF(J116:J120,$Z$18)&lt;1),"",IF(AND(K119=0,J119=$Z$19,COUNTIF(J116:J120,$Z$17)&lt;1,COUNTIF(J116:J120,$Z$18)&lt;1),"",IF(AND(K120=0,J120=$Z$19,COUNTIF(J116:J120,$Z$17)&lt;1,COUNTIF(J116:J120,$Z$18)&lt;1),"",
IF(AND(COUNTIF(J116:J120,$Z$17)&gt;=1,COUNTIF(J116:J120,$Z$18)&gt;=1),"Preventivo - Correctivo",IF(COUNTIF(J116:J120,$Z$17)=COUNTIF(J116:J120,$Z$18),"Preventivo - Correctivo",IF(AND(COUNTIF(J116:J120,$Z$17)&gt;=1,COUNTBLANK(J116:J120)&gt;=1),"Preventivo",IF(AND(COUNTIF(J116:J120,$Z$18)&gt;=1,COUNTBLANK(J116:J120)&gt;=1),"Correctivo",IF(AND(J116=$Z$18,J117=$Z$18,J118=$Z$18,J119=$Z$18,J120=$Z$18),"Correctivo",IF(AND(J116=$Z$17,J117=$Z$17,J118=$Z$17,J119=$Z$17,J120=$Z$17),"Preventivo",IF(AND(COUNTIF(J116:J120,$Z$19)=1,COUNTIF(J116:J120,$Z$18)=4),"Correctivo",IF(AND(COUNTIF(J116:J120,$Z$19)=2,COUNTIF(J116:J120,$Z$18)=3),"Correctivo",IF(AND(COUNTIF(J116:J120,$Z$19)=3,COUNTIF(J116:J120,$Z$18)=2),"Correctivo",IF(AND(COUNTIF(J116:J120,$Z$19)=4,COUNTIF(J116:J120,$Z$18)=1),"Correctivo",IF(AND(COUNTIF(J116:J120,$Z$19)=1,COUNTIF(J116:J120,$Z$17)=4),"Preventivo",IF(AND(COUNTIF(J116:J120,$Z$19)=2,COUNTIF(J116:J120,$Z$17)=3),"Preventivo",IF(AND(COUNTIF(J116:J120,$Z$19)=3,COUNTIF(J116:J120,$Z$17)=2),"Preventivo",IF(AND(COUNTIF(J116:J120,$Z$19)=4,COUNTIF(J116:J120,$Z$17)=1),"Preventivo","")))))))))))))))
)))))</f>
        <v/>
      </c>
      <c r="M116" s="305"/>
      <c r="N116" s="311" t="str">
        <f t="shared" ref="N116:N120" si="208">IF(M116=$Z$20,$AA$20,IF(M116=$Z$21,$AA$21,""))</f>
        <v/>
      </c>
      <c r="O116" s="305"/>
      <c r="P116" s="311" t="str">
        <f t="shared" ref="P116:P120" si="209">IF(O116=$Z$22,$AA$22,IF(O116=$Z$23,$AA$23,""))</f>
        <v/>
      </c>
      <c r="Q116" s="305"/>
      <c r="R116" s="311" t="str">
        <f t="shared" ref="R116:R120" si="210">IF(Q116=$Z$24,$AA$24,IF(Q116=$Z$25,$AA$25,IF(Q116=$Z$26,$AA$26,"")))</f>
        <v/>
      </c>
      <c r="S116" s="311">
        <f t="shared" ref="S116:S120" si="211">SUM(E116,G116,I116,K116,N116,P116,R116)</f>
        <v>0</v>
      </c>
      <c r="T116" s="326" t="str">
        <f t="shared" ref="T116:T120" si="212">IF(E116="","",(IF(S116&gt;=96,$Z$27,IF(AND(S116&lt;=95,S116&gt;=86),$Z$28,IF(S116&lt;=85,$Z$29,"")))))</f>
        <v/>
      </c>
      <c r="U116" s="328"/>
      <c r="V116" s="326" t="str">
        <f t="shared" ref="V116:V120" si="213">IF(U116="","",IF(U116=$Z$30,$Z$27,IF(U116=$Z$31,$Z$28,$Z$29)))</f>
        <v/>
      </c>
      <c r="W116" s="331" t="str">
        <f t="shared" ref="W116:W120" si="214">IF(AND(T116="FUERTE",V116="FUERTE"),"FUERTE",
IF(AND(T116="MODERADO",V116="MODERADO"),"MODERADO",
IF(AND(T116="FUERTE",V116="MODERADO"),"MODERADO",
IF(AND(T116="MODERADO",V116="FUERTE"),"MODERADO",
IF(AND(T116="FUERTE",V116="DEBIL"),"DEBIL",
IF(AND(T116="DEBIL",V116="FUERTE"),"DEBIL",
IF(AND(T116="DEBIL",V116="MODERADO"),"DEBIL",
IF(AND(T116="MODERADO",V116="DEBIL"),"DEBIL",
IF(AND(T116="DEBIL",V116="DEBIL"),"DEBIL","")))))))))</f>
        <v/>
      </c>
      <c r="X116" s="305" t="str">
        <f t="shared" ref="X116:X120" si="215">IF(W116="","",IF(W116=$Z$27,"NO","SI"))</f>
        <v/>
      </c>
      <c r="Y116" s="326" t="str">
        <f t="shared" ref="Y116:Y117" si="216">IF(W116="","",IF(W116="FUERTE",100,IF(W116="MODERADO",60,0)))</f>
        <v/>
      </c>
      <c r="AB116" s="332" t="str">
        <f t="shared" ref="AB116:AB120" si="217">IF(J116="CONTROLAR","",Y116)</f>
        <v/>
      </c>
      <c r="AC116" s="332" t="str">
        <f t="shared" ref="AC116:AC120" si="218">IF(J116="CONTROLAR",Y116,"")</f>
        <v/>
      </c>
      <c r="AD116" s="4"/>
      <c r="AE116" s="4"/>
      <c r="AF116" s="4"/>
      <c r="AG116" s="4"/>
      <c r="AH116" s="4"/>
      <c r="AI116" s="4"/>
      <c r="AJ116" s="6"/>
      <c r="AK116" s="4"/>
      <c r="AL116" s="4"/>
    </row>
    <row r="117" spans="1:38" ht="15.75" customHeight="1" x14ac:dyDescent="0.25">
      <c r="A117" s="553"/>
      <c r="B117" s="336" t="s">
        <v>1304</v>
      </c>
      <c r="C117" s="337">
        <f>IF(ISBLANK('Mapa de Riesgos x Procesos '!Q90),"",'Mapa de Riesgos x Procesos '!Q90)</f>
        <v>2</v>
      </c>
      <c r="D117" s="424"/>
      <c r="E117" s="311" t="str">
        <f>IF(D117=Maestros!$F$2,Maestros!$G$2,IF(D117=Maestros!$F$3,Maestros!$G$3,""))</f>
        <v/>
      </c>
      <c r="F117" s="305"/>
      <c r="G117" s="311" t="str">
        <f>IF(F117=Maestros!$F$4,Maestros!$G$4,IF(F117=Maestros!$F$5,Maestros!$G$5,""))</f>
        <v/>
      </c>
      <c r="H117" s="305"/>
      <c r="I117" s="311" t="str">
        <f t="shared" si="206"/>
        <v/>
      </c>
      <c r="J117" s="305"/>
      <c r="K117" s="311" t="str">
        <f t="shared" si="207"/>
        <v/>
      </c>
      <c r="L117" s="462"/>
      <c r="M117" s="305"/>
      <c r="N117" s="311" t="str">
        <f t="shared" si="208"/>
        <v/>
      </c>
      <c r="O117" s="305"/>
      <c r="P117" s="311" t="str">
        <f t="shared" si="209"/>
        <v/>
      </c>
      <c r="Q117" s="305"/>
      <c r="R117" s="339" t="str">
        <f t="shared" si="210"/>
        <v/>
      </c>
      <c r="S117" s="339">
        <f t="shared" si="211"/>
        <v>0</v>
      </c>
      <c r="T117" s="326" t="str">
        <f t="shared" si="212"/>
        <v/>
      </c>
      <c r="U117" s="374"/>
      <c r="V117" s="332" t="str">
        <f t="shared" si="213"/>
        <v/>
      </c>
      <c r="W117" s="331" t="str">
        <f t="shared" si="214"/>
        <v/>
      </c>
      <c r="X117" s="336" t="str">
        <f t="shared" si="215"/>
        <v/>
      </c>
      <c r="Y117" s="332" t="str">
        <f t="shared" si="216"/>
        <v/>
      </c>
      <c r="AB117" s="332" t="str">
        <f t="shared" si="217"/>
        <v/>
      </c>
      <c r="AC117" s="332" t="str">
        <f t="shared" si="218"/>
        <v/>
      </c>
      <c r="AD117" s="4"/>
      <c r="AE117" s="4"/>
      <c r="AF117" s="4"/>
      <c r="AG117" s="4"/>
      <c r="AH117" s="4"/>
      <c r="AI117" s="4"/>
      <c r="AJ117" s="6"/>
      <c r="AK117" s="4"/>
      <c r="AL117" s="4"/>
    </row>
    <row r="118" spans="1:38" ht="15.75" customHeight="1" x14ac:dyDescent="0.25">
      <c r="A118" s="553"/>
      <c r="B118" s="336" t="s">
        <v>1334</v>
      </c>
      <c r="C118" s="337">
        <f>IF(ISBLANK('Mapa de Riesgos x Procesos '!Q91),"",'Mapa de Riesgos x Procesos '!Q91)</f>
        <v>3</v>
      </c>
      <c r="D118" s="424"/>
      <c r="E118" s="311" t="str">
        <f>IF(D118=Maestros!$F$2,Maestros!$G$2,IF(D118=Maestros!$F$3,Maestros!$G$3,""))</f>
        <v/>
      </c>
      <c r="F118" s="336"/>
      <c r="G118" s="311" t="str">
        <f>IF(F118=Maestros!$F$4,Maestros!$G$4,IF(F118=Maestros!$F$5,Maestros!$G$5,""))</f>
        <v/>
      </c>
      <c r="H118" s="336"/>
      <c r="I118" s="311" t="str">
        <f t="shared" si="206"/>
        <v/>
      </c>
      <c r="J118" s="336"/>
      <c r="K118" s="311" t="str">
        <f t="shared" si="207"/>
        <v/>
      </c>
      <c r="L118" s="462"/>
      <c r="M118" s="336"/>
      <c r="N118" s="311" t="str">
        <f t="shared" si="208"/>
        <v/>
      </c>
      <c r="O118" s="336"/>
      <c r="P118" s="311" t="str">
        <f t="shared" si="209"/>
        <v/>
      </c>
      <c r="Q118" s="336"/>
      <c r="R118" s="339" t="str">
        <f t="shared" si="210"/>
        <v/>
      </c>
      <c r="S118" s="339">
        <f t="shared" si="211"/>
        <v>0</v>
      </c>
      <c r="T118" s="332" t="str">
        <f t="shared" si="212"/>
        <v/>
      </c>
      <c r="U118" s="374"/>
      <c r="V118" s="332" t="str">
        <f t="shared" si="213"/>
        <v/>
      </c>
      <c r="W118" s="331" t="str">
        <f t="shared" si="214"/>
        <v/>
      </c>
      <c r="X118" s="336" t="str">
        <f t="shared" si="215"/>
        <v/>
      </c>
      <c r="Y118" s="332" t="str">
        <f t="shared" ref="Y118:Y120" si="219">IF(W118="","",IF(W118="FUERTE",100,IF(W118="MODERADO",50,0)))</f>
        <v/>
      </c>
      <c r="AB118" s="332" t="str">
        <f t="shared" si="217"/>
        <v/>
      </c>
      <c r="AC118" s="332" t="str">
        <f t="shared" si="218"/>
        <v/>
      </c>
      <c r="AD118" s="4"/>
      <c r="AE118" s="4"/>
      <c r="AF118" s="4"/>
      <c r="AG118" s="4"/>
      <c r="AH118" s="4"/>
      <c r="AI118" s="4"/>
      <c r="AJ118" s="6"/>
      <c r="AK118" s="4"/>
      <c r="AL118" s="4"/>
    </row>
    <row r="119" spans="1:38" ht="15.75" customHeight="1" x14ac:dyDescent="0.25">
      <c r="A119" s="553"/>
      <c r="B119" s="336" t="s">
        <v>1341</v>
      </c>
      <c r="C119" s="337">
        <f>IF(ISBLANK('Mapa de Riesgos x Procesos '!Q92),"",'Mapa de Riesgos x Procesos '!Q92)</f>
        <v>4</v>
      </c>
      <c r="D119" s="424"/>
      <c r="E119" s="311" t="str">
        <f>IF(D119=Maestros!$F$2,Maestros!$G$2,IF(D119=Maestros!$F$3,Maestros!$G$3,""))</f>
        <v/>
      </c>
      <c r="F119" s="336"/>
      <c r="G119" s="311" t="str">
        <f>IF(F119=Maestros!$F$4,Maestros!$G$4,IF(F119=Maestros!$F$5,Maestros!$G$5,""))</f>
        <v/>
      </c>
      <c r="H119" s="336"/>
      <c r="I119" s="311" t="str">
        <f t="shared" si="206"/>
        <v/>
      </c>
      <c r="J119" s="336"/>
      <c r="K119" s="311" t="str">
        <f t="shared" si="207"/>
        <v/>
      </c>
      <c r="L119" s="462"/>
      <c r="M119" s="336"/>
      <c r="N119" s="311" t="str">
        <f t="shared" si="208"/>
        <v/>
      </c>
      <c r="O119" s="336"/>
      <c r="P119" s="311" t="str">
        <f t="shared" si="209"/>
        <v/>
      </c>
      <c r="Q119" s="336"/>
      <c r="R119" s="339" t="str">
        <f t="shared" si="210"/>
        <v/>
      </c>
      <c r="S119" s="339">
        <f t="shared" si="211"/>
        <v>0</v>
      </c>
      <c r="T119" s="332" t="str">
        <f t="shared" si="212"/>
        <v/>
      </c>
      <c r="U119" s="374"/>
      <c r="V119" s="332" t="str">
        <f t="shared" si="213"/>
        <v/>
      </c>
      <c r="W119" s="331" t="str">
        <f t="shared" si="214"/>
        <v/>
      </c>
      <c r="X119" s="336" t="str">
        <f t="shared" si="215"/>
        <v/>
      </c>
      <c r="Y119" s="332" t="str">
        <f t="shared" si="219"/>
        <v/>
      </c>
      <c r="AB119" s="332" t="str">
        <f t="shared" si="217"/>
        <v/>
      </c>
      <c r="AC119" s="332" t="str">
        <f t="shared" si="218"/>
        <v/>
      </c>
      <c r="AD119" s="4"/>
      <c r="AE119" s="4"/>
      <c r="AF119" s="4"/>
      <c r="AG119" s="4"/>
      <c r="AH119" s="4"/>
      <c r="AI119" s="4"/>
      <c r="AJ119" s="6"/>
      <c r="AK119" s="4"/>
      <c r="AL119" s="4"/>
    </row>
    <row r="120" spans="1:38" ht="15.75" customHeight="1" x14ac:dyDescent="0.25">
      <c r="A120" s="553"/>
      <c r="B120" s="336" t="s">
        <v>1349</v>
      </c>
      <c r="C120" s="337">
        <f>IF(ISBLANK('Mapa de Riesgos x Procesos '!Q93),"",'Mapa de Riesgos x Procesos '!Q93)</f>
        <v>5</v>
      </c>
      <c r="D120" s="50"/>
      <c r="E120" s="311" t="str">
        <f>IF(D120=Maestros!$F$2,Maestros!$G$2,IF(D120=Maestros!$F$3,Maestros!$G$3,""))</f>
        <v/>
      </c>
      <c r="F120" s="349"/>
      <c r="G120" s="311" t="str">
        <f>IF(F120=Maestros!$F$4,Maestros!$G$4,IF(F120=Maestros!$F$5,Maestros!$G$5,""))</f>
        <v/>
      </c>
      <c r="H120" s="349"/>
      <c r="I120" s="311" t="str">
        <f t="shared" si="206"/>
        <v/>
      </c>
      <c r="J120" s="349"/>
      <c r="K120" s="311" t="str">
        <f t="shared" si="207"/>
        <v/>
      </c>
      <c r="L120" s="462"/>
      <c r="M120" s="349"/>
      <c r="N120" s="311" t="str">
        <f t="shared" si="208"/>
        <v/>
      </c>
      <c r="O120" s="349"/>
      <c r="P120" s="311" t="str">
        <f t="shared" si="209"/>
        <v/>
      </c>
      <c r="Q120" s="349"/>
      <c r="R120" s="354" t="str">
        <f t="shared" si="210"/>
        <v/>
      </c>
      <c r="S120" s="354">
        <f t="shared" si="211"/>
        <v>0</v>
      </c>
      <c r="T120" s="332" t="str">
        <f t="shared" si="212"/>
        <v/>
      </c>
      <c r="U120" s="425"/>
      <c r="V120" s="355" t="str">
        <f t="shared" si="213"/>
        <v/>
      </c>
      <c r="W120" s="331" t="str">
        <f t="shared" si="214"/>
        <v/>
      </c>
      <c r="X120" s="349" t="str">
        <f t="shared" si="215"/>
        <v/>
      </c>
      <c r="Y120" s="386" t="str">
        <f t="shared" si="219"/>
        <v/>
      </c>
      <c r="AB120" s="332" t="str">
        <f t="shared" si="217"/>
        <v/>
      </c>
      <c r="AC120" s="332" t="str">
        <f t="shared" si="218"/>
        <v/>
      </c>
      <c r="AD120" s="4"/>
      <c r="AE120" s="4"/>
      <c r="AF120" s="4"/>
      <c r="AG120" s="4"/>
      <c r="AH120" s="4"/>
      <c r="AI120" s="4"/>
      <c r="AJ120" s="6"/>
      <c r="AK120" s="4"/>
      <c r="AL120" s="4"/>
    </row>
    <row r="121" spans="1:38" ht="15.75" customHeight="1" x14ac:dyDescent="0.25">
      <c r="A121" s="657" t="s">
        <v>1356</v>
      </c>
      <c r="B121" s="506"/>
      <c r="C121" s="506"/>
      <c r="D121" s="506"/>
      <c r="E121" s="506"/>
      <c r="F121" s="506"/>
      <c r="G121" s="506"/>
      <c r="H121" s="506"/>
      <c r="I121" s="506"/>
      <c r="J121" s="506"/>
      <c r="K121" s="506"/>
      <c r="L121" s="506"/>
      <c r="M121" s="506"/>
      <c r="N121" s="506"/>
      <c r="O121" s="506"/>
      <c r="P121" s="506"/>
      <c r="Q121" s="506"/>
      <c r="R121" s="506"/>
      <c r="S121" s="506"/>
      <c r="T121" s="506"/>
      <c r="U121" s="506"/>
      <c r="V121" s="506"/>
      <c r="W121" s="506"/>
      <c r="X121" s="359" t="str">
        <f>+IF(Y121=100,"Fuerte",IF(AND(Y121&gt;59,Y121&lt;=99),"Moderado","Débil"))</f>
        <v>Débil</v>
      </c>
      <c r="Y121" s="359">
        <f>IFERROR(AVERAGE(Y116:Y120),0)</f>
        <v>0</v>
      </c>
      <c r="AB121" s="359">
        <f t="shared" ref="AB121:AC121" si="220">IFERROR(AVERAGE(AB116:AB120),0)</f>
        <v>0</v>
      </c>
      <c r="AC121" s="390">
        <f t="shared" si="220"/>
        <v>0</v>
      </c>
      <c r="AD121" s="360" t="str">
        <f>+IFERROR(IF(AND(COUNTIF(J116:J120,"PREVENIR ")&gt;0,AVERAGEIF(J116:J120,"PREVENIR ",Y116:Y120)&gt;=$AI$4),"Directamente","No disminuye"),"No disminuye")</f>
        <v>No disminuye</v>
      </c>
      <c r="AE121" s="362" t="str">
        <f>+IF(AC121&gt;=$AI$4,"Directamente",IF(AND(AC121&lt;$AI$4,AB121=100),"Indirectamente",IF(AND(AC121&lt;$AI$4,AB121=0),"No disminuye",IF(AND(AC121&lt;$AI$4,AB121&lt;100,AB121&gt;0),"No disminuye",IF(AND(AC121=0,AB121=100),"Indirectamente",IF(AND(AC121=0,AB121&lt;100),"No disminuye","OJO"))))))</f>
        <v>No disminuye</v>
      </c>
      <c r="AF121" s="362" t="str">
        <f>+X121&amp;AD121&amp;AE121</f>
        <v>DébilNo disminuyeNo disminuye</v>
      </c>
      <c r="AG121" s="4"/>
      <c r="AH121" s="4"/>
      <c r="AI121" s="4"/>
      <c r="AJ121" s="6"/>
      <c r="AK121" s="4"/>
      <c r="AL121" s="4"/>
    </row>
    <row r="122" spans="1:38" ht="15" customHeight="1" x14ac:dyDescent="0.25">
      <c r="A122" s="668" t="s">
        <v>1227</v>
      </c>
      <c r="B122" s="666" t="s">
        <v>6</v>
      </c>
      <c r="C122" s="666" t="s">
        <v>1231</v>
      </c>
      <c r="D122" s="656" t="s">
        <v>1235</v>
      </c>
      <c r="E122" s="517"/>
      <c r="F122" s="517"/>
      <c r="G122" s="517"/>
      <c r="H122" s="517"/>
      <c r="I122" s="517"/>
      <c r="J122" s="517"/>
      <c r="K122" s="517"/>
      <c r="L122" s="517"/>
      <c r="M122" s="517"/>
      <c r="N122" s="517"/>
      <c r="O122" s="517"/>
      <c r="P122" s="517"/>
      <c r="Q122" s="517"/>
      <c r="R122" s="517"/>
      <c r="S122" s="517"/>
      <c r="T122" s="518"/>
      <c r="U122" s="660" t="s">
        <v>1237</v>
      </c>
      <c r="V122" s="661"/>
      <c r="W122" s="658" t="s">
        <v>1240</v>
      </c>
      <c r="X122" s="518"/>
      <c r="Y122" s="662" t="s">
        <v>200</v>
      </c>
      <c r="AB122" s="655" t="s">
        <v>1243</v>
      </c>
      <c r="AC122" s="655" t="s">
        <v>1246</v>
      </c>
      <c r="AD122" s="4"/>
      <c r="AE122" s="4"/>
      <c r="AF122" s="4"/>
      <c r="AG122" s="4"/>
      <c r="AH122" s="4"/>
      <c r="AI122" s="4"/>
      <c r="AJ122" s="6"/>
      <c r="AK122" s="4"/>
      <c r="AL122" s="4"/>
    </row>
    <row r="123" spans="1:38" ht="15.75" customHeight="1" x14ac:dyDescent="0.25">
      <c r="A123" s="555"/>
      <c r="B123" s="463"/>
      <c r="C123" s="463"/>
      <c r="D123" s="291" t="s">
        <v>1247</v>
      </c>
      <c r="E123" s="293" t="s">
        <v>1248</v>
      </c>
      <c r="F123" s="293" t="s">
        <v>1250</v>
      </c>
      <c r="G123" s="293" t="s">
        <v>1248</v>
      </c>
      <c r="H123" s="293" t="s">
        <v>1252</v>
      </c>
      <c r="I123" s="293" t="s">
        <v>1248</v>
      </c>
      <c r="J123" s="293" t="s">
        <v>1253</v>
      </c>
      <c r="K123" s="293" t="s">
        <v>1248</v>
      </c>
      <c r="L123" s="293" t="s">
        <v>1254</v>
      </c>
      <c r="M123" s="293" t="s">
        <v>1255</v>
      </c>
      <c r="N123" s="293" t="s">
        <v>1248</v>
      </c>
      <c r="O123" s="293" t="s">
        <v>1258</v>
      </c>
      <c r="P123" s="293" t="s">
        <v>1248</v>
      </c>
      <c r="Q123" s="293" t="s">
        <v>1259</v>
      </c>
      <c r="R123" s="293" t="s">
        <v>1248</v>
      </c>
      <c r="S123" s="293" t="s">
        <v>1223</v>
      </c>
      <c r="T123" s="296" t="s">
        <v>200</v>
      </c>
      <c r="U123" s="298" t="s">
        <v>1265</v>
      </c>
      <c r="V123" s="299" t="s">
        <v>200</v>
      </c>
      <c r="W123" s="301" t="s">
        <v>1267</v>
      </c>
      <c r="X123" s="302" t="s">
        <v>1268</v>
      </c>
      <c r="Y123" s="526"/>
      <c r="AB123" s="526"/>
      <c r="AC123" s="526"/>
      <c r="AD123" s="4"/>
      <c r="AE123" s="4"/>
      <c r="AF123" s="4"/>
      <c r="AG123" s="4"/>
      <c r="AH123" s="4"/>
      <c r="AI123" s="4"/>
      <c r="AJ123" s="6"/>
      <c r="AK123" s="4"/>
      <c r="AL123" s="4"/>
    </row>
    <row r="124" spans="1:38" ht="15.75" customHeight="1" x14ac:dyDescent="0.25">
      <c r="A124" s="667" t="str">
        <f>IF(ISBLANK('Mapa de Riesgos x Procesos '!K94),"",'Mapa de Riesgos x Procesos '!K94)</f>
        <v/>
      </c>
      <c r="B124" s="336" t="s">
        <v>1271</v>
      </c>
      <c r="C124" s="337">
        <f>IF(ISBLANK('Mapa de Riesgos x Procesos '!Q94),"",'Mapa de Riesgos x Procesos '!Q94)</f>
        <v>1</v>
      </c>
      <c r="D124" s="307"/>
      <c r="E124" s="311" t="str">
        <f>IF(D124=Maestros!$F$2,Maestros!$G$2,IF(D124=Maestros!$F$3,Maestros!$G$3,""))</f>
        <v/>
      </c>
      <c r="F124" s="305"/>
      <c r="G124" s="311" t="str">
        <f>IF(F124=Maestros!$F$4,Maestros!$G$4,IF(F124=Maestros!$F$5,Maestros!$G$5,""))</f>
        <v/>
      </c>
      <c r="H124" s="305"/>
      <c r="I124" s="311" t="str">
        <f t="shared" ref="I124:I128" si="221">IF(H124=$Z$15,$AA$15,IF(H124=$Z$16,$AA$16,""))</f>
        <v/>
      </c>
      <c r="J124" s="305"/>
      <c r="K124" s="311" t="str">
        <f t="shared" ref="K124:K128" si="222">IF(J124=$Z$17,$AA$17,IF(J124=$Z$18,$AA$18,IF(J124=$Z$19,$AA$19,"")))</f>
        <v/>
      </c>
      <c r="L124" s="659" t="str">
        <f>IF(AND(J124="",J125="",J126="",J127="",J128=""),"",
IF(AND(K124=0,J124=$Z$19,COUNTIF(J124:J128,$Z$17)&lt;1,COUNTIF(J124:J128,$Z$18)&lt;1),"",IF(AND(J125=$Z$19,K125=0,J125=$Z$19,COUNTIF(J124:J128,$Z$17)&lt;1,COUNTIF(J124:J128,$Z$18)&lt;1),"",IF(AND(K126=0,J126=$Z$19,COUNTIF(J124:J128,$Z$17)&lt;1,COUNTIF(J124:J128,$Z$18)&lt;1),"",IF(AND(K127=0,J127=$Z$19,COUNTIF(J124:J128,$Z$17)&lt;1,COUNTIF(J124:J128,$Z$18)&lt;1),"",IF(AND(K128=0,J128=$Z$19,COUNTIF(J124:J128,$Z$17)&lt;1,COUNTIF(J124:J128,$Z$18)&lt;1),"",
IF(AND(COUNTIF(J124:J128,$Z$17)&gt;=1,COUNTIF(J124:J128,$Z$18)&gt;=1),"Preventivo - Correctivo",IF(COUNTIF(J124:J128,$Z$17)=COUNTIF(J124:J128,$Z$18),"Preventivo - Correctivo",IF(AND(COUNTIF(J124:J128,$Z$17)&gt;=1,COUNTBLANK(J124:J128)&gt;=1),"Preventivo",IF(AND(COUNTIF(J124:J128,$Z$18)&gt;=1,COUNTBLANK(J124:J128)&gt;=1),"Correctivo",IF(AND(J124=$Z$18,J125=$Z$18,J126=$Z$18,J127=$Z$18,J128=$Z$18),"Correctivo",IF(AND(J124=$Z$17,J125=$Z$17,J126=$Z$17,J127=$Z$17,J128=$Z$17),"Preventivo",IF(AND(COUNTIF(J124:J128,$Z$19)=1,COUNTIF(J124:J128,$Z$18)=4),"Correctivo",IF(AND(COUNTIF(J124:J128,$Z$19)=2,COUNTIF(J124:J128,$Z$18)=3),"Correctivo",IF(AND(COUNTIF(J124:J128,$Z$19)=3,COUNTIF(J124:J128,$Z$18)=2),"Correctivo",IF(AND(COUNTIF(J124:J128,$Z$19)=4,COUNTIF(J124:J128,$Z$18)=1),"Correctivo",IF(AND(COUNTIF(J124:J128,$Z$19)=1,COUNTIF(J124:J128,$Z$17)=4),"Preventivo",IF(AND(COUNTIF(J124:J128,$Z$19)=2,COUNTIF(J124:J128,$Z$17)=3),"Preventivo",IF(AND(COUNTIF(J124:J128,$Z$19)=3,COUNTIF(J124:J128,$Z$17)=2),"Preventivo",IF(AND(COUNTIF(J124:J128,$Z$19)=4,COUNTIF(J124:J128,$Z$17)=1),"Preventivo","")))))))))))))))
)))))</f>
        <v/>
      </c>
      <c r="M124" s="305"/>
      <c r="N124" s="311" t="str">
        <f t="shared" ref="N124:N128" si="223">IF(M124=$Z$20,$AA$20,IF(M124=$Z$21,$AA$21,""))</f>
        <v/>
      </c>
      <c r="O124" s="305"/>
      <c r="P124" s="311" t="str">
        <f t="shared" ref="P124:P128" si="224">IF(O124=$Z$22,$AA$22,IF(O124=$Z$23,$AA$23,""))</f>
        <v/>
      </c>
      <c r="Q124" s="305"/>
      <c r="R124" s="311" t="str">
        <f t="shared" ref="R124:R128" si="225">IF(Q124=$Z$24,$AA$24,IF(Q124=$Z$25,$AA$25,IF(Q124=$Z$26,$AA$26,"")))</f>
        <v/>
      </c>
      <c r="S124" s="311">
        <f t="shared" ref="S124:S128" si="226">SUM(E124,G124,I124,K124,N124,P124,R124)</f>
        <v>0</v>
      </c>
      <c r="T124" s="326" t="str">
        <f t="shared" ref="T124:T128" si="227">IF(E124="","",(IF(S124&gt;=96,$Z$27,IF(AND(S124&lt;=95,S124&gt;=86),$Z$28,IF(S124&lt;=85,$Z$29,"")))))</f>
        <v/>
      </c>
      <c r="U124" s="328"/>
      <c r="V124" s="326" t="str">
        <f t="shared" ref="V124:V128" si="228">IF(U124="","",IF(U124=$Z$30,$Z$27,IF(U124=$Z$31,$Z$28,$Z$29)))</f>
        <v/>
      </c>
      <c r="W124" s="331" t="str">
        <f t="shared" ref="W124:W128" si="229">IF(AND(T124="FUERTE",V124="FUERTE"),"FUERTE",
IF(AND(T124="MODERADO",V124="MODERADO"),"MODERADO",
IF(AND(T124="FUERTE",V124="MODERADO"),"MODERADO",
IF(AND(T124="MODERADO",V124="FUERTE"),"MODERADO",
IF(AND(T124="FUERTE",V124="DEBIL"),"DEBIL",
IF(AND(T124="DEBIL",V124="FUERTE"),"DEBIL",
IF(AND(T124="DEBIL",V124="MODERADO"),"DEBIL",
IF(AND(T124="MODERADO",V124="DEBIL"),"DEBIL",
IF(AND(T124="DEBIL",V124="DEBIL"),"DEBIL","")))))))))</f>
        <v/>
      </c>
      <c r="X124" s="305" t="str">
        <f t="shared" ref="X124:X128" si="230">IF(W124="","",IF(W124=$Z$27,"NO","SI"))</f>
        <v/>
      </c>
      <c r="Y124" s="326" t="str">
        <f t="shared" ref="Y124:Y125" si="231">IF(W124="","",IF(W124="FUERTE",100,IF(W124="MODERADO",60,0)))</f>
        <v/>
      </c>
      <c r="AB124" s="332" t="str">
        <f t="shared" ref="AB124:AB128" si="232">IF(J124="CONTROLAR","",Y124)</f>
        <v/>
      </c>
      <c r="AC124" s="332" t="str">
        <f t="shared" ref="AC124:AC128" si="233">IF(J124="CONTROLAR",Y124,"")</f>
        <v/>
      </c>
      <c r="AD124" s="4"/>
      <c r="AE124" s="4"/>
      <c r="AF124" s="4"/>
      <c r="AG124" s="4"/>
      <c r="AH124" s="4"/>
      <c r="AI124" s="4"/>
      <c r="AJ124" s="6"/>
      <c r="AK124" s="4"/>
      <c r="AL124" s="4"/>
    </row>
    <row r="125" spans="1:38" ht="15.75" customHeight="1" x14ac:dyDescent="0.25">
      <c r="A125" s="553"/>
      <c r="B125" s="336" t="s">
        <v>1304</v>
      </c>
      <c r="C125" s="337">
        <f>IF(ISBLANK('Mapa de Riesgos x Procesos '!Q95),"",'Mapa de Riesgos x Procesos '!Q95)</f>
        <v>2</v>
      </c>
      <c r="D125" s="424"/>
      <c r="E125" s="311" t="str">
        <f>IF(D125=Maestros!$F$2,Maestros!$G$2,IF(D125=Maestros!$F$3,Maestros!$G$3,""))</f>
        <v/>
      </c>
      <c r="F125" s="305"/>
      <c r="G125" s="311" t="str">
        <f>IF(F125=Maestros!$F$4,Maestros!$G$4,IF(F125=Maestros!$F$5,Maestros!$G$5,""))</f>
        <v/>
      </c>
      <c r="H125" s="305"/>
      <c r="I125" s="311" t="str">
        <f t="shared" si="221"/>
        <v/>
      </c>
      <c r="J125" s="305"/>
      <c r="K125" s="311" t="str">
        <f t="shared" si="222"/>
        <v/>
      </c>
      <c r="L125" s="462"/>
      <c r="M125" s="305"/>
      <c r="N125" s="311" t="str">
        <f t="shared" si="223"/>
        <v/>
      </c>
      <c r="O125" s="305"/>
      <c r="P125" s="311" t="str">
        <f t="shared" si="224"/>
        <v/>
      </c>
      <c r="Q125" s="305"/>
      <c r="R125" s="339" t="str">
        <f t="shared" si="225"/>
        <v/>
      </c>
      <c r="S125" s="339">
        <f t="shared" si="226"/>
        <v>0</v>
      </c>
      <c r="T125" s="326" t="str">
        <f t="shared" si="227"/>
        <v/>
      </c>
      <c r="U125" s="374"/>
      <c r="V125" s="332" t="str">
        <f t="shared" si="228"/>
        <v/>
      </c>
      <c r="W125" s="331" t="str">
        <f t="shared" si="229"/>
        <v/>
      </c>
      <c r="X125" s="336" t="str">
        <f t="shared" si="230"/>
        <v/>
      </c>
      <c r="Y125" s="332" t="str">
        <f t="shared" si="231"/>
        <v/>
      </c>
      <c r="AB125" s="332" t="str">
        <f t="shared" si="232"/>
        <v/>
      </c>
      <c r="AC125" s="332" t="str">
        <f t="shared" si="233"/>
        <v/>
      </c>
      <c r="AD125" s="4"/>
      <c r="AE125" s="4"/>
      <c r="AF125" s="4"/>
      <c r="AG125" s="4"/>
      <c r="AH125" s="4"/>
      <c r="AI125" s="4"/>
      <c r="AJ125" s="6"/>
      <c r="AK125" s="4"/>
      <c r="AL125" s="4"/>
    </row>
    <row r="126" spans="1:38" ht="15.75" customHeight="1" x14ac:dyDescent="0.25">
      <c r="A126" s="553"/>
      <c r="B126" s="336" t="s">
        <v>1334</v>
      </c>
      <c r="C126" s="337">
        <f>IF(ISBLANK('Mapa de Riesgos x Procesos '!Q96),"",'Mapa de Riesgos x Procesos '!Q96)</f>
        <v>3</v>
      </c>
      <c r="D126" s="424"/>
      <c r="E126" s="311" t="str">
        <f>IF(D126=Maestros!$F$2,Maestros!$G$2,IF(D126=Maestros!$F$3,Maestros!$G$3,""))</f>
        <v/>
      </c>
      <c r="F126" s="336"/>
      <c r="G126" s="311" t="str">
        <f>IF(F126=Maestros!$F$4,Maestros!$G$4,IF(F126=Maestros!$F$5,Maestros!$G$5,""))</f>
        <v/>
      </c>
      <c r="H126" s="336"/>
      <c r="I126" s="311" t="str">
        <f t="shared" si="221"/>
        <v/>
      </c>
      <c r="J126" s="336"/>
      <c r="K126" s="311" t="str">
        <f t="shared" si="222"/>
        <v/>
      </c>
      <c r="L126" s="462"/>
      <c r="M126" s="336"/>
      <c r="N126" s="311" t="str">
        <f t="shared" si="223"/>
        <v/>
      </c>
      <c r="O126" s="336"/>
      <c r="P126" s="311" t="str">
        <f t="shared" si="224"/>
        <v/>
      </c>
      <c r="Q126" s="336"/>
      <c r="R126" s="339" t="str">
        <f t="shared" si="225"/>
        <v/>
      </c>
      <c r="S126" s="339">
        <f t="shared" si="226"/>
        <v>0</v>
      </c>
      <c r="T126" s="332" t="str">
        <f t="shared" si="227"/>
        <v/>
      </c>
      <c r="U126" s="374"/>
      <c r="V126" s="332" t="str">
        <f t="shared" si="228"/>
        <v/>
      </c>
      <c r="W126" s="331" t="str">
        <f t="shared" si="229"/>
        <v/>
      </c>
      <c r="X126" s="336" t="str">
        <f t="shared" si="230"/>
        <v/>
      </c>
      <c r="Y126" s="332" t="str">
        <f t="shared" ref="Y126:Y128" si="234">IF(W126="","",IF(W126="FUERTE",100,IF(W126="MODERADO",50,0)))</f>
        <v/>
      </c>
      <c r="AB126" s="332" t="str">
        <f t="shared" si="232"/>
        <v/>
      </c>
      <c r="AC126" s="332" t="str">
        <f t="shared" si="233"/>
        <v/>
      </c>
      <c r="AD126" s="4"/>
      <c r="AE126" s="4"/>
      <c r="AF126" s="4"/>
      <c r="AG126" s="4"/>
      <c r="AH126" s="4"/>
      <c r="AI126" s="4"/>
      <c r="AJ126" s="6"/>
      <c r="AK126" s="4"/>
      <c r="AL126" s="4"/>
    </row>
    <row r="127" spans="1:38" ht="15.75" customHeight="1" x14ac:dyDescent="0.25">
      <c r="A127" s="553"/>
      <c r="B127" s="336" t="s">
        <v>1341</v>
      </c>
      <c r="C127" s="337">
        <f>IF(ISBLANK('Mapa de Riesgos x Procesos '!Q97),"",'Mapa de Riesgos x Procesos '!Q97)</f>
        <v>4</v>
      </c>
      <c r="D127" s="424"/>
      <c r="E127" s="311" t="str">
        <f>IF(D127=Maestros!$F$2,Maestros!$G$2,IF(D127=Maestros!$F$3,Maestros!$G$3,""))</f>
        <v/>
      </c>
      <c r="F127" s="336"/>
      <c r="G127" s="311" t="str">
        <f>IF(F127=Maestros!$F$4,Maestros!$G$4,IF(F127=Maestros!$F$5,Maestros!$G$5,""))</f>
        <v/>
      </c>
      <c r="H127" s="336"/>
      <c r="I127" s="311" t="str">
        <f t="shared" si="221"/>
        <v/>
      </c>
      <c r="J127" s="336"/>
      <c r="K127" s="311" t="str">
        <f t="shared" si="222"/>
        <v/>
      </c>
      <c r="L127" s="462"/>
      <c r="M127" s="336"/>
      <c r="N127" s="311" t="str">
        <f t="shared" si="223"/>
        <v/>
      </c>
      <c r="O127" s="336"/>
      <c r="P127" s="311" t="str">
        <f t="shared" si="224"/>
        <v/>
      </c>
      <c r="Q127" s="336"/>
      <c r="R127" s="339" t="str">
        <f t="shared" si="225"/>
        <v/>
      </c>
      <c r="S127" s="339">
        <f t="shared" si="226"/>
        <v>0</v>
      </c>
      <c r="T127" s="332" t="str">
        <f t="shared" si="227"/>
        <v/>
      </c>
      <c r="U127" s="374"/>
      <c r="V127" s="332" t="str">
        <f t="shared" si="228"/>
        <v/>
      </c>
      <c r="W127" s="331" t="str">
        <f t="shared" si="229"/>
        <v/>
      </c>
      <c r="X127" s="336" t="str">
        <f t="shared" si="230"/>
        <v/>
      </c>
      <c r="Y127" s="332" t="str">
        <f t="shared" si="234"/>
        <v/>
      </c>
      <c r="AB127" s="332" t="str">
        <f t="shared" si="232"/>
        <v/>
      </c>
      <c r="AC127" s="332" t="str">
        <f t="shared" si="233"/>
        <v/>
      </c>
      <c r="AD127" s="4"/>
      <c r="AE127" s="4"/>
      <c r="AF127" s="4"/>
      <c r="AG127" s="4"/>
      <c r="AH127" s="4"/>
      <c r="AI127" s="4"/>
      <c r="AJ127" s="6"/>
      <c r="AK127" s="4"/>
      <c r="AL127" s="4"/>
    </row>
    <row r="128" spans="1:38" ht="15.75" customHeight="1" x14ac:dyDescent="0.25">
      <c r="A128" s="553"/>
      <c r="B128" s="336" t="s">
        <v>1349</v>
      </c>
      <c r="C128" s="337">
        <f>IF(ISBLANK('Mapa de Riesgos x Procesos '!Q98),"",'Mapa de Riesgos x Procesos '!Q98)</f>
        <v>5</v>
      </c>
      <c r="D128" s="50"/>
      <c r="E128" s="311" t="str">
        <f>IF(D128=Maestros!$F$2,Maestros!$G$2,IF(D128=Maestros!$F$3,Maestros!$G$3,""))</f>
        <v/>
      </c>
      <c r="F128" s="349"/>
      <c r="G128" s="311" t="str">
        <f>IF(F128=Maestros!$F$4,Maestros!$G$4,IF(F128=Maestros!$F$5,Maestros!$G$5,""))</f>
        <v/>
      </c>
      <c r="H128" s="349"/>
      <c r="I128" s="311" t="str">
        <f t="shared" si="221"/>
        <v/>
      </c>
      <c r="J128" s="349"/>
      <c r="K128" s="311" t="str">
        <f t="shared" si="222"/>
        <v/>
      </c>
      <c r="L128" s="462"/>
      <c r="M128" s="349"/>
      <c r="N128" s="311" t="str">
        <f t="shared" si="223"/>
        <v/>
      </c>
      <c r="O128" s="349"/>
      <c r="P128" s="311" t="str">
        <f t="shared" si="224"/>
        <v/>
      </c>
      <c r="Q128" s="349"/>
      <c r="R128" s="354" t="str">
        <f t="shared" si="225"/>
        <v/>
      </c>
      <c r="S128" s="354">
        <f t="shared" si="226"/>
        <v>0</v>
      </c>
      <c r="T128" s="332" t="str">
        <f t="shared" si="227"/>
        <v/>
      </c>
      <c r="U128" s="425"/>
      <c r="V128" s="355" t="str">
        <f t="shared" si="228"/>
        <v/>
      </c>
      <c r="W128" s="331" t="str">
        <f t="shared" si="229"/>
        <v/>
      </c>
      <c r="X128" s="349" t="str">
        <f t="shared" si="230"/>
        <v/>
      </c>
      <c r="Y128" s="386" t="str">
        <f t="shared" si="234"/>
        <v/>
      </c>
      <c r="AB128" s="332" t="str">
        <f t="shared" si="232"/>
        <v/>
      </c>
      <c r="AC128" s="332" t="str">
        <f t="shared" si="233"/>
        <v/>
      </c>
      <c r="AD128" s="4"/>
      <c r="AE128" s="4"/>
      <c r="AF128" s="4"/>
      <c r="AG128" s="4"/>
      <c r="AH128" s="4"/>
      <c r="AI128" s="4"/>
      <c r="AJ128" s="6"/>
      <c r="AK128" s="4"/>
      <c r="AL128" s="4"/>
    </row>
    <row r="129" spans="1:38" ht="15.75" customHeight="1" x14ac:dyDescent="0.25">
      <c r="A129" s="657" t="s">
        <v>1356</v>
      </c>
      <c r="B129" s="506"/>
      <c r="C129" s="506"/>
      <c r="D129" s="506"/>
      <c r="E129" s="506"/>
      <c r="F129" s="506"/>
      <c r="G129" s="506"/>
      <c r="H129" s="506"/>
      <c r="I129" s="506"/>
      <c r="J129" s="506"/>
      <c r="K129" s="506"/>
      <c r="L129" s="506"/>
      <c r="M129" s="506"/>
      <c r="N129" s="506"/>
      <c r="O129" s="506"/>
      <c r="P129" s="506"/>
      <c r="Q129" s="506"/>
      <c r="R129" s="506"/>
      <c r="S129" s="506"/>
      <c r="T129" s="506"/>
      <c r="U129" s="506"/>
      <c r="V129" s="506"/>
      <c r="W129" s="506"/>
      <c r="X129" s="359" t="str">
        <f>+IF(Y129=100,"Fuerte",IF(AND(Y129&gt;59,Y129&lt;=99),"Moderado","Débil"))</f>
        <v>Débil</v>
      </c>
      <c r="Y129" s="359">
        <f>IFERROR(AVERAGE(Y124:Y128),0)</f>
        <v>0</v>
      </c>
      <c r="AB129" s="359">
        <f t="shared" ref="AB129:AC129" si="235">IFERROR(AVERAGE(AB124:AB128),0)</f>
        <v>0</v>
      </c>
      <c r="AC129" s="390">
        <f t="shared" si="235"/>
        <v>0</v>
      </c>
      <c r="AD129" s="360" t="str">
        <f>+IFERROR(IF(AND(COUNTIF(J124:J128,"PREVENIR ")&gt;0,AVERAGEIF(J124:J128,"PREVENIR ",Y124:Y128)&gt;=$AI$4),"Directamente","No disminuye"),"No disminuye")</f>
        <v>No disminuye</v>
      </c>
      <c r="AE129" s="362" t="str">
        <f>+IF(AC129&gt;=$AI$4,"Directamente",IF(AND(AC129&lt;$AI$4,AB129=100),"Indirectamente",IF(AND(AC129&lt;$AI$4,AB129=0),"No disminuye",IF(AND(AC129&lt;$AI$4,AB129&lt;100,AB129&gt;0),"No disminuye",IF(AND(AC129=0,AB129=100),"Indirectamente",IF(AND(AC129=0,AB129&lt;100),"No disminuye","OJO"))))))</f>
        <v>No disminuye</v>
      </c>
      <c r="AF129" s="362" t="str">
        <f>+X129&amp;AD129&amp;AE129</f>
        <v>DébilNo disminuyeNo disminuye</v>
      </c>
      <c r="AG129" s="4"/>
      <c r="AH129" s="4"/>
      <c r="AI129" s="4"/>
      <c r="AJ129" s="6"/>
      <c r="AK129" s="4"/>
      <c r="AL129" s="4"/>
    </row>
    <row r="130" spans="1:38" ht="15" customHeight="1" x14ac:dyDescent="0.25">
      <c r="A130" s="668" t="s">
        <v>1227</v>
      </c>
      <c r="B130" s="666" t="s">
        <v>6</v>
      </c>
      <c r="C130" s="666" t="s">
        <v>1231</v>
      </c>
      <c r="D130" s="656" t="s">
        <v>1235</v>
      </c>
      <c r="E130" s="517"/>
      <c r="F130" s="517"/>
      <c r="G130" s="517"/>
      <c r="H130" s="517"/>
      <c r="I130" s="517"/>
      <c r="J130" s="517"/>
      <c r="K130" s="517"/>
      <c r="L130" s="517"/>
      <c r="M130" s="517"/>
      <c r="N130" s="517"/>
      <c r="O130" s="517"/>
      <c r="P130" s="517"/>
      <c r="Q130" s="517"/>
      <c r="R130" s="517"/>
      <c r="S130" s="517"/>
      <c r="T130" s="518"/>
      <c r="U130" s="660" t="s">
        <v>1237</v>
      </c>
      <c r="V130" s="661"/>
      <c r="W130" s="658" t="s">
        <v>1240</v>
      </c>
      <c r="X130" s="518"/>
      <c r="Y130" s="662" t="s">
        <v>200</v>
      </c>
      <c r="AB130" s="655" t="s">
        <v>1243</v>
      </c>
      <c r="AC130" s="655" t="s">
        <v>1246</v>
      </c>
      <c r="AD130" s="4"/>
      <c r="AE130" s="4"/>
      <c r="AF130" s="4"/>
      <c r="AG130" s="4"/>
      <c r="AH130" s="4"/>
      <c r="AI130" s="4"/>
      <c r="AJ130" s="6"/>
      <c r="AK130" s="4"/>
      <c r="AL130" s="4"/>
    </row>
    <row r="131" spans="1:38" ht="15.75" customHeight="1" x14ac:dyDescent="0.25">
      <c r="A131" s="555"/>
      <c r="B131" s="463"/>
      <c r="C131" s="463"/>
      <c r="D131" s="291" t="s">
        <v>1247</v>
      </c>
      <c r="E131" s="293" t="s">
        <v>1248</v>
      </c>
      <c r="F131" s="293" t="s">
        <v>1250</v>
      </c>
      <c r="G131" s="293" t="s">
        <v>1248</v>
      </c>
      <c r="H131" s="293" t="s">
        <v>1252</v>
      </c>
      <c r="I131" s="293" t="s">
        <v>1248</v>
      </c>
      <c r="J131" s="293" t="s">
        <v>1253</v>
      </c>
      <c r="K131" s="293" t="s">
        <v>1248</v>
      </c>
      <c r="L131" s="293" t="s">
        <v>1254</v>
      </c>
      <c r="M131" s="293" t="s">
        <v>1255</v>
      </c>
      <c r="N131" s="293" t="s">
        <v>1248</v>
      </c>
      <c r="O131" s="293" t="s">
        <v>1258</v>
      </c>
      <c r="P131" s="293" t="s">
        <v>1248</v>
      </c>
      <c r="Q131" s="293" t="s">
        <v>1259</v>
      </c>
      <c r="R131" s="293" t="s">
        <v>1248</v>
      </c>
      <c r="S131" s="293" t="s">
        <v>1223</v>
      </c>
      <c r="T131" s="296" t="s">
        <v>200</v>
      </c>
      <c r="U131" s="298" t="s">
        <v>1265</v>
      </c>
      <c r="V131" s="299" t="s">
        <v>200</v>
      </c>
      <c r="W131" s="301" t="s">
        <v>1267</v>
      </c>
      <c r="X131" s="302" t="s">
        <v>1268</v>
      </c>
      <c r="Y131" s="526"/>
      <c r="AB131" s="526"/>
      <c r="AC131" s="526"/>
      <c r="AD131" s="4"/>
      <c r="AE131" s="4"/>
      <c r="AF131" s="4"/>
      <c r="AG131" s="4"/>
      <c r="AH131" s="4"/>
      <c r="AI131" s="4"/>
      <c r="AJ131" s="6"/>
      <c r="AK131" s="4"/>
      <c r="AL131" s="4"/>
    </row>
    <row r="132" spans="1:38" ht="15.75" customHeight="1" x14ac:dyDescent="0.25">
      <c r="A132" s="667" t="str">
        <f>IF(ISBLANK('Mapa de Riesgos x Procesos '!K99),"",'Mapa de Riesgos x Procesos '!K99)</f>
        <v/>
      </c>
      <c r="B132" s="336" t="s">
        <v>1271</v>
      </c>
      <c r="C132" s="337">
        <f>IF(ISBLANK('Mapa de Riesgos x Procesos '!Q99),"",'Mapa de Riesgos x Procesos '!Q99)</f>
        <v>1</v>
      </c>
      <c r="D132" s="307"/>
      <c r="E132" s="311" t="str">
        <f>IF(D132=Maestros!$F$2,Maestros!$G$2,IF(D132=Maestros!$F$3,Maestros!$G$3,""))</f>
        <v/>
      </c>
      <c r="F132" s="305"/>
      <c r="G132" s="311" t="str">
        <f>IF(F132=Maestros!$F$4,Maestros!$G$4,IF(F132=Maestros!$F$5,Maestros!$G$5,""))</f>
        <v/>
      </c>
      <c r="H132" s="305"/>
      <c r="I132" s="311" t="str">
        <f t="shared" ref="I132:I136" si="236">IF(H132=$Z$15,$AA$15,IF(H132=$Z$16,$AA$16,""))</f>
        <v/>
      </c>
      <c r="J132" s="305"/>
      <c r="K132" s="311" t="str">
        <f t="shared" ref="K132:K136" si="237">IF(J132=$Z$17,$AA$17,IF(J132=$Z$18,$AA$18,IF(J132=$Z$19,$AA$19,"")))</f>
        <v/>
      </c>
      <c r="L132" s="659" t="str">
        <f>IF(AND(J132="",J133="",J134="",J135="",J136=""),"",
IF(AND(K132=0,J132=$Z$19,COUNTIF(J132:J136,$Z$17)&lt;1,COUNTIF(J132:J136,$Z$18)&lt;1),"",IF(AND(J133=$Z$19,K133=0,J133=$Z$19,COUNTIF(J132:J136,$Z$17)&lt;1,COUNTIF(J132:J136,$Z$18)&lt;1),"",IF(AND(K134=0,J134=$Z$19,COUNTIF(J132:J136,$Z$17)&lt;1,COUNTIF(J132:J136,$Z$18)&lt;1),"",IF(AND(K135=0,J135=$Z$19,COUNTIF(J132:J136,$Z$17)&lt;1,COUNTIF(J132:J136,$Z$18)&lt;1),"",IF(AND(K136=0,J136=$Z$19,COUNTIF(J132:J136,$Z$17)&lt;1,COUNTIF(J132:J136,$Z$18)&lt;1),"",
IF(AND(COUNTIF(J132:J136,$Z$17)&gt;=1,COUNTIF(J132:J136,$Z$18)&gt;=1),"Preventivo - Correctivo",IF(COUNTIF(J132:J136,$Z$17)=COUNTIF(J132:J136,$Z$18),"Preventivo - Correctivo",IF(AND(COUNTIF(J132:J136,$Z$17)&gt;=1,COUNTBLANK(J132:J136)&gt;=1),"Preventivo",IF(AND(COUNTIF(J132:J136,$Z$18)&gt;=1,COUNTBLANK(J132:J136)&gt;=1),"Correctivo",IF(AND(J132=$Z$18,J133=$Z$18,J134=$Z$18,J135=$Z$18,J136=$Z$18),"Correctivo",IF(AND(J132=$Z$17,J133=$Z$17,J134=$Z$17,J135=$Z$17,J136=$Z$17),"Preventivo",IF(AND(COUNTIF(J132:J136,$Z$19)=1,COUNTIF(J132:J136,$Z$18)=4),"Correctivo",IF(AND(COUNTIF(J132:J136,$Z$19)=2,COUNTIF(J132:J136,$Z$18)=3),"Correctivo",IF(AND(COUNTIF(J132:J136,$Z$19)=3,COUNTIF(J132:J136,$Z$18)=2),"Correctivo",IF(AND(COUNTIF(J132:J136,$Z$19)=4,COUNTIF(J132:J136,$Z$18)=1),"Correctivo",IF(AND(COUNTIF(J132:J136,$Z$19)=1,COUNTIF(J132:J136,$Z$17)=4),"Preventivo",IF(AND(COUNTIF(J132:J136,$Z$19)=2,COUNTIF(J132:J136,$Z$17)=3),"Preventivo",IF(AND(COUNTIF(J132:J136,$Z$19)=3,COUNTIF(J132:J136,$Z$17)=2),"Preventivo",IF(AND(COUNTIF(J132:J136,$Z$19)=4,COUNTIF(J132:J136,$Z$17)=1),"Preventivo","")))))))))))))))
)))))</f>
        <v/>
      </c>
      <c r="M132" s="305"/>
      <c r="N132" s="311" t="str">
        <f t="shared" ref="N132:N136" si="238">IF(M132=$Z$20,$AA$20,IF(M132=$Z$21,$AA$21,""))</f>
        <v/>
      </c>
      <c r="O132" s="305"/>
      <c r="P132" s="311" t="str">
        <f t="shared" ref="P132:P136" si="239">IF(O132=$Z$22,$AA$22,IF(O132=$Z$23,$AA$23,""))</f>
        <v/>
      </c>
      <c r="Q132" s="305"/>
      <c r="R132" s="311" t="str">
        <f t="shared" ref="R132:R136" si="240">IF(Q132=$Z$24,$AA$24,IF(Q132=$Z$25,$AA$25,IF(Q132=$Z$26,$AA$26,"")))</f>
        <v/>
      </c>
      <c r="S132" s="311">
        <f t="shared" ref="S132:S136" si="241">SUM(E132,G132,I132,K132,N132,P132,R132)</f>
        <v>0</v>
      </c>
      <c r="T132" s="326" t="str">
        <f t="shared" ref="T132:T136" si="242">IF(E132="","",(IF(S132&gt;=96,$Z$27,IF(AND(S132&lt;=95,S132&gt;=86),$Z$28,IF(S132&lt;=85,$Z$29,"")))))</f>
        <v/>
      </c>
      <c r="U132" s="328"/>
      <c r="V132" s="326" t="str">
        <f t="shared" ref="V132:V136" si="243">IF(U132="","",IF(U132=$Z$30,$Z$27,IF(U132=$Z$31,$Z$28,$Z$29)))</f>
        <v/>
      </c>
      <c r="W132" s="331" t="str">
        <f t="shared" ref="W132:W136" si="244">IF(AND(T132="FUERTE",V132="FUERTE"),"FUERTE",
IF(AND(T132="MODERADO",V132="MODERADO"),"MODERADO",
IF(AND(T132="FUERTE",V132="MODERADO"),"MODERADO",
IF(AND(T132="MODERADO",V132="FUERTE"),"MODERADO",
IF(AND(T132="FUERTE",V132="DEBIL"),"DEBIL",
IF(AND(T132="DEBIL",V132="FUERTE"),"DEBIL",
IF(AND(T132="DEBIL",V132="MODERADO"),"DEBIL",
IF(AND(T132="MODERADO",V132="DEBIL"),"DEBIL",
IF(AND(T132="DEBIL",V132="DEBIL"),"DEBIL","")))))))))</f>
        <v/>
      </c>
      <c r="X132" s="305" t="str">
        <f t="shared" ref="X132:X136" si="245">IF(W132="","",IF(W132=$Z$27,"NO","SI"))</f>
        <v/>
      </c>
      <c r="Y132" s="326" t="str">
        <f t="shared" ref="Y132:Y133" si="246">IF(W132="","",IF(W132="FUERTE",100,IF(W132="MODERADO",60,0)))</f>
        <v/>
      </c>
      <c r="AB132" s="332" t="str">
        <f t="shared" ref="AB132:AB136" si="247">IF(J132="CONTROLAR","",Y132)</f>
        <v/>
      </c>
      <c r="AC132" s="332" t="str">
        <f t="shared" ref="AC132:AC136" si="248">IF(J132="CONTROLAR",Y132,"")</f>
        <v/>
      </c>
      <c r="AD132" s="4"/>
      <c r="AE132" s="4"/>
      <c r="AF132" s="4"/>
      <c r="AG132" s="4"/>
      <c r="AH132" s="4"/>
      <c r="AI132" s="4"/>
      <c r="AJ132" s="6"/>
      <c r="AK132" s="4"/>
      <c r="AL132" s="4"/>
    </row>
    <row r="133" spans="1:38" ht="15.75" customHeight="1" x14ac:dyDescent="0.25">
      <c r="A133" s="553"/>
      <c r="B133" s="336" t="s">
        <v>1304</v>
      </c>
      <c r="C133" s="337">
        <f>IF(ISBLANK('Mapa de Riesgos x Procesos '!Q100),"",'Mapa de Riesgos x Procesos '!Q100)</f>
        <v>2</v>
      </c>
      <c r="D133" s="424"/>
      <c r="E133" s="311" t="str">
        <f>IF(D133=Maestros!$F$2,Maestros!$G$2,IF(D133=Maestros!$F$3,Maestros!$G$3,""))</f>
        <v/>
      </c>
      <c r="F133" s="305"/>
      <c r="G133" s="311" t="str">
        <f>IF(F133=Maestros!$F$4,Maestros!$G$4,IF(F133=Maestros!$F$5,Maestros!$G$5,""))</f>
        <v/>
      </c>
      <c r="H133" s="305"/>
      <c r="I133" s="311" t="str">
        <f t="shared" si="236"/>
        <v/>
      </c>
      <c r="J133" s="305"/>
      <c r="K133" s="311" t="str">
        <f t="shared" si="237"/>
        <v/>
      </c>
      <c r="L133" s="462"/>
      <c r="M133" s="305"/>
      <c r="N133" s="311" t="str">
        <f t="shared" si="238"/>
        <v/>
      </c>
      <c r="O133" s="305"/>
      <c r="P133" s="311" t="str">
        <f t="shared" si="239"/>
        <v/>
      </c>
      <c r="Q133" s="305"/>
      <c r="R133" s="339" t="str">
        <f t="shared" si="240"/>
        <v/>
      </c>
      <c r="S133" s="339">
        <f t="shared" si="241"/>
        <v>0</v>
      </c>
      <c r="T133" s="326" t="str">
        <f t="shared" si="242"/>
        <v/>
      </c>
      <c r="U133" s="374"/>
      <c r="V133" s="332" t="str">
        <f t="shared" si="243"/>
        <v/>
      </c>
      <c r="W133" s="331" t="str">
        <f t="shared" si="244"/>
        <v/>
      </c>
      <c r="X133" s="336" t="str">
        <f t="shared" si="245"/>
        <v/>
      </c>
      <c r="Y133" s="332" t="str">
        <f t="shared" si="246"/>
        <v/>
      </c>
      <c r="AB133" s="332" t="str">
        <f t="shared" si="247"/>
        <v/>
      </c>
      <c r="AC133" s="332" t="str">
        <f t="shared" si="248"/>
        <v/>
      </c>
      <c r="AD133" s="4"/>
      <c r="AE133" s="4"/>
      <c r="AF133" s="4"/>
      <c r="AG133" s="4"/>
      <c r="AH133" s="4"/>
      <c r="AI133" s="4"/>
      <c r="AJ133" s="6"/>
      <c r="AK133" s="4"/>
      <c r="AL133" s="4"/>
    </row>
    <row r="134" spans="1:38" ht="15.75" customHeight="1" x14ac:dyDescent="0.25">
      <c r="A134" s="553"/>
      <c r="B134" s="336" t="s">
        <v>1334</v>
      </c>
      <c r="C134" s="337">
        <f>IF(ISBLANK('Mapa de Riesgos x Procesos '!Q101),"",'Mapa de Riesgos x Procesos '!Q101)</f>
        <v>3</v>
      </c>
      <c r="D134" s="424"/>
      <c r="E134" s="311" t="str">
        <f>IF(D134=Maestros!$F$2,Maestros!$G$2,IF(D134=Maestros!$F$3,Maestros!$G$3,""))</f>
        <v/>
      </c>
      <c r="F134" s="336"/>
      <c r="G134" s="311" t="str">
        <f>IF(F134=Maestros!$F$4,Maestros!$G$4,IF(F134=Maestros!$F$5,Maestros!$G$5,""))</f>
        <v/>
      </c>
      <c r="H134" s="336"/>
      <c r="I134" s="311" t="str">
        <f t="shared" si="236"/>
        <v/>
      </c>
      <c r="J134" s="336"/>
      <c r="K134" s="311" t="str">
        <f t="shared" si="237"/>
        <v/>
      </c>
      <c r="L134" s="462"/>
      <c r="M134" s="336"/>
      <c r="N134" s="311" t="str">
        <f t="shared" si="238"/>
        <v/>
      </c>
      <c r="O134" s="336"/>
      <c r="P134" s="311" t="str">
        <f t="shared" si="239"/>
        <v/>
      </c>
      <c r="Q134" s="336"/>
      <c r="R134" s="339" t="str">
        <f t="shared" si="240"/>
        <v/>
      </c>
      <c r="S134" s="339">
        <f t="shared" si="241"/>
        <v>0</v>
      </c>
      <c r="T134" s="332" t="str">
        <f t="shared" si="242"/>
        <v/>
      </c>
      <c r="U134" s="374"/>
      <c r="V134" s="332" t="str">
        <f t="shared" si="243"/>
        <v/>
      </c>
      <c r="W134" s="331" t="str">
        <f t="shared" si="244"/>
        <v/>
      </c>
      <c r="X134" s="336" t="str">
        <f t="shared" si="245"/>
        <v/>
      </c>
      <c r="Y134" s="332" t="str">
        <f t="shared" ref="Y134:Y136" si="249">IF(W134="","",IF(W134="FUERTE",100,IF(W134="MODERADO",50,0)))</f>
        <v/>
      </c>
      <c r="AB134" s="332" t="str">
        <f t="shared" si="247"/>
        <v/>
      </c>
      <c r="AC134" s="332" t="str">
        <f t="shared" si="248"/>
        <v/>
      </c>
      <c r="AD134" s="4"/>
      <c r="AE134" s="4"/>
      <c r="AF134" s="4"/>
      <c r="AG134" s="4"/>
      <c r="AH134" s="4"/>
      <c r="AI134" s="4"/>
      <c r="AJ134" s="6"/>
      <c r="AK134" s="4"/>
      <c r="AL134" s="4"/>
    </row>
    <row r="135" spans="1:38" ht="15.75" customHeight="1" x14ac:dyDescent="0.25">
      <c r="A135" s="553"/>
      <c r="B135" s="336" t="s">
        <v>1341</v>
      </c>
      <c r="C135" s="337">
        <f>IF(ISBLANK('Mapa de Riesgos x Procesos '!Q102),"",'Mapa de Riesgos x Procesos '!Q102)</f>
        <v>4</v>
      </c>
      <c r="D135" s="424"/>
      <c r="E135" s="311" t="str">
        <f>IF(D135=Maestros!$F$2,Maestros!$G$2,IF(D135=Maestros!$F$3,Maestros!$G$3,""))</f>
        <v/>
      </c>
      <c r="F135" s="336"/>
      <c r="G135" s="311" t="str">
        <f>IF(F135=Maestros!$F$4,Maestros!$G$4,IF(F135=Maestros!$F$5,Maestros!$G$5,""))</f>
        <v/>
      </c>
      <c r="H135" s="336"/>
      <c r="I135" s="311" t="str">
        <f t="shared" si="236"/>
        <v/>
      </c>
      <c r="J135" s="336"/>
      <c r="K135" s="311" t="str">
        <f t="shared" si="237"/>
        <v/>
      </c>
      <c r="L135" s="462"/>
      <c r="M135" s="336"/>
      <c r="N135" s="311" t="str">
        <f t="shared" si="238"/>
        <v/>
      </c>
      <c r="O135" s="336"/>
      <c r="P135" s="311" t="str">
        <f t="shared" si="239"/>
        <v/>
      </c>
      <c r="Q135" s="336"/>
      <c r="R135" s="339" t="str">
        <f t="shared" si="240"/>
        <v/>
      </c>
      <c r="S135" s="339">
        <f t="shared" si="241"/>
        <v>0</v>
      </c>
      <c r="T135" s="332" t="str">
        <f t="shared" si="242"/>
        <v/>
      </c>
      <c r="U135" s="374"/>
      <c r="V135" s="332" t="str">
        <f t="shared" si="243"/>
        <v/>
      </c>
      <c r="W135" s="331" t="str">
        <f t="shared" si="244"/>
        <v/>
      </c>
      <c r="X135" s="336" t="str">
        <f t="shared" si="245"/>
        <v/>
      </c>
      <c r="Y135" s="332" t="str">
        <f t="shared" si="249"/>
        <v/>
      </c>
      <c r="AB135" s="332" t="str">
        <f t="shared" si="247"/>
        <v/>
      </c>
      <c r="AC135" s="332" t="str">
        <f t="shared" si="248"/>
        <v/>
      </c>
      <c r="AD135" s="4"/>
      <c r="AE135" s="4"/>
      <c r="AF135" s="4"/>
      <c r="AG135" s="4"/>
      <c r="AH135" s="4"/>
      <c r="AI135" s="4"/>
      <c r="AJ135" s="6"/>
      <c r="AK135" s="4"/>
      <c r="AL135" s="4"/>
    </row>
    <row r="136" spans="1:38" ht="15.75" customHeight="1" x14ac:dyDescent="0.25">
      <c r="A136" s="553"/>
      <c r="B136" s="336" t="s">
        <v>1349</v>
      </c>
      <c r="C136" s="337">
        <f>IF(ISBLANK('Mapa de Riesgos x Procesos '!Q103),"",'Mapa de Riesgos x Procesos '!Q103)</f>
        <v>5</v>
      </c>
      <c r="D136" s="50"/>
      <c r="E136" s="311" t="str">
        <f>IF(D136=Maestros!$F$2,Maestros!$G$2,IF(D136=Maestros!$F$3,Maestros!$G$3,""))</f>
        <v/>
      </c>
      <c r="F136" s="349"/>
      <c r="G136" s="311" t="str">
        <f>IF(F136=Maestros!$F$4,Maestros!$G$4,IF(F136=Maestros!$F$5,Maestros!$G$5,""))</f>
        <v/>
      </c>
      <c r="H136" s="349"/>
      <c r="I136" s="311" t="str">
        <f t="shared" si="236"/>
        <v/>
      </c>
      <c r="J136" s="349"/>
      <c r="K136" s="311" t="str">
        <f t="shared" si="237"/>
        <v/>
      </c>
      <c r="L136" s="462"/>
      <c r="M136" s="349"/>
      <c r="N136" s="311" t="str">
        <f t="shared" si="238"/>
        <v/>
      </c>
      <c r="O136" s="349"/>
      <c r="P136" s="311" t="str">
        <f t="shared" si="239"/>
        <v/>
      </c>
      <c r="Q136" s="349"/>
      <c r="R136" s="354" t="str">
        <f t="shared" si="240"/>
        <v/>
      </c>
      <c r="S136" s="354">
        <f t="shared" si="241"/>
        <v>0</v>
      </c>
      <c r="T136" s="332" t="str">
        <f t="shared" si="242"/>
        <v/>
      </c>
      <c r="U136" s="425"/>
      <c r="V136" s="355" t="str">
        <f t="shared" si="243"/>
        <v/>
      </c>
      <c r="W136" s="331" t="str">
        <f t="shared" si="244"/>
        <v/>
      </c>
      <c r="X136" s="349" t="str">
        <f t="shared" si="245"/>
        <v/>
      </c>
      <c r="Y136" s="386" t="str">
        <f t="shared" si="249"/>
        <v/>
      </c>
      <c r="AB136" s="332" t="str">
        <f t="shared" si="247"/>
        <v/>
      </c>
      <c r="AC136" s="332" t="str">
        <f t="shared" si="248"/>
        <v/>
      </c>
      <c r="AD136" s="4"/>
      <c r="AE136" s="4"/>
      <c r="AF136" s="4"/>
      <c r="AG136" s="4"/>
      <c r="AH136" s="4"/>
      <c r="AI136" s="4"/>
      <c r="AJ136" s="6"/>
      <c r="AK136" s="4"/>
      <c r="AL136" s="4"/>
    </row>
    <row r="137" spans="1:38" ht="15.75" customHeight="1" x14ac:dyDescent="0.25">
      <c r="A137" s="657" t="s">
        <v>1356</v>
      </c>
      <c r="B137" s="506"/>
      <c r="C137" s="506"/>
      <c r="D137" s="506"/>
      <c r="E137" s="506"/>
      <c r="F137" s="506"/>
      <c r="G137" s="506"/>
      <c r="H137" s="506"/>
      <c r="I137" s="506"/>
      <c r="J137" s="506"/>
      <c r="K137" s="506"/>
      <c r="L137" s="506"/>
      <c r="M137" s="506"/>
      <c r="N137" s="506"/>
      <c r="O137" s="506"/>
      <c r="P137" s="506"/>
      <c r="Q137" s="506"/>
      <c r="R137" s="506"/>
      <c r="S137" s="506"/>
      <c r="T137" s="506"/>
      <c r="U137" s="506"/>
      <c r="V137" s="506"/>
      <c r="W137" s="506"/>
      <c r="X137" s="359" t="str">
        <f>+IF(Y137=100,"Fuerte",IF(AND(Y137&gt;59,Y137&lt;=99),"Moderado","Débil"))</f>
        <v>Débil</v>
      </c>
      <c r="Y137" s="359">
        <f>IFERROR(AVERAGE(Y132:Y136),0)</f>
        <v>0</v>
      </c>
      <c r="AB137" s="359">
        <f t="shared" ref="AB137:AC137" si="250">IFERROR(AVERAGE(AB132:AB136),0)</f>
        <v>0</v>
      </c>
      <c r="AC137" s="390">
        <f t="shared" si="250"/>
        <v>0</v>
      </c>
      <c r="AD137" s="360" t="str">
        <f>+IFERROR(IF(AND(COUNTIF(J132:J136,"PREVENIR ")&gt;0,AVERAGEIF(J132:J136,"PREVENIR ",Y132:Y136)&gt;=$AI$4),"Directamente","No disminuye"),"No disminuye")</f>
        <v>No disminuye</v>
      </c>
      <c r="AE137" s="362" t="str">
        <f>+IF(AC137&gt;=$AI$4,"Directamente",IF(AND(AC137&lt;$AI$4,AB137=100),"Indirectamente",IF(AND(AC137&lt;$AI$4,AB137=0),"No disminuye",IF(AND(AC137&lt;$AI$4,AB137&lt;100,AB137&gt;0),"No disminuye",IF(AND(AC137=0,AB137=100),"Indirectamente",IF(AND(AC137=0,AB137&lt;100),"No disminuye","OJO"))))))</f>
        <v>No disminuye</v>
      </c>
      <c r="AF137" s="362" t="str">
        <f>+X137&amp;AD137&amp;AE137</f>
        <v>DébilNo disminuyeNo disminuye</v>
      </c>
      <c r="AG137" s="4"/>
      <c r="AH137" s="4"/>
      <c r="AI137" s="4"/>
      <c r="AJ137" s="6"/>
      <c r="AK137" s="4"/>
      <c r="AL137" s="4"/>
    </row>
    <row r="138" spans="1:38" ht="15" customHeight="1" x14ac:dyDescent="0.25">
      <c r="A138" s="668" t="s">
        <v>1227</v>
      </c>
      <c r="B138" s="666" t="s">
        <v>6</v>
      </c>
      <c r="C138" s="666" t="s">
        <v>1231</v>
      </c>
      <c r="D138" s="656" t="s">
        <v>1235</v>
      </c>
      <c r="E138" s="517"/>
      <c r="F138" s="517"/>
      <c r="G138" s="517"/>
      <c r="H138" s="517"/>
      <c r="I138" s="517"/>
      <c r="J138" s="517"/>
      <c r="K138" s="517"/>
      <c r="L138" s="517"/>
      <c r="M138" s="517"/>
      <c r="N138" s="517"/>
      <c r="O138" s="517"/>
      <c r="P138" s="517"/>
      <c r="Q138" s="517"/>
      <c r="R138" s="517"/>
      <c r="S138" s="517"/>
      <c r="T138" s="518"/>
      <c r="U138" s="660" t="s">
        <v>1237</v>
      </c>
      <c r="V138" s="661"/>
      <c r="W138" s="658" t="s">
        <v>1240</v>
      </c>
      <c r="X138" s="518"/>
      <c r="Y138" s="662" t="s">
        <v>200</v>
      </c>
      <c r="AB138" s="655" t="s">
        <v>1243</v>
      </c>
      <c r="AC138" s="655" t="s">
        <v>1246</v>
      </c>
      <c r="AD138" s="4"/>
      <c r="AE138" s="4"/>
      <c r="AF138" s="4"/>
      <c r="AG138" s="4"/>
      <c r="AH138" s="4"/>
      <c r="AI138" s="4"/>
      <c r="AJ138" s="6"/>
      <c r="AK138" s="4"/>
      <c r="AL138" s="4"/>
    </row>
    <row r="139" spans="1:38" ht="15.75" customHeight="1" x14ac:dyDescent="0.25">
      <c r="A139" s="555"/>
      <c r="B139" s="463"/>
      <c r="C139" s="463"/>
      <c r="D139" s="291" t="s">
        <v>1247</v>
      </c>
      <c r="E139" s="293" t="s">
        <v>1248</v>
      </c>
      <c r="F139" s="293" t="s">
        <v>1250</v>
      </c>
      <c r="G139" s="293" t="s">
        <v>1248</v>
      </c>
      <c r="H139" s="293" t="s">
        <v>1252</v>
      </c>
      <c r="I139" s="293" t="s">
        <v>1248</v>
      </c>
      <c r="J139" s="293" t="s">
        <v>1253</v>
      </c>
      <c r="K139" s="293" t="s">
        <v>1248</v>
      </c>
      <c r="L139" s="293" t="s">
        <v>1254</v>
      </c>
      <c r="M139" s="293" t="s">
        <v>1255</v>
      </c>
      <c r="N139" s="293" t="s">
        <v>1248</v>
      </c>
      <c r="O139" s="293" t="s">
        <v>1258</v>
      </c>
      <c r="P139" s="293" t="s">
        <v>1248</v>
      </c>
      <c r="Q139" s="293" t="s">
        <v>1259</v>
      </c>
      <c r="R139" s="293" t="s">
        <v>1248</v>
      </c>
      <c r="S139" s="293" t="s">
        <v>1223</v>
      </c>
      <c r="T139" s="296" t="s">
        <v>200</v>
      </c>
      <c r="U139" s="298" t="s">
        <v>1265</v>
      </c>
      <c r="V139" s="299" t="s">
        <v>200</v>
      </c>
      <c r="W139" s="301" t="s">
        <v>1267</v>
      </c>
      <c r="X139" s="302" t="s">
        <v>1268</v>
      </c>
      <c r="Y139" s="526"/>
      <c r="AB139" s="526"/>
      <c r="AC139" s="526"/>
      <c r="AD139" s="4"/>
      <c r="AE139" s="4"/>
      <c r="AF139" s="4"/>
      <c r="AG139" s="4"/>
      <c r="AH139" s="4"/>
      <c r="AI139" s="4"/>
      <c r="AJ139" s="6"/>
      <c r="AK139" s="4"/>
      <c r="AL139" s="4"/>
    </row>
    <row r="140" spans="1:38" ht="15.75" customHeight="1" x14ac:dyDescent="0.25">
      <c r="A140" s="667" t="str">
        <f>IF(ISBLANK('Mapa de Riesgos x Procesos '!K104),"",'Mapa de Riesgos x Procesos '!K104)</f>
        <v/>
      </c>
      <c r="B140" s="336" t="s">
        <v>1271</v>
      </c>
      <c r="C140" s="337">
        <f>IF(ISBLANK('Mapa de Riesgos x Procesos '!Q104),"",'Mapa de Riesgos x Procesos '!Q104)</f>
        <v>1</v>
      </c>
      <c r="D140" s="307"/>
      <c r="E140" s="311" t="str">
        <f>IF(D140=Maestros!$F$2,Maestros!$G$2,IF(D140=Maestros!$F$3,Maestros!$G$3,""))</f>
        <v/>
      </c>
      <c r="F140" s="305"/>
      <c r="G140" s="311" t="str">
        <f>IF(F140=Maestros!$F$4,Maestros!$G$4,IF(F140=Maestros!$F$5,Maestros!$G$5,""))</f>
        <v/>
      </c>
      <c r="H140" s="305"/>
      <c r="I140" s="311" t="str">
        <f t="shared" ref="I140:I144" si="251">IF(H140=$Z$15,$AA$15,IF(H140=$Z$16,$AA$16,""))</f>
        <v/>
      </c>
      <c r="J140" s="305"/>
      <c r="K140" s="311" t="str">
        <f t="shared" ref="K140:K144" si="252">IF(J140=$Z$17,$AA$17,IF(J140=$Z$18,$AA$18,IF(J140=$Z$19,$AA$19,"")))</f>
        <v/>
      </c>
      <c r="L140" s="659" t="str">
        <f>IF(AND(J140="",J141="",J142="",J143="",J144=""),"",
IF(AND(K140=0,J140=$Z$19,COUNTIF(J140:J144,$Z$17)&lt;1,COUNTIF(J140:J144,$Z$18)&lt;1),"",IF(AND(J141=$Z$19,K141=0,J141=$Z$19,COUNTIF(J140:J144,$Z$17)&lt;1,COUNTIF(J140:J144,$Z$18)&lt;1),"",IF(AND(K142=0,J142=$Z$19,COUNTIF(J140:J144,$Z$17)&lt;1,COUNTIF(J140:J144,$Z$18)&lt;1),"",IF(AND(K143=0,J143=$Z$19,COUNTIF(J140:J144,$Z$17)&lt;1,COUNTIF(J140:J144,$Z$18)&lt;1),"",IF(AND(K144=0,J144=$Z$19,COUNTIF(J140:J144,$Z$17)&lt;1,COUNTIF(J140:J144,$Z$18)&lt;1),"",
IF(AND(COUNTIF(J140:J144,$Z$17)&gt;=1,COUNTIF(J140:J144,$Z$18)&gt;=1),"Preventivo - Correctivo",IF(COUNTIF(J140:J144,$Z$17)=COUNTIF(J140:J144,$Z$18),"Preventivo - Correctivo",IF(AND(COUNTIF(J140:J144,$Z$17)&gt;=1,COUNTBLANK(J140:J144)&gt;=1),"Preventivo",IF(AND(COUNTIF(J140:J144,$Z$18)&gt;=1,COUNTBLANK(J140:J144)&gt;=1),"Correctivo",IF(AND(J140=$Z$18,J141=$Z$18,J142=$Z$18,J143=$Z$18,J144=$Z$18),"Correctivo",IF(AND(J140=$Z$17,J141=$Z$17,J142=$Z$17,J143=$Z$17,J144=$Z$17),"Preventivo",IF(AND(COUNTIF(J140:J144,$Z$19)=1,COUNTIF(J140:J144,$Z$18)=4),"Correctivo",IF(AND(COUNTIF(J140:J144,$Z$19)=2,COUNTIF(J140:J144,$Z$18)=3),"Correctivo",IF(AND(COUNTIF(J140:J144,$Z$19)=3,COUNTIF(J140:J144,$Z$18)=2),"Correctivo",IF(AND(COUNTIF(J140:J144,$Z$19)=4,COUNTIF(J140:J144,$Z$18)=1),"Correctivo",IF(AND(COUNTIF(J140:J144,$Z$19)=1,COUNTIF(J140:J144,$Z$17)=4),"Preventivo",IF(AND(COUNTIF(J140:J144,$Z$19)=2,COUNTIF(J140:J144,$Z$17)=3),"Preventivo",IF(AND(COUNTIF(J140:J144,$Z$19)=3,COUNTIF(J140:J144,$Z$17)=2),"Preventivo",IF(AND(COUNTIF(J140:J144,$Z$19)=4,COUNTIF(J140:J144,$Z$17)=1),"Preventivo","")))))))))))))))
)))))</f>
        <v/>
      </c>
      <c r="M140" s="305"/>
      <c r="N140" s="311" t="str">
        <f t="shared" ref="N140:N144" si="253">IF(M140=$Z$20,$AA$20,IF(M140=$Z$21,$AA$21,""))</f>
        <v/>
      </c>
      <c r="O140" s="305"/>
      <c r="P140" s="311" t="str">
        <f t="shared" ref="P140:P144" si="254">IF(O140=$Z$22,$AA$22,IF(O140=$Z$23,$AA$23,""))</f>
        <v/>
      </c>
      <c r="Q140" s="305"/>
      <c r="R140" s="311" t="str">
        <f t="shared" ref="R140:R144" si="255">IF(Q140=$Z$24,$AA$24,IF(Q140=$Z$25,$AA$25,IF(Q140=$Z$26,$AA$26,"")))</f>
        <v/>
      </c>
      <c r="S140" s="311">
        <f t="shared" ref="S140:S144" si="256">SUM(E140,G140,I140,K140,N140,P140,R140)</f>
        <v>0</v>
      </c>
      <c r="T140" s="326" t="str">
        <f t="shared" ref="T140:T144" si="257">IF(E140="","",(IF(S140&gt;=96,$Z$27,IF(AND(S140&lt;=95,S140&gt;=86),$Z$28,IF(S140&lt;=85,$Z$29,"")))))</f>
        <v/>
      </c>
      <c r="U140" s="328"/>
      <c r="V140" s="326" t="str">
        <f t="shared" ref="V140:V144" si="258">IF(U140="","",IF(U140=$Z$30,$Z$27,IF(U140=$Z$31,$Z$28,$Z$29)))</f>
        <v/>
      </c>
      <c r="W140" s="331" t="str">
        <f t="shared" ref="W140:W144" si="259">IF(AND(T140="FUERTE",V140="FUERTE"),"FUERTE",
IF(AND(T140="MODERADO",V140="MODERADO"),"MODERADO",
IF(AND(T140="FUERTE",V140="MODERADO"),"MODERADO",
IF(AND(T140="MODERADO",V140="FUERTE"),"MODERADO",
IF(AND(T140="FUERTE",V140="DEBIL"),"DEBIL",
IF(AND(T140="DEBIL",V140="FUERTE"),"DEBIL",
IF(AND(T140="DEBIL",V140="MODERADO"),"DEBIL",
IF(AND(T140="MODERADO",V140="DEBIL"),"DEBIL",
IF(AND(T140="DEBIL",V140="DEBIL"),"DEBIL","")))))))))</f>
        <v/>
      </c>
      <c r="X140" s="305" t="str">
        <f t="shared" ref="X140:X144" si="260">IF(W140="","",IF(W140=$Z$27,"NO","SI"))</f>
        <v/>
      </c>
      <c r="Y140" s="326" t="str">
        <f t="shared" ref="Y140:Y141" si="261">IF(W140="","",IF(W140="FUERTE",100,IF(W140="MODERADO",60,0)))</f>
        <v/>
      </c>
      <c r="AB140" s="332" t="str">
        <f t="shared" ref="AB140:AB144" si="262">IF(J140="CONTROLAR","",Y140)</f>
        <v/>
      </c>
      <c r="AC140" s="332" t="str">
        <f t="shared" ref="AC140:AC144" si="263">IF(J140="CONTROLAR",Y140,"")</f>
        <v/>
      </c>
      <c r="AD140" s="4"/>
      <c r="AE140" s="4"/>
      <c r="AF140" s="4"/>
      <c r="AG140" s="4"/>
      <c r="AH140" s="4"/>
      <c r="AI140" s="4"/>
      <c r="AJ140" s="6"/>
      <c r="AK140" s="4"/>
      <c r="AL140" s="4"/>
    </row>
    <row r="141" spans="1:38" ht="15.75" customHeight="1" x14ac:dyDescent="0.25">
      <c r="A141" s="553"/>
      <c r="B141" s="336" t="s">
        <v>1304</v>
      </c>
      <c r="C141" s="337">
        <f>IF(ISBLANK('Mapa de Riesgos x Procesos '!Q105),"",'Mapa de Riesgos x Procesos '!Q105)</f>
        <v>2</v>
      </c>
      <c r="D141" s="424"/>
      <c r="E141" s="311" t="str">
        <f>IF(D141=Maestros!$F$2,Maestros!$G$2,IF(D141=Maestros!$F$3,Maestros!$G$3,""))</f>
        <v/>
      </c>
      <c r="F141" s="305"/>
      <c r="G141" s="311" t="str">
        <f>IF(F141=Maestros!$F$4,Maestros!$G$4,IF(F141=Maestros!$F$5,Maestros!$G$5,""))</f>
        <v/>
      </c>
      <c r="H141" s="305"/>
      <c r="I141" s="311" t="str">
        <f t="shared" si="251"/>
        <v/>
      </c>
      <c r="J141" s="305"/>
      <c r="K141" s="311" t="str">
        <f t="shared" si="252"/>
        <v/>
      </c>
      <c r="L141" s="462"/>
      <c r="M141" s="305"/>
      <c r="N141" s="311" t="str">
        <f t="shared" si="253"/>
        <v/>
      </c>
      <c r="O141" s="305"/>
      <c r="P141" s="311" t="str">
        <f t="shared" si="254"/>
        <v/>
      </c>
      <c r="Q141" s="305"/>
      <c r="R141" s="339" t="str">
        <f t="shared" si="255"/>
        <v/>
      </c>
      <c r="S141" s="339">
        <f t="shared" si="256"/>
        <v>0</v>
      </c>
      <c r="T141" s="326" t="str">
        <f t="shared" si="257"/>
        <v/>
      </c>
      <c r="U141" s="374"/>
      <c r="V141" s="332" t="str">
        <f t="shared" si="258"/>
        <v/>
      </c>
      <c r="W141" s="331" t="str">
        <f t="shared" si="259"/>
        <v/>
      </c>
      <c r="X141" s="336" t="str">
        <f t="shared" si="260"/>
        <v/>
      </c>
      <c r="Y141" s="332" t="str">
        <f t="shared" si="261"/>
        <v/>
      </c>
      <c r="AB141" s="332" t="str">
        <f t="shared" si="262"/>
        <v/>
      </c>
      <c r="AC141" s="332" t="str">
        <f t="shared" si="263"/>
        <v/>
      </c>
      <c r="AD141" s="4"/>
      <c r="AE141" s="4"/>
      <c r="AF141" s="4"/>
      <c r="AG141" s="4"/>
      <c r="AH141" s="4"/>
      <c r="AI141" s="4"/>
      <c r="AJ141" s="6"/>
      <c r="AK141" s="4"/>
      <c r="AL141" s="4"/>
    </row>
    <row r="142" spans="1:38" ht="15.75" customHeight="1" x14ac:dyDescent="0.25">
      <c r="A142" s="553"/>
      <c r="B142" s="336" t="s">
        <v>1334</v>
      </c>
      <c r="C142" s="337">
        <f>IF(ISBLANK('Mapa de Riesgos x Procesos '!Q106),"",'Mapa de Riesgos x Procesos '!Q106)</f>
        <v>3</v>
      </c>
      <c r="D142" s="424"/>
      <c r="E142" s="311" t="str">
        <f>IF(D142=Maestros!$F$2,Maestros!$G$2,IF(D142=Maestros!$F$3,Maestros!$G$3,""))</f>
        <v/>
      </c>
      <c r="F142" s="336"/>
      <c r="G142" s="311" t="str">
        <f>IF(F142=Maestros!$F$4,Maestros!$G$4,IF(F142=Maestros!$F$5,Maestros!$G$5,""))</f>
        <v/>
      </c>
      <c r="H142" s="336"/>
      <c r="I142" s="311" t="str">
        <f t="shared" si="251"/>
        <v/>
      </c>
      <c r="J142" s="336"/>
      <c r="K142" s="311" t="str">
        <f t="shared" si="252"/>
        <v/>
      </c>
      <c r="L142" s="462"/>
      <c r="M142" s="336"/>
      <c r="N142" s="311" t="str">
        <f t="shared" si="253"/>
        <v/>
      </c>
      <c r="O142" s="336"/>
      <c r="P142" s="311" t="str">
        <f t="shared" si="254"/>
        <v/>
      </c>
      <c r="Q142" s="336"/>
      <c r="R142" s="339" t="str">
        <f t="shared" si="255"/>
        <v/>
      </c>
      <c r="S142" s="339">
        <f t="shared" si="256"/>
        <v>0</v>
      </c>
      <c r="T142" s="332" t="str">
        <f t="shared" si="257"/>
        <v/>
      </c>
      <c r="U142" s="374"/>
      <c r="V142" s="332" t="str">
        <f t="shared" si="258"/>
        <v/>
      </c>
      <c r="W142" s="331" t="str">
        <f t="shared" si="259"/>
        <v/>
      </c>
      <c r="X142" s="336" t="str">
        <f t="shared" si="260"/>
        <v/>
      </c>
      <c r="Y142" s="332" t="str">
        <f t="shared" ref="Y142:Y144" si="264">IF(W142="","",IF(W142="FUERTE",100,IF(W142="MODERADO",50,0)))</f>
        <v/>
      </c>
      <c r="AB142" s="332" t="str">
        <f t="shared" si="262"/>
        <v/>
      </c>
      <c r="AC142" s="332" t="str">
        <f t="shared" si="263"/>
        <v/>
      </c>
      <c r="AD142" s="4"/>
      <c r="AE142" s="4"/>
      <c r="AF142" s="4"/>
      <c r="AG142" s="4"/>
      <c r="AH142" s="4"/>
      <c r="AI142" s="4"/>
      <c r="AJ142" s="6"/>
      <c r="AK142" s="4"/>
      <c r="AL142" s="4"/>
    </row>
    <row r="143" spans="1:38" ht="15.75" customHeight="1" x14ac:dyDescent="0.25">
      <c r="A143" s="553"/>
      <c r="B143" s="336" t="s">
        <v>1341</v>
      </c>
      <c r="C143" s="337">
        <f>IF(ISBLANK('Mapa de Riesgos x Procesos '!Q107),"",'Mapa de Riesgos x Procesos '!Q107)</f>
        <v>4</v>
      </c>
      <c r="D143" s="424"/>
      <c r="E143" s="311" t="str">
        <f>IF(D143=Maestros!$F$2,Maestros!$G$2,IF(D143=Maestros!$F$3,Maestros!$G$3,""))</f>
        <v/>
      </c>
      <c r="F143" s="336"/>
      <c r="G143" s="311" t="str">
        <f>IF(F143=Maestros!$F$4,Maestros!$G$4,IF(F143=Maestros!$F$5,Maestros!$G$5,""))</f>
        <v/>
      </c>
      <c r="H143" s="336"/>
      <c r="I143" s="311" t="str">
        <f t="shared" si="251"/>
        <v/>
      </c>
      <c r="J143" s="336"/>
      <c r="K143" s="311" t="str">
        <f t="shared" si="252"/>
        <v/>
      </c>
      <c r="L143" s="462"/>
      <c r="M143" s="336"/>
      <c r="N143" s="311" t="str">
        <f t="shared" si="253"/>
        <v/>
      </c>
      <c r="O143" s="336"/>
      <c r="P143" s="311" t="str">
        <f t="shared" si="254"/>
        <v/>
      </c>
      <c r="Q143" s="336"/>
      <c r="R143" s="339" t="str">
        <f t="shared" si="255"/>
        <v/>
      </c>
      <c r="S143" s="339">
        <f t="shared" si="256"/>
        <v>0</v>
      </c>
      <c r="T143" s="332" t="str">
        <f t="shared" si="257"/>
        <v/>
      </c>
      <c r="U143" s="374"/>
      <c r="V143" s="332" t="str">
        <f t="shared" si="258"/>
        <v/>
      </c>
      <c r="W143" s="331" t="str">
        <f t="shared" si="259"/>
        <v/>
      </c>
      <c r="X143" s="336" t="str">
        <f t="shared" si="260"/>
        <v/>
      </c>
      <c r="Y143" s="332" t="str">
        <f t="shared" si="264"/>
        <v/>
      </c>
      <c r="AB143" s="332" t="str">
        <f t="shared" si="262"/>
        <v/>
      </c>
      <c r="AC143" s="332" t="str">
        <f t="shared" si="263"/>
        <v/>
      </c>
      <c r="AD143" s="4"/>
      <c r="AE143" s="4"/>
      <c r="AF143" s="4"/>
      <c r="AG143" s="4"/>
      <c r="AH143" s="4"/>
      <c r="AI143" s="4"/>
      <c r="AJ143" s="6"/>
      <c r="AK143" s="4"/>
      <c r="AL143" s="4"/>
    </row>
    <row r="144" spans="1:38" ht="15.75" customHeight="1" x14ac:dyDescent="0.25">
      <c r="A144" s="553"/>
      <c r="B144" s="336" t="s">
        <v>1349</v>
      </c>
      <c r="C144" s="337">
        <f>IF(ISBLANK('Mapa de Riesgos x Procesos '!Q108),"",'Mapa de Riesgos x Procesos '!Q108)</f>
        <v>5</v>
      </c>
      <c r="D144" s="50"/>
      <c r="E144" s="311" t="str">
        <f>IF(D144=Maestros!$F$2,Maestros!$G$2,IF(D144=Maestros!$F$3,Maestros!$G$3,""))</f>
        <v/>
      </c>
      <c r="F144" s="349"/>
      <c r="G144" s="311" t="str">
        <f>IF(F144=Maestros!$F$4,Maestros!$G$4,IF(F144=Maestros!$F$5,Maestros!$G$5,""))</f>
        <v/>
      </c>
      <c r="H144" s="349"/>
      <c r="I144" s="311" t="str">
        <f t="shared" si="251"/>
        <v/>
      </c>
      <c r="J144" s="349"/>
      <c r="K144" s="311" t="str">
        <f t="shared" si="252"/>
        <v/>
      </c>
      <c r="L144" s="462"/>
      <c r="M144" s="349"/>
      <c r="N144" s="311" t="str">
        <f t="shared" si="253"/>
        <v/>
      </c>
      <c r="O144" s="349"/>
      <c r="P144" s="311" t="str">
        <f t="shared" si="254"/>
        <v/>
      </c>
      <c r="Q144" s="349"/>
      <c r="R144" s="354" t="str">
        <f t="shared" si="255"/>
        <v/>
      </c>
      <c r="S144" s="354">
        <f t="shared" si="256"/>
        <v>0</v>
      </c>
      <c r="T144" s="332" t="str">
        <f t="shared" si="257"/>
        <v/>
      </c>
      <c r="U144" s="425"/>
      <c r="V144" s="355" t="str">
        <f t="shared" si="258"/>
        <v/>
      </c>
      <c r="W144" s="331" t="str">
        <f t="shared" si="259"/>
        <v/>
      </c>
      <c r="X144" s="349" t="str">
        <f t="shared" si="260"/>
        <v/>
      </c>
      <c r="Y144" s="386" t="str">
        <f t="shared" si="264"/>
        <v/>
      </c>
      <c r="AB144" s="332" t="str">
        <f t="shared" si="262"/>
        <v/>
      </c>
      <c r="AC144" s="332" t="str">
        <f t="shared" si="263"/>
        <v/>
      </c>
      <c r="AD144" s="4"/>
      <c r="AE144" s="4"/>
      <c r="AF144" s="4"/>
      <c r="AG144" s="4"/>
      <c r="AH144" s="4"/>
      <c r="AI144" s="4"/>
      <c r="AJ144" s="6"/>
      <c r="AK144" s="4"/>
      <c r="AL144" s="4"/>
    </row>
    <row r="145" spans="1:38" ht="15.75" customHeight="1" x14ac:dyDescent="0.25">
      <c r="A145" s="657" t="s">
        <v>1356</v>
      </c>
      <c r="B145" s="506"/>
      <c r="C145" s="506"/>
      <c r="D145" s="506"/>
      <c r="E145" s="506"/>
      <c r="F145" s="506"/>
      <c r="G145" s="506"/>
      <c r="H145" s="506"/>
      <c r="I145" s="506"/>
      <c r="J145" s="506"/>
      <c r="K145" s="506"/>
      <c r="L145" s="506"/>
      <c r="M145" s="506"/>
      <c r="N145" s="506"/>
      <c r="O145" s="506"/>
      <c r="P145" s="506"/>
      <c r="Q145" s="506"/>
      <c r="R145" s="506"/>
      <c r="S145" s="506"/>
      <c r="T145" s="506"/>
      <c r="U145" s="506"/>
      <c r="V145" s="506"/>
      <c r="W145" s="506"/>
      <c r="X145" s="359" t="str">
        <f>+IF(Y145=100,"Fuerte",IF(AND(Y145&gt;59,Y145&lt;=99),"Moderado","Débil"))</f>
        <v>Débil</v>
      </c>
      <c r="Y145" s="359">
        <f>IFERROR(AVERAGE(Y140:Y144),0)</f>
        <v>0</v>
      </c>
      <c r="AB145" s="359">
        <f t="shared" ref="AB145:AC145" si="265">IFERROR(AVERAGE(AB140:AB144),0)</f>
        <v>0</v>
      </c>
      <c r="AC145" s="390">
        <f t="shared" si="265"/>
        <v>0</v>
      </c>
      <c r="AD145" s="360" t="str">
        <f>+IFERROR(IF(AND(COUNTIF(J140:J144,"PREVENIR ")&gt;0,AVERAGEIF(J140:J144,"PREVENIR ",Y140:Y144)&gt;=$AI$4),"Directamente","No disminuye"),"No disminuye")</f>
        <v>No disminuye</v>
      </c>
      <c r="AE145" s="362" t="str">
        <f>+IF(AC145&gt;=$AI$4,"Directamente",IF(AND(AC145&lt;$AI$4,AB145=100),"Indirectamente",IF(AND(AC145&lt;$AI$4,AB145=0),"No disminuye",IF(AND(AC145&lt;$AI$4,AB145&lt;100,AB145&gt;0),"No disminuye",IF(AND(AC145=0,AB145=100),"Indirectamente",IF(AND(AC145=0,AB145&lt;100),"No disminuye","OJO"))))))</f>
        <v>No disminuye</v>
      </c>
      <c r="AF145" s="362" t="str">
        <f>+X145&amp;AD145&amp;AE145</f>
        <v>DébilNo disminuyeNo disminuye</v>
      </c>
      <c r="AG145" s="4"/>
      <c r="AH145" s="4"/>
      <c r="AI145" s="4"/>
      <c r="AJ145" s="6"/>
      <c r="AK145" s="4"/>
      <c r="AL145" s="4"/>
    </row>
    <row r="146" spans="1:38" ht="15" customHeight="1" x14ac:dyDescent="0.25">
      <c r="A146" s="668" t="s">
        <v>1227</v>
      </c>
      <c r="B146" s="666" t="s">
        <v>6</v>
      </c>
      <c r="C146" s="666" t="s">
        <v>1231</v>
      </c>
      <c r="D146" s="656" t="s">
        <v>1235</v>
      </c>
      <c r="E146" s="517"/>
      <c r="F146" s="517"/>
      <c r="G146" s="517"/>
      <c r="H146" s="517"/>
      <c r="I146" s="517"/>
      <c r="J146" s="517"/>
      <c r="K146" s="517"/>
      <c r="L146" s="517"/>
      <c r="M146" s="517"/>
      <c r="N146" s="517"/>
      <c r="O146" s="517"/>
      <c r="P146" s="517"/>
      <c r="Q146" s="517"/>
      <c r="R146" s="517"/>
      <c r="S146" s="517"/>
      <c r="T146" s="518"/>
      <c r="U146" s="660" t="s">
        <v>1237</v>
      </c>
      <c r="V146" s="661"/>
      <c r="W146" s="658" t="s">
        <v>1240</v>
      </c>
      <c r="X146" s="518"/>
      <c r="Y146" s="662" t="s">
        <v>200</v>
      </c>
      <c r="AB146" s="655" t="s">
        <v>1243</v>
      </c>
      <c r="AC146" s="655" t="s">
        <v>1246</v>
      </c>
      <c r="AD146" s="4"/>
      <c r="AE146" s="4"/>
      <c r="AF146" s="4"/>
      <c r="AG146" s="4"/>
      <c r="AH146" s="4"/>
      <c r="AI146" s="4"/>
      <c r="AJ146" s="6"/>
      <c r="AK146" s="4"/>
      <c r="AL146" s="4"/>
    </row>
    <row r="147" spans="1:38" ht="15.75" customHeight="1" x14ac:dyDescent="0.25">
      <c r="A147" s="555"/>
      <c r="B147" s="463"/>
      <c r="C147" s="463"/>
      <c r="D147" s="291" t="s">
        <v>1247</v>
      </c>
      <c r="E147" s="293" t="s">
        <v>1248</v>
      </c>
      <c r="F147" s="293" t="s">
        <v>1250</v>
      </c>
      <c r="G147" s="293" t="s">
        <v>1248</v>
      </c>
      <c r="H147" s="293" t="s">
        <v>1252</v>
      </c>
      <c r="I147" s="293" t="s">
        <v>1248</v>
      </c>
      <c r="J147" s="293" t="s">
        <v>1253</v>
      </c>
      <c r="K147" s="293" t="s">
        <v>1248</v>
      </c>
      <c r="L147" s="293" t="s">
        <v>1254</v>
      </c>
      <c r="M147" s="293" t="s">
        <v>1255</v>
      </c>
      <c r="N147" s="293" t="s">
        <v>1248</v>
      </c>
      <c r="O147" s="293" t="s">
        <v>1258</v>
      </c>
      <c r="P147" s="293" t="s">
        <v>1248</v>
      </c>
      <c r="Q147" s="293" t="s">
        <v>1259</v>
      </c>
      <c r="R147" s="293" t="s">
        <v>1248</v>
      </c>
      <c r="S147" s="293" t="s">
        <v>1223</v>
      </c>
      <c r="T147" s="296" t="s">
        <v>200</v>
      </c>
      <c r="U147" s="298" t="s">
        <v>1265</v>
      </c>
      <c r="V147" s="299" t="s">
        <v>200</v>
      </c>
      <c r="W147" s="301" t="s">
        <v>1267</v>
      </c>
      <c r="X147" s="302" t="s">
        <v>1268</v>
      </c>
      <c r="Y147" s="526"/>
      <c r="AB147" s="526"/>
      <c r="AC147" s="526"/>
      <c r="AD147" s="4"/>
      <c r="AE147" s="4"/>
      <c r="AF147" s="4"/>
      <c r="AG147" s="4"/>
      <c r="AH147" s="4"/>
      <c r="AI147" s="4"/>
      <c r="AJ147" s="6"/>
      <c r="AK147" s="4"/>
      <c r="AL147" s="4"/>
    </row>
    <row r="148" spans="1:38" ht="15.75" customHeight="1" x14ac:dyDescent="0.25">
      <c r="A148" s="667" t="str">
        <f>IF(ISBLANK('Mapa de Riesgos x Procesos '!K109),"",'Mapa de Riesgos x Procesos '!K109)</f>
        <v/>
      </c>
      <c r="B148" s="336" t="s">
        <v>1271</v>
      </c>
      <c r="C148" s="337">
        <f>IF(ISBLANK('Mapa de Riesgos x Procesos '!Q109),"",'Mapa de Riesgos x Procesos '!Q109)</f>
        <v>1</v>
      </c>
      <c r="D148" s="307"/>
      <c r="E148" s="311" t="str">
        <f>IF(D148=Maestros!$F$2,Maestros!$G$2,IF(D148=Maestros!$F$3,Maestros!$G$3,""))</f>
        <v/>
      </c>
      <c r="F148" s="305"/>
      <c r="G148" s="311" t="str">
        <f>IF(F148=Maestros!$F$4,Maestros!$G$4,IF(F148=Maestros!$F$5,Maestros!$G$5,""))</f>
        <v/>
      </c>
      <c r="H148" s="305"/>
      <c r="I148" s="311" t="str">
        <f t="shared" ref="I148:I152" si="266">IF(H148=$Z$15,$AA$15,IF(H148=$Z$16,$AA$16,""))</f>
        <v/>
      </c>
      <c r="J148" s="305"/>
      <c r="K148" s="311" t="str">
        <f t="shared" ref="K148:K152" si="267">IF(J148=$Z$17,$AA$17,IF(J148=$Z$18,$AA$18,IF(J148=$Z$19,$AA$19,"")))</f>
        <v/>
      </c>
      <c r="L148" s="659" t="str">
        <f>IF(AND(J148="",J149="",J150="",J151="",J152=""),"",
IF(AND(K148=0,J148=$Z$19,COUNTIF(J148:J152,$Z$17)&lt;1,COUNTIF(J148:J152,$Z$18)&lt;1),"",IF(AND(J149=$Z$19,K149=0,J149=$Z$19,COUNTIF(J148:J152,$Z$17)&lt;1,COUNTIF(J148:J152,$Z$18)&lt;1),"",IF(AND(K150=0,J150=$Z$19,COUNTIF(J148:J152,$Z$17)&lt;1,COUNTIF(J148:J152,$Z$18)&lt;1),"",IF(AND(K151=0,J151=$Z$19,COUNTIF(J148:J152,$Z$17)&lt;1,COUNTIF(J148:J152,$Z$18)&lt;1),"",IF(AND(K152=0,J152=$Z$19,COUNTIF(J148:J152,$Z$17)&lt;1,COUNTIF(J148:J152,$Z$18)&lt;1),"",
IF(AND(COUNTIF(J148:J152,$Z$17)&gt;=1,COUNTIF(J148:J152,$Z$18)&gt;=1),"Preventivo - Correctivo",IF(COUNTIF(J148:J152,$Z$17)=COUNTIF(J148:J152,$Z$18),"Preventivo - Correctivo",IF(AND(COUNTIF(J148:J152,$Z$17)&gt;=1,COUNTBLANK(J148:J152)&gt;=1),"Preventivo",IF(AND(COUNTIF(J148:J152,$Z$18)&gt;=1,COUNTBLANK(J148:J152)&gt;=1),"Correctivo",IF(AND(J148=$Z$18,J149=$Z$18,J150=$Z$18,J151=$Z$18,J152=$Z$18),"Correctivo",IF(AND(J148=$Z$17,J149=$Z$17,J150=$Z$17,J151=$Z$17,J152=$Z$17),"Preventivo",IF(AND(COUNTIF(J148:J152,$Z$19)=1,COUNTIF(J148:J152,$Z$18)=4),"Correctivo",IF(AND(COUNTIF(J148:J152,$Z$19)=2,COUNTIF(J148:J152,$Z$18)=3),"Correctivo",IF(AND(COUNTIF(J148:J152,$Z$19)=3,COUNTIF(J148:J152,$Z$18)=2),"Correctivo",IF(AND(COUNTIF(J148:J152,$Z$19)=4,COUNTIF(J148:J152,$Z$18)=1),"Correctivo",IF(AND(COUNTIF(J148:J152,$Z$19)=1,COUNTIF(J148:J152,$Z$17)=4),"Preventivo",IF(AND(COUNTIF(J148:J152,$Z$19)=2,COUNTIF(J148:J152,$Z$17)=3),"Preventivo",IF(AND(COUNTIF(J148:J152,$Z$19)=3,COUNTIF(J148:J152,$Z$17)=2),"Preventivo",IF(AND(COUNTIF(J148:J152,$Z$19)=4,COUNTIF(J148:J152,$Z$17)=1),"Preventivo","")))))))))))))))
)))))</f>
        <v/>
      </c>
      <c r="M148" s="305"/>
      <c r="N148" s="311" t="str">
        <f t="shared" ref="N148:N152" si="268">IF(M148=$Z$20,$AA$20,IF(M148=$Z$21,$AA$21,""))</f>
        <v/>
      </c>
      <c r="O148" s="305"/>
      <c r="P148" s="311" t="str">
        <f t="shared" ref="P148:P152" si="269">IF(O148=$Z$22,$AA$22,IF(O148=$Z$23,$AA$23,""))</f>
        <v/>
      </c>
      <c r="Q148" s="305"/>
      <c r="R148" s="311" t="str">
        <f t="shared" ref="R148:R152" si="270">IF(Q148=$Z$24,$AA$24,IF(Q148=$Z$25,$AA$25,IF(Q148=$Z$26,$AA$26,"")))</f>
        <v/>
      </c>
      <c r="S148" s="311">
        <f t="shared" ref="S148:S152" si="271">SUM(E148,G148,I148,K148,N148,P148,R148)</f>
        <v>0</v>
      </c>
      <c r="T148" s="326" t="str">
        <f t="shared" ref="T148:T152" si="272">IF(E148="","",(IF(S148&gt;=96,$Z$27,IF(AND(S148&lt;=95,S148&gt;=86),$Z$28,IF(S148&lt;=85,$Z$29,"")))))</f>
        <v/>
      </c>
      <c r="U148" s="328"/>
      <c r="V148" s="326" t="str">
        <f t="shared" ref="V148:V152" si="273">IF(U148="","",IF(U148=$Z$30,$Z$27,IF(U148=$Z$31,$Z$28,$Z$29)))</f>
        <v/>
      </c>
      <c r="W148" s="331" t="str">
        <f t="shared" ref="W148:W152" si="274">IF(AND(T148="FUERTE",V148="FUERTE"),"FUERTE",
IF(AND(T148="MODERADO",V148="MODERADO"),"MODERADO",
IF(AND(T148="FUERTE",V148="MODERADO"),"MODERADO",
IF(AND(T148="MODERADO",V148="FUERTE"),"MODERADO",
IF(AND(T148="FUERTE",V148="DEBIL"),"DEBIL",
IF(AND(T148="DEBIL",V148="FUERTE"),"DEBIL",
IF(AND(T148="DEBIL",V148="MODERADO"),"DEBIL",
IF(AND(T148="MODERADO",V148="DEBIL"),"DEBIL",
IF(AND(T148="DEBIL",V148="DEBIL"),"DEBIL","")))))))))</f>
        <v/>
      </c>
      <c r="X148" s="305" t="str">
        <f t="shared" ref="X148:X152" si="275">IF(W148="","",IF(W148=$Z$27,"NO","SI"))</f>
        <v/>
      </c>
      <c r="Y148" s="326" t="str">
        <f t="shared" ref="Y148:Y149" si="276">IF(W148="","",IF(W148="FUERTE",100,IF(W148="MODERADO",60,0)))</f>
        <v/>
      </c>
      <c r="AB148" s="332" t="str">
        <f t="shared" ref="AB148:AB152" si="277">IF(J148="CONTROLAR","",Y148)</f>
        <v/>
      </c>
      <c r="AC148" s="332" t="str">
        <f t="shared" ref="AC148:AC152" si="278">IF(J148="CONTROLAR",Y148,"")</f>
        <v/>
      </c>
      <c r="AD148" s="4"/>
      <c r="AE148" s="4"/>
      <c r="AF148" s="4"/>
      <c r="AG148" s="4"/>
      <c r="AH148" s="4"/>
      <c r="AI148" s="4"/>
      <c r="AJ148" s="6"/>
      <c r="AK148" s="4"/>
      <c r="AL148" s="4"/>
    </row>
    <row r="149" spans="1:38" ht="15.75" customHeight="1" x14ac:dyDescent="0.25">
      <c r="A149" s="553"/>
      <c r="B149" s="336" t="s">
        <v>1304</v>
      </c>
      <c r="C149" s="337">
        <f>IF(ISBLANK('Mapa de Riesgos x Procesos '!Q110),"",'Mapa de Riesgos x Procesos '!Q110)</f>
        <v>2</v>
      </c>
      <c r="D149" s="424"/>
      <c r="E149" s="311" t="str">
        <f>IF(D149=Maestros!$F$2,Maestros!$G$2,IF(D149=Maestros!$F$3,Maestros!$G$3,""))</f>
        <v/>
      </c>
      <c r="F149" s="305"/>
      <c r="G149" s="311" t="str">
        <f>IF(F149=Maestros!$F$4,Maestros!$G$4,IF(F149=Maestros!$F$5,Maestros!$G$5,""))</f>
        <v/>
      </c>
      <c r="H149" s="305"/>
      <c r="I149" s="311" t="str">
        <f t="shared" si="266"/>
        <v/>
      </c>
      <c r="J149" s="305"/>
      <c r="K149" s="311" t="str">
        <f t="shared" si="267"/>
        <v/>
      </c>
      <c r="L149" s="462"/>
      <c r="M149" s="305"/>
      <c r="N149" s="311" t="str">
        <f t="shared" si="268"/>
        <v/>
      </c>
      <c r="O149" s="305"/>
      <c r="P149" s="311" t="str">
        <f t="shared" si="269"/>
        <v/>
      </c>
      <c r="Q149" s="305"/>
      <c r="R149" s="339" t="str">
        <f t="shared" si="270"/>
        <v/>
      </c>
      <c r="S149" s="339">
        <f t="shared" si="271"/>
        <v>0</v>
      </c>
      <c r="T149" s="326" t="str">
        <f t="shared" si="272"/>
        <v/>
      </c>
      <c r="U149" s="374"/>
      <c r="V149" s="332" t="str">
        <f t="shared" si="273"/>
        <v/>
      </c>
      <c r="W149" s="331" t="str">
        <f t="shared" si="274"/>
        <v/>
      </c>
      <c r="X149" s="336" t="str">
        <f t="shared" si="275"/>
        <v/>
      </c>
      <c r="Y149" s="332" t="str">
        <f t="shared" si="276"/>
        <v/>
      </c>
      <c r="AB149" s="332" t="str">
        <f t="shared" si="277"/>
        <v/>
      </c>
      <c r="AC149" s="332" t="str">
        <f t="shared" si="278"/>
        <v/>
      </c>
      <c r="AD149" s="4"/>
      <c r="AE149" s="4"/>
      <c r="AF149" s="4"/>
      <c r="AG149" s="4"/>
      <c r="AH149" s="4"/>
      <c r="AI149" s="4"/>
      <c r="AJ149" s="6"/>
      <c r="AK149" s="4"/>
      <c r="AL149" s="4"/>
    </row>
    <row r="150" spans="1:38" ht="15.75" customHeight="1" x14ac:dyDescent="0.25">
      <c r="A150" s="553"/>
      <c r="B150" s="336" t="s">
        <v>1334</v>
      </c>
      <c r="C150" s="337">
        <f>IF(ISBLANK('Mapa de Riesgos x Procesos '!Q111),"",'Mapa de Riesgos x Procesos '!Q111)</f>
        <v>3</v>
      </c>
      <c r="D150" s="424"/>
      <c r="E150" s="311" t="str">
        <f>IF(D150=Maestros!$F$2,Maestros!$G$2,IF(D150=Maestros!$F$3,Maestros!$G$3,""))</f>
        <v/>
      </c>
      <c r="F150" s="336"/>
      <c r="G150" s="311" t="str">
        <f>IF(F150=Maestros!$F$4,Maestros!$G$4,IF(F150=Maestros!$F$5,Maestros!$G$5,""))</f>
        <v/>
      </c>
      <c r="H150" s="336"/>
      <c r="I150" s="311" t="str">
        <f t="shared" si="266"/>
        <v/>
      </c>
      <c r="J150" s="336"/>
      <c r="K150" s="311" t="str">
        <f t="shared" si="267"/>
        <v/>
      </c>
      <c r="L150" s="462"/>
      <c r="M150" s="336"/>
      <c r="N150" s="311" t="str">
        <f t="shared" si="268"/>
        <v/>
      </c>
      <c r="O150" s="336"/>
      <c r="P150" s="311" t="str">
        <f t="shared" si="269"/>
        <v/>
      </c>
      <c r="Q150" s="336"/>
      <c r="R150" s="339" t="str">
        <f t="shared" si="270"/>
        <v/>
      </c>
      <c r="S150" s="339">
        <f t="shared" si="271"/>
        <v>0</v>
      </c>
      <c r="T150" s="332" t="str">
        <f t="shared" si="272"/>
        <v/>
      </c>
      <c r="U150" s="374"/>
      <c r="V150" s="332" t="str">
        <f t="shared" si="273"/>
        <v/>
      </c>
      <c r="W150" s="331" t="str">
        <f t="shared" si="274"/>
        <v/>
      </c>
      <c r="X150" s="336" t="str">
        <f t="shared" si="275"/>
        <v/>
      </c>
      <c r="Y150" s="332" t="str">
        <f t="shared" ref="Y150:Y152" si="279">IF(W150="","",IF(W150="FUERTE",100,IF(W150="MODERADO",50,0)))</f>
        <v/>
      </c>
      <c r="AB150" s="332" t="str">
        <f t="shared" si="277"/>
        <v/>
      </c>
      <c r="AC150" s="332" t="str">
        <f t="shared" si="278"/>
        <v/>
      </c>
      <c r="AD150" s="4"/>
      <c r="AE150" s="4"/>
      <c r="AF150" s="4"/>
      <c r="AG150" s="4"/>
      <c r="AH150" s="4"/>
      <c r="AI150" s="4"/>
      <c r="AJ150" s="6"/>
      <c r="AK150" s="4"/>
      <c r="AL150" s="4"/>
    </row>
    <row r="151" spans="1:38" ht="15.75" customHeight="1" x14ac:dyDescent="0.25">
      <c r="A151" s="553"/>
      <c r="B151" s="336" t="s">
        <v>1341</v>
      </c>
      <c r="C151" s="337">
        <f>IF(ISBLANK('Mapa de Riesgos x Procesos '!Q112),"",'Mapa de Riesgos x Procesos '!Q112)</f>
        <v>4</v>
      </c>
      <c r="D151" s="424"/>
      <c r="E151" s="311" t="str">
        <f>IF(D151=Maestros!$F$2,Maestros!$G$2,IF(D151=Maestros!$F$3,Maestros!$G$3,""))</f>
        <v/>
      </c>
      <c r="F151" s="336"/>
      <c r="G151" s="311" t="str">
        <f>IF(F151=Maestros!$F$4,Maestros!$G$4,IF(F151=Maestros!$F$5,Maestros!$G$5,""))</f>
        <v/>
      </c>
      <c r="H151" s="336"/>
      <c r="I151" s="311" t="str">
        <f t="shared" si="266"/>
        <v/>
      </c>
      <c r="J151" s="336"/>
      <c r="K151" s="311" t="str">
        <f t="shared" si="267"/>
        <v/>
      </c>
      <c r="L151" s="462"/>
      <c r="M151" s="336"/>
      <c r="N151" s="311" t="str">
        <f t="shared" si="268"/>
        <v/>
      </c>
      <c r="O151" s="336"/>
      <c r="P151" s="311" t="str">
        <f t="shared" si="269"/>
        <v/>
      </c>
      <c r="Q151" s="336"/>
      <c r="R151" s="339" t="str">
        <f t="shared" si="270"/>
        <v/>
      </c>
      <c r="S151" s="339">
        <f t="shared" si="271"/>
        <v>0</v>
      </c>
      <c r="T151" s="332" t="str">
        <f t="shared" si="272"/>
        <v/>
      </c>
      <c r="U151" s="374"/>
      <c r="V151" s="332" t="str">
        <f t="shared" si="273"/>
        <v/>
      </c>
      <c r="W151" s="331" t="str">
        <f t="shared" si="274"/>
        <v/>
      </c>
      <c r="X151" s="336" t="str">
        <f t="shared" si="275"/>
        <v/>
      </c>
      <c r="Y151" s="332" t="str">
        <f t="shared" si="279"/>
        <v/>
      </c>
      <c r="AB151" s="332" t="str">
        <f t="shared" si="277"/>
        <v/>
      </c>
      <c r="AC151" s="332" t="str">
        <f t="shared" si="278"/>
        <v/>
      </c>
      <c r="AD151" s="4"/>
      <c r="AE151" s="4"/>
      <c r="AF151" s="4"/>
      <c r="AG151" s="4"/>
      <c r="AH151" s="4"/>
      <c r="AI151" s="4"/>
      <c r="AJ151" s="6"/>
      <c r="AK151" s="4"/>
      <c r="AL151" s="4"/>
    </row>
    <row r="152" spans="1:38" ht="15.75" customHeight="1" x14ac:dyDescent="0.25">
      <c r="A152" s="553"/>
      <c r="B152" s="336" t="s">
        <v>1349</v>
      </c>
      <c r="C152" s="337">
        <f>IF(ISBLANK('Mapa de Riesgos x Procesos '!Q113),"",'Mapa de Riesgos x Procesos '!Q113)</f>
        <v>5</v>
      </c>
      <c r="D152" s="50"/>
      <c r="E152" s="311" t="str">
        <f>IF(D152=Maestros!$F$2,Maestros!$G$2,IF(D152=Maestros!$F$3,Maestros!$G$3,""))</f>
        <v/>
      </c>
      <c r="F152" s="349"/>
      <c r="G152" s="311" t="str">
        <f>IF(F152=Maestros!$F$4,Maestros!$G$4,IF(F152=Maestros!$F$5,Maestros!$G$5,""))</f>
        <v/>
      </c>
      <c r="H152" s="349"/>
      <c r="I152" s="311" t="str">
        <f t="shared" si="266"/>
        <v/>
      </c>
      <c r="J152" s="349"/>
      <c r="K152" s="311" t="str">
        <f t="shared" si="267"/>
        <v/>
      </c>
      <c r="L152" s="462"/>
      <c r="M152" s="349"/>
      <c r="N152" s="311" t="str">
        <f t="shared" si="268"/>
        <v/>
      </c>
      <c r="O152" s="349"/>
      <c r="P152" s="311" t="str">
        <f t="shared" si="269"/>
        <v/>
      </c>
      <c r="Q152" s="349"/>
      <c r="R152" s="354" t="str">
        <f t="shared" si="270"/>
        <v/>
      </c>
      <c r="S152" s="354">
        <f t="shared" si="271"/>
        <v>0</v>
      </c>
      <c r="T152" s="332" t="str">
        <f t="shared" si="272"/>
        <v/>
      </c>
      <c r="U152" s="425"/>
      <c r="V152" s="355" t="str">
        <f t="shared" si="273"/>
        <v/>
      </c>
      <c r="W152" s="331" t="str">
        <f t="shared" si="274"/>
        <v/>
      </c>
      <c r="X152" s="349" t="str">
        <f t="shared" si="275"/>
        <v/>
      </c>
      <c r="Y152" s="386" t="str">
        <f t="shared" si="279"/>
        <v/>
      </c>
      <c r="AB152" s="332" t="str">
        <f t="shared" si="277"/>
        <v/>
      </c>
      <c r="AC152" s="332" t="str">
        <f t="shared" si="278"/>
        <v/>
      </c>
      <c r="AD152" s="4"/>
      <c r="AE152" s="4"/>
      <c r="AF152" s="4"/>
      <c r="AG152" s="4"/>
      <c r="AH152" s="4"/>
      <c r="AI152" s="4"/>
      <c r="AJ152" s="6"/>
      <c r="AK152" s="4"/>
      <c r="AL152" s="4"/>
    </row>
    <row r="153" spans="1:38" ht="15.75" customHeight="1" x14ac:dyDescent="0.25">
      <c r="A153" s="657" t="s">
        <v>1356</v>
      </c>
      <c r="B153" s="506"/>
      <c r="C153" s="506"/>
      <c r="D153" s="506"/>
      <c r="E153" s="506"/>
      <c r="F153" s="506"/>
      <c r="G153" s="506"/>
      <c r="H153" s="506"/>
      <c r="I153" s="506"/>
      <c r="J153" s="506"/>
      <c r="K153" s="506"/>
      <c r="L153" s="506"/>
      <c r="M153" s="506"/>
      <c r="N153" s="506"/>
      <c r="O153" s="506"/>
      <c r="P153" s="506"/>
      <c r="Q153" s="506"/>
      <c r="R153" s="506"/>
      <c r="S153" s="506"/>
      <c r="T153" s="506"/>
      <c r="U153" s="506"/>
      <c r="V153" s="506"/>
      <c r="W153" s="506"/>
      <c r="X153" s="359" t="str">
        <f>+IF(Y153=100,"Fuerte",IF(AND(Y153&gt;59,Y153&lt;=99),"Moderado","Débil"))</f>
        <v>Débil</v>
      </c>
      <c r="Y153" s="359">
        <f>IFERROR(AVERAGE(Y148:Y152),0)</f>
        <v>0</v>
      </c>
      <c r="AB153" s="359">
        <f t="shared" ref="AB153:AC153" si="280">IFERROR(AVERAGE(AB148:AB152),0)</f>
        <v>0</v>
      </c>
      <c r="AC153" s="390">
        <f t="shared" si="280"/>
        <v>0</v>
      </c>
      <c r="AD153" s="360" t="str">
        <f>+IFERROR(IF(AND(COUNTIF(J148:J152,"PREVENIR ")&gt;0,AVERAGEIF(J148:J152,"PREVENIR ",Y148:Y152)&gt;=$AI$4),"Directamente","No disminuye"),"No disminuye")</f>
        <v>No disminuye</v>
      </c>
      <c r="AE153" s="362" t="str">
        <f>+IF(AC153&gt;=$AI$4,"Directamente",IF(AND(AC153&lt;$AI$4,AB153=100),"Indirectamente",IF(AND(AC153&lt;$AI$4,AB153=0),"No disminuye",IF(AND(AC153&lt;$AI$4,AB153&lt;100,AB153&gt;0),"No disminuye",IF(AND(AC153=0,AB153=100),"Indirectamente",IF(AND(AC153=0,AB153&lt;100),"No disminuye","OJO"))))))</f>
        <v>No disminuye</v>
      </c>
      <c r="AF153" s="362" t="str">
        <f>+X153&amp;AD153&amp;AE153</f>
        <v>DébilNo disminuyeNo disminuye</v>
      </c>
      <c r="AG153" s="4"/>
      <c r="AH153" s="4"/>
      <c r="AI153" s="4"/>
      <c r="AJ153" s="6"/>
      <c r="AK153" s="4"/>
      <c r="AL153" s="4"/>
    </row>
    <row r="154" spans="1:38" ht="15" customHeight="1" x14ac:dyDescent="0.25">
      <c r="A154" s="668" t="s">
        <v>1227</v>
      </c>
      <c r="B154" s="666" t="s">
        <v>6</v>
      </c>
      <c r="C154" s="666" t="s">
        <v>1231</v>
      </c>
      <c r="D154" s="656" t="s">
        <v>1235</v>
      </c>
      <c r="E154" s="517"/>
      <c r="F154" s="517"/>
      <c r="G154" s="517"/>
      <c r="H154" s="517"/>
      <c r="I154" s="517"/>
      <c r="J154" s="517"/>
      <c r="K154" s="517"/>
      <c r="L154" s="517"/>
      <c r="M154" s="517"/>
      <c r="N154" s="517"/>
      <c r="O154" s="517"/>
      <c r="P154" s="517"/>
      <c r="Q154" s="517"/>
      <c r="R154" s="517"/>
      <c r="S154" s="517"/>
      <c r="T154" s="518"/>
      <c r="U154" s="660" t="s">
        <v>1237</v>
      </c>
      <c r="V154" s="661"/>
      <c r="W154" s="658" t="s">
        <v>1240</v>
      </c>
      <c r="X154" s="518"/>
      <c r="Y154" s="662" t="s">
        <v>200</v>
      </c>
      <c r="AB154" s="655" t="s">
        <v>1243</v>
      </c>
      <c r="AC154" s="655" t="s">
        <v>1246</v>
      </c>
      <c r="AD154" s="4"/>
      <c r="AE154" s="4"/>
      <c r="AF154" s="4"/>
      <c r="AG154" s="4"/>
      <c r="AH154" s="4"/>
      <c r="AI154" s="4"/>
      <c r="AJ154" s="6"/>
      <c r="AK154" s="4"/>
      <c r="AL154" s="4"/>
    </row>
    <row r="155" spans="1:38" ht="15.75" customHeight="1" x14ac:dyDescent="0.25">
      <c r="A155" s="555"/>
      <c r="B155" s="463"/>
      <c r="C155" s="463"/>
      <c r="D155" s="291" t="s">
        <v>1247</v>
      </c>
      <c r="E155" s="293" t="s">
        <v>1248</v>
      </c>
      <c r="F155" s="293" t="s">
        <v>1250</v>
      </c>
      <c r="G155" s="293" t="s">
        <v>1248</v>
      </c>
      <c r="H155" s="293" t="s">
        <v>1252</v>
      </c>
      <c r="I155" s="293" t="s">
        <v>1248</v>
      </c>
      <c r="J155" s="293" t="s">
        <v>1253</v>
      </c>
      <c r="K155" s="293" t="s">
        <v>1248</v>
      </c>
      <c r="L155" s="293" t="s">
        <v>1254</v>
      </c>
      <c r="M155" s="293" t="s">
        <v>1255</v>
      </c>
      <c r="N155" s="293" t="s">
        <v>1248</v>
      </c>
      <c r="O155" s="293" t="s">
        <v>1258</v>
      </c>
      <c r="P155" s="293" t="s">
        <v>1248</v>
      </c>
      <c r="Q155" s="293" t="s">
        <v>1259</v>
      </c>
      <c r="R155" s="293" t="s">
        <v>1248</v>
      </c>
      <c r="S155" s="293" t="s">
        <v>1223</v>
      </c>
      <c r="T155" s="296" t="s">
        <v>200</v>
      </c>
      <c r="U155" s="298" t="s">
        <v>1265</v>
      </c>
      <c r="V155" s="299" t="s">
        <v>200</v>
      </c>
      <c r="W155" s="301" t="s">
        <v>1267</v>
      </c>
      <c r="X155" s="302" t="s">
        <v>1268</v>
      </c>
      <c r="Y155" s="526"/>
      <c r="AB155" s="526"/>
      <c r="AC155" s="526"/>
      <c r="AD155" s="4"/>
      <c r="AE155" s="4"/>
      <c r="AF155" s="4"/>
      <c r="AG155" s="4"/>
      <c r="AH155" s="4"/>
      <c r="AI155" s="4"/>
      <c r="AJ155" s="6"/>
      <c r="AK155" s="4"/>
      <c r="AL155" s="4"/>
    </row>
    <row r="156" spans="1:38" ht="15.75" customHeight="1" x14ac:dyDescent="0.25">
      <c r="A156" s="667" t="str">
        <f>IF(ISBLANK('Mapa de Riesgos x Procesos '!K114),"",'Mapa de Riesgos x Procesos '!K114)</f>
        <v/>
      </c>
      <c r="B156" s="336" t="s">
        <v>1271</v>
      </c>
      <c r="C156" s="337">
        <f>IF(ISBLANK('Mapa de Riesgos x Procesos '!Q114),"",'Mapa de Riesgos x Procesos '!Q114)</f>
        <v>1</v>
      </c>
      <c r="D156" s="307"/>
      <c r="E156" s="311" t="str">
        <f>IF(D156=Maestros!$F$2,Maestros!$G$2,IF(D156=Maestros!$F$3,Maestros!$G$3,""))</f>
        <v/>
      </c>
      <c r="F156" s="305"/>
      <c r="G156" s="311" t="str">
        <f>IF(F156=Maestros!$F$4,Maestros!$G$4,IF(F156=Maestros!$F$5,Maestros!$G$5,""))</f>
        <v/>
      </c>
      <c r="H156" s="305"/>
      <c r="I156" s="311" t="str">
        <f t="shared" ref="I156:I160" si="281">IF(H156=$Z$15,$AA$15,IF(H156=$Z$16,$AA$16,""))</f>
        <v/>
      </c>
      <c r="J156" s="305"/>
      <c r="K156" s="311" t="str">
        <f t="shared" ref="K156:K160" si="282">IF(J156=$Z$17,$AA$17,IF(J156=$Z$18,$AA$18,IF(J156=$Z$19,$AA$19,"")))</f>
        <v/>
      </c>
      <c r="L156" s="659" t="str">
        <f>IF(AND(J156="",J157="",J158="",J159="",J160=""),"",
IF(AND(K156=0,J156=$Z$19,COUNTIF(J156:J160,$Z$17)&lt;1,COUNTIF(J156:J160,$Z$18)&lt;1),"",IF(AND(J157=$Z$19,K157=0,J157=$Z$19,COUNTIF(J156:J160,$Z$17)&lt;1,COUNTIF(J156:J160,$Z$18)&lt;1),"",IF(AND(K158=0,J158=$Z$19,COUNTIF(J156:J160,$Z$17)&lt;1,COUNTIF(J156:J160,$Z$18)&lt;1),"",IF(AND(K159=0,J159=$Z$19,COUNTIF(J156:J160,$Z$17)&lt;1,COUNTIF(J156:J160,$Z$18)&lt;1),"",IF(AND(K160=0,J160=$Z$19,COUNTIF(J156:J160,$Z$17)&lt;1,COUNTIF(J156:J160,$Z$18)&lt;1),"",
IF(AND(COUNTIF(J156:J160,$Z$17)&gt;=1,COUNTIF(J156:J160,$Z$18)&gt;=1),"Preventivo - Correctivo",IF(COUNTIF(J156:J160,$Z$17)=COUNTIF(J156:J160,$Z$18),"Preventivo - Correctivo",IF(AND(COUNTIF(J156:J160,$Z$17)&gt;=1,COUNTBLANK(J156:J160)&gt;=1),"Preventivo",IF(AND(COUNTIF(J156:J160,$Z$18)&gt;=1,COUNTBLANK(J156:J160)&gt;=1),"Correctivo",IF(AND(J156=$Z$18,J157=$Z$18,J158=$Z$18,J159=$Z$18,J160=$Z$18),"Correctivo",IF(AND(J156=$Z$17,J157=$Z$17,J158=$Z$17,J159=$Z$17,J160=$Z$17),"Preventivo",IF(AND(COUNTIF(J156:J160,$Z$19)=1,COUNTIF(J156:J160,$Z$18)=4),"Correctivo",IF(AND(COUNTIF(J156:J160,$Z$19)=2,COUNTIF(J156:J160,$Z$18)=3),"Correctivo",IF(AND(COUNTIF(J156:J160,$Z$19)=3,COUNTIF(J156:J160,$Z$18)=2),"Correctivo",IF(AND(COUNTIF(J156:J160,$Z$19)=4,COUNTIF(J156:J160,$Z$18)=1),"Correctivo",IF(AND(COUNTIF(J156:J160,$Z$19)=1,COUNTIF(J156:J160,$Z$17)=4),"Preventivo",IF(AND(COUNTIF(J156:J160,$Z$19)=2,COUNTIF(J156:J160,$Z$17)=3),"Preventivo",IF(AND(COUNTIF(J156:J160,$Z$19)=3,COUNTIF(J156:J160,$Z$17)=2),"Preventivo",IF(AND(COUNTIF(J156:J160,$Z$19)=4,COUNTIF(J156:J160,$Z$17)=1),"Preventivo","")))))))))))))))
)))))</f>
        <v/>
      </c>
      <c r="M156" s="305"/>
      <c r="N156" s="311" t="str">
        <f t="shared" ref="N156:N160" si="283">IF(M156=$Z$20,$AA$20,IF(M156=$Z$21,$AA$21,""))</f>
        <v/>
      </c>
      <c r="O156" s="305"/>
      <c r="P156" s="311" t="str">
        <f t="shared" ref="P156:P160" si="284">IF(O156=$Z$22,$AA$22,IF(O156=$Z$23,$AA$23,""))</f>
        <v/>
      </c>
      <c r="Q156" s="305"/>
      <c r="R156" s="311" t="str">
        <f t="shared" ref="R156:R160" si="285">IF(Q156=$Z$24,$AA$24,IF(Q156=$Z$25,$AA$25,IF(Q156=$Z$26,$AA$26,"")))</f>
        <v/>
      </c>
      <c r="S156" s="311">
        <f t="shared" ref="S156:S160" si="286">SUM(E156,G156,I156,K156,N156,P156,R156)</f>
        <v>0</v>
      </c>
      <c r="T156" s="326" t="str">
        <f t="shared" ref="T156:T160" si="287">IF(E156="","",(IF(S156&gt;=96,$Z$27,IF(AND(S156&lt;=95,S156&gt;=86),$Z$28,IF(S156&lt;=85,$Z$29,"")))))</f>
        <v/>
      </c>
      <c r="U156" s="328"/>
      <c r="V156" s="326" t="str">
        <f t="shared" ref="V156:V160" si="288">IF(U156="","",IF(U156=$Z$30,$Z$27,IF(U156=$Z$31,$Z$28,$Z$29)))</f>
        <v/>
      </c>
      <c r="W156" s="331" t="str">
        <f t="shared" ref="W156:W160" si="289">IF(AND(T156="FUERTE",V156="FUERTE"),"FUERTE",
IF(AND(T156="MODERADO",V156="MODERADO"),"MODERADO",
IF(AND(T156="FUERTE",V156="MODERADO"),"MODERADO",
IF(AND(T156="MODERADO",V156="FUERTE"),"MODERADO",
IF(AND(T156="FUERTE",V156="DEBIL"),"DEBIL",
IF(AND(T156="DEBIL",V156="FUERTE"),"DEBIL",
IF(AND(T156="DEBIL",V156="MODERADO"),"DEBIL",
IF(AND(T156="MODERADO",V156="DEBIL"),"DEBIL",
IF(AND(T156="DEBIL",V156="DEBIL"),"DEBIL","")))))))))</f>
        <v/>
      </c>
      <c r="X156" s="305" t="str">
        <f t="shared" ref="X156:X160" si="290">IF(W156="","",IF(W156=$Z$27,"NO","SI"))</f>
        <v/>
      </c>
      <c r="Y156" s="326" t="str">
        <f t="shared" ref="Y156:Y157" si="291">IF(W156="","",IF(W156="FUERTE",100,IF(W156="MODERADO",60,0)))</f>
        <v/>
      </c>
      <c r="AB156" s="332" t="str">
        <f t="shared" ref="AB156:AB160" si="292">IF(J156="CONTROLAR","",Y156)</f>
        <v/>
      </c>
      <c r="AC156" s="332" t="str">
        <f t="shared" ref="AC156:AC160" si="293">IF(J156="CONTROLAR",Y156,"")</f>
        <v/>
      </c>
      <c r="AD156" s="4"/>
      <c r="AE156" s="4"/>
      <c r="AF156" s="4"/>
      <c r="AG156" s="4"/>
      <c r="AH156" s="4"/>
      <c r="AI156" s="4"/>
      <c r="AJ156" s="6"/>
      <c r="AK156" s="4"/>
      <c r="AL156" s="4"/>
    </row>
    <row r="157" spans="1:38" ht="15.75" customHeight="1" x14ac:dyDescent="0.25">
      <c r="A157" s="553"/>
      <c r="B157" s="336" t="s">
        <v>1304</v>
      </c>
      <c r="C157" s="337">
        <f>IF(ISBLANK('Mapa de Riesgos x Procesos '!Q115),"",'Mapa de Riesgos x Procesos '!Q115)</f>
        <v>2</v>
      </c>
      <c r="D157" s="424"/>
      <c r="E157" s="311" t="str">
        <f>IF(D157=Maestros!$F$2,Maestros!$G$2,IF(D157=Maestros!$F$3,Maestros!$G$3,""))</f>
        <v/>
      </c>
      <c r="F157" s="305"/>
      <c r="G157" s="311" t="str">
        <f>IF(F157=Maestros!$F$4,Maestros!$G$4,IF(F157=Maestros!$F$5,Maestros!$G$5,""))</f>
        <v/>
      </c>
      <c r="H157" s="305"/>
      <c r="I157" s="311" t="str">
        <f t="shared" si="281"/>
        <v/>
      </c>
      <c r="J157" s="305"/>
      <c r="K157" s="311" t="str">
        <f t="shared" si="282"/>
        <v/>
      </c>
      <c r="L157" s="462"/>
      <c r="M157" s="305"/>
      <c r="N157" s="311" t="str">
        <f t="shared" si="283"/>
        <v/>
      </c>
      <c r="O157" s="305"/>
      <c r="P157" s="311" t="str">
        <f t="shared" si="284"/>
        <v/>
      </c>
      <c r="Q157" s="305"/>
      <c r="R157" s="339" t="str">
        <f t="shared" si="285"/>
        <v/>
      </c>
      <c r="S157" s="339">
        <f t="shared" si="286"/>
        <v>0</v>
      </c>
      <c r="T157" s="326" t="str">
        <f t="shared" si="287"/>
        <v/>
      </c>
      <c r="U157" s="374"/>
      <c r="V157" s="332" t="str">
        <f t="shared" si="288"/>
        <v/>
      </c>
      <c r="W157" s="331" t="str">
        <f t="shared" si="289"/>
        <v/>
      </c>
      <c r="X157" s="336" t="str">
        <f t="shared" si="290"/>
        <v/>
      </c>
      <c r="Y157" s="332" t="str">
        <f t="shared" si="291"/>
        <v/>
      </c>
      <c r="AB157" s="332" t="str">
        <f t="shared" si="292"/>
        <v/>
      </c>
      <c r="AC157" s="332" t="str">
        <f t="shared" si="293"/>
        <v/>
      </c>
      <c r="AD157" s="4"/>
      <c r="AE157" s="4"/>
      <c r="AF157" s="4"/>
      <c r="AG157" s="4"/>
      <c r="AH157" s="4"/>
      <c r="AI157" s="4"/>
      <c r="AJ157" s="6"/>
      <c r="AK157" s="4"/>
      <c r="AL157" s="4"/>
    </row>
    <row r="158" spans="1:38" ht="15.75" customHeight="1" x14ac:dyDescent="0.25">
      <c r="A158" s="553"/>
      <c r="B158" s="336" t="s">
        <v>1334</v>
      </c>
      <c r="C158" s="337">
        <f>IF(ISBLANK('Mapa de Riesgos x Procesos '!Q116),"",'Mapa de Riesgos x Procesos '!Q116)</f>
        <v>3</v>
      </c>
      <c r="D158" s="424"/>
      <c r="E158" s="311" t="str">
        <f>IF(D158=Maestros!$F$2,Maestros!$G$2,IF(D158=Maestros!$F$3,Maestros!$G$3,""))</f>
        <v/>
      </c>
      <c r="F158" s="336"/>
      <c r="G158" s="311" t="str">
        <f>IF(F158=Maestros!$F$4,Maestros!$G$4,IF(F158=Maestros!$F$5,Maestros!$G$5,""))</f>
        <v/>
      </c>
      <c r="H158" s="336"/>
      <c r="I158" s="311" t="str">
        <f t="shared" si="281"/>
        <v/>
      </c>
      <c r="J158" s="336"/>
      <c r="K158" s="311" t="str">
        <f t="shared" si="282"/>
        <v/>
      </c>
      <c r="L158" s="462"/>
      <c r="M158" s="336"/>
      <c r="N158" s="311" t="str">
        <f t="shared" si="283"/>
        <v/>
      </c>
      <c r="O158" s="336"/>
      <c r="P158" s="311" t="str">
        <f t="shared" si="284"/>
        <v/>
      </c>
      <c r="Q158" s="336"/>
      <c r="R158" s="339" t="str">
        <f t="shared" si="285"/>
        <v/>
      </c>
      <c r="S158" s="339">
        <f t="shared" si="286"/>
        <v>0</v>
      </c>
      <c r="T158" s="332" t="str">
        <f t="shared" si="287"/>
        <v/>
      </c>
      <c r="U158" s="374"/>
      <c r="V158" s="332" t="str">
        <f t="shared" si="288"/>
        <v/>
      </c>
      <c r="W158" s="331" t="str">
        <f t="shared" si="289"/>
        <v/>
      </c>
      <c r="X158" s="336" t="str">
        <f t="shared" si="290"/>
        <v/>
      </c>
      <c r="Y158" s="332" t="str">
        <f t="shared" ref="Y158:Y160" si="294">IF(W158="","",IF(W158="FUERTE",100,IF(W158="MODERADO",50,0)))</f>
        <v/>
      </c>
      <c r="AB158" s="332" t="str">
        <f t="shared" si="292"/>
        <v/>
      </c>
      <c r="AC158" s="332" t="str">
        <f t="shared" si="293"/>
        <v/>
      </c>
      <c r="AD158" s="4"/>
      <c r="AE158" s="4"/>
      <c r="AF158" s="4"/>
      <c r="AG158" s="4"/>
      <c r="AH158" s="4"/>
      <c r="AI158" s="4"/>
      <c r="AJ158" s="6"/>
      <c r="AK158" s="4"/>
      <c r="AL158" s="4"/>
    </row>
    <row r="159" spans="1:38" ht="15.75" customHeight="1" x14ac:dyDescent="0.25">
      <c r="A159" s="553"/>
      <c r="B159" s="336" t="s">
        <v>1341</v>
      </c>
      <c r="C159" s="337">
        <f>IF(ISBLANK('Mapa de Riesgos x Procesos '!Q117),"",'Mapa de Riesgos x Procesos '!Q117)</f>
        <v>4</v>
      </c>
      <c r="D159" s="424"/>
      <c r="E159" s="311" t="str">
        <f>IF(D159=Maestros!$F$2,Maestros!$G$2,IF(D159=Maestros!$F$3,Maestros!$G$3,""))</f>
        <v/>
      </c>
      <c r="F159" s="336"/>
      <c r="G159" s="311" t="str">
        <f>IF(F159=Maestros!$F$4,Maestros!$G$4,IF(F159=Maestros!$F$5,Maestros!$G$5,""))</f>
        <v/>
      </c>
      <c r="H159" s="336"/>
      <c r="I159" s="311" t="str">
        <f t="shared" si="281"/>
        <v/>
      </c>
      <c r="J159" s="336"/>
      <c r="K159" s="311" t="str">
        <f t="shared" si="282"/>
        <v/>
      </c>
      <c r="L159" s="462"/>
      <c r="M159" s="336"/>
      <c r="N159" s="311" t="str">
        <f t="shared" si="283"/>
        <v/>
      </c>
      <c r="O159" s="336"/>
      <c r="P159" s="311" t="str">
        <f t="shared" si="284"/>
        <v/>
      </c>
      <c r="Q159" s="336"/>
      <c r="R159" s="339" t="str">
        <f t="shared" si="285"/>
        <v/>
      </c>
      <c r="S159" s="339">
        <f t="shared" si="286"/>
        <v>0</v>
      </c>
      <c r="T159" s="332" t="str">
        <f t="shared" si="287"/>
        <v/>
      </c>
      <c r="U159" s="374"/>
      <c r="V159" s="332" t="str">
        <f t="shared" si="288"/>
        <v/>
      </c>
      <c r="W159" s="331" t="str">
        <f t="shared" si="289"/>
        <v/>
      </c>
      <c r="X159" s="336" t="str">
        <f t="shared" si="290"/>
        <v/>
      </c>
      <c r="Y159" s="332" t="str">
        <f t="shared" si="294"/>
        <v/>
      </c>
      <c r="AB159" s="332" t="str">
        <f t="shared" si="292"/>
        <v/>
      </c>
      <c r="AC159" s="332" t="str">
        <f t="shared" si="293"/>
        <v/>
      </c>
      <c r="AD159" s="4"/>
      <c r="AE159" s="4"/>
      <c r="AF159" s="4"/>
      <c r="AG159" s="4"/>
      <c r="AH159" s="4"/>
      <c r="AI159" s="4"/>
      <c r="AJ159" s="6"/>
      <c r="AK159" s="4"/>
      <c r="AL159" s="4"/>
    </row>
    <row r="160" spans="1:38" ht="15.75" customHeight="1" x14ac:dyDescent="0.25">
      <c r="A160" s="553"/>
      <c r="B160" s="336" t="s">
        <v>1349</v>
      </c>
      <c r="C160" s="337">
        <f>IF(ISBLANK('Mapa de Riesgos x Procesos '!Q118),"",'Mapa de Riesgos x Procesos '!Q118)</f>
        <v>5</v>
      </c>
      <c r="D160" s="50"/>
      <c r="E160" s="311" t="str">
        <f>IF(D160=Maestros!$F$2,Maestros!$G$2,IF(D160=Maestros!$F$3,Maestros!$G$3,""))</f>
        <v/>
      </c>
      <c r="F160" s="349"/>
      <c r="G160" s="311" t="str">
        <f>IF(F160=Maestros!$F$4,Maestros!$G$4,IF(F160=Maestros!$F$5,Maestros!$G$5,""))</f>
        <v/>
      </c>
      <c r="H160" s="349"/>
      <c r="I160" s="311" t="str">
        <f t="shared" si="281"/>
        <v/>
      </c>
      <c r="J160" s="349"/>
      <c r="K160" s="311" t="str">
        <f t="shared" si="282"/>
        <v/>
      </c>
      <c r="L160" s="462"/>
      <c r="M160" s="349"/>
      <c r="N160" s="311" t="str">
        <f t="shared" si="283"/>
        <v/>
      </c>
      <c r="O160" s="349"/>
      <c r="P160" s="311" t="str">
        <f t="shared" si="284"/>
        <v/>
      </c>
      <c r="Q160" s="349"/>
      <c r="R160" s="354" t="str">
        <f t="shared" si="285"/>
        <v/>
      </c>
      <c r="S160" s="354">
        <f t="shared" si="286"/>
        <v>0</v>
      </c>
      <c r="T160" s="332" t="str">
        <f t="shared" si="287"/>
        <v/>
      </c>
      <c r="U160" s="425"/>
      <c r="V160" s="355" t="str">
        <f t="shared" si="288"/>
        <v/>
      </c>
      <c r="W160" s="331" t="str">
        <f t="shared" si="289"/>
        <v/>
      </c>
      <c r="X160" s="349" t="str">
        <f t="shared" si="290"/>
        <v/>
      </c>
      <c r="Y160" s="386" t="str">
        <f t="shared" si="294"/>
        <v/>
      </c>
      <c r="AB160" s="332" t="str">
        <f t="shared" si="292"/>
        <v/>
      </c>
      <c r="AC160" s="332" t="str">
        <f t="shared" si="293"/>
        <v/>
      </c>
      <c r="AD160" s="4"/>
      <c r="AE160" s="4"/>
      <c r="AF160" s="4"/>
      <c r="AG160" s="4"/>
      <c r="AH160" s="4"/>
      <c r="AI160" s="4"/>
      <c r="AJ160" s="6"/>
      <c r="AK160" s="4"/>
      <c r="AL160" s="4"/>
    </row>
    <row r="161" spans="1:38" ht="15.75" customHeight="1" x14ac:dyDescent="0.25">
      <c r="A161" s="657" t="s">
        <v>1356</v>
      </c>
      <c r="B161" s="506"/>
      <c r="C161" s="506"/>
      <c r="D161" s="506"/>
      <c r="E161" s="506"/>
      <c r="F161" s="506"/>
      <c r="G161" s="506"/>
      <c r="H161" s="506"/>
      <c r="I161" s="506"/>
      <c r="J161" s="506"/>
      <c r="K161" s="506"/>
      <c r="L161" s="506"/>
      <c r="M161" s="506"/>
      <c r="N161" s="506"/>
      <c r="O161" s="506"/>
      <c r="P161" s="506"/>
      <c r="Q161" s="506"/>
      <c r="R161" s="506"/>
      <c r="S161" s="506"/>
      <c r="T161" s="506"/>
      <c r="U161" s="506"/>
      <c r="V161" s="506"/>
      <c r="W161" s="506"/>
      <c r="X161" s="359" t="str">
        <f>+IF(Y161=100,"Fuerte",IF(AND(Y161&gt;59,Y161&lt;=99),"Moderado","Débil"))</f>
        <v>Débil</v>
      </c>
      <c r="Y161" s="359">
        <f>IFERROR(AVERAGE(Y156:Y160),0)</f>
        <v>0</v>
      </c>
      <c r="AB161" s="359">
        <f t="shared" ref="AB161:AC161" si="295">IFERROR(AVERAGE(AB156:AB160),0)</f>
        <v>0</v>
      </c>
      <c r="AC161" s="390">
        <f t="shared" si="295"/>
        <v>0</v>
      </c>
      <c r="AD161" s="360" t="str">
        <f>+IFERROR(IF(AND(COUNTIF(J156:J160,"PREVENIR ")&gt;0,AVERAGEIF(J156:J160,"PREVENIR ",Y156:Y160)&gt;=$AI$4),"Directamente","No disminuye"),"No disminuye")</f>
        <v>No disminuye</v>
      </c>
      <c r="AE161" s="362" t="str">
        <f>+IF(AC161&gt;=$AI$4,"Directamente",IF(AND(AC161&lt;$AI$4,AB161=100),"Indirectamente",IF(AND(AC161&lt;$AI$4,AB161=0),"No disminuye",IF(AND(AC161&lt;$AI$4,AB161&lt;100,AB161&gt;0),"No disminuye",IF(AND(AC161=0,AB161=100),"Indirectamente",IF(AND(AC161=0,AB161&lt;100),"No disminuye","OJO"))))))</f>
        <v>No disminuye</v>
      </c>
      <c r="AF161" s="362" t="str">
        <f>+X161&amp;AD161&amp;AE161</f>
        <v>DébilNo disminuyeNo disminuye</v>
      </c>
      <c r="AG161" s="4"/>
      <c r="AH161" s="4"/>
      <c r="AI161" s="4"/>
      <c r="AJ161" s="6"/>
      <c r="AK161" s="4"/>
      <c r="AL161" s="4"/>
    </row>
    <row r="162" spans="1:38" ht="15" customHeight="1" x14ac:dyDescent="0.25">
      <c r="A162" s="668" t="s">
        <v>1227</v>
      </c>
      <c r="B162" s="666" t="s">
        <v>6</v>
      </c>
      <c r="C162" s="666" t="s">
        <v>1231</v>
      </c>
      <c r="D162" s="656" t="s">
        <v>1235</v>
      </c>
      <c r="E162" s="517"/>
      <c r="F162" s="517"/>
      <c r="G162" s="517"/>
      <c r="H162" s="517"/>
      <c r="I162" s="517"/>
      <c r="J162" s="517"/>
      <c r="K162" s="517"/>
      <c r="L162" s="517"/>
      <c r="M162" s="517"/>
      <c r="N162" s="517"/>
      <c r="O162" s="517"/>
      <c r="P162" s="517"/>
      <c r="Q162" s="517"/>
      <c r="R162" s="517"/>
      <c r="S162" s="517"/>
      <c r="T162" s="518"/>
      <c r="U162" s="660" t="s">
        <v>1237</v>
      </c>
      <c r="V162" s="661"/>
      <c r="W162" s="658" t="s">
        <v>1240</v>
      </c>
      <c r="X162" s="518"/>
      <c r="Y162" s="662" t="s">
        <v>200</v>
      </c>
      <c r="AB162" s="655" t="s">
        <v>1243</v>
      </c>
      <c r="AC162" s="655" t="s">
        <v>1246</v>
      </c>
      <c r="AD162" s="4"/>
      <c r="AE162" s="4"/>
      <c r="AF162" s="4"/>
      <c r="AG162" s="4"/>
      <c r="AH162" s="4"/>
      <c r="AI162" s="4"/>
      <c r="AJ162" s="6"/>
      <c r="AK162" s="4"/>
      <c r="AL162" s="4"/>
    </row>
    <row r="163" spans="1:38" ht="15.75" customHeight="1" x14ac:dyDescent="0.25">
      <c r="A163" s="555"/>
      <c r="B163" s="463"/>
      <c r="C163" s="463"/>
      <c r="D163" s="291" t="s">
        <v>1247</v>
      </c>
      <c r="E163" s="293" t="s">
        <v>1248</v>
      </c>
      <c r="F163" s="293" t="s">
        <v>1250</v>
      </c>
      <c r="G163" s="293" t="s">
        <v>1248</v>
      </c>
      <c r="H163" s="293" t="s">
        <v>1252</v>
      </c>
      <c r="I163" s="293" t="s">
        <v>1248</v>
      </c>
      <c r="J163" s="293" t="s">
        <v>1253</v>
      </c>
      <c r="K163" s="293" t="s">
        <v>1248</v>
      </c>
      <c r="L163" s="293" t="s">
        <v>1254</v>
      </c>
      <c r="M163" s="293" t="s">
        <v>1255</v>
      </c>
      <c r="N163" s="293" t="s">
        <v>1248</v>
      </c>
      <c r="O163" s="293" t="s">
        <v>1258</v>
      </c>
      <c r="P163" s="293" t="s">
        <v>1248</v>
      </c>
      <c r="Q163" s="293" t="s">
        <v>1259</v>
      </c>
      <c r="R163" s="293" t="s">
        <v>1248</v>
      </c>
      <c r="S163" s="293" t="s">
        <v>1223</v>
      </c>
      <c r="T163" s="296" t="s">
        <v>200</v>
      </c>
      <c r="U163" s="298" t="s">
        <v>1265</v>
      </c>
      <c r="V163" s="299" t="s">
        <v>200</v>
      </c>
      <c r="W163" s="301" t="s">
        <v>1267</v>
      </c>
      <c r="X163" s="302" t="s">
        <v>1268</v>
      </c>
      <c r="Y163" s="526"/>
      <c r="AB163" s="526"/>
      <c r="AC163" s="526"/>
      <c r="AD163" s="4"/>
      <c r="AE163" s="4"/>
      <c r="AF163" s="4"/>
      <c r="AG163" s="4"/>
      <c r="AH163" s="4"/>
      <c r="AI163" s="4"/>
      <c r="AJ163" s="6"/>
      <c r="AK163" s="4"/>
      <c r="AL163" s="4"/>
    </row>
    <row r="164" spans="1:38" ht="15.75" customHeight="1" x14ac:dyDescent="0.25">
      <c r="A164" s="667" t="str">
        <f>IF(ISBLANK('Mapa de Riesgos x Procesos '!K119),"",'Mapa de Riesgos x Procesos '!K119)</f>
        <v/>
      </c>
      <c r="B164" s="336" t="s">
        <v>1271</v>
      </c>
      <c r="C164" s="337">
        <f>IF(ISBLANK('Mapa de Riesgos x Procesos '!Q119),"",'Mapa de Riesgos x Procesos '!Q119)</f>
        <v>1</v>
      </c>
      <c r="D164" s="307"/>
      <c r="E164" s="311" t="str">
        <f>IF(D164=Maestros!$F$2,Maestros!$G$2,IF(D164=Maestros!$F$3,Maestros!$G$3,""))</f>
        <v/>
      </c>
      <c r="F164" s="305"/>
      <c r="G164" s="311" t="str">
        <f>IF(F164=Maestros!$F$4,Maestros!$G$4,IF(F164=Maestros!$F$5,Maestros!$G$5,""))</f>
        <v/>
      </c>
      <c r="H164" s="305"/>
      <c r="I164" s="311" t="str">
        <f t="shared" ref="I164:I168" si="296">IF(H164=$Z$15,$AA$15,IF(H164=$Z$16,$AA$16,""))</f>
        <v/>
      </c>
      <c r="J164" s="305"/>
      <c r="K164" s="311" t="str">
        <f t="shared" ref="K164:K168" si="297">IF(J164=$Z$17,$AA$17,IF(J164=$Z$18,$AA$18,IF(J164=$Z$19,$AA$19,"")))</f>
        <v/>
      </c>
      <c r="L164" s="659" t="str">
        <f>IF(AND(J164="",J165="",J166="",J167="",J168=""),"",
IF(AND(K164=0,J164=$Z$19,COUNTIF(J164:J168,$Z$17)&lt;1,COUNTIF(J164:J168,$Z$18)&lt;1),"",IF(AND(J165=$Z$19,K165=0,J165=$Z$19,COUNTIF(J164:J168,$Z$17)&lt;1,COUNTIF(J164:J168,$Z$18)&lt;1),"",IF(AND(K166=0,J166=$Z$19,COUNTIF(J164:J168,$Z$17)&lt;1,COUNTIF(J164:J168,$Z$18)&lt;1),"",IF(AND(K167=0,J167=$Z$19,COUNTIF(J164:J168,$Z$17)&lt;1,COUNTIF(J164:J168,$Z$18)&lt;1),"",IF(AND(K168=0,J168=$Z$19,COUNTIF(J164:J168,$Z$17)&lt;1,COUNTIF(J164:J168,$Z$18)&lt;1),"",
IF(AND(COUNTIF(J164:J168,$Z$17)&gt;=1,COUNTIF(J164:J168,$Z$18)&gt;=1),"Preventivo - Correctivo",IF(COUNTIF(J164:J168,$Z$17)=COUNTIF(J164:J168,$Z$18),"Preventivo - Correctivo",IF(AND(COUNTIF(J164:J168,$Z$17)&gt;=1,COUNTBLANK(J164:J168)&gt;=1),"Preventivo",IF(AND(COUNTIF(J164:J168,$Z$18)&gt;=1,COUNTBLANK(J164:J168)&gt;=1),"Correctivo",IF(AND(J164=$Z$18,J165=$Z$18,J166=$Z$18,J167=$Z$18,J168=$Z$18),"Correctivo",IF(AND(J164=$Z$17,J165=$Z$17,J166=$Z$17,J167=$Z$17,J168=$Z$17),"Preventivo",IF(AND(COUNTIF(J164:J168,$Z$19)=1,COUNTIF(J164:J168,$Z$18)=4),"Correctivo",IF(AND(COUNTIF(J164:J168,$Z$19)=2,COUNTIF(J164:J168,$Z$18)=3),"Correctivo",IF(AND(COUNTIF(J164:J168,$Z$19)=3,COUNTIF(J164:J168,$Z$18)=2),"Correctivo",IF(AND(COUNTIF(J164:J168,$Z$19)=4,COUNTIF(J164:J168,$Z$18)=1),"Correctivo",IF(AND(COUNTIF(J164:J168,$Z$19)=1,COUNTIF(J164:J168,$Z$17)=4),"Preventivo",IF(AND(COUNTIF(J164:J168,$Z$19)=2,COUNTIF(J164:J168,$Z$17)=3),"Preventivo",IF(AND(COUNTIF(J164:J168,$Z$19)=3,COUNTIF(J164:J168,$Z$17)=2),"Preventivo",IF(AND(COUNTIF(J164:J168,$Z$19)=4,COUNTIF(J164:J168,$Z$17)=1),"Preventivo","")))))))))))))))
)))))</f>
        <v/>
      </c>
      <c r="M164" s="305"/>
      <c r="N164" s="311" t="str">
        <f t="shared" ref="N164:N168" si="298">IF(M164=$Z$20,$AA$20,IF(M164=$Z$21,$AA$21,""))</f>
        <v/>
      </c>
      <c r="O164" s="305"/>
      <c r="P164" s="311" t="str">
        <f t="shared" ref="P164:P168" si="299">IF(O164=$Z$22,$AA$22,IF(O164=$Z$23,$AA$23,""))</f>
        <v/>
      </c>
      <c r="Q164" s="305"/>
      <c r="R164" s="311" t="str">
        <f t="shared" ref="R164:R168" si="300">IF(Q164=$Z$24,$AA$24,IF(Q164=$Z$25,$AA$25,IF(Q164=$Z$26,$AA$26,"")))</f>
        <v/>
      </c>
      <c r="S164" s="311">
        <f t="shared" ref="S164:S168" si="301">SUM(E164,G164,I164,K164,N164,P164,R164)</f>
        <v>0</v>
      </c>
      <c r="T164" s="326" t="str">
        <f t="shared" ref="T164:T168" si="302">IF(E164="","",(IF(S164&gt;=96,$Z$27,IF(AND(S164&lt;=95,S164&gt;=86),$Z$28,IF(S164&lt;=85,$Z$29,"")))))</f>
        <v/>
      </c>
      <c r="U164" s="328"/>
      <c r="V164" s="326" t="str">
        <f t="shared" ref="V164:V168" si="303">IF(U164="","",IF(U164=$Z$30,$Z$27,IF(U164=$Z$31,$Z$28,$Z$29)))</f>
        <v/>
      </c>
      <c r="W164" s="331" t="str">
        <f t="shared" ref="W164:W168" si="304">IF(AND(T164="FUERTE",V164="FUERTE"),"FUERTE",
IF(AND(T164="MODERADO",V164="MODERADO"),"MODERADO",
IF(AND(T164="FUERTE",V164="MODERADO"),"MODERADO",
IF(AND(T164="MODERADO",V164="FUERTE"),"MODERADO",
IF(AND(T164="FUERTE",V164="DEBIL"),"DEBIL",
IF(AND(T164="DEBIL",V164="FUERTE"),"DEBIL",
IF(AND(T164="DEBIL",V164="MODERADO"),"DEBIL",
IF(AND(T164="MODERADO",V164="DEBIL"),"DEBIL",
IF(AND(T164="DEBIL",V164="DEBIL"),"DEBIL","")))))))))</f>
        <v/>
      </c>
      <c r="X164" s="305" t="str">
        <f t="shared" ref="X164:X168" si="305">IF(W164="","",IF(W164=$Z$27,"NO","SI"))</f>
        <v/>
      </c>
      <c r="Y164" s="326" t="str">
        <f t="shared" ref="Y164:Y165" si="306">IF(W164="","",IF(W164="FUERTE",100,IF(W164="MODERADO",60,0)))</f>
        <v/>
      </c>
      <c r="AB164" s="332" t="str">
        <f t="shared" ref="AB164:AB168" si="307">IF(J164="CONTROLAR","",Y164)</f>
        <v/>
      </c>
      <c r="AC164" s="332" t="str">
        <f t="shared" ref="AC164:AC168" si="308">IF(J164="CONTROLAR",Y164,"")</f>
        <v/>
      </c>
      <c r="AD164" s="4"/>
      <c r="AE164" s="4"/>
      <c r="AF164" s="4"/>
      <c r="AG164" s="4"/>
      <c r="AH164" s="4"/>
      <c r="AI164" s="4"/>
      <c r="AJ164" s="6"/>
      <c r="AK164" s="4"/>
      <c r="AL164" s="4"/>
    </row>
    <row r="165" spans="1:38" ht="15.75" customHeight="1" x14ac:dyDescent="0.25">
      <c r="A165" s="553"/>
      <c r="B165" s="336" t="s">
        <v>1304</v>
      </c>
      <c r="C165" s="337">
        <f>IF(ISBLANK('Mapa de Riesgos x Procesos '!Q120),"",'Mapa de Riesgos x Procesos '!Q120)</f>
        <v>2</v>
      </c>
      <c r="D165" s="424"/>
      <c r="E165" s="311" t="str">
        <f>IF(D165=Maestros!$F$2,Maestros!$G$2,IF(D165=Maestros!$F$3,Maestros!$G$3,""))</f>
        <v/>
      </c>
      <c r="F165" s="305"/>
      <c r="G165" s="311" t="str">
        <f>IF(F165=Maestros!$F$4,Maestros!$G$4,IF(F165=Maestros!$F$5,Maestros!$G$5,""))</f>
        <v/>
      </c>
      <c r="H165" s="305"/>
      <c r="I165" s="311" t="str">
        <f t="shared" si="296"/>
        <v/>
      </c>
      <c r="J165" s="305"/>
      <c r="K165" s="311" t="str">
        <f t="shared" si="297"/>
        <v/>
      </c>
      <c r="L165" s="462"/>
      <c r="M165" s="305"/>
      <c r="N165" s="311" t="str">
        <f t="shared" si="298"/>
        <v/>
      </c>
      <c r="O165" s="305"/>
      <c r="P165" s="311" t="str">
        <f t="shared" si="299"/>
        <v/>
      </c>
      <c r="Q165" s="305"/>
      <c r="R165" s="339" t="str">
        <f t="shared" si="300"/>
        <v/>
      </c>
      <c r="S165" s="339">
        <f t="shared" si="301"/>
        <v>0</v>
      </c>
      <c r="T165" s="326" t="str">
        <f t="shared" si="302"/>
        <v/>
      </c>
      <c r="U165" s="374"/>
      <c r="V165" s="332" t="str">
        <f t="shared" si="303"/>
        <v/>
      </c>
      <c r="W165" s="331" t="str">
        <f t="shared" si="304"/>
        <v/>
      </c>
      <c r="X165" s="336" t="str">
        <f t="shared" si="305"/>
        <v/>
      </c>
      <c r="Y165" s="332" t="str">
        <f t="shared" si="306"/>
        <v/>
      </c>
      <c r="AB165" s="332" t="str">
        <f t="shared" si="307"/>
        <v/>
      </c>
      <c r="AC165" s="332" t="str">
        <f t="shared" si="308"/>
        <v/>
      </c>
      <c r="AD165" s="4"/>
      <c r="AE165" s="4"/>
      <c r="AF165" s="4"/>
      <c r="AG165" s="4"/>
      <c r="AH165" s="4"/>
      <c r="AI165" s="4"/>
      <c r="AJ165" s="6"/>
      <c r="AK165" s="4"/>
      <c r="AL165" s="4"/>
    </row>
    <row r="166" spans="1:38" ht="15.75" customHeight="1" x14ac:dyDescent="0.25">
      <c r="A166" s="553"/>
      <c r="B166" s="336" t="s">
        <v>1334</v>
      </c>
      <c r="C166" s="337">
        <f>IF(ISBLANK('Mapa de Riesgos x Procesos '!Q121),"",'Mapa de Riesgos x Procesos '!Q121)</f>
        <v>3</v>
      </c>
      <c r="D166" s="424"/>
      <c r="E166" s="311" t="str">
        <f>IF(D166=Maestros!$F$2,Maestros!$G$2,IF(D166=Maestros!$F$3,Maestros!$G$3,""))</f>
        <v/>
      </c>
      <c r="F166" s="336"/>
      <c r="G166" s="311" t="str">
        <f>IF(F166=Maestros!$F$4,Maestros!$G$4,IF(F166=Maestros!$F$5,Maestros!$G$5,""))</f>
        <v/>
      </c>
      <c r="H166" s="336"/>
      <c r="I166" s="311" t="str">
        <f t="shared" si="296"/>
        <v/>
      </c>
      <c r="J166" s="336"/>
      <c r="K166" s="311" t="str">
        <f t="shared" si="297"/>
        <v/>
      </c>
      <c r="L166" s="462"/>
      <c r="M166" s="336"/>
      <c r="N166" s="311" t="str">
        <f t="shared" si="298"/>
        <v/>
      </c>
      <c r="O166" s="336"/>
      <c r="P166" s="311" t="str">
        <f t="shared" si="299"/>
        <v/>
      </c>
      <c r="Q166" s="336"/>
      <c r="R166" s="339" t="str">
        <f t="shared" si="300"/>
        <v/>
      </c>
      <c r="S166" s="339">
        <f t="shared" si="301"/>
        <v>0</v>
      </c>
      <c r="T166" s="332" t="str">
        <f t="shared" si="302"/>
        <v/>
      </c>
      <c r="U166" s="374"/>
      <c r="V166" s="332" t="str">
        <f t="shared" si="303"/>
        <v/>
      </c>
      <c r="W166" s="331" t="str">
        <f t="shared" si="304"/>
        <v/>
      </c>
      <c r="X166" s="336" t="str">
        <f t="shared" si="305"/>
        <v/>
      </c>
      <c r="Y166" s="332" t="str">
        <f t="shared" ref="Y166:Y168" si="309">IF(W166="","",IF(W166="FUERTE",100,IF(W166="MODERADO",50,0)))</f>
        <v/>
      </c>
      <c r="AB166" s="332" t="str">
        <f t="shared" si="307"/>
        <v/>
      </c>
      <c r="AC166" s="332" t="str">
        <f t="shared" si="308"/>
        <v/>
      </c>
      <c r="AD166" s="4"/>
      <c r="AE166" s="4"/>
      <c r="AF166" s="4"/>
      <c r="AG166" s="4"/>
      <c r="AH166" s="4"/>
      <c r="AI166" s="4"/>
      <c r="AJ166" s="6"/>
      <c r="AK166" s="4"/>
      <c r="AL166" s="4"/>
    </row>
    <row r="167" spans="1:38" ht="15.75" customHeight="1" x14ac:dyDescent="0.25">
      <c r="A167" s="553"/>
      <c r="B167" s="336" t="s">
        <v>1341</v>
      </c>
      <c r="C167" s="337">
        <f>IF(ISBLANK('Mapa de Riesgos x Procesos '!Q122),"",'Mapa de Riesgos x Procesos '!Q122)</f>
        <v>4</v>
      </c>
      <c r="D167" s="424"/>
      <c r="E167" s="311" t="str">
        <f>IF(D167=Maestros!$F$2,Maestros!$G$2,IF(D167=Maestros!$F$3,Maestros!$G$3,""))</f>
        <v/>
      </c>
      <c r="F167" s="336"/>
      <c r="G167" s="311" t="str">
        <f>IF(F167=Maestros!$F$4,Maestros!$G$4,IF(F167=Maestros!$F$5,Maestros!$G$5,""))</f>
        <v/>
      </c>
      <c r="H167" s="336"/>
      <c r="I167" s="311" t="str">
        <f t="shared" si="296"/>
        <v/>
      </c>
      <c r="J167" s="336"/>
      <c r="K167" s="311" t="str">
        <f t="shared" si="297"/>
        <v/>
      </c>
      <c r="L167" s="462"/>
      <c r="M167" s="336"/>
      <c r="N167" s="311" t="str">
        <f t="shared" si="298"/>
        <v/>
      </c>
      <c r="O167" s="336"/>
      <c r="P167" s="311" t="str">
        <f t="shared" si="299"/>
        <v/>
      </c>
      <c r="Q167" s="336"/>
      <c r="R167" s="339" t="str">
        <f t="shared" si="300"/>
        <v/>
      </c>
      <c r="S167" s="339">
        <f t="shared" si="301"/>
        <v>0</v>
      </c>
      <c r="T167" s="332" t="str">
        <f t="shared" si="302"/>
        <v/>
      </c>
      <c r="U167" s="374"/>
      <c r="V167" s="332" t="str">
        <f t="shared" si="303"/>
        <v/>
      </c>
      <c r="W167" s="331" t="str">
        <f t="shared" si="304"/>
        <v/>
      </c>
      <c r="X167" s="336" t="str">
        <f t="shared" si="305"/>
        <v/>
      </c>
      <c r="Y167" s="332" t="str">
        <f t="shared" si="309"/>
        <v/>
      </c>
      <c r="AB167" s="332" t="str">
        <f t="shared" si="307"/>
        <v/>
      </c>
      <c r="AC167" s="332" t="str">
        <f t="shared" si="308"/>
        <v/>
      </c>
      <c r="AD167" s="4"/>
      <c r="AE167" s="4"/>
      <c r="AF167" s="4"/>
      <c r="AG167" s="4"/>
      <c r="AH167" s="4"/>
      <c r="AI167" s="4"/>
      <c r="AJ167" s="6"/>
      <c r="AK167" s="4"/>
      <c r="AL167" s="4"/>
    </row>
    <row r="168" spans="1:38" ht="15.75" customHeight="1" x14ac:dyDescent="0.25">
      <c r="A168" s="553"/>
      <c r="B168" s="336" t="s">
        <v>1349</v>
      </c>
      <c r="C168" s="337">
        <f>IF(ISBLANK('Mapa de Riesgos x Procesos '!Q123),"",'Mapa de Riesgos x Procesos '!Q123)</f>
        <v>5</v>
      </c>
      <c r="D168" s="50"/>
      <c r="E168" s="311" t="str">
        <f>IF(D168=Maestros!$F$2,Maestros!$G$2,IF(D168=Maestros!$F$3,Maestros!$G$3,""))</f>
        <v/>
      </c>
      <c r="F168" s="349"/>
      <c r="G168" s="311" t="str">
        <f>IF(F168=Maestros!$F$4,Maestros!$G$4,IF(F168=Maestros!$F$5,Maestros!$G$5,""))</f>
        <v/>
      </c>
      <c r="H168" s="349"/>
      <c r="I168" s="311" t="str">
        <f t="shared" si="296"/>
        <v/>
      </c>
      <c r="J168" s="349"/>
      <c r="K168" s="311" t="str">
        <f t="shared" si="297"/>
        <v/>
      </c>
      <c r="L168" s="462"/>
      <c r="M168" s="349"/>
      <c r="N168" s="311" t="str">
        <f t="shared" si="298"/>
        <v/>
      </c>
      <c r="O168" s="349"/>
      <c r="P168" s="311" t="str">
        <f t="shared" si="299"/>
        <v/>
      </c>
      <c r="Q168" s="349"/>
      <c r="R168" s="354" t="str">
        <f t="shared" si="300"/>
        <v/>
      </c>
      <c r="S168" s="354">
        <f t="shared" si="301"/>
        <v>0</v>
      </c>
      <c r="T168" s="332" t="str">
        <f t="shared" si="302"/>
        <v/>
      </c>
      <c r="U168" s="425"/>
      <c r="V168" s="355" t="str">
        <f t="shared" si="303"/>
        <v/>
      </c>
      <c r="W168" s="331" t="str">
        <f t="shared" si="304"/>
        <v/>
      </c>
      <c r="X168" s="349" t="str">
        <f t="shared" si="305"/>
        <v/>
      </c>
      <c r="Y168" s="386" t="str">
        <f t="shared" si="309"/>
        <v/>
      </c>
      <c r="AB168" s="332" t="str">
        <f t="shared" si="307"/>
        <v/>
      </c>
      <c r="AC168" s="332" t="str">
        <f t="shared" si="308"/>
        <v/>
      </c>
      <c r="AD168" s="4"/>
      <c r="AE168" s="4"/>
      <c r="AF168" s="4"/>
      <c r="AG168" s="4"/>
      <c r="AH168" s="4"/>
      <c r="AI168" s="4"/>
      <c r="AJ168" s="6"/>
      <c r="AK168" s="4"/>
      <c r="AL168" s="4"/>
    </row>
    <row r="169" spans="1:38" ht="15.75" customHeight="1" x14ac:dyDescent="0.25">
      <c r="A169" s="657" t="s">
        <v>1356</v>
      </c>
      <c r="B169" s="506"/>
      <c r="C169" s="506"/>
      <c r="D169" s="506"/>
      <c r="E169" s="506"/>
      <c r="F169" s="506"/>
      <c r="G169" s="506"/>
      <c r="H169" s="506"/>
      <c r="I169" s="506"/>
      <c r="J169" s="506"/>
      <c r="K169" s="506"/>
      <c r="L169" s="506"/>
      <c r="M169" s="506"/>
      <c r="N169" s="506"/>
      <c r="O169" s="506"/>
      <c r="P169" s="506"/>
      <c r="Q169" s="506"/>
      <c r="R169" s="506"/>
      <c r="S169" s="506"/>
      <c r="T169" s="506"/>
      <c r="U169" s="506"/>
      <c r="V169" s="506"/>
      <c r="W169" s="506"/>
      <c r="X169" s="359" t="str">
        <f>+IF(Y169=100,"Fuerte",IF(AND(Y169&gt;59,Y169&lt;=99),"Moderado","Débil"))</f>
        <v>Débil</v>
      </c>
      <c r="Y169" s="359">
        <f>IFERROR(AVERAGE(Y164:Y168),0)</f>
        <v>0</v>
      </c>
      <c r="AB169" s="359">
        <f t="shared" ref="AB169:AC169" si="310">IFERROR(AVERAGE(AB164:AB168),0)</f>
        <v>0</v>
      </c>
      <c r="AC169" s="390">
        <f t="shared" si="310"/>
        <v>0</v>
      </c>
      <c r="AD169" s="360" t="str">
        <f>+IFERROR(IF(AND(COUNTIF(J164:J168,"PREVENIR ")&gt;0,AVERAGEIF(J164:J168,"PREVENIR ",Y164:Y168)&gt;=$AI$4),"Directamente","No disminuye"),"No disminuye")</f>
        <v>No disminuye</v>
      </c>
      <c r="AE169" s="362" t="str">
        <f>+IF(AC169&gt;=$AI$4,"Directamente",IF(AND(AC169&lt;$AI$4,AB169=100),"Indirectamente",IF(AND(AC169&lt;$AI$4,AB169=0),"No disminuye",IF(AND(AC169&lt;$AI$4,AB169&lt;100,AB169&gt;0),"No disminuye",IF(AND(AC169=0,AB169=100),"Indirectamente",IF(AND(AC169=0,AB169&lt;100),"No disminuye","OJO"))))))</f>
        <v>No disminuye</v>
      </c>
      <c r="AF169" s="362" t="str">
        <f>+X169&amp;AD169&amp;AE169</f>
        <v>DébilNo disminuyeNo disminuye</v>
      </c>
      <c r="AG169" s="4"/>
      <c r="AH169" s="4"/>
      <c r="AI169" s="4"/>
      <c r="AJ169" s="6"/>
      <c r="AK169" s="4"/>
      <c r="AL169" s="4"/>
    </row>
    <row r="170" spans="1:38" ht="15" customHeight="1" x14ac:dyDescent="0.25">
      <c r="A170" s="668" t="s">
        <v>1227</v>
      </c>
      <c r="B170" s="666" t="s">
        <v>6</v>
      </c>
      <c r="C170" s="666" t="s">
        <v>1231</v>
      </c>
      <c r="D170" s="656" t="s">
        <v>1235</v>
      </c>
      <c r="E170" s="517"/>
      <c r="F170" s="517"/>
      <c r="G170" s="517"/>
      <c r="H170" s="517"/>
      <c r="I170" s="517"/>
      <c r="J170" s="517"/>
      <c r="K170" s="517"/>
      <c r="L170" s="517"/>
      <c r="M170" s="517"/>
      <c r="N170" s="517"/>
      <c r="O170" s="517"/>
      <c r="P170" s="517"/>
      <c r="Q170" s="517"/>
      <c r="R170" s="517"/>
      <c r="S170" s="517"/>
      <c r="T170" s="518"/>
      <c r="U170" s="660" t="s">
        <v>1237</v>
      </c>
      <c r="V170" s="661"/>
      <c r="W170" s="658" t="s">
        <v>1240</v>
      </c>
      <c r="X170" s="518"/>
      <c r="Y170" s="662" t="s">
        <v>200</v>
      </c>
      <c r="AB170" s="655" t="s">
        <v>1243</v>
      </c>
      <c r="AC170" s="655" t="s">
        <v>1246</v>
      </c>
      <c r="AD170" s="4"/>
      <c r="AE170" s="4"/>
      <c r="AF170" s="4"/>
      <c r="AG170" s="4"/>
      <c r="AH170" s="4"/>
      <c r="AI170" s="4"/>
      <c r="AJ170" s="6"/>
      <c r="AK170" s="4"/>
      <c r="AL170" s="4"/>
    </row>
    <row r="171" spans="1:38" ht="15.75" customHeight="1" x14ac:dyDescent="0.25">
      <c r="A171" s="555"/>
      <c r="B171" s="463"/>
      <c r="C171" s="463"/>
      <c r="D171" s="291" t="s">
        <v>1247</v>
      </c>
      <c r="E171" s="293" t="s">
        <v>1248</v>
      </c>
      <c r="F171" s="293" t="s">
        <v>1250</v>
      </c>
      <c r="G171" s="293" t="s">
        <v>1248</v>
      </c>
      <c r="H171" s="293" t="s">
        <v>1252</v>
      </c>
      <c r="I171" s="293" t="s">
        <v>1248</v>
      </c>
      <c r="J171" s="293" t="s">
        <v>1253</v>
      </c>
      <c r="K171" s="293" t="s">
        <v>1248</v>
      </c>
      <c r="L171" s="293" t="s">
        <v>1254</v>
      </c>
      <c r="M171" s="293" t="s">
        <v>1255</v>
      </c>
      <c r="N171" s="293" t="s">
        <v>1248</v>
      </c>
      <c r="O171" s="293" t="s">
        <v>1258</v>
      </c>
      <c r="P171" s="293" t="s">
        <v>1248</v>
      </c>
      <c r="Q171" s="293" t="s">
        <v>1259</v>
      </c>
      <c r="R171" s="293" t="s">
        <v>1248</v>
      </c>
      <c r="S171" s="293" t="s">
        <v>1223</v>
      </c>
      <c r="T171" s="296" t="s">
        <v>200</v>
      </c>
      <c r="U171" s="298" t="s">
        <v>1265</v>
      </c>
      <c r="V171" s="299" t="s">
        <v>200</v>
      </c>
      <c r="W171" s="301" t="s">
        <v>1267</v>
      </c>
      <c r="X171" s="302" t="s">
        <v>1268</v>
      </c>
      <c r="Y171" s="526"/>
      <c r="AB171" s="526"/>
      <c r="AC171" s="526"/>
      <c r="AD171" s="4"/>
      <c r="AE171" s="4"/>
      <c r="AF171" s="4"/>
      <c r="AG171" s="4"/>
      <c r="AH171" s="4"/>
      <c r="AI171" s="4"/>
      <c r="AJ171" s="6"/>
      <c r="AK171" s="4"/>
      <c r="AL171" s="4"/>
    </row>
    <row r="172" spans="1:38" ht="15.75" customHeight="1" x14ac:dyDescent="0.25">
      <c r="A172" s="667" t="str">
        <f>IF(ISBLANK('Mapa de Riesgos x Procesos '!K124),"",'Mapa de Riesgos x Procesos '!K124)</f>
        <v/>
      </c>
      <c r="B172" s="336" t="s">
        <v>1271</v>
      </c>
      <c r="C172" s="337">
        <f>IF(ISBLANK('Mapa de Riesgos x Procesos '!Q124),"",'Mapa de Riesgos x Procesos '!Q124)</f>
        <v>1</v>
      </c>
      <c r="D172" s="307"/>
      <c r="E172" s="311" t="str">
        <f>IF(D172=Maestros!$F$2,Maestros!$G$2,IF(D172=Maestros!$F$3,Maestros!$G$3,""))</f>
        <v/>
      </c>
      <c r="F172" s="305"/>
      <c r="G172" s="311" t="str">
        <f>IF(F172=Maestros!$F$4,Maestros!$G$4,IF(F172=Maestros!$F$5,Maestros!$G$5,""))</f>
        <v/>
      </c>
      <c r="H172" s="305"/>
      <c r="I172" s="311" t="str">
        <f t="shared" ref="I172:I176" si="311">IF(H172=$Z$15,$AA$15,IF(H172=$Z$16,$AA$16,""))</f>
        <v/>
      </c>
      <c r="J172" s="305"/>
      <c r="K172" s="311" t="str">
        <f t="shared" ref="K172:K176" si="312">IF(J172=$Z$17,$AA$17,IF(J172=$Z$18,$AA$18,IF(J172=$Z$19,$AA$19,"")))</f>
        <v/>
      </c>
      <c r="L172" s="659" t="str">
        <f>IF(AND(J172="",J173="",J174="",J175="",J176=""),"",
IF(AND(K172=0,J172=$Z$19,COUNTIF(J172:J176,$Z$17)&lt;1,COUNTIF(J172:J176,$Z$18)&lt;1),"",IF(AND(J173=$Z$19,K173=0,J173=$Z$19,COUNTIF(J172:J176,$Z$17)&lt;1,COUNTIF(J172:J176,$Z$18)&lt;1),"",IF(AND(K174=0,J174=$Z$19,COUNTIF(J172:J176,$Z$17)&lt;1,COUNTIF(J172:J176,$Z$18)&lt;1),"",IF(AND(K175=0,J175=$Z$19,COUNTIF(J172:J176,$Z$17)&lt;1,COUNTIF(J172:J176,$Z$18)&lt;1),"",IF(AND(K176=0,J176=$Z$19,COUNTIF(J172:J176,$Z$17)&lt;1,COUNTIF(J172:J176,$Z$18)&lt;1),"",
IF(AND(COUNTIF(J172:J176,$Z$17)&gt;=1,COUNTIF(J172:J176,$Z$18)&gt;=1),"Preventivo - Correctivo",IF(COUNTIF(J172:J176,$Z$17)=COUNTIF(J172:J176,$Z$18),"Preventivo - Correctivo",IF(AND(COUNTIF(J172:J176,$Z$17)&gt;=1,COUNTBLANK(J172:J176)&gt;=1),"Preventivo",IF(AND(COUNTIF(J172:J176,$Z$18)&gt;=1,COUNTBLANK(J172:J176)&gt;=1),"Correctivo",IF(AND(J172=$Z$18,J173=$Z$18,J174=$Z$18,J175=$Z$18,J176=$Z$18),"Correctivo",IF(AND(J172=$Z$17,J173=$Z$17,J174=$Z$17,J175=$Z$17,J176=$Z$17),"Preventivo",IF(AND(COUNTIF(J172:J176,$Z$19)=1,COUNTIF(J172:J176,$Z$18)=4),"Correctivo",IF(AND(COUNTIF(J172:J176,$Z$19)=2,COUNTIF(J172:J176,$Z$18)=3),"Correctivo",IF(AND(COUNTIF(J172:J176,$Z$19)=3,COUNTIF(J172:J176,$Z$18)=2),"Correctivo",IF(AND(COUNTIF(J172:J176,$Z$19)=4,COUNTIF(J172:J176,$Z$18)=1),"Correctivo",IF(AND(COUNTIF(J172:J176,$Z$19)=1,COUNTIF(J172:J176,$Z$17)=4),"Preventivo",IF(AND(COUNTIF(J172:J176,$Z$19)=2,COUNTIF(J172:J176,$Z$17)=3),"Preventivo",IF(AND(COUNTIF(J172:J176,$Z$19)=3,COUNTIF(J172:J176,$Z$17)=2),"Preventivo",IF(AND(COUNTIF(J172:J176,$Z$19)=4,COUNTIF(J172:J176,$Z$17)=1),"Preventivo","")))))))))))))))
)))))</f>
        <v/>
      </c>
      <c r="M172" s="305"/>
      <c r="N172" s="311" t="str">
        <f t="shared" ref="N172:N176" si="313">IF(M172=$Z$20,$AA$20,IF(M172=$Z$21,$AA$21,""))</f>
        <v/>
      </c>
      <c r="O172" s="305"/>
      <c r="P172" s="311" t="str">
        <f t="shared" ref="P172:P176" si="314">IF(O172=$Z$22,$AA$22,IF(O172=$Z$23,$AA$23,""))</f>
        <v/>
      </c>
      <c r="Q172" s="305"/>
      <c r="R172" s="311" t="str">
        <f t="shared" ref="R172:R176" si="315">IF(Q172=$Z$24,$AA$24,IF(Q172=$Z$25,$AA$25,IF(Q172=$Z$26,$AA$26,"")))</f>
        <v/>
      </c>
      <c r="S172" s="311">
        <f t="shared" ref="S172:S176" si="316">SUM(E172,G172,I172,K172,N172,P172,R172)</f>
        <v>0</v>
      </c>
      <c r="T172" s="326" t="str">
        <f t="shared" ref="T172:T176" si="317">IF(E172="","",(IF(S172&gt;=96,$Z$27,IF(AND(S172&lt;=95,S172&gt;=86),$Z$28,IF(S172&lt;=85,$Z$29,"")))))</f>
        <v/>
      </c>
      <c r="U172" s="328"/>
      <c r="V172" s="326" t="str">
        <f t="shared" ref="V172:V176" si="318">IF(U172="","",IF(U172=$Z$30,$Z$27,IF(U172=$Z$31,$Z$28,$Z$29)))</f>
        <v/>
      </c>
      <c r="W172" s="331" t="str">
        <f t="shared" ref="W172:W176" si="319">IF(AND(T172="FUERTE",V172="FUERTE"),"FUERTE",
IF(AND(T172="MODERADO",V172="MODERADO"),"MODERADO",
IF(AND(T172="FUERTE",V172="MODERADO"),"MODERADO",
IF(AND(T172="MODERADO",V172="FUERTE"),"MODERADO",
IF(AND(T172="FUERTE",V172="DEBIL"),"DEBIL",
IF(AND(T172="DEBIL",V172="FUERTE"),"DEBIL",
IF(AND(T172="DEBIL",V172="MODERADO"),"DEBIL",
IF(AND(T172="MODERADO",V172="DEBIL"),"DEBIL",
IF(AND(T172="DEBIL",V172="DEBIL"),"DEBIL","")))))))))</f>
        <v/>
      </c>
      <c r="X172" s="305" t="str">
        <f t="shared" ref="X172:X176" si="320">IF(W172="","",IF(W172=$Z$27,"NO","SI"))</f>
        <v/>
      </c>
      <c r="Y172" s="326" t="str">
        <f t="shared" ref="Y172:Y173" si="321">IF(W172="","",IF(W172="FUERTE",100,IF(W172="MODERADO",60,0)))</f>
        <v/>
      </c>
      <c r="AB172" s="332" t="str">
        <f t="shared" ref="AB172:AB176" si="322">IF(J172="CONTROLAR","",Y172)</f>
        <v/>
      </c>
      <c r="AC172" s="332" t="str">
        <f t="shared" ref="AC172:AC176" si="323">IF(J172="CONTROLAR",Y172,"")</f>
        <v/>
      </c>
      <c r="AD172" s="4"/>
      <c r="AE172" s="4"/>
      <c r="AF172" s="4"/>
      <c r="AG172" s="4"/>
      <c r="AH172" s="4"/>
      <c r="AI172" s="4"/>
      <c r="AJ172" s="6"/>
      <c r="AK172" s="4"/>
      <c r="AL172" s="4"/>
    </row>
    <row r="173" spans="1:38" ht="15.75" customHeight="1" x14ac:dyDescent="0.25">
      <c r="A173" s="553"/>
      <c r="B173" s="336" t="s">
        <v>1304</v>
      </c>
      <c r="C173" s="337">
        <f>IF(ISBLANK('Mapa de Riesgos x Procesos '!Q125),"",'Mapa de Riesgos x Procesos '!Q125)</f>
        <v>2</v>
      </c>
      <c r="D173" s="424"/>
      <c r="E173" s="311" t="str">
        <f>IF(D173=Maestros!$F$2,Maestros!$G$2,IF(D173=Maestros!$F$3,Maestros!$G$3,""))</f>
        <v/>
      </c>
      <c r="F173" s="305"/>
      <c r="G173" s="311" t="str">
        <f>IF(F173=Maestros!$F$4,Maestros!$G$4,IF(F173=Maestros!$F$5,Maestros!$G$5,""))</f>
        <v/>
      </c>
      <c r="H173" s="305"/>
      <c r="I173" s="311" t="str">
        <f t="shared" si="311"/>
        <v/>
      </c>
      <c r="J173" s="305"/>
      <c r="K173" s="311" t="str">
        <f t="shared" si="312"/>
        <v/>
      </c>
      <c r="L173" s="462"/>
      <c r="M173" s="305"/>
      <c r="N173" s="311" t="str">
        <f t="shared" si="313"/>
        <v/>
      </c>
      <c r="O173" s="305"/>
      <c r="P173" s="311" t="str">
        <f t="shared" si="314"/>
        <v/>
      </c>
      <c r="Q173" s="305"/>
      <c r="R173" s="339" t="str">
        <f t="shared" si="315"/>
        <v/>
      </c>
      <c r="S173" s="339">
        <f t="shared" si="316"/>
        <v>0</v>
      </c>
      <c r="T173" s="326" t="str">
        <f t="shared" si="317"/>
        <v/>
      </c>
      <c r="U173" s="374"/>
      <c r="V173" s="332" t="str">
        <f t="shared" si="318"/>
        <v/>
      </c>
      <c r="W173" s="331" t="str">
        <f t="shared" si="319"/>
        <v/>
      </c>
      <c r="X173" s="336" t="str">
        <f t="shared" si="320"/>
        <v/>
      </c>
      <c r="Y173" s="332" t="str">
        <f t="shared" si="321"/>
        <v/>
      </c>
      <c r="AB173" s="332" t="str">
        <f t="shared" si="322"/>
        <v/>
      </c>
      <c r="AC173" s="332" t="str">
        <f t="shared" si="323"/>
        <v/>
      </c>
      <c r="AD173" s="4"/>
      <c r="AE173" s="4"/>
      <c r="AF173" s="4"/>
      <c r="AG173" s="4"/>
      <c r="AH173" s="4"/>
      <c r="AI173" s="4"/>
      <c r="AJ173" s="6"/>
      <c r="AK173" s="4"/>
      <c r="AL173" s="4"/>
    </row>
    <row r="174" spans="1:38" ht="15.75" customHeight="1" x14ac:dyDescent="0.25">
      <c r="A174" s="553"/>
      <c r="B174" s="336" t="s">
        <v>1334</v>
      </c>
      <c r="C174" s="337">
        <f>IF(ISBLANK('Mapa de Riesgos x Procesos '!Q126),"",'Mapa de Riesgos x Procesos '!Q126)</f>
        <v>3</v>
      </c>
      <c r="D174" s="424"/>
      <c r="E174" s="311" t="str">
        <f>IF(D174=Maestros!$F$2,Maestros!$G$2,IF(D174=Maestros!$F$3,Maestros!$G$3,""))</f>
        <v/>
      </c>
      <c r="F174" s="336"/>
      <c r="G174" s="311" t="str">
        <f>IF(F174=Maestros!$F$4,Maestros!$G$4,IF(F174=Maestros!$F$5,Maestros!$G$5,""))</f>
        <v/>
      </c>
      <c r="H174" s="336"/>
      <c r="I174" s="311" t="str">
        <f t="shared" si="311"/>
        <v/>
      </c>
      <c r="J174" s="336"/>
      <c r="K174" s="311" t="str">
        <f t="shared" si="312"/>
        <v/>
      </c>
      <c r="L174" s="462"/>
      <c r="M174" s="336"/>
      <c r="N174" s="311" t="str">
        <f t="shared" si="313"/>
        <v/>
      </c>
      <c r="O174" s="336"/>
      <c r="P174" s="311" t="str">
        <f t="shared" si="314"/>
        <v/>
      </c>
      <c r="Q174" s="336"/>
      <c r="R174" s="339" t="str">
        <f t="shared" si="315"/>
        <v/>
      </c>
      <c r="S174" s="339">
        <f t="shared" si="316"/>
        <v>0</v>
      </c>
      <c r="T174" s="332" t="str">
        <f t="shared" si="317"/>
        <v/>
      </c>
      <c r="U174" s="374"/>
      <c r="V174" s="332" t="str">
        <f t="shared" si="318"/>
        <v/>
      </c>
      <c r="W174" s="331" t="str">
        <f t="shared" si="319"/>
        <v/>
      </c>
      <c r="X174" s="336" t="str">
        <f t="shared" si="320"/>
        <v/>
      </c>
      <c r="Y174" s="332" t="str">
        <f t="shared" ref="Y174:Y176" si="324">IF(W174="","",IF(W174="FUERTE",100,IF(W174="MODERADO",50,0)))</f>
        <v/>
      </c>
      <c r="AB174" s="332" t="str">
        <f t="shared" si="322"/>
        <v/>
      </c>
      <c r="AC174" s="332" t="str">
        <f t="shared" si="323"/>
        <v/>
      </c>
      <c r="AD174" s="4"/>
      <c r="AE174" s="4"/>
      <c r="AF174" s="4"/>
      <c r="AG174" s="4"/>
      <c r="AH174" s="4"/>
      <c r="AI174" s="4"/>
      <c r="AJ174" s="6"/>
      <c r="AK174" s="4"/>
      <c r="AL174" s="4"/>
    </row>
    <row r="175" spans="1:38" ht="15.75" customHeight="1" x14ac:dyDescent="0.25">
      <c r="A175" s="553"/>
      <c r="B175" s="336" t="s">
        <v>1341</v>
      </c>
      <c r="C175" s="337">
        <f>IF(ISBLANK('Mapa de Riesgos x Procesos '!Q127),"",'Mapa de Riesgos x Procesos '!Q127)</f>
        <v>4</v>
      </c>
      <c r="D175" s="424"/>
      <c r="E175" s="311" t="str">
        <f>IF(D175=Maestros!$F$2,Maestros!$G$2,IF(D175=Maestros!$F$3,Maestros!$G$3,""))</f>
        <v/>
      </c>
      <c r="F175" s="336"/>
      <c r="G175" s="311" t="str">
        <f>IF(F175=Maestros!$F$4,Maestros!$G$4,IF(F175=Maestros!$F$5,Maestros!$G$5,""))</f>
        <v/>
      </c>
      <c r="H175" s="336"/>
      <c r="I175" s="311" t="str">
        <f t="shared" si="311"/>
        <v/>
      </c>
      <c r="J175" s="336"/>
      <c r="K175" s="311" t="str">
        <f t="shared" si="312"/>
        <v/>
      </c>
      <c r="L175" s="462"/>
      <c r="M175" s="336"/>
      <c r="N175" s="311" t="str">
        <f t="shared" si="313"/>
        <v/>
      </c>
      <c r="O175" s="336"/>
      <c r="P175" s="311" t="str">
        <f t="shared" si="314"/>
        <v/>
      </c>
      <c r="Q175" s="336"/>
      <c r="R175" s="339" t="str">
        <f t="shared" si="315"/>
        <v/>
      </c>
      <c r="S175" s="339">
        <f t="shared" si="316"/>
        <v>0</v>
      </c>
      <c r="T175" s="332" t="str">
        <f t="shared" si="317"/>
        <v/>
      </c>
      <c r="U175" s="374"/>
      <c r="V175" s="332" t="str">
        <f t="shared" si="318"/>
        <v/>
      </c>
      <c r="W175" s="331" t="str">
        <f t="shared" si="319"/>
        <v/>
      </c>
      <c r="X175" s="336" t="str">
        <f t="shared" si="320"/>
        <v/>
      </c>
      <c r="Y175" s="332" t="str">
        <f t="shared" si="324"/>
        <v/>
      </c>
      <c r="AB175" s="332" t="str">
        <f t="shared" si="322"/>
        <v/>
      </c>
      <c r="AC175" s="332" t="str">
        <f t="shared" si="323"/>
        <v/>
      </c>
      <c r="AD175" s="4"/>
      <c r="AE175" s="4"/>
      <c r="AF175" s="4"/>
      <c r="AG175" s="4"/>
      <c r="AH175" s="4"/>
      <c r="AI175" s="4"/>
      <c r="AJ175" s="6"/>
      <c r="AK175" s="4"/>
      <c r="AL175" s="4"/>
    </row>
    <row r="176" spans="1:38" ht="15.75" customHeight="1" x14ac:dyDescent="0.25">
      <c r="A176" s="553"/>
      <c r="B176" s="336" t="s">
        <v>1349</v>
      </c>
      <c r="C176" s="337">
        <f>IF(ISBLANK('Mapa de Riesgos x Procesos '!Q128),"",'Mapa de Riesgos x Procesos '!Q128)</f>
        <v>5</v>
      </c>
      <c r="D176" s="50"/>
      <c r="E176" s="311" t="str">
        <f>IF(D176=Maestros!$F$2,Maestros!$G$2,IF(D176=Maestros!$F$3,Maestros!$G$3,""))</f>
        <v/>
      </c>
      <c r="F176" s="349"/>
      <c r="G176" s="311" t="str">
        <f>IF(F176=Maestros!$F$4,Maestros!$G$4,IF(F176=Maestros!$F$5,Maestros!$G$5,""))</f>
        <v/>
      </c>
      <c r="H176" s="349"/>
      <c r="I176" s="311" t="str">
        <f t="shared" si="311"/>
        <v/>
      </c>
      <c r="J176" s="349"/>
      <c r="K176" s="311" t="str">
        <f t="shared" si="312"/>
        <v/>
      </c>
      <c r="L176" s="462"/>
      <c r="M176" s="349"/>
      <c r="N176" s="311" t="str">
        <f t="shared" si="313"/>
        <v/>
      </c>
      <c r="O176" s="349"/>
      <c r="P176" s="311" t="str">
        <f t="shared" si="314"/>
        <v/>
      </c>
      <c r="Q176" s="349"/>
      <c r="R176" s="354" t="str">
        <f t="shared" si="315"/>
        <v/>
      </c>
      <c r="S176" s="354">
        <f t="shared" si="316"/>
        <v>0</v>
      </c>
      <c r="T176" s="332" t="str">
        <f t="shared" si="317"/>
        <v/>
      </c>
      <c r="U176" s="425"/>
      <c r="V176" s="355" t="str">
        <f t="shared" si="318"/>
        <v/>
      </c>
      <c r="W176" s="331" t="str">
        <f t="shared" si="319"/>
        <v/>
      </c>
      <c r="X176" s="349" t="str">
        <f t="shared" si="320"/>
        <v/>
      </c>
      <c r="Y176" s="386" t="str">
        <f t="shared" si="324"/>
        <v/>
      </c>
      <c r="AB176" s="332" t="str">
        <f t="shared" si="322"/>
        <v/>
      </c>
      <c r="AC176" s="332" t="str">
        <f t="shared" si="323"/>
        <v/>
      </c>
      <c r="AD176" s="4"/>
      <c r="AE176" s="4"/>
      <c r="AF176" s="4"/>
      <c r="AG176" s="4"/>
      <c r="AH176" s="4"/>
      <c r="AI176" s="4"/>
      <c r="AJ176" s="6"/>
      <c r="AK176" s="4"/>
      <c r="AL176" s="4"/>
    </row>
    <row r="177" spans="1:38" ht="15.75" customHeight="1" x14ac:dyDescent="0.25">
      <c r="A177" s="657" t="s">
        <v>1356</v>
      </c>
      <c r="B177" s="506"/>
      <c r="C177" s="506"/>
      <c r="D177" s="506"/>
      <c r="E177" s="506"/>
      <c r="F177" s="506"/>
      <c r="G177" s="506"/>
      <c r="H177" s="506"/>
      <c r="I177" s="506"/>
      <c r="J177" s="506"/>
      <c r="K177" s="506"/>
      <c r="L177" s="506"/>
      <c r="M177" s="506"/>
      <c r="N177" s="506"/>
      <c r="O177" s="506"/>
      <c r="P177" s="506"/>
      <c r="Q177" s="506"/>
      <c r="R177" s="506"/>
      <c r="S177" s="506"/>
      <c r="T177" s="506"/>
      <c r="U177" s="506"/>
      <c r="V177" s="506"/>
      <c r="W177" s="506"/>
      <c r="X177" s="359" t="str">
        <f>+IF(Y177=100,"Fuerte",IF(AND(Y177&gt;59,Y177&lt;=99),"Moderado","Débil"))</f>
        <v>Débil</v>
      </c>
      <c r="Y177" s="359">
        <f>IFERROR(AVERAGE(Y172:Y176),0)</f>
        <v>0</v>
      </c>
      <c r="AB177" s="359">
        <f t="shared" ref="AB177:AC177" si="325">IFERROR(AVERAGE(AB172:AB176),0)</f>
        <v>0</v>
      </c>
      <c r="AC177" s="390">
        <f t="shared" si="325"/>
        <v>0</v>
      </c>
      <c r="AD177" s="360" t="str">
        <f>+IFERROR(IF(AND(COUNTIF(J172:J176,"PREVENIR ")&gt;0,AVERAGEIF(J172:J176,"PREVENIR ",Y172:Y176)&gt;=$AI$4),"Directamente","No disminuye"),"No disminuye")</f>
        <v>No disminuye</v>
      </c>
      <c r="AE177" s="362" t="str">
        <f>+IF(AC177&gt;=$AI$4,"Directamente",IF(AND(AC177&lt;$AI$4,AB177=100),"Indirectamente",IF(AND(AC177&lt;$AI$4,AB177=0),"No disminuye",IF(AND(AC177&lt;$AI$4,AB177&lt;100,AB177&gt;0),"No disminuye",IF(AND(AC177=0,AB177=100),"Indirectamente",IF(AND(AC177=0,AB177&lt;100),"No disminuye","OJO"))))))</f>
        <v>No disminuye</v>
      </c>
      <c r="AF177" s="362" t="str">
        <f>+X177&amp;AD177&amp;AE177</f>
        <v>DébilNo disminuyeNo disminuye</v>
      </c>
      <c r="AG177" s="4"/>
      <c r="AH177" s="4"/>
      <c r="AI177" s="4"/>
      <c r="AJ177" s="6"/>
      <c r="AK177" s="4"/>
      <c r="AL177" s="4"/>
    </row>
    <row r="178" spans="1:38" ht="15" customHeight="1" x14ac:dyDescent="0.25">
      <c r="A178" s="668" t="s">
        <v>1227</v>
      </c>
      <c r="B178" s="666" t="s">
        <v>6</v>
      </c>
      <c r="C178" s="666" t="s">
        <v>1231</v>
      </c>
      <c r="D178" s="656" t="s">
        <v>1235</v>
      </c>
      <c r="E178" s="517"/>
      <c r="F178" s="517"/>
      <c r="G178" s="517"/>
      <c r="H178" s="517"/>
      <c r="I178" s="517"/>
      <c r="J178" s="517"/>
      <c r="K178" s="517"/>
      <c r="L178" s="517"/>
      <c r="M178" s="517"/>
      <c r="N178" s="517"/>
      <c r="O178" s="517"/>
      <c r="P178" s="517"/>
      <c r="Q178" s="517"/>
      <c r="R178" s="517"/>
      <c r="S178" s="517"/>
      <c r="T178" s="518"/>
      <c r="U178" s="660" t="s">
        <v>1237</v>
      </c>
      <c r="V178" s="661"/>
      <c r="W178" s="658" t="s">
        <v>1240</v>
      </c>
      <c r="X178" s="518"/>
      <c r="Y178" s="662" t="s">
        <v>200</v>
      </c>
      <c r="AB178" s="655" t="s">
        <v>1243</v>
      </c>
      <c r="AC178" s="655" t="s">
        <v>1246</v>
      </c>
      <c r="AD178" s="4"/>
      <c r="AE178" s="4"/>
      <c r="AF178" s="4"/>
      <c r="AG178" s="4"/>
      <c r="AH178" s="4"/>
      <c r="AI178" s="4"/>
      <c r="AJ178" s="6"/>
      <c r="AK178" s="4"/>
      <c r="AL178" s="4"/>
    </row>
    <row r="179" spans="1:38" ht="15.75" customHeight="1" x14ac:dyDescent="0.25">
      <c r="A179" s="555"/>
      <c r="B179" s="463"/>
      <c r="C179" s="463"/>
      <c r="D179" s="291" t="s">
        <v>1247</v>
      </c>
      <c r="E179" s="293" t="s">
        <v>1248</v>
      </c>
      <c r="F179" s="293" t="s">
        <v>1250</v>
      </c>
      <c r="G179" s="293" t="s">
        <v>1248</v>
      </c>
      <c r="H179" s="293" t="s">
        <v>1252</v>
      </c>
      <c r="I179" s="293" t="s">
        <v>1248</v>
      </c>
      <c r="J179" s="293" t="s">
        <v>1253</v>
      </c>
      <c r="K179" s="293" t="s">
        <v>1248</v>
      </c>
      <c r="L179" s="293" t="s">
        <v>1254</v>
      </c>
      <c r="M179" s="293" t="s">
        <v>1255</v>
      </c>
      <c r="N179" s="293" t="s">
        <v>1248</v>
      </c>
      <c r="O179" s="293" t="s">
        <v>1258</v>
      </c>
      <c r="P179" s="293" t="s">
        <v>1248</v>
      </c>
      <c r="Q179" s="293" t="s">
        <v>1259</v>
      </c>
      <c r="R179" s="293" t="s">
        <v>1248</v>
      </c>
      <c r="S179" s="293" t="s">
        <v>1223</v>
      </c>
      <c r="T179" s="296" t="s">
        <v>200</v>
      </c>
      <c r="U179" s="298" t="s">
        <v>1265</v>
      </c>
      <c r="V179" s="299" t="s">
        <v>200</v>
      </c>
      <c r="W179" s="301" t="s">
        <v>1267</v>
      </c>
      <c r="X179" s="302" t="s">
        <v>1268</v>
      </c>
      <c r="Y179" s="526"/>
      <c r="AB179" s="526"/>
      <c r="AC179" s="526"/>
      <c r="AD179" s="4"/>
      <c r="AE179" s="4"/>
      <c r="AF179" s="4"/>
      <c r="AG179" s="4"/>
      <c r="AH179" s="4"/>
      <c r="AI179" s="4"/>
      <c r="AJ179" s="6"/>
      <c r="AK179" s="4"/>
      <c r="AL179" s="4"/>
    </row>
    <row r="180" spans="1:38" ht="15.75" customHeight="1" x14ac:dyDescent="0.25">
      <c r="A180" s="667" t="str">
        <f>IF(ISBLANK('Mapa de Riesgos x Procesos '!K129),"",'Mapa de Riesgos x Procesos '!K129)</f>
        <v/>
      </c>
      <c r="B180" s="336" t="s">
        <v>1271</v>
      </c>
      <c r="C180" s="337">
        <f>IF(ISBLANK('Mapa de Riesgos x Procesos '!Q129),"",'Mapa de Riesgos x Procesos '!Q129)</f>
        <v>1</v>
      </c>
      <c r="D180" s="307"/>
      <c r="E180" s="311" t="str">
        <f>IF(D180=Maestros!$F$2,Maestros!$G$2,IF(D180=Maestros!$F$3,Maestros!$G$3,""))</f>
        <v/>
      </c>
      <c r="F180" s="305"/>
      <c r="G180" s="311" t="str">
        <f>IF(F180=Maestros!$F$4,Maestros!$G$4,IF(F180=Maestros!$F$5,Maestros!$G$5,""))</f>
        <v/>
      </c>
      <c r="H180" s="305"/>
      <c r="I180" s="311" t="str">
        <f t="shared" ref="I180:I184" si="326">IF(H180=$Z$15,$AA$15,IF(H180=$Z$16,$AA$16,""))</f>
        <v/>
      </c>
      <c r="J180" s="305"/>
      <c r="K180" s="311" t="str">
        <f t="shared" ref="K180:K184" si="327">IF(J180=$Z$17,$AA$17,IF(J180=$Z$18,$AA$18,IF(J180=$Z$19,$AA$19,"")))</f>
        <v/>
      </c>
      <c r="L180" s="659" t="str">
        <f>IF(AND(J180="",J181="",J182="",J183="",J184=""),"",
IF(AND(K180=0,J180=$Z$19,COUNTIF(J180:J184,$Z$17)&lt;1,COUNTIF(J180:J184,$Z$18)&lt;1),"",IF(AND(J181=$Z$19,K181=0,J181=$Z$19,COUNTIF(J180:J184,$Z$17)&lt;1,COUNTIF(J180:J184,$Z$18)&lt;1),"",IF(AND(K182=0,J182=$Z$19,COUNTIF(J180:J184,$Z$17)&lt;1,COUNTIF(J180:J184,$Z$18)&lt;1),"",IF(AND(K183=0,J183=$Z$19,COUNTIF(J180:J184,$Z$17)&lt;1,COUNTIF(J180:J184,$Z$18)&lt;1),"",IF(AND(K184=0,J184=$Z$19,COUNTIF(J180:J184,$Z$17)&lt;1,COUNTIF(J180:J184,$Z$18)&lt;1),"",
IF(AND(COUNTIF(J180:J184,$Z$17)&gt;=1,COUNTIF(J180:J184,$Z$18)&gt;=1),"Preventivo - Correctivo",IF(COUNTIF(J180:J184,$Z$17)=COUNTIF(J180:J184,$Z$18),"Preventivo - Correctivo",IF(AND(COUNTIF(J180:J184,$Z$17)&gt;=1,COUNTBLANK(J180:J184)&gt;=1),"Preventivo",IF(AND(COUNTIF(J180:J184,$Z$18)&gt;=1,COUNTBLANK(J180:J184)&gt;=1),"Correctivo",IF(AND(J180=$Z$18,J181=$Z$18,J182=$Z$18,J183=$Z$18,J184=$Z$18),"Correctivo",IF(AND(J180=$Z$17,J181=$Z$17,J182=$Z$17,J183=$Z$17,J184=$Z$17),"Preventivo",IF(AND(COUNTIF(J180:J184,$Z$19)=1,COUNTIF(J180:J184,$Z$18)=4),"Correctivo",IF(AND(COUNTIF(J180:J184,$Z$19)=2,COUNTIF(J180:J184,$Z$18)=3),"Correctivo",IF(AND(COUNTIF(J180:J184,$Z$19)=3,COUNTIF(J180:J184,$Z$18)=2),"Correctivo",IF(AND(COUNTIF(J180:J184,$Z$19)=4,COUNTIF(J180:J184,$Z$18)=1),"Correctivo",IF(AND(COUNTIF(J180:J184,$Z$19)=1,COUNTIF(J180:J184,$Z$17)=4),"Preventivo",IF(AND(COUNTIF(J180:J184,$Z$19)=2,COUNTIF(J180:J184,$Z$17)=3),"Preventivo",IF(AND(COUNTIF(J180:J184,$Z$19)=3,COUNTIF(J180:J184,$Z$17)=2),"Preventivo",IF(AND(COUNTIF(J180:J184,$Z$19)=4,COUNTIF(J180:J184,$Z$17)=1),"Preventivo","")))))))))))))))
)))))</f>
        <v/>
      </c>
      <c r="M180" s="305"/>
      <c r="N180" s="311" t="str">
        <f t="shared" ref="N180:N184" si="328">IF(M180=$Z$20,$AA$20,IF(M180=$Z$21,$AA$21,""))</f>
        <v/>
      </c>
      <c r="O180" s="305"/>
      <c r="P180" s="311" t="str">
        <f t="shared" ref="P180:P184" si="329">IF(O180=$Z$22,$AA$22,IF(O180=$Z$23,$AA$23,""))</f>
        <v/>
      </c>
      <c r="Q180" s="305"/>
      <c r="R180" s="311" t="str">
        <f t="shared" ref="R180:R184" si="330">IF(Q180=$Z$24,$AA$24,IF(Q180=$Z$25,$AA$25,IF(Q180=$Z$26,$AA$26,"")))</f>
        <v/>
      </c>
      <c r="S180" s="311">
        <f t="shared" ref="S180:S184" si="331">SUM(E180,G180,I180,K180,N180,P180,R180)</f>
        <v>0</v>
      </c>
      <c r="T180" s="326" t="str">
        <f t="shared" ref="T180:T184" si="332">IF(E180="","",(IF(S180&gt;=96,$Z$27,IF(AND(S180&lt;=95,S180&gt;=86),$Z$28,IF(S180&lt;=85,$Z$29,"")))))</f>
        <v/>
      </c>
      <c r="U180" s="328"/>
      <c r="V180" s="326" t="str">
        <f t="shared" ref="V180:V184" si="333">IF(U180="","",IF(U180=$Z$30,$Z$27,IF(U180=$Z$31,$Z$28,$Z$29)))</f>
        <v/>
      </c>
      <c r="W180" s="331" t="str">
        <f t="shared" ref="W180:W184" si="334">IF(AND(T180="FUERTE",V180="FUERTE"),"FUERTE",
IF(AND(T180="MODERADO",V180="MODERADO"),"MODERADO",
IF(AND(T180="FUERTE",V180="MODERADO"),"MODERADO",
IF(AND(T180="MODERADO",V180="FUERTE"),"MODERADO",
IF(AND(T180="FUERTE",V180="DEBIL"),"DEBIL",
IF(AND(T180="DEBIL",V180="FUERTE"),"DEBIL",
IF(AND(T180="DEBIL",V180="MODERADO"),"DEBIL",
IF(AND(T180="MODERADO",V180="DEBIL"),"DEBIL",
IF(AND(T180="DEBIL",V180="DEBIL"),"DEBIL","")))))))))</f>
        <v/>
      </c>
      <c r="X180" s="305" t="str">
        <f t="shared" ref="X180:X184" si="335">IF(W180="","",IF(W180=$Z$27,"NO","SI"))</f>
        <v/>
      </c>
      <c r="Y180" s="326" t="str">
        <f t="shared" ref="Y180:Y181" si="336">IF(W180="","",IF(W180="FUERTE",100,IF(W180="MODERADO",60,0)))</f>
        <v/>
      </c>
      <c r="AB180" s="332" t="str">
        <f t="shared" ref="AB180:AB184" si="337">IF(J180="CONTROLAR","",Y180)</f>
        <v/>
      </c>
      <c r="AC180" s="332" t="str">
        <f t="shared" ref="AC180:AC184" si="338">IF(J180="CONTROLAR",Y180,"")</f>
        <v/>
      </c>
      <c r="AD180" s="4"/>
      <c r="AE180" s="4"/>
      <c r="AF180" s="4"/>
      <c r="AG180" s="4"/>
      <c r="AH180" s="4"/>
      <c r="AI180" s="4"/>
      <c r="AJ180" s="6"/>
      <c r="AK180" s="4"/>
      <c r="AL180" s="4"/>
    </row>
    <row r="181" spans="1:38" ht="15.75" customHeight="1" x14ac:dyDescent="0.25">
      <c r="A181" s="553"/>
      <c r="B181" s="336" t="s">
        <v>1304</v>
      </c>
      <c r="C181" s="337">
        <f>IF(ISBLANK('Mapa de Riesgos x Procesos '!Q130),"",'Mapa de Riesgos x Procesos '!Q130)</f>
        <v>2</v>
      </c>
      <c r="D181" s="424"/>
      <c r="E181" s="311" t="str">
        <f>IF(D181=Maestros!$F$2,Maestros!$G$2,IF(D181=Maestros!$F$3,Maestros!$G$3,""))</f>
        <v/>
      </c>
      <c r="F181" s="305"/>
      <c r="G181" s="311" t="str">
        <f>IF(F181=Maestros!$F$4,Maestros!$G$4,IF(F181=Maestros!$F$5,Maestros!$G$5,""))</f>
        <v/>
      </c>
      <c r="H181" s="305"/>
      <c r="I181" s="311" t="str">
        <f t="shared" si="326"/>
        <v/>
      </c>
      <c r="J181" s="305"/>
      <c r="K181" s="311" t="str">
        <f t="shared" si="327"/>
        <v/>
      </c>
      <c r="L181" s="462"/>
      <c r="M181" s="305"/>
      <c r="N181" s="311" t="str">
        <f t="shared" si="328"/>
        <v/>
      </c>
      <c r="O181" s="305"/>
      <c r="P181" s="311" t="str">
        <f t="shared" si="329"/>
        <v/>
      </c>
      <c r="Q181" s="305"/>
      <c r="R181" s="339" t="str">
        <f t="shared" si="330"/>
        <v/>
      </c>
      <c r="S181" s="339">
        <f t="shared" si="331"/>
        <v>0</v>
      </c>
      <c r="T181" s="326" t="str">
        <f t="shared" si="332"/>
        <v/>
      </c>
      <c r="U181" s="374"/>
      <c r="V181" s="332" t="str">
        <f t="shared" si="333"/>
        <v/>
      </c>
      <c r="W181" s="331" t="str">
        <f t="shared" si="334"/>
        <v/>
      </c>
      <c r="X181" s="336" t="str">
        <f t="shared" si="335"/>
        <v/>
      </c>
      <c r="Y181" s="332" t="str">
        <f t="shared" si="336"/>
        <v/>
      </c>
      <c r="AB181" s="332" t="str">
        <f t="shared" si="337"/>
        <v/>
      </c>
      <c r="AC181" s="332" t="str">
        <f t="shared" si="338"/>
        <v/>
      </c>
      <c r="AD181" s="4"/>
      <c r="AE181" s="4"/>
      <c r="AF181" s="4"/>
      <c r="AG181" s="4"/>
      <c r="AH181" s="4"/>
      <c r="AI181" s="4"/>
      <c r="AJ181" s="6"/>
      <c r="AK181" s="4"/>
      <c r="AL181" s="4"/>
    </row>
    <row r="182" spans="1:38" ht="15.75" customHeight="1" x14ac:dyDescent="0.25">
      <c r="A182" s="553"/>
      <c r="B182" s="336" t="s">
        <v>1334</v>
      </c>
      <c r="C182" s="337">
        <f>IF(ISBLANK('Mapa de Riesgos x Procesos '!Q131),"",'Mapa de Riesgos x Procesos '!Q131)</f>
        <v>3</v>
      </c>
      <c r="D182" s="424"/>
      <c r="E182" s="311" t="str">
        <f>IF(D182=Maestros!$F$2,Maestros!$G$2,IF(D182=Maestros!$F$3,Maestros!$G$3,""))</f>
        <v/>
      </c>
      <c r="F182" s="336"/>
      <c r="G182" s="311" t="str">
        <f>IF(F182=Maestros!$F$4,Maestros!$G$4,IF(F182=Maestros!$F$5,Maestros!$G$5,""))</f>
        <v/>
      </c>
      <c r="H182" s="336"/>
      <c r="I182" s="311" t="str">
        <f t="shared" si="326"/>
        <v/>
      </c>
      <c r="J182" s="336"/>
      <c r="K182" s="311" t="str">
        <f t="shared" si="327"/>
        <v/>
      </c>
      <c r="L182" s="462"/>
      <c r="M182" s="336"/>
      <c r="N182" s="311" t="str">
        <f t="shared" si="328"/>
        <v/>
      </c>
      <c r="O182" s="336"/>
      <c r="P182" s="311" t="str">
        <f t="shared" si="329"/>
        <v/>
      </c>
      <c r="Q182" s="336"/>
      <c r="R182" s="339" t="str">
        <f t="shared" si="330"/>
        <v/>
      </c>
      <c r="S182" s="339">
        <f t="shared" si="331"/>
        <v>0</v>
      </c>
      <c r="T182" s="332" t="str">
        <f t="shared" si="332"/>
        <v/>
      </c>
      <c r="U182" s="374"/>
      <c r="V182" s="332" t="str">
        <f t="shared" si="333"/>
        <v/>
      </c>
      <c r="W182" s="331" t="str">
        <f t="shared" si="334"/>
        <v/>
      </c>
      <c r="X182" s="336" t="str">
        <f t="shared" si="335"/>
        <v/>
      </c>
      <c r="Y182" s="332" t="str">
        <f t="shared" ref="Y182:Y184" si="339">IF(W182="","",IF(W182="FUERTE",100,IF(W182="MODERADO",50,0)))</f>
        <v/>
      </c>
      <c r="AB182" s="332" t="str">
        <f t="shared" si="337"/>
        <v/>
      </c>
      <c r="AC182" s="332" t="str">
        <f t="shared" si="338"/>
        <v/>
      </c>
      <c r="AD182" s="4"/>
      <c r="AE182" s="4"/>
      <c r="AF182" s="4"/>
      <c r="AG182" s="4"/>
      <c r="AH182" s="4"/>
      <c r="AI182" s="4"/>
      <c r="AJ182" s="6"/>
      <c r="AK182" s="4"/>
      <c r="AL182" s="4"/>
    </row>
    <row r="183" spans="1:38" ht="15.75" customHeight="1" x14ac:dyDescent="0.25">
      <c r="A183" s="553"/>
      <c r="B183" s="336" t="s">
        <v>1341</v>
      </c>
      <c r="C183" s="337">
        <f>IF(ISBLANK('Mapa de Riesgos x Procesos '!Q132),"",'Mapa de Riesgos x Procesos '!Q132)</f>
        <v>4</v>
      </c>
      <c r="D183" s="424"/>
      <c r="E183" s="311" t="str">
        <f>IF(D183=Maestros!$F$2,Maestros!$G$2,IF(D183=Maestros!$F$3,Maestros!$G$3,""))</f>
        <v/>
      </c>
      <c r="F183" s="336"/>
      <c r="G183" s="311" t="str">
        <f>IF(F183=Maestros!$F$4,Maestros!$G$4,IF(F183=Maestros!$F$5,Maestros!$G$5,""))</f>
        <v/>
      </c>
      <c r="H183" s="336"/>
      <c r="I183" s="311" t="str">
        <f t="shared" si="326"/>
        <v/>
      </c>
      <c r="J183" s="336"/>
      <c r="K183" s="311" t="str">
        <f t="shared" si="327"/>
        <v/>
      </c>
      <c r="L183" s="462"/>
      <c r="M183" s="336"/>
      <c r="N183" s="311" t="str">
        <f t="shared" si="328"/>
        <v/>
      </c>
      <c r="O183" s="336"/>
      <c r="P183" s="311" t="str">
        <f t="shared" si="329"/>
        <v/>
      </c>
      <c r="Q183" s="336"/>
      <c r="R183" s="339" t="str">
        <f t="shared" si="330"/>
        <v/>
      </c>
      <c r="S183" s="339">
        <f t="shared" si="331"/>
        <v>0</v>
      </c>
      <c r="T183" s="332" t="str">
        <f t="shared" si="332"/>
        <v/>
      </c>
      <c r="U183" s="374"/>
      <c r="V183" s="332" t="str">
        <f t="shared" si="333"/>
        <v/>
      </c>
      <c r="W183" s="331" t="str">
        <f t="shared" si="334"/>
        <v/>
      </c>
      <c r="X183" s="336" t="str">
        <f t="shared" si="335"/>
        <v/>
      </c>
      <c r="Y183" s="332" t="str">
        <f t="shared" si="339"/>
        <v/>
      </c>
      <c r="AB183" s="332" t="str">
        <f t="shared" si="337"/>
        <v/>
      </c>
      <c r="AC183" s="332" t="str">
        <f t="shared" si="338"/>
        <v/>
      </c>
      <c r="AD183" s="4"/>
      <c r="AE183" s="4"/>
      <c r="AF183" s="4"/>
      <c r="AG183" s="4"/>
      <c r="AH183" s="4"/>
      <c r="AI183" s="4"/>
      <c r="AJ183" s="6"/>
      <c r="AK183" s="4"/>
      <c r="AL183" s="4"/>
    </row>
    <row r="184" spans="1:38" ht="15.75" customHeight="1" x14ac:dyDescent="0.25">
      <c r="A184" s="553"/>
      <c r="B184" s="336" t="s">
        <v>1349</v>
      </c>
      <c r="C184" s="337">
        <f>IF(ISBLANK('Mapa de Riesgos x Procesos '!Q133),"",'Mapa de Riesgos x Procesos '!Q133)</f>
        <v>5</v>
      </c>
      <c r="D184" s="50"/>
      <c r="E184" s="311" t="str">
        <f>IF(D184=Maestros!$F$2,Maestros!$G$2,IF(D184=Maestros!$F$3,Maestros!$G$3,""))</f>
        <v/>
      </c>
      <c r="F184" s="349"/>
      <c r="G184" s="311" t="str">
        <f>IF(F184=Maestros!$F$4,Maestros!$G$4,IF(F184=Maestros!$F$5,Maestros!$G$5,""))</f>
        <v/>
      </c>
      <c r="H184" s="349"/>
      <c r="I184" s="311" t="str">
        <f t="shared" si="326"/>
        <v/>
      </c>
      <c r="J184" s="349"/>
      <c r="K184" s="311" t="str">
        <f t="shared" si="327"/>
        <v/>
      </c>
      <c r="L184" s="462"/>
      <c r="M184" s="349"/>
      <c r="N184" s="311" t="str">
        <f t="shared" si="328"/>
        <v/>
      </c>
      <c r="O184" s="349"/>
      <c r="P184" s="311" t="str">
        <f t="shared" si="329"/>
        <v/>
      </c>
      <c r="Q184" s="349"/>
      <c r="R184" s="354" t="str">
        <f t="shared" si="330"/>
        <v/>
      </c>
      <c r="S184" s="354">
        <f t="shared" si="331"/>
        <v>0</v>
      </c>
      <c r="T184" s="332" t="str">
        <f t="shared" si="332"/>
        <v/>
      </c>
      <c r="U184" s="425"/>
      <c r="V184" s="355" t="str">
        <f t="shared" si="333"/>
        <v/>
      </c>
      <c r="W184" s="331" t="str">
        <f t="shared" si="334"/>
        <v/>
      </c>
      <c r="X184" s="349" t="str">
        <f t="shared" si="335"/>
        <v/>
      </c>
      <c r="Y184" s="386" t="str">
        <f t="shared" si="339"/>
        <v/>
      </c>
      <c r="AB184" s="332" t="str">
        <f t="shared" si="337"/>
        <v/>
      </c>
      <c r="AC184" s="332" t="str">
        <f t="shared" si="338"/>
        <v/>
      </c>
      <c r="AD184" s="4"/>
      <c r="AE184" s="4"/>
      <c r="AF184" s="4"/>
      <c r="AG184" s="4"/>
      <c r="AH184" s="4"/>
      <c r="AI184" s="4"/>
      <c r="AJ184" s="6"/>
      <c r="AK184" s="4"/>
      <c r="AL184" s="4"/>
    </row>
    <row r="185" spans="1:38" ht="15.75" customHeight="1" x14ac:dyDescent="0.25">
      <c r="A185" s="657" t="s">
        <v>1356</v>
      </c>
      <c r="B185" s="506"/>
      <c r="C185" s="506"/>
      <c r="D185" s="506"/>
      <c r="E185" s="506"/>
      <c r="F185" s="506"/>
      <c r="G185" s="506"/>
      <c r="H185" s="506"/>
      <c r="I185" s="506"/>
      <c r="J185" s="506"/>
      <c r="K185" s="506"/>
      <c r="L185" s="506"/>
      <c r="M185" s="506"/>
      <c r="N185" s="506"/>
      <c r="O185" s="506"/>
      <c r="P185" s="506"/>
      <c r="Q185" s="506"/>
      <c r="R185" s="506"/>
      <c r="S185" s="506"/>
      <c r="T185" s="506"/>
      <c r="U185" s="506"/>
      <c r="V185" s="506"/>
      <c r="W185" s="506"/>
      <c r="X185" s="359" t="str">
        <f>+IF(Y185=100,"Fuerte",IF(AND(Y185&gt;59,Y185&lt;=99),"Moderado","Débil"))</f>
        <v>Débil</v>
      </c>
      <c r="Y185" s="359">
        <f>IFERROR(AVERAGE(Y180:Y184),0)</f>
        <v>0</v>
      </c>
      <c r="AB185" s="359">
        <f t="shared" ref="AB185:AC185" si="340">IFERROR(AVERAGE(AB180:AB184),0)</f>
        <v>0</v>
      </c>
      <c r="AC185" s="390">
        <f t="shared" si="340"/>
        <v>0</v>
      </c>
      <c r="AD185" s="360" t="str">
        <f>+IFERROR(IF(AND(COUNTIF(J180:J184,"PREVENIR ")&gt;0,AVERAGEIF(J180:J184,"PREVENIR ",Y180:Y184)&gt;$AI$4),"Directamente","No disminuye"),"No disminuye")</f>
        <v>No disminuye</v>
      </c>
      <c r="AE185" s="362" t="str">
        <f>+IF(AC185&gt;=$AI$4,"Directamente",IF(AND(AC185&lt;$AI$4,AB185=100),"Indirectamente",IF(AND(AC185&lt;$AI$4,AB185=0),"No disminuye",IF(AND(AC185&lt;$AI$4,AB185&lt;100,AB185&gt;0),"No disminuye",IF(AND(AC185=0,AB185=100),"Indirectamente",IF(AND(AC185=0,AB185&lt;100),"No disminuye","OJO"))))))</f>
        <v>No disminuye</v>
      </c>
      <c r="AF185" s="362" t="str">
        <f>+X185&amp;AD185&amp;AE185</f>
        <v>DébilNo disminuyeNo disminuye</v>
      </c>
      <c r="AG185" s="4"/>
      <c r="AH185" s="4"/>
      <c r="AI185" s="4"/>
      <c r="AJ185" s="6"/>
      <c r="AK185" s="4"/>
      <c r="AL185" s="4"/>
    </row>
    <row r="186" spans="1:38" ht="15" customHeight="1" x14ac:dyDescent="0.25">
      <c r="A186" s="668" t="s">
        <v>1227</v>
      </c>
      <c r="B186" s="666" t="s">
        <v>6</v>
      </c>
      <c r="C186" s="666" t="s">
        <v>1231</v>
      </c>
      <c r="D186" s="656" t="s">
        <v>1235</v>
      </c>
      <c r="E186" s="517"/>
      <c r="F186" s="517"/>
      <c r="G186" s="517"/>
      <c r="H186" s="517"/>
      <c r="I186" s="517"/>
      <c r="J186" s="517"/>
      <c r="K186" s="517"/>
      <c r="L186" s="517"/>
      <c r="M186" s="517"/>
      <c r="N186" s="517"/>
      <c r="O186" s="517"/>
      <c r="P186" s="517"/>
      <c r="Q186" s="517"/>
      <c r="R186" s="517"/>
      <c r="S186" s="517"/>
      <c r="T186" s="518"/>
      <c r="U186" s="660" t="s">
        <v>1237</v>
      </c>
      <c r="V186" s="661"/>
      <c r="W186" s="658" t="s">
        <v>1240</v>
      </c>
      <c r="X186" s="518"/>
      <c r="Y186" s="662" t="s">
        <v>200</v>
      </c>
      <c r="AB186" s="655" t="s">
        <v>1243</v>
      </c>
      <c r="AC186" s="655" t="s">
        <v>1246</v>
      </c>
      <c r="AD186" s="4"/>
      <c r="AE186" s="4"/>
      <c r="AF186" s="4"/>
      <c r="AG186" s="4"/>
      <c r="AH186" s="4"/>
      <c r="AI186" s="4"/>
      <c r="AJ186" s="6"/>
      <c r="AK186" s="4"/>
      <c r="AL186" s="4"/>
    </row>
    <row r="187" spans="1:38" ht="15.75" customHeight="1" x14ac:dyDescent="0.25">
      <c r="A187" s="555"/>
      <c r="B187" s="463"/>
      <c r="C187" s="463"/>
      <c r="D187" s="291" t="s">
        <v>1247</v>
      </c>
      <c r="E187" s="293" t="s">
        <v>1248</v>
      </c>
      <c r="F187" s="293" t="s">
        <v>1250</v>
      </c>
      <c r="G187" s="293" t="s">
        <v>1248</v>
      </c>
      <c r="H187" s="293" t="s">
        <v>1252</v>
      </c>
      <c r="I187" s="293" t="s">
        <v>1248</v>
      </c>
      <c r="J187" s="293" t="s">
        <v>1253</v>
      </c>
      <c r="K187" s="293" t="s">
        <v>1248</v>
      </c>
      <c r="L187" s="293" t="s">
        <v>1254</v>
      </c>
      <c r="M187" s="293" t="s">
        <v>1255</v>
      </c>
      <c r="N187" s="293" t="s">
        <v>1248</v>
      </c>
      <c r="O187" s="293" t="s">
        <v>1258</v>
      </c>
      <c r="P187" s="293" t="s">
        <v>1248</v>
      </c>
      <c r="Q187" s="293" t="s">
        <v>1259</v>
      </c>
      <c r="R187" s="293" t="s">
        <v>1248</v>
      </c>
      <c r="S187" s="293" t="s">
        <v>1223</v>
      </c>
      <c r="T187" s="296" t="s">
        <v>200</v>
      </c>
      <c r="U187" s="298" t="s">
        <v>1265</v>
      </c>
      <c r="V187" s="299" t="s">
        <v>200</v>
      </c>
      <c r="W187" s="301" t="s">
        <v>1267</v>
      </c>
      <c r="X187" s="302" t="s">
        <v>1268</v>
      </c>
      <c r="Y187" s="526"/>
      <c r="AB187" s="526"/>
      <c r="AC187" s="526"/>
      <c r="AD187" s="4"/>
      <c r="AE187" s="4"/>
      <c r="AF187" s="4"/>
      <c r="AG187" s="4"/>
      <c r="AH187" s="4"/>
      <c r="AI187" s="4"/>
      <c r="AJ187" s="6"/>
      <c r="AK187" s="4"/>
      <c r="AL187" s="4"/>
    </row>
    <row r="188" spans="1:38" ht="15.75" customHeight="1" x14ac:dyDescent="0.25">
      <c r="A188" s="667" t="str">
        <f>IF(ISBLANK('Mapa de Riesgos x Procesos '!K134),"",'Mapa de Riesgos x Procesos '!K134)</f>
        <v/>
      </c>
      <c r="B188" s="336" t="s">
        <v>1271</v>
      </c>
      <c r="C188" s="337">
        <f>IF(ISBLANK('Mapa de Riesgos x Procesos '!Q134),"",'Mapa de Riesgos x Procesos '!Q134)</f>
        <v>1</v>
      </c>
      <c r="D188" s="307"/>
      <c r="E188" s="311" t="str">
        <f>IF(D188=Maestros!$F$2,Maestros!$G$2,IF(D188=Maestros!$F$3,Maestros!$G$3,""))</f>
        <v/>
      </c>
      <c r="F188" s="305"/>
      <c r="G188" s="311" t="str">
        <f>IF(F188=Maestros!$F$4,Maestros!$G$4,IF(F188=Maestros!$F$5,Maestros!$G$5,""))</f>
        <v/>
      </c>
      <c r="H188" s="305"/>
      <c r="I188" s="311" t="str">
        <f t="shared" ref="I188:I192" si="341">IF(H188=$Z$15,$AA$15,IF(H188=$Z$16,$AA$16,""))</f>
        <v/>
      </c>
      <c r="J188" s="305"/>
      <c r="K188" s="311" t="str">
        <f t="shared" ref="K188:K192" si="342">IF(J188=$Z$17,$AA$17,IF(J188=$Z$18,$AA$18,IF(J188=$Z$19,$AA$19,"")))</f>
        <v/>
      </c>
      <c r="L188" s="659" t="str">
        <f>IF(AND(J188="",J189="",J190="",J191="",J192=""),"",
IF(AND(K188=0,J188=$Z$19,COUNTIF(J188:J192,$Z$17)&lt;1,COUNTIF(J188:J192,$Z$18)&lt;1),"",IF(AND(J189=$Z$19,K189=0,J189=$Z$19,COUNTIF(J188:J192,$Z$17)&lt;1,COUNTIF(J188:J192,$Z$18)&lt;1),"",IF(AND(K190=0,J190=$Z$19,COUNTIF(J188:J192,$Z$17)&lt;1,COUNTIF(J188:J192,$Z$18)&lt;1),"",IF(AND(K191=0,J191=$Z$19,COUNTIF(J188:J192,$Z$17)&lt;1,COUNTIF(J188:J192,$Z$18)&lt;1),"",IF(AND(K192=0,J192=$Z$19,COUNTIF(J188:J192,$Z$17)&lt;1,COUNTIF(J188:J192,$Z$18)&lt;1),"",
IF(AND(COUNTIF(J188:J192,$Z$17)&gt;=1,COUNTIF(J188:J192,$Z$18)&gt;=1),"Preventivo - Correctivo",IF(COUNTIF(J188:J192,$Z$17)=COUNTIF(J188:J192,$Z$18),"Preventivo - Correctivo",IF(AND(COUNTIF(J188:J192,$Z$17)&gt;=1,COUNTBLANK(J188:J192)&gt;=1),"Preventivo",IF(AND(COUNTIF(J188:J192,$Z$18)&gt;=1,COUNTBLANK(J188:J192)&gt;=1),"Correctivo",IF(AND(J188=$Z$18,J189=$Z$18,J190=$Z$18,J191=$Z$18,J192=$Z$18),"Correctivo",IF(AND(J188=$Z$17,J189=$Z$17,J190=$Z$17,J191=$Z$17,J192=$Z$17),"Preventivo",IF(AND(COUNTIF(J188:J192,$Z$19)=1,COUNTIF(J188:J192,$Z$18)=4),"Correctivo",IF(AND(COUNTIF(J188:J192,$Z$19)=2,COUNTIF(J188:J192,$Z$18)=3),"Correctivo",IF(AND(COUNTIF(J188:J192,$Z$19)=3,COUNTIF(J188:J192,$Z$18)=2),"Correctivo",IF(AND(COUNTIF(J188:J192,$Z$19)=4,COUNTIF(J188:J192,$Z$18)=1),"Correctivo",IF(AND(COUNTIF(J188:J192,$Z$19)=1,COUNTIF(J188:J192,$Z$17)=4),"Preventivo",IF(AND(COUNTIF(J188:J192,$Z$19)=2,COUNTIF(J188:J192,$Z$17)=3),"Preventivo",IF(AND(COUNTIF(J188:J192,$Z$19)=3,COUNTIF(J188:J192,$Z$17)=2),"Preventivo",IF(AND(COUNTIF(J188:J192,$Z$19)=4,COUNTIF(J188:J192,$Z$17)=1),"Preventivo","")))))))))))))))
)))))</f>
        <v/>
      </c>
      <c r="M188" s="305"/>
      <c r="N188" s="311" t="str">
        <f t="shared" ref="N188:N192" si="343">IF(M188=$Z$20,$AA$20,IF(M188=$Z$21,$AA$21,""))</f>
        <v/>
      </c>
      <c r="O188" s="305"/>
      <c r="P188" s="311" t="str">
        <f t="shared" ref="P188:P192" si="344">IF(O188=$Z$22,$AA$22,IF(O188=$Z$23,$AA$23,""))</f>
        <v/>
      </c>
      <c r="Q188" s="305"/>
      <c r="R188" s="311" t="str">
        <f t="shared" ref="R188:R192" si="345">IF(Q188=$Z$24,$AA$24,IF(Q188=$Z$25,$AA$25,IF(Q188=$Z$26,$AA$26,"")))</f>
        <v/>
      </c>
      <c r="S188" s="311">
        <f t="shared" ref="S188:S192" si="346">SUM(E188,G188,I188,K188,N188,P188,R188)</f>
        <v>0</v>
      </c>
      <c r="T188" s="326" t="str">
        <f t="shared" ref="T188:T192" si="347">IF(E188="","",(IF(S188&gt;=96,$Z$27,IF(AND(S188&lt;=95,S188&gt;=86),$Z$28,IF(S188&lt;=85,$Z$29,"")))))</f>
        <v/>
      </c>
      <c r="U188" s="328"/>
      <c r="V188" s="326" t="str">
        <f t="shared" ref="V188:V192" si="348">IF(U188="","",IF(U188=$Z$30,$Z$27,IF(U188=$Z$31,$Z$28,$Z$29)))</f>
        <v/>
      </c>
      <c r="W188" s="331" t="str">
        <f t="shared" ref="W188:W192" si="349">IF(AND(T188="FUERTE",V188="FUERTE"),"FUERTE",
IF(AND(T188="MODERADO",V188="MODERADO"),"MODERADO",
IF(AND(T188="FUERTE",V188="MODERADO"),"MODERADO",
IF(AND(T188="MODERADO",V188="FUERTE"),"MODERADO",
IF(AND(T188="FUERTE",V188="DEBIL"),"DEBIL",
IF(AND(T188="DEBIL",V188="FUERTE"),"DEBIL",
IF(AND(T188="DEBIL",V188="MODERADO"),"DEBIL",
IF(AND(T188="MODERADO",V188="DEBIL"),"DEBIL",
IF(AND(T188="DEBIL",V188="DEBIL"),"DEBIL","")))))))))</f>
        <v/>
      </c>
      <c r="X188" s="305" t="str">
        <f t="shared" ref="X188:X192" si="350">IF(W188="","",IF(W188=$Z$27,"NO","SI"))</f>
        <v/>
      </c>
      <c r="Y188" s="326" t="str">
        <f t="shared" ref="Y188:Y189" si="351">IF(W188="","",IF(W188="FUERTE",100,IF(W188="MODERADO",60,0)))</f>
        <v/>
      </c>
      <c r="AB188" s="332" t="str">
        <f t="shared" ref="AB188:AB192" si="352">IF(J188="CONTROLAR","",Y188)</f>
        <v/>
      </c>
      <c r="AC188" s="332" t="str">
        <f t="shared" ref="AC188:AC192" si="353">IF(J188="CONTROLAR",Y188,"")</f>
        <v/>
      </c>
      <c r="AD188" s="4"/>
      <c r="AE188" s="4"/>
      <c r="AF188" s="4"/>
      <c r="AG188" s="4"/>
      <c r="AH188" s="4"/>
      <c r="AI188" s="4"/>
      <c r="AJ188" s="6"/>
      <c r="AK188" s="4"/>
      <c r="AL188" s="4"/>
    </row>
    <row r="189" spans="1:38" ht="15.75" customHeight="1" x14ac:dyDescent="0.25">
      <c r="A189" s="553"/>
      <c r="B189" s="336" t="s">
        <v>1304</v>
      </c>
      <c r="C189" s="337">
        <f>IF(ISBLANK('Mapa de Riesgos x Procesos '!Q135),"",'Mapa de Riesgos x Procesos '!Q135)</f>
        <v>2</v>
      </c>
      <c r="D189" s="424"/>
      <c r="E189" s="311" t="str">
        <f>IF(D189=Maestros!$F$2,Maestros!$G$2,IF(D189=Maestros!$F$3,Maestros!$G$3,""))</f>
        <v/>
      </c>
      <c r="F189" s="305"/>
      <c r="G189" s="311" t="str">
        <f>IF(F189=Maestros!$F$4,Maestros!$G$4,IF(F189=Maestros!$F$5,Maestros!$G$5,""))</f>
        <v/>
      </c>
      <c r="H189" s="305"/>
      <c r="I189" s="311" t="str">
        <f t="shared" si="341"/>
        <v/>
      </c>
      <c r="J189" s="305"/>
      <c r="K189" s="311" t="str">
        <f t="shared" si="342"/>
        <v/>
      </c>
      <c r="L189" s="462"/>
      <c r="M189" s="305"/>
      <c r="N189" s="311" t="str">
        <f t="shared" si="343"/>
        <v/>
      </c>
      <c r="O189" s="305"/>
      <c r="P189" s="311" t="str">
        <f t="shared" si="344"/>
        <v/>
      </c>
      <c r="Q189" s="305"/>
      <c r="R189" s="339" t="str">
        <f t="shared" si="345"/>
        <v/>
      </c>
      <c r="S189" s="339">
        <f t="shared" si="346"/>
        <v>0</v>
      </c>
      <c r="T189" s="326" t="str">
        <f t="shared" si="347"/>
        <v/>
      </c>
      <c r="U189" s="374"/>
      <c r="V189" s="332" t="str">
        <f t="shared" si="348"/>
        <v/>
      </c>
      <c r="W189" s="331" t="str">
        <f t="shared" si="349"/>
        <v/>
      </c>
      <c r="X189" s="336" t="str">
        <f t="shared" si="350"/>
        <v/>
      </c>
      <c r="Y189" s="332" t="str">
        <f t="shared" si="351"/>
        <v/>
      </c>
      <c r="AB189" s="332" t="str">
        <f t="shared" si="352"/>
        <v/>
      </c>
      <c r="AC189" s="332" t="str">
        <f t="shared" si="353"/>
        <v/>
      </c>
      <c r="AD189" s="4"/>
      <c r="AE189" s="4"/>
      <c r="AF189" s="4"/>
      <c r="AG189" s="4"/>
      <c r="AH189" s="4"/>
      <c r="AI189" s="4"/>
      <c r="AJ189" s="6"/>
      <c r="AK189" s="4"/>
      <c r="AL189" s="4"/>
    </row>
    <row r="190" spans="1:38" ht="15.75" customHeight="1" x14ac:dyDescent="0.25">
      <c r="A190" s="553"/>
      <c r="B190" s="336" t="s">
        <v>1334</v>
      </c>
      <c r="C190" s="337">
        <f>IF(ISBLANK('Mapa de Riesgos x Procesos '!Q136),"",'Mapa de Riesgos x Procesos '!Q136)</f>
        <v>3</v>
      </c>
      <c r="D190" s="424"/>
      <c r="E190" s="311" t="str">
        <f>IF(D190=Maestros!$F$2,Maestros!$G$2,IF(D190=Maestros!$F$3,Maestros!$G$3,""))</f>
        <v/>
      </c>
      <c r="F190" s="336"/>
      <c r="G190" s="311" t="str">
        <f>IF(F190=Maestros!$F$4,Maestros!$G$4,IF(F190=Maestros!$F$5,Maestros!$G$5,""))</f>
        <v/>
      </c>
      <c r="H190" s="336"/>
      <c r="I190" s="311" t="str">
        <f t="shared" si="341"/>
        <v/>
      </c>
      <c r="J190" s="336"/>
      <c r="K190" s="311" t="str">
        <f t="shared" si="342"/>
        <v/>
      </c>
      <c r="L190" s="462"/>
      <c r="M190" s="336"/>
      <c r="N190" s="311" t="str">
        <f t="shared" si="343"/>
        <v/>
      </c>
      <c r="O190" s="336"/>
      <c r="P190" s="311" t="str">
        <f t="shared" si="344"/>
        <v/>
      </c>
      <c r="Q190" s="336"/>
      <c r="R190" s="339" t="str">
        <f t="shared" si="345"/>
        <v/>
      </c>
      <c r="S190" s="339">
        <f t="shared" si="346"/>
        <v>0</v>
      </c>
      <c r="T190" s="332" t="str">
        <f t="shared" si="347"/>
        <v/>
      </c>
      <c r="U190" s="374"/>
      <c r="V190" s="332" t="str">
        <f t="shared" si="348"/>
        <v/>
      </c>
      <c r="W190" s="331" t="str">
        <f t="shared" si="349"/>
        <v/>
      </c>
      <c r="X190" s="336" t="str">
        <f t="shared" si="350"/>
        <v/>
      </c>
      <c r="Y190" s="332" t="str">
        <f t="shared" ref="Y190:Y192" si="354">IF(W190="","",IF(W190="FUERTE",100,IF(W190="MODERADO",50,0)))</f>
        <v/>
      </c>
      <c r="AB190" s="332" t="str">
        <f t="shared" si="352"/>
        <v/>
      </c>
      <c r="AC190" s="332" t="str">
        <f t="shared" si="353"/>
        <v/>
      </c>
      <c r="AD190" s="4"/>
      <c r="AE190" s="4"/>
      <c r="AF190" s="4"/>
      <c r="AG190" s="4"/>
      <c r="AH190" s="4"/>
      <c r="AI190" s="4"/>
      <c r="AJ190" s="6"/>
      <c r="AK190" s="4"/>
      <c r="AL190" s="4"/>
    </row>
    <row r="191" spans="1:38" ht="15.75" customHeight="1" x14ac:dyDescent="0.25">
      <c r="A191" s="553"/>
      <c r="B191" s="336" t="s">
        <v>1341</v>
      </c>
      <c r="C191" s="337">
        <f>IF(ISBLANK('Mapa de Riesgos x Procesos '!Q137),"",'Mapa de Riesgos x Procesos '!Q137)</f>
        <v>4</v>
      </c>
      <c r="D191" s="424"/>
      <c r="E191" s="311" t="str">
        <f>IF(D191=Maestros!$F$2,Maestros!$G$2,IF(D191=Maestros!$F$3,Maestros!$G$3,""))</f>
        <v/>
      </c>
      <c r="F191" s="336"/>
      <c r="G191" s="311" t="str">
        <f>IF(F191=Maestros!$F$4,Maestros!$G$4,IF(F191=Maestros!$F$5,Maestros!$G$5,""))</f>
        <v/>
      </c>
      <c r="H191" s="336"/>
      <c r="I191" s="311" t="str">
        <f t="shared" si="341"/>
        <v/>
      </c>
      <c r="J191" s="336"/>
      <c r="K191" s="311" t="str">
        <f t="shared" si="342"/>
        <v/>
      </c>
      <c r="L191" s="462"/>
      <c r="M191" s="336"/>
      <c r="N191" s="311" t="str">
        <f t="shared" si="343"/>
        <v/>
      </c>
      <c r="O191" s="336"/>
      <c r="P191" s="311" t="str">
        <f t="shared" si="344"/>
        <v/>
      </c>
      <c r="Q191" s="336"/>
      <c r="R191" s="339" t="str">
        <f t="shared" si="345"/>
        <v/>
      </c>
      <c r="S191" s="339">
        <f t="shared" si="346"/>
        <v>0</v>
      </c>
      <c r="T191" s="332" t="str">
        <f t="shared" si="347"/>
        <v/>
      </c>
      <c r="U191" s="374"/>
      <c r="V191" s="332" t="str">
        <f t="shared" si="348"/>
        <v/>
      </c>
      <c r="W191" s="331" t="str">
        <f t="shared" si="349"/>
        <v/>
      </c>
      <c r="X191" s="336" t="str">
        <f t="shared" si="350"/>
        <v/>
      </c>
      <c r="Y191" s="332" t="str">
        <f t="shared" si="354"/>
        <v/>
      </c>
      <c r="AB191" s="332" t="str">
        <f t="shared" si="352"/>
        <v/>
      </c>
      <c r="AC191" s="332" t="str">
        <f t="shared" si="353"/>
        <v/>
      </c>
      <c r="AD191" s="4"/>
      <c r="AE191" s="4"/>
      <c r="AF191" s="4"/>
      <c r="AG191" s="4"/>
      <c r="AH191" s="4"/>
      <c r="AI191" s="4"/>
      <c r="AJ191" s="6"/>
      <c r="AK191" s="4"/>
      <c r="AL191" s="4"/>
    </row>
    <row r="192" spans="1:38" ht="15.75" customHeight="1" x14ac:dyDescent="0.25">
      <c r="A192" s="553"/>
      <c r="B192" s="336" t="s">
        <v>1349</v>
      </c>
      <c r="C192" s="337">
        <f>IF(ISBLANK('Mapa de Riesgos x Procesos '!Q138),"",'Mapa de Riesgos x Procesos '!Q138)</f>
        <v>5</v>
      </c>
      <c r="D192" s="50"/>
      <c r="E192" s="311" t="str">
        <f>IF(D192=Maestros!$F$2,Maestros!$G$2,IF(D192=Maestros!$F$3,Maestros!$G$3,""))</f>
        <v/>
      </c>
      <c r="F192" s="349"/>
      <c r="G192" s="311" t="str">
        <f>IF(F192=Maestros!$F$4,Maestros!$G$4,IF(F192=Maestros!$F$5,Maestros!$G$5,""))</f>
        <v/>
      </c>
      <c r="H192" s="349"/>
      <c r="I192" s="311" t="str">
        <f t="shared" si="341"/>
        <v/>
      </c>
      <c r="J192" s="349"/>
      <c r="K192" s="311" t="str">
        <f t="shared" si="342"/>
        <v/>
      </c>
      <c r="L192" s="462"/>
      <c r="M192" s="349"/>
      <c r="N192" s="311" t="str">
        <f t="shared" si="343"/>
        <v/>
      </c>
      <c r="O192" s="349"/>
      <c r="P192" s="311" t="str">
        <f t="shared" si="344"/>
        <v/>
      </c>
      <c r="Q192" s="349"/>
      <c r="R192" s="354" t="str">
        <f t="shared" si="345"/>
        <v/>
      </c>
      <c r="S192" s="354">
        <f t="shared" si="346"/>
        <v>0</v>
      </c>
      <c r="T192" s="332" t="str">
        <f t="shared" si="347"/>
        <v/>
      </c>
      <c r="U192" s="425"/>
      <c r="V192" s="355" t="str">
        <f t="shared" si="348"/>
        <v/>
      </c>
      <c r="W192" s="331" t="str">
        <f t="shared" si="349"/>
        <v/>
      </c>
      <c r="X192" s="349" t="str">
        <f t="shared" si="350"/>
        <v/>
      </c>
      <c r="Y192" s="386" t="str">
        <f t="shared" si="354"/>
        <v/>
      </c>
      <c r="AB192" s="332" t="str">
        <f t="shared" si="352"/>
        <v/>
      </c>
      <c r="AC192" s="332" t="str">
        <f t="shared" si="353"/>
        <v/>
      </c>
      <c r="AD192" s="4"/>
      <c r="AE192" s="4"/>
      <c r="AF192" s="4"/>
      <c r="AG192" s="4"/>
      <c r="AH192" s="4"/>
      <c r="AI192" s="4"/>
      <c r="AJ192" s="6"/>
      <c r="AK192" s="4"/>
      <c r="AL192" s="4"/>
    </row>
    <row r="193" spans="1:38" ht="15.75" customHeight="1" x14ac:dyDescent="0.25">
      <c r="A193" s="657" t="s">
        <v>1356</v>
      </c>
      <c r="B193" s="506"/>
      <c r="C193" s="506"/>
      <c r="D193" s="506"/>
      <c r="E193" s="506"/>
      <c r="F193" s="506"/>
      <c r="G193" s="506"/>
      <c r="H193" s="506"/>
      <c r="I193" s="506"/>
      <c r="J193" s="506"/>
      <c r="K193" s="506"/>
      <c r="L193" s="506"/>
      <c r="M193" s="506"/>
      <c r="N193" s="506"/>
      <c r="O193" s="506"/>
      <c r="P193" s="506"/>
      <c r="Q193" s="506"/>
      <c r="R193" s="506"/>
      <c r="S193" s="506"/>
      <c r="T193" s="506"/>
      <c r="U193" s="506"/>
      <c r="V193" s="506"/>
      <c r="W193" s="506"/>
      <c r="X193" s="359" t="str">
        <f>+IF(Y193=100,"Fuerte",IF(AND(Y193&gt;59,Y193&lt;=99),"Moderado","Débil"))</f>
        <v>Débil</v>
      </c>
      <c r="Y193" s="359">
        <f>IFERROR(AVERAGE(Y188:Y192),0)</f>
        <v>0</v>
      </c>
      <c r="AB193" s="359">
        <f t="shared" ref="AB193:AC193" si="355">IFERROR(AVERAGE(AB188:AB192),0)</f>
        <v>0</v>
      </c>
      <c r="AC193" s="390">
        <f t="shared" si="355"/>
        <v>0</v>
      </c>
      <c r="AD193" s="360" t="str">
        <f>+IFERROR(IF(AND(COUNTIF(J188:J192,"PREVENIR ")&gt;0,AVERAGEIF(J188:J192,"PREVENIR ",Y188:Y192)&gt;=$AI$4),"Directamente","No disminuye"),"No disminuye")</f>
        <v>No disminuye</v>
      </c>
      <c r="AE193" s="362" t="str">
        <f>+IF(AC193&gt;=$AI$4,"Directamente",IF(AND(AC193&lt;$AI$4,AB193=100),"Indirectamente",IF(AND(AC193&lt;$AI$4,AB193=0),"No disminuye",IF(AND(AC193&lt;$AI$4,AB193&lt;100,AB193&gt;0),"No disminuye",IF(AND(AC193=0,AB193=100),"Indirectamente",IF(AND(AC193=0,AB193&lt;100),"No disminuye","OJO"))))))</f>
        <v>No disminuye</v>
      </c>
      <c r="AF193" s="362" t="str">
        <f>+X193&amp;AD193&amp;AE193</f>
        <v>DébilNo disminuyeNo disminuye</v>
      </c>
      <c r="AG193" s="4"/>
      <c r="AH193" s="4"/>
      <c r="AI193" s="4"/>
      <c r="AJ193" s="6"/>
      <c r="AK193" s="4"/>
      <c r="AL193" s="4"/>
    </row>
    <row r="194" spans="1:38" ht="15" customHeight="1" x14ac:dyDescent="0.25">
      <c r="A194" s="668" t="s">
        <v>1227</v>
      </c>
      <c r="B194" s="666" t="s">
        <v>6</v>
      </c>
      <c r="C194" s="666" t="s">
        <v>1231</v>
      </c>
      <c r="D194" s="656" t="s">
        <v>1235</v>
      </c>
      <c r="E194" s="517"/>
      <c r="F194" s="517"/>
      <c r="G194" s="517"/>
      <c r="H194" s="517"/>
      <c r="I194" s="517"/>
      <c r="J194" s="517"/>
      <c r="K194" s="517"/>
      <c r="L194" s="517"/>
      <c r="M194" s="517"/>
      <c r="N194" s="517"/>
      <c r="O194" s="517"/>
      <c r="P194" s="517"/>
      <c r="Q194" s="517"/>
      <c r="R194" s="517"/>
      <c r="S194" s="517"/>
      <c r="T194" s="518"/>
      <c r="U194" s="660" t="s">
        <v>1237</v>
      </c>
      <c r="V194" s="661"/>
      <c r="W194" s="658" t="s">
        <v>1240</v>
      </c>
      <c r="X194" s="518"/>
      <c r="Y194" s="662" t="s">
        <v>200</v>
      </c>
      <c r="AB194" s="655" t="s">
        <v>1243</v>
      </c>
      <c r="AC194" s="655" t="s">
        <v>1246</v>
      </c>
      <c r="AD194" s="4"/>
      <c r="AE194" s="4"/>
      <c r="AF194" s="4"/>
      <c r="AG194" s="4"/>
      <c r="AH194" s="4"/>
      <c r="AI194" s="4"/>
      <c r="AJ194" s="6"/>
      <c r="AK194" s="4"/>
      <c r="AL194" s="4"/>
    </row>
    <row r="195" spans="1:38" ht="15.75" customHeight="1" x14ac:dyDescent="0.25">
      <c r="A195" s="555"/>
      <c r="B195" s="463"/>
      <c r="C195" s="463"/>
      <c r="D195" s="291" t="s">
        <v>1247</v>
      </c>
      <c r="E195" s="293" t="s">
        <v>1248</v>
      </c>
      <c r="F195" s="293" t="s">
        <v>1250</v>
      </c>
      <c r="G195" s="293" t="s">
        <v>1248</v>
      </c>
      <c r="H195" s="293" t="s">
        <v>1252</v>
      </c>
      <c r="I195" s="293" t="s">
        <v>1248</v>
      </c>
      <c r="J195" s="293" t="s">
        <v>1253</v>
      </c>
      <c r="K195" s="293" t="s">
        <v>1248</v>
      </c>
      <c r="L195" s="293" t="s">
        <v>1254</v>
      </c>
      <c r="M195" s="293" t="s">
        <v>1255</v>
      </c>
      <c r="N195" s="293" t="s">
        <v>1248</v>
      </c>
      <c r="O195" s="293" t="s">
        <v>1258</v>
      </c>
      <c r="P195" s="293" t="s">
        <v>1248</v>
      </c>
      <c r="Q195" s="293" t="s">
        <v>1259</v>
      </c>
      <c r="R195" s="293" t="s">
        <v>1248</v>
      </c>
      <c r="S195" s="293" t="s">
        <v>1223</v>
      </c>
      <c r="T195" s="296" t="s">
        <v>200</v>
      </c>
      <c r="U195" s="298" t="s">
        <v>1265</v>
      </c>
      <c r="V195" s="299" t="s">
        <v>200</v>
      </c>
      <c r="W195" s="301" t="s">
        <v>1267</v>
      </c>
      <c r="X195" s="302" t="s">
        <v>1268</v>
      </c>
      <c r="Y195" s="526"/>
      <c r="AB195" s="526"/>
      <c r="AC195" s="526"/>
      <c r="AD195" s="4"/>
      <c r="AE195" s="4"/>
      <c r="AF195" s="4"/>
      <c r="AG195" s="4"/>
      <c r="AH195" s="4"/>
      <c r="AI195" s="4"/>
      <c r="AJ195" s="6"/>
      <c r="AK195" s="4"/>
      <c r="AL195" s="4"/>
    </row>
    <row r="196" spans="1:38" ht="15.75" customHeight="1" x14ac:dyDescent="0.25">
      <c r="A196" s="667" t="str">
        <f>IF(ISBLANK('Mapa de Riesgos x Procesos '!K139),"",'Mapa de Riesgos x Procesos '!K139)</f>
        <v/>
      </c>
      <c r="B196" s="336" t="s">
        <v>1271</v>
      </c>
      <c r="C196" s="337">
        <f>IF(ISBLANK('Mapa de Riesgos x Procesos '!Q139),"",'Mapa de Riesgos x Procesos '!Q139)</f>
        <v>1</v>
      </c>
      <c r="D196" s="307"/>
      <c r="E196" s="311" t="str">
        <f>IF(D196=Maestros!$F$2,Maestros!$G$2,IF(D196=Maestros!$F$3,Maestros!$G$3,""))</f>
        <v/>
      </c>
      <c r="F196" s="305"/>
      <c r="G196" s="311" t="str">
        <f>IF(F196=Maestros!$F$4,Maestros!$G$4,IF(F196=Maestros!$F$5,Maestros!$G$5,""))</f>
        <v/>
      </c>
      <c r="H196" s="305"/>
      <c r="I196" s="311" t="str">
        <f t="shared" ref="I196:I200" si="356">IF(H196=$Z$15,$AA$15,IF(H196=$Z$16,$AA$16,""))</f>
        <v/>
      </c>
      <c r="J196" s="305"/>
      <c r="K196" s="311" t="str">
        <f t="shared" ref="K196:K200" si="357">IF(J196=$Z$17,$AA$17,IF(J196=$Z$18,$AA$18,IF(J196=$Z$19,$AA$19,"")))</f>
        <v/>
      </c>
      <c r="L196" s="659" t="str">
        <f>IF(AND(J196="",J197="",J198="",J199="",J200=""),"",
IF(AND(K196=0,J196=$Z$19,COUNTIF(J196:J200,$Z$17)&lt;1,COUNTIF(J196:J200,$Z$18)&lt;1),"",IF(AND(J197=$Z$19,K197=0,J197=$Z$19,COUNTIF(J196:J200,$Z$17)&lt;1,COUNTIF(J196:J200,$Z$18)&lt;1),"",IF(AND(K198=0,J198=$Z$19,COUNTIF(J196:J200,$Z$17)&lt;1,COUNTIF(J196:J200,$Z$18)&lt;1),"",IF(AND(K199=0,J199=$Z$19,COUNTIF(J196:J200,$Z$17)&lt;1,COUNTIF(J196:J200,$Z$18)&lt;1),"",IF(AND(K200=0,J200=$Z$19,COUNTIF(J196:J200,$Z$17)&lt;1,COUNTIF(J196:J200,$Z$18)&lt;1),"",
IF(AND(COUNTIF(J196:J200,$Z$17)&gt;=1,COUNTIF(J196:J200,$Z$18)&gt;=1),"Preventivo - Correctivo",IF(COUNTIF(J196:J200,$Z$17)=COUNTIF(J196:J200,$Z$18),"Preventivo - Correctivo",IF(AND(COUNTIF(J196:J200,$Z$17)&gt;=1,COUNTBLANK(J196:J200)&gt;=1),"Preventivo",IF(AND(COUNTIF(J196:J200,$Z$18)&gt;=1,COUNTBLANK(J196:J200)&gt;=1),"Correctivo",IF(AND(J196=$Z$18,J197=$Z$18,J198=$Z$18,J199=$Z$18,J200=$Z$18),"Correctivo",IF(AND(J196=$Z$17,J197=$Z$17,J198=$Z$17,J199=$Z$17,J200=$Z$17),"Preventivo",IF(AND(COUNTIF(J196:J200,$Z$19)=1,COUNTIF(J196:J200,$Z$18)=4),"Correctivo",IF(AND(COUNTIF(J196:J200,$Z$19)=2,COUNTIF(J196:J200,$Z$18)=3),"Correctivo",IF(AND(COUNTIF(J196:J200,$Z$19)=3,COUNTIF(J196:J200,$Z$18)=2),"Correctivo",IF(AND(COUNTIF(J196:J200,$Z$19)=4,COUNTIF(J196:J200,$Z$18)=1),"Correctivo",IF(AND(COUNTIF(J196:J200,$Z$19)=1,COUNTIF(J196:J200,$Z$17)=4),"Preventivo",IF(AND(COUNTIF(J196:J200,$Z$19)=2,COUNTIF(J196:J200,$Z$17)=3),"Preventivo",IF(AND(COUNTIF(J196:J200,$Z$19)=3,COUNTIF(J196:J200,$Z$17)=2),"Preventivo",IF(AND(COUNTIF(J196:J200,$Z$19)=4,COUNTIF(J196:J200,$Z$17)=1),"Preventivo","")))))))))))))))
)))))</f>
        <v/>
      </c>
      <c r="M196" s="305"/>
      <c r="N196" s="311" t="str">
        <f t="shared" ref="N196:N200" si="358">IF(M196=$Z$20,$AA$20,IF(M196=$Z$21,$AA$21,""))</f>
        <v/>
      </c>
      <c r="O196" s="305"/>
      <c r="P196" s="311" t="str">
        <f t="shared" ref="P196:P200" si="359">IF(O196=$Z$22,$AA$22,IF(O196=$Z$23,$AA$23,""))</f>
        <v/>
      </c>
      <c r="Q196" s="305"/>
      <c r="R196" s="311" t="str">
        <f t="shared" ref="R196:R200" si="360">IF(Q196=$Z$24,$AA$24,IF(Q196=$Z$25,$AA$25,IF(Q196=$Z$26,$AA$26,"")))</f>
        <v/>
      </c>
      <c r="S196" s="311">
        <f t="shared" ref="S196:S200" si="361">SUM(E196,G196,I196,K196,N196,P196,R196)</f>
        <v>0</v>
      </c>
      <c r="T196" s="326" t="str">
        <f t="shared" ref="T196:T200" si="362">IF(E196="","",(IF(S196&gt;=96,$Z$27,IF(AND(S196&lt;=95,S196&gt;=86),$Z$28,IF(S196&lt;=85,$Z$29,"")))))</f>
        <v/>
      </c>
      <c r="U196" s="328"/>
      <c r="V196" s="326" t="str">
        <f t="shared" ref="V196:V200" si="363">IF(U196="","",IF(U196=$Z$30,$Z$27,IF(U196=$Z$31,$Z$28,$Z$29)))</f>
        <v/>
      </c>
      <c r="W196" s="331" t="str">
        <f t="shared" ref="W196:W200" si="364">IF(AND(T196="FUERTE",V196="FUERTE"),"FUERTE",
IF(AND(T196="MODERADO",V196="MODERADO"),"MODERADO",
IF(AND(T196="FUERTE",V196="MODERADO"),"MODERADO",
IF(AND(T196="MODERADO",V196="FUERTE"),"MODERADO",
IF(AND(T196="FUERTE",V196="DEBIL"),"DEBIL",
IF(AND(T196="DEBIL",V196="FUERTE"),"DEBIL",
IF(AND(T196="DEBIL",V196="MODERADO"),"DEBIL",
IF(AND(T196="MODERADO",V196="DEBIL"),"DEBIL",
IF(AND(T196="DEBIL",V196="DEBIL"),"DEBIL","")))))))))</f>
        <v/>
      </c>
      <c r="X196" s="305" t="str">
        <f t="shared" ref="X196:X200" si="365">IF(W196="","",IF(W196=$Z$27,"NO","SI"))</f>
        <v/>
      </c>
      <c r="Y196" s="326" t="str">
        <f t="shared" ref="Y196:Y197" si="366">IF(W196="","",IF(W196="FUERTE",100,IF(W196="MODERADO",60,0)))</f>
        <v/>
      </c>
      <c r="AB196" s="332" t="str">
        <f t="shared" ref="AB196:AB200" si="367">IF(J196="CONTROLAR","",Y196)</f>
        <v/>
      </c>
      <c r="AC196" s="332" t="str">
        <f t="shared" ref="AC196:AC200" si="368">IF(J196="CONTROLAR",Y196,"")</f>
        <v/>
      </c>
      <c r="AD196" s="4"/>
      <c r="AE196" s="4"/>
      <c r="AF196" s="4"/>
      <c r="AG196" s="4"/>
      <c r="AH196" s="4"/>
      <c r="AI196" s="4"/>
      <c r="AJ196" s="6"/>
      <c r="AK196" s="4"/>
      <c r="AL196" s="4"/>
    </row>
    <row r="197" spans="1:38" ht="15.75" customHeight="1" x14ac:dyDescent="0.25">
      <c r="A197" s="553"/>
      <c r="B197" s="336" t="s">
        <v>1304</v>
      </c>
      <c r="C197" s="337">
        <f>IF(ISBLANK('Mapa de Riesgos x Procesos '!Q140),"",'Mapa de Riesgos x Procesos '!Q140)</f>
        <v>2</v>
      </c>
      <c r="D197" s="424"/>
      <c r="E197" s="311" t="str">
        <f>IF(D197=Maestros!$F$2,Maestros!$G$2,IF(D197=Maestros!$F$3,Maestros!$G$3,""))</f>
        <v/>
      </c>
      <c r="F197" s="305"/>
      <c r="G197" s="311" t="str">
        <f>IF(F197=Maestros!$F$4,Maestros!$G$4,IF(F197=Maestros!$F$5,Maestros!$G$5,""))</f>
        <v/>
      </c>
      <c r="H197" s="305"/>
      <c r="I197" s="311" t="str">
        <f t="shared" si="356"/>
        <v/>
      </c>
      <c r="J197" s="305"/>
      <c r="K197" s="311" t="str">
        <f t="shared" si="357"/>
        <v/>
      </c>
      <c r="L197" s="462"/>
      <c r="M197" s="305"/>
      <c r="N197" s="311" t="str">
        <f t="shared" si="358"/>
        <v/>
      </c>
      <c r="O197" s="305"/>
      <c r="P197" s="311" t="str">
        <f t="shared" si="359"/>
        <v/>
      </c>
      <c r="Q197" s="305"/>
      <c r="R197" s="339" t="str">
        <f t="shared" si="360"/>
        <v/>
      </c>
      <c r="S197" s="339">
        <f t="shared" si="361"/>
        <v>0</v>
      </c>
      <c r="T197" s="326" t="str">
        <f t="shared" si="362"/>
        <v/>
      </c>
      <c r="U197" s="374"/>
      <c r="V197" s="332" t="str">
        <f t="shared" si="363"/>
        <v/>
      </c>
      <c r="W197" s="331" t="str">
        <f t="shared" si="364"/>
        <v/>
      </c>
      <c r="X197" s="336" t="str">
        <f t="shared" si="365"/>
        <v/>
      </c>
      <c r="Y197" s="332" t="str">
        <f t="shared" si="366"/>
        <v/>
      </c>
      <c r="AB197" s="332" t="str">
        <f t="shared" si="367"/>
        <v/>
      </c>
      <c r="AC197" s="332" t="str">
        <f t="shared" si="368"/>
        <v/>
      </c>
      <c r="AD197" s="4"/>
      <c r="AE197" s="4"/>
      <c r="AF197" s="4"/>
      <c r="AG197" s="4"/>
      <c r="AH197" s="4"/>
      <c r="AI197" s="4"/>
      <c r="AJ197" s="6"/>
      <c r="AK197" s="4"/>
      <c r="AL197" s="4"/>
    </row>
    <row r="198" spans="1:38" ht="15.75" customHeight="1" x14ac:dyDescent="0.25">
      <c r="A198" s="553"/>
      <c r="B198" s="336" t="s">
        <v>1334</v>
      </c>
      <c r="C198" s="337">
        <f>IF(ISBLANK('Mapa de Riesgos x Procesos '!Q141),"",'Mapa de Riesgos x Procesos '!Q141)</f>
        <v>3</v>
      </c>
      <c r="D198" s="424"/>
      <c r="E198" s="311" t="str">
        <f>IF(D198=Maestros!$F$2,Maestros!$G$2,IF(D198=Maestros!$F$3,Maestros!$G$3,""))</f>
        <v/>
      </c>
      <c r="F198" s="336"/>
      <c r="G198" s="311" t="str">
        <f>IF(F198=Maestros!$F$4,Maestros!$G$4,IF(F198=Maestros!$F$5,Maestros!$G$5,""))</f>
        <v/>
      </c>
      <c r="H198" s="336"/>
      <c r="I198" s="311" t="str">
        <f t="shared" si="356"/>
        <v/>
      </c>
      <c r="J198" s="336"/>
      <c r="K198" s="311" t="str">
        <f t="shared" si="357"/>
        <v/>
      </c>
      <c r="L198" s="462"/>
      <c r="M198" s="336"/>
      <c r="N198" s="311" t="str">
        <f t="shared" si="358"/>
        <v/>
      </c>
      <c r="O198" s="336"/>
      <c r="P198" s="311" t="str">
        <f t="shared" si="359"/>
        <v/>
      </c>
      <c r="Q198" s="336"/>
      <c r="R198" s="339" t="str">
        <f t="shared" si="360"/>
        <v/>
      </c>
      <c r="S198" s="339">
        <f t="shared" si="361"/>
        <v>0</v>
      </c>
      <c r="T198" s="332" t="str">
        <f t="shared" si="362"/>
        <v/>
      </c>
      <c r="U198" s="374"/>
      <c r="V198" s="332" t="str">
        <f t="shared" si="363"/>
        <v/>
      </c>
      <c r="W198" s="331" t="str">
        <f t="shared" si="364"/>
        <v/>
      </c>
      <c r="X198" s="336" t="str">
        <f t="shared" si="365"/>
        <v/>
      </c>
      <c r="Y198" s="332" t="str">
        <f t="shared" ref="Y198:Y200" si="369">IF(W198="","",IF(W198="FUERTE",100,IF(W198="MODERADO",50,0)))</f>
        <v/>
      </c>
      <c r="AB198" s="332" t="str">
        <f t="shared" si="367"/>
        <v/>
      </c>
      <c r="AC198" s="332" t="str">
        <f t="shared" si="368"/>
        <v/>
      </c>
      <c r="AD198" s="4"/>
      <c r="AE198" s="4"/>
      <c r="AF198" s="4"/>
      <c r="AG198" s="4"/>
      <c r="AH198" s="4"/>
      <c r="AI198" s="4"/>
      <c r="AJ198" s="6"/>
      <c r="AK198" s="4"/>
      <c r="AL198" s="4"/>
    </row>
    <row r="199" spans="1:38" ht="15.75" customHeight="1" x14ac:dyDescent="0.25">
      <c r="A199" s="553"/>
      <c r="B199" s="336" t="s">
        <v>1341</v>
      </c>
      <c r="C199" s="337">
        <f>IF(ISBLANK('Mapa de Riesgos x Procesos '!Q142),"",'Mapa de Riesgos x Procesos '!Q142)</f>
        <v>4</v>
      </c>
      <c r="D199" s="424"/>
      <c r="E199" s="311" t="str">
        <f>IF(D199=Maestros!$F$2,Maestros!$G$2,IF(D199=Maestros!$F$3,Maestros!$G$3,""))</f>
        <v/>
      </c>
      <c r="F199" s="336"/>
      <c r="G199" s="311" t="str">
        <f>IF(F199=Maestros!$F$4,Maestros!$G$4,IF(F199=Maestros!$F$5,Maestros!$G$5,""))</f>
        <v/>
      </c>
      <c r="H199" s="336"/>
      <c r="I199" s="311" t="str">
        <f t="shared" si="356"/>
        <v/>
      </c>
      <c r="J199" s="336"/>
      <c r="K199" s="311" t="str">
        <f t="shared" si="357"/>
        <v/>
      </c>
      <c r="L199" s="462"/>
      <c r="M199" s="336"/>
      <c r="N199" s="311" t="str">
        <f t="shared" si="358"/>
        <v/>
      </c>
      <c r="O199" s="336"/>
      <c r="P199" s="311" t="str">
        <f t="shared" si="359"/>
        <v/>
      </c>
      <c r="Q199" s="336"/>
      <c r="R199" s="339" t="str">
        <f t="shared" si="360"/>
        <v/>
      </c>
      <c r="S199" s="339">
        <f t="shared" si="361"/>
        <v>0</v>
      </c>
      <c r="T199" s="332" t="str">
        <f t="shared" si="362"/>
        <v/>
      </c>
      <c r="U199" s="374"/>
      <c r="V199" s="332" t="str">
        <f t="shared" si="363"/>
        <v/>
      </c>
      <c r="W199" s="331" t="str">
        <f t="shared" si="364"/>
        <v/>
      </c>
      <c r="X199" s="336" t="str">
        <f t="shared" si="365"/>
        <v/>
      </c>
      <c r="Y199" s="332" t="str">
        <f t="shared" si="369"/>
        <v/>
      </c>
      <c r="AB199" s="332" t="str">
        <f t="shared" si="367"/>
        <v/>
      </c>
      <c r="AC199" s="332" t="str">
        <f t="shared" si="368"/>
        <v/>
      </c>
      <c r="AD199" s="4"/>
      <c r="AE199" s="4"/>
      <c r="AF199" s="4"/>
      <c r="AG199" s="4"/>
      <c r="AH199" s="4"/>
      <c r="AI199" s="4"/>
      <c r="AJ199" s="6"/>
      <c r="AK199" s="4"/>
      <c r="AL199" s="4"/>
    </row>
    <row r="200" spans="1:38" ht="15.75" customHeight="1" x14ac:dyDescent="0.25">
      <c r="A200" s="553"/>
      <c r="B200" s="336" t="s">
        <v>1349</v>
      </c>
      <c r="C200" s="337">
        <f>IF(ISBLANK('Mapa de Riesgos x Procesos '!Q143),"",'Mapa de Riesgos x Procesos '!Q143)</f>
        <v>5</v>
      </c>
      <c r="D200" s="50"/>
      <c r="E200" s="311" t="str">
        <f>IF(D200=Maestros!$F$2,Maestros!$G$2,IF(D200=Maestros!$F$3,Maestros!$G$3,""))</f>
        <v/>
      </c>
      <c r="F200" s="349"/>
      <c r="G200" s="311" t="str">
        <f>IF(F200=Maestros!$F$4,Maestros!$G$4,IF(F200=Maestros!$F$5,Maestros!$G$5,""))</f>
        <v/>
      </c>
      <c r="H200" s="349"/>
      <c r="I200" s="311" t="str">
        <f t="shared" si="356"/>
        <v/>
      </c>
      <c r="J200" s="349"/>
      <c r="K200" s="311" t="str">
        <f t="shared" si="357"/>
        <v/>
      </c>
      <c r="L200" s="462"/>
      <c r="M200" s="349"/>
      <c r="N200" s="311" t="str">
        <f t="shared" si="358"/>
        <v/>
      </c>
      <c r="O200" s="349"/>
      <c r="P200" s="311" t="str">
        <f t="shared" si="359"/>
        <v/>
      </c>
      <c r="Q200" s="349"/>
      <c r="R200" s="354" t="str">
        <f t="shared" si="360"/>
        <v/>
      </c>
      <c r="S200" s="354">
        <f t="shared" si="361"/>
        <v>0</v>
      </c>
      <c r="T200" s="332" t="str">
        <f t="shared" si="362"/>
        <v/>
      </c>
      <c r="U200" s="425"/>
      <c r="V200" s="355" t="str">
        <f t="shared" si="363"/>
        <v/>
      </c>
      <c r="W200" s="331" t="str">
        <f t="shared" si="364"/>
        <v/>
      </c>
      <c r="X200" s="349" t="str">
        <f t="shared" si="365"/>
        <v/>
      </c>
      <c r="Y200" s="386" t="str">
        <f t="shared" si="369"/>
        <v/>
      </c>
      <c r="AB200" s="332" t="str">
        <f t="shared" si="367"/>
        <v/>
      </c>
      <c r="AC200" s="332" t="str">
        <f t="shared" si="368"/>
        <v/>
      </c>
      <c r="AD200" s="4"/>
      <c r="AE200" s="4"/>
      <c r="AF200" s="4"/>
      <c r="AG200" s="4"/>
      <c r="AH200" s="4"/>
      <c r="AI200" s="4"/>
      <c r="AJ200" s="6"/>
      <c r="AK200" s="4"/>
      <c r="AL200" s="4"/>
    </row>
    <row r="201" spans="1:38" ht="15.75" customHeight="1" x14ac:dyDescent="0.25">
      <c r="A201" s="657" t="s">
        <v>1356</v>
      </c>
      <c r="B201" s="506"/>
      <c r="C201" s="506"/>
      <c r="D201" s="506"/>
      <c r="E201" s="506"/>
      <c r="F201" s="506"/>
      <c r="G201" s="506"/>
      <c r="H201" s="506"/>
      <c r="I201" s="506"/>
      <c r="J201" s="506"/>
      <c r="K201" s="506"/>
      <c r="L201" s="506"/>
      <c r="M201" s="506"/>
      <c r="N201" s="506"/>
      <c r="O201" s="506"/>
      <c r="P201" s="506"/>
      <c r="Q201" s="506"/>
      <c r="R201" s="506"/>
      <c r="S201" s="506"/>
      <c r="T201" s="506"/>
      <c r="U201" s="506"/>
      <c r="V201" s="506"/>
      <c r="W201" s="506"/>
      <c r="X201" s="359" t="str">
        <f>+IF(Y201=100,"Fuerte",IF(AND(Y201&gt;59,Y201&lt;=99),"Moderado","Débil"))</f>
        <v>Débil</v>
      </c>
      <c r="Y201" s="359">
        <f>IFERROR(AVERAGE(Y196:Y200),0)</f>
        <v>0</v>
      </c>
      <c r="AB201" s="359">
        <f t="shared" ref="AB201:AC201" si="370">IFERROR(AVERAGE(AB196:AB200),0)</f>
        <v>0</v>
      </c>
      <c r="AC201" s="390">
        <f t="shared" si="370"/>
        <v>0</v>
      </c>
      <c r="AD201" s="360" t="str">
        <f>+IFERROR(IF(AND(COUNTIF(J196:J200,"PREVENIR ")&gt;0,AVERAGEIF(J196:J200,"PREVENIR ",Y196:Y200)&gt;=$AI$4),"Directamente","No disminuye"),"No disminuye")</f>
        <v>No disminuye</v>
      </c>
      <c r="AE201" s="362" t="str">
        <f>+IF(AC201&gt;=$AI$4,"Directamente",IF(AND(AC201&lt;$AI$4,AB201=100),"Indirectamente",IF(AND(AC201&lt;$AI$4,AB201=0),"No disminuye",IF(AND(AC201&lt;$AI$4,AB201&lt;100,AB201&gt;0),"No disminuye",IF(AND(AC201=0,AB201=100),"Indirectamente",IF(AND(AC201=0,AB201&lt;100),"No disminuye","OJO"))))))</f>
        <v>No disminuye</v>
      </c>
      <c r="AF201" s="362" t="str">
        <f>+X201&amp;AD201&amp;AE201</f>
        <v>DébilNo disminuyeNo disminuye</v>
      </c>
      <c r="AG201" s="4"/>
      <c r="AH201" s="4"/>
      <c r="AI201" s="4"/>
      <c r="AJ201" s="6"/>
      <c r="AK201" s="4"/>
      <c r="AL201" s="4"/>
    </row>
    <row r="202" spans="1:38" ht="15.75" customHeight="1" x14ac:dyDescent="0.25">
      <c r="B202" s="28"/>
      <c r="C202" s="28"/>
      <c r="D202" s="28"/>
      <c r="E202" s="28"/>
      <c r="F202" s="28"/>
      <c r="G202" s="28"/>
      <c r="H202" s="28"/>
      <c r="I202" s="28"/>
      <c r="J202" s="28"/>
      <c r="K202" s="28"/>
      <c r="L202" s="28"/>
      <c r="M202" s="28"/>
      <c r="N202" s="28"/>
      <c r="O202" s="28"/>
      <c r="P202" s="28"/>
      <c r="Q202" s="28"/>
      <c r="R202" s="28"/>
      <c r="T202" s="28"/>
      <c r="V202" s="28"/>
      <c r="W202" s="28"/>
      <c r="X202" s="28"/>
      <c r="AD202" s="4"/>
      <c r="AE202" s="4"/>
      <c r="AF202" s="4"/>
      <c r="AG202" s="4"/>
      <c r="AH202" s="4"/>
      <c r="AI202" s="4"/>
      <c r="AJ202" s="6"/>
      <c r="AK202" s="4"/>
      <c r="AL202" s="4"/>
    </row>
    <row r="203" spans="1:38" ht="15.75" customHeight="1" x14ac:dyDescent="0.25">
      <c r="B203" s="28"/>
      <c r="C203" s="28"/>
      <c r="D203" s="28"/>
      <c r="E203" s="28"/>
      <c r="F203" s="28"/>
      <c r="G203" s="28"/>
      <c r="H203" s="28"/>
      <c r="I203" s="28"/>
      <c r="J203" s="28"/>
      <c r="K203" s="28"/>
      <c r="L203" s="28"/>
      <c r="M203" s="28"/>
      <c r="N203" s="28"/>
      <c r="O203" s="28"/>
      <c r="P203" s="28"/>
      <c r="Q203" s="28"/>
      <c r="R203" s="28"/>
      <c r="T203" s="28"/>
      <c r="V203" s="28"/>
      <c r="W203" s="28"/>
      <c r="X203" s="28"/>
      <c r="AD203" s="4"/>
      <c r="AE203" s="4"/>
      <c r="AF203" s="4"/>
      <c r="AG203" s="4"/>
      <c r="AH203" s="4"/>
      <c r="AI203" s="4"/>
      <c r="AJ203" s="6"/>
      <c r="AK203" s="4"/>
      <c r="AL203" s="4"/>
    </row>
    <row r="204" spans="1:38" ht="15.75" customHeight="1" x14ac:dyDescent="0.25">
      <c r="B204" s="28"/>
      <c r="C204" s="28"/>
      <c r="D204" s="28"/>
      <c r="E204" s="28"/>
      <c r="F204" s="28"/>
      <c r="G204" s="28"/>
      <c r="H204" s="28"/>
      <c r="I204" s="28"/>
      <c r="J204" s="28"/>
      <c r="K204" s="28"/>
      <c r="L204" s="28"/>
      <c r="M204" s="28"/>
      <c r="N204" s="28"/>
      <c r="O204" s="28"/>
      <c r="P204" s="28"/>
      <c r="Q204" s="28"/>
      <c r="R204" s="28"/>
      <c r="T204" s="28"/>
      <c r="V204" s="28"/>
      <c r="W204" s="28"/>
      <c r="X204" s="28"/>
      <c r="AD204" s="4"/>
      <c r="AE204" s="4"/>
      <c r="AF204" s="4"/>
      <c r="AG204" s="4"/>
      <c r="AH204" s="4"/>
      <c r="AI204" s="4"/>
      <c r="AJ204" s="6"/>
      <c r="AK204" s="4"/>
      <c r="AL204" s="4"/>
    </row>
    <row r="205" spans="1:38" ht="15.75" customHeight="1" x14ac:dyDescent="0.25">
      <c r="B205" s="28"/>
      <c r="C205" s="28"/>
      <c r="D205" s="28"/>
      <c r="E205" s="28"/>
      <c r="F205" s="28"/>
      <c r="G205" s="28"/>
      <c r="H205" s="28"/>
      <c r="I205" s="28"/>
      <c r="J205" s="28"/>
      <c r="K205" s="28"/>
      <c r="L205" s="28"/>
      <c r="M205" s="28"/>
      <c r="N205" s="28"/>
      <c r="O205" s="28"/>
      <c r="P205" s="28"/>
      <c r="Q205" s="28"/>
      <c r="R205" s="28"/>
      <c r="T205" s="28"/>
      <c r="V205" s="28"/>
      <c r="W205" s="28"/>
      <c r="X205" s="28"/>
      <c r="AD205" s="4"/>
      <c r="AE205" s="4"/>
      <c r="AF205" s="4"/>
      <c r="AG205" s="4"/>
      <c r="AH205" s="4"/>
      <c r="AI205" s="4"/>
      <c r="AJ205" s="6"/>
      <c r="AK205" s="4"/>
      <c r="AL205" s="4"/>
    </row>
    <row r="206" spans="1:38" ht="15.75" customHeight="1" x14ac:dyDescent="0.25">
      <c r="B206" s="28"/>
      <c r="C206" s="28"/>
      <c r="D206" s="28"/>
      <c r="E206" s="28"/>
      <c r="F206" s="28"/>
      <c r="G206" s="28"/>
      <c r="H206" s="28"/>
      <c r="I206" s="28"/>
      <c r="J206" s="28"/>
      <c r="K206" s="28"/>
      <c r="L206" s="28"/>
      <c r="M206" s="28"/>
      <c r="N206" s="28"/>
      <c r="O206" s="28"/>
      <c r="P206" s="28"/>
      <c r="Q206" s="28"/>
      <c r="R206" s="28"/>
      <c r="T206" s="28"/>
      <c r="V206" s="28"/>
      <c r="W206" s="28"/>
      <c r="X206" s="28"/>
      <c r="AD206" s="4"/>
      <c r="AE206" s="4"/>
      <c r="AF206" s="4"/>
      <c r="AG206" s="4"/>
      <c r="AH206" s="4"/>
      <c r="AI206" s="4"/>
      <c r="AJ206" s="6"/>
      <c r="AK206" s="4"/>
      <c r="AL206" s="4"/>
    </row>
    <row r="207" spans="1:38" ht="15.75" customHeight="1" x14ac:dyDescent="0.25">
      <c r="B207" s="28"/>
      <c r="C207" s="28"/>
      <c r="D207" s="28"/>
      <c r="E207" s="28"/>
      <c r="F207" s="28"/>
      <c r="G207" s="28"/>
      <c r="H207" s="28"/>
      <c r="I207" s="28"/>
      <c r="J207" s="28"/>
      <c r="K207" s="28"/>
      <c r="L207" s="28"/>
      <c r="M207" s="28"/>
      <c r="N207" s="28"/>
      <c r="O207" s="28"/>
      <c r="P207" s="28"/>
      <c r="Q207" s="28"/>
      <c r="R207" s="28"/>
      <c r="T207" s="28"/>
      <c r="V207" s="28"/>
      <c r="W207" s="28"/>
      <c r="X207" s="28"/>
      <c r="AD207" s="4"/>
      <c r="AE207" s="4"/>
      <c r="AF207" s="4"/>
      <c r="AG207" s="4"/>
      <c r="AH207" s="4"/>
      <c r="AI207" s="4"/>
      <c r="AJ207" s="6"/>
      <c r="AK207" s="4"/>
      <c r="AL207" s="4"/>
    </row>
    <row r="208" spans="1:38" ht="15.75" customHeight="1" x14ac:dyDescent="0.25">
      <c r="B208" s="28"/>
      <c r="C208" s="28"/>
      <c r="D208" s="28"/>
      <c r="E208" s="28"/>
      <c r="F208" s="28"/>
      <c r="G208" s="28"/>
      <c r="H208" s="28"/>
      <c r="I208" s="28"/>
      <c r="J208" s="28"/>
      <c r="K208" s="28"/>
      <c r="L208" s="28"/>
      <c r="M208" s="28"/>
      <c r="N208" s="28"/>
      <c r="O208" s="28"/>
      <c r="P208" s="28"/>
      <c r="Q208" s="28"/>
      <c r="R208" s="28"/>
      <c r="T208" s="28"/>
      <c r="V208" s="28"/>
      <c r="W208" s="28"/>
      <c r="X208" s="28"/>
      <c r="AD208" s="4"/>
      <c r="AE208" s="4"/>
      <c r="AF208" s="4"/>
      <c r="AG208" s="4"/>
      <c r="AH208" s="4"/>
      <c r="AI208" s="4"/>
      <c r="AJ208" s="6"/>
      <c r="AK208" s="4"/>
      <c r="AL208" s="4"/>
    </row>
    <row r="209" spans="2:38" ht="15.75" customHeight="1" x14ac:dyDescent="0.25">
      <c r="B209" s="28"/>
      <c r="C209" s="28"/>
      <c r="D209" s="28"/>
      <c r="E209" s="28"/>
      <c r="F209" s="28"/>
      <c r="G209" s="28"/>
      <c r="H209" s="28"/>
      <c r="I209" s="28"/>
      <c r="J209" s="28"/>
      <c r="K209" s="28"/>
      <c r="L209" s="28"/>
      <c r="M209" s="28"/>
      <c r="N209" s="28"/>
      <c r="O209" s="28"/>
      <c r="P209" s="28"/>
      <c r="Q209" s="28"/>
      <c r="R209" s="28"/>
      <c r="T209" s="28"/>
      <c r="V209" s="28"/>
      <c r="W209" s="28"/>
      <c r="X209" s="28"/>
      <c r="AD209" s="4"/>
      <c r="AE209" s="4"/>
      <c r="AF209" s="4"/>
      <c r="AG209" s="4"/>
      <c r="AH209" s="4"/>
      <c r="AI209" s="4"/>
      <c r="AJ209" s="6"/>
      <c r="AK209" s="4"/>
      <c r="AL209" s="4"/>
    </row>
    <row r="210" spans="2:38" ht="15.75" customHeight="1" x14ac:dyDescent="0.25">
      <c r="B210" s="28"/>
      <c r="C210" s="28"/>
      <c r="D210" s="28"/>
      <c r="E210" s="28"/>
      <c r="F210" s="28"/>
      <c r="G210" s="28"/>
      <c r="H210" s="28"/>
      <c r="I210" s="28"/>
      <c r="J210" s="28"/>
      <c r="K210" s="28"/>
      <c r="L210" s="28"/>
      <c r="M210" s="28"/>
      <c r="N210" s="28"/>
      <c r="O210" s="28"/>
      <c r="P210" s="28"/>
      <c r="Q210" s="28"/>
      <c r="R210" s="28"/>
      <c r="T210" s="28"/>
      <c r="V210" s="28"/>
      <c r="W210" s="28"/>
      <c r="X210" s="28"/>
      <c r="AD210" s="4"/>
      <c r="AE210" s="4"/>
      <c r="AF210" s="4"/>
      <c r="AG210" s="4"/>
      <c r="AH210" s="4"/>
      <c r="AI210" s="4"/>
      <c r="AJ210" s="6"/>
      <c r="AK210" s="4"/>
      <c r="AL210" s="4"/>
    </row>
    <row r="211" spans="2:38" ht="15.75" customHeight="1" x14ac:dyDescent="0.25">
      <c r="B211" s="28"/>
      <c r="C211" s="28"/>
      <c r="D211" s="28"/>
      <c r="E211" s="28"/>
      <c r="F211" s="28"/>
      <c r="G211" s="28"/>
      <c r="H211" s="28"/>
      <c r="I211" s="28"/>
      <c r="J211" s="28"/>
      <c r="K211" s="28"/>
      <c r="L211" s="28"/>
      <c r="M211" s="28"/>
      <c r="N211" s="28"/>
      <c r="O211" s="28"/>
      <c r="P211" s="28"/>
      <c r="Q211" s="28"/>
      <c r="R211" s="28"/>
      <c r="T211" s="28"/>
      <c r="V211" s="28"/>
      <c r="W211" s="28"/>
      <c r="X211" s="28"/>
      <c r="AD211" s="4"/>
      <c r="AE211" s="4"/>
      <c r="AF211" s="4"/>
      <c r="AG211" s="4"/>
      <c r="AH211" s="4"/>
      <c r="AI211" s="4"/>
      <c r="AJ211" s="6"/>
      <c r="AK211" s="4"/>
      <c r="AL211" s="4"/>
    </row>
    <row r="212" spans="2:38" ht="15.75" customHeight="1" x14ac:dyDescent="0.25">
      <c r="B212" s="28"/>
      <c r="C212" s="28"/>
      <c r="D212" s="28"/>
      <c r="E212" s="28"/>
      <c r="F212" s="28"/>
      <c r="G212" s="28"/>
      <c r="H212" s="28"/>
      <c r="I212" s="28"/>
      <c r="J212" s="28"/>
      <c r="K212" s="28"/>
      <c r="L212" s="28"/>
      <c r="M212" s="28"/>
      <c r="N212" s="28"/>
      <c r="O212" s="28"/>
      <c r="P212" s="28"/>
      <c r="Q212" s="28"/>
      <c r="R212" s="28"/>
      <c r="T212" s="28"/>
      <c r="V212" s="28"/>
      <c r="W212" s="28"/>
      <c r="X212" s="28"/>
      <c r="AD212" s="4"/>
      <c r="AE212" s="4"/>
      <c r="AF212" s="4"/>
      <c r="AG212" s="4"/>
      <c r="AH212" s="4"/>
      <c r="AI212" s="4"/>
      <c r="AJ212" s="6"/>
      <c r="AK212" s="4"/>
      <c r="AL212" s="4"/>
    </row>
    <row r="213" spans="2:38" ht="15.75" customHeight="1" x14ac:dyDescent="0.25">
      <c r="B213" s="28"/>
      <c r="C213" s="28"/>
      <c r="D213" s="28"/>
      <c r="E213" s="28"/>
      <c r="F213" s="28"/>
      <c r="G213" s="28"/>
      <c r="H213" s="28"/>
      <c r="I213" s="28"/>
      <c r="J213" s="28"/>
      <c r="K213" s="28"/>
      <c r="L213" s="28"/>
      <c r="M213" s="28"/>
      <c r="N213" s="28"/>
      <c r="O213" s="28"/>
      <c r="P213" s="28"/>
      <c r="Q213" s="28"/>
      <c r="R213" s="28"/>
      <c r="T213" s="28"/>
      <c r="V213" s="28"/>
      <c r="W213" s="28"/>
      <c r="X213" s="28"/>
      <c r="AD213" s="4"/>
      <c r="AE213" s="4"/>
      <c r="AF213" s="4"/>
      <c r="AG213" s="4"/>
      <c r="AH213" s="4"/>
      <c r="AI213" s="4"/>
      <c r="AJ213" s="6"/>
      <c r="AK213" s="4"/>
      <c r="AL213" s="4"/>
    </row>
    <row r="214" spans="2:38" ht="15.75" customHeight="1" x14ac:dyDescent="0.25">
      <c r="B214" s="28"/>
      <c r="C214" s="28"/>
      <c r="D214" s="28"/>
      <c r="E214" s="28"/>
      <c r="F214" s="28"/>
      <c r="G214" s="28"/>
      <c r="H214" s="28"/>
      <c r="I214" s="28"/>
      <c r="J214" s="28"/>
      <c r="K214" s="28"/>
      <c r="L214" s="28"/>
      <c r="M214" s="28"/>
      <c r="N214" s="28"/>
      <c r="O214" s="28"/>
      <c r="P214" s="28"/>
      <c r="Q214" s="28"/>
      <c r="R214" s="28"/>
      <c r="T214" s="28"/>
      <c r="V214" s="28"/>
      <c r="W214" s="28"/>
      <c r="X214" s="28"/>
      <c r="AD214" s="4"/>
      <c r="AE214" s="4"/>
      <c r="AF214" s="4"/>
      <c r="AG214" s="4"/>
      <c r="AH214" s="4"/>
      <c r="AI214" s="4"/>
      <c r="AJ214" s="6"/>
      <c r="AK214" s="4"/>
      <c r="AL214" s="4"/>
    </row>
    <row r="215" spans="2:38" ht="15.75" customHeight="1" x14ac:dyDescent="0.25">
      <c r="B215" s="28"/>
      <c r="C215" s="28"/>
      <c r="D215" s="28"/>
      <c r="E215" s="28"/>
      <c r="F215" s="28"/>
      <c r="G215" s="28"/>
      <c r="H215" s="28"/>
      <c r="I215" s="28"/>
      <c r="J215" s="28"/>
      <c r="K215" s="28"/>
      <c r="L215" s="28"/>
      <c r="M215" s="28"/>
      <c r="N215" s="28"/>
      <c r="O215" s="28"/>
      <c r="P215" s="28"/>
      <c r="Q215" s="28"/>
      <c r="R215" s="28"/>
      <c r="T215" s="28"/>
      <c r="V215" s="28"/>
      <c r="W215" s="28"/>
      <c r="X215" s="28"/>
      <c r="AD215" s="4"/>
      <c r="AE215" s="4"/>
      <c r="AF215" s="4"/>
      <c r="AG215" s="4"/>
      <c r="AH215" s="4"/>
      <c r="AI215" s="4"/>
      <c r="AJ215" s="6"/>
      <c r="AK215" s="4"/>
      <c r="AL215" s="4"/>
    </row>
    <row r="216" spans="2:38" ht="15.75" customHeight="1" x14ac:dyDescent="0.25">
      <c r="B216" s="28"/>
      <c r="C216" s="28"/>
      <c r="D216" s="28"/>
      <c r="E216" s="28"/>
      <c r="F216" s="28"/>
      <c r="G216" s="28"/>
      <c r="H216" s="28"/>
      <c r="I216" s="28"/>
      <c r="J216" s="28"/>
      <c r="K216" s="28"/>
      <c r="L216" s="28"/>
      <c r="M216" s="28"/>
      <c r="N216" s="28"/>
      <c r="O216" s="28"/>
      <c r="P216" s="28"/>
      <c r="Q216" s="28"/>
      <c r="R216" s="28"/>
      <c r="T216" s="28"/>
      <c r="V216" s="28"/>
      <c r="W216" s="28"/>
      <c r="X216" s="28"/>
      <c r="AD216" s="4"/>
      <c r="AE216" s="4"/>
      <c r="AF216" s="4"/>
      <c r="AG216" s="4"/>
      <c r="AH216" s="4"/>
      <c r="AI216" s="4"/>
      <c r="AJ216" s="6"/>
      <c r="AK216" s="4"/>
      <c r="AL216" s="4"/>
    </row>
    <row r="217" spans="2:38" ht="15.75" customHeight="1" x14ac:dyDescent="0.25">
      <c r="B217" s="28"/>
      <c r="C217" s="28"/>
      <c r="D217" s="28"/>
      <c r="E217" s="28"/>
      <c r="F217" s="28"/>
      <c r="G217" s="28"/>
      <c r="H217" s="28"/>
      <c r="I217" s="28"/>
      <c r="J217" s="28"/>
      <c r="K217" s="28"/>
      <c r="L217" s="28"/>
      <c r="M217" s="28"/>
      <c r="N217" s="28"/>
      <c r="O217" s="28"/>
      <c r="P217" s="28"/>
      <c r="Q217" s="28"/>
      <c r="R217" s="28"/>
      <c r="T217" s="28"/>
      <c r="V217" s="28"/>
      <c r="W217" s="28"/>
      <c r="X217" s="28"/>
      <c r="AD217" s="4"/>
      <c r="AE217" s="4"/>
      <c r="AF217" s="4"/>
      <c r="AG217" s="4"/>
      <c r="AH217" s="4"/>
      <c r="AI217" s="4"/>
      <c r="AJ217" s="6"/>
      <c r="AK217" s="4"/>
      <c r="AL217" s="4"/>
    </row>
    <row r="218" spans="2:38" ht="15.75" customHeight="1" x14ac:dyDescent="0.25">
      <c r="B218" s="28"/>
      <c r="C218" s="28"/>
      <c r="D218" s="28"/>
      <c r="E218" s="28"/>
      <c r="F218" s="28"/>
      <c r="G218" s="28"/>
      <c r="H218" s="28"/>
      <c r="I218" s="28"/>
      <c r="J218" s="28"/>
      <c r="K218" s="28"/>
      <c r="L218" s="28"/>
      <c r="M218" s="28"/>
      <c r="N218" s="28"/>
      <c r="O218" s="28"/>
      <c r="P218" s="28"/>
      <c r="Q218" s="28"/>
      <c r="R218" s="28"/>
      <c r="T218" s="28"/>
      <c r="V218" s="28"/>
      <c r="W218" s="28"/>
      <c r="X218" s="28"/>
      <c r="AD218" s="4"/>
      <c r="AE218" s="4"/>
      <c r="AF218" s="4"/>
      <c r="AG218" s="4"/>
      <c r="AH218" s="4"/>
      <c r="AI218" s="4"/>
      <c r="AJ218" s="6"/>
      <c r="AK218" s="4"/>
      <c r="AL218" s="4"/>
    </row>
    <row r="219" spans="2:38" ht="15.75" customHeight="1" x14ac:dyDescent="0.25">
      <c r="B219" s="28"/>
      <c r="C219" s="28"/>
      <c r="D219" s="28"/>
      <c r="E219" s="28"/>
      <c r="F219" s="28"/>
      <c r="G219" s="28"/>
      <c r="H219" s="28"/>
      <c r="I219" s="28"/>
      <c r="J219" s="28"/>
      <c r="K219" s="28"/>
      <c r="L219" s="28"/>
      <c r="M219" s="28"/>
      <c r="N219" s="28"/>
      <c r="O219" s="28"/>
      <c r="P219" s="28"/>
      <c r="Q219" s="28"/>
      <c r="R219" s="28"/>
      <c r="T219" s="28"/>
      <c r="V219" s="28"/>
      <c r="W219" s="28"/>
      <c r="X219" s="28"/>
      <c r="AD219" s="4"/>
      <c r="AE219" s="4"/>
      <c r="AF219" s="4"/>
      <c r="AG219" s="4"/>
      <c r="AH219" s="4"/>
      <c r="AI219" s="4"/>
      <c r="AJ219" s="6"/>
      <c r="AK219" s="4"/>
      <c r="AL219" s="4"/>
    </row>
    <row r="220" spans="2:38" ht="15.75" customHeight="1" x14ac:dyDescent="0.25">
      <c r="B220" s="28"/>
      <c r="C220" s="28"/>
      <c r="D220" s="28"/>
      <c r="E220" s="28"/>
      <c r="F220" s="28"/>
      <c r="G220" s="28"/>
      <c r="H220" s="28"/>
      <c r="I220" s="28"/>
      <c r="J220" s="28"/>
      <c r="K220" s="28"/>
      <c r="L220" s="28"/>
      <c r="M220" s="28"/>
      <c r="N220" s="28"/>
      <c r="O220" s="28"/>
      <c r="P220" s="28"/>
      <c r="Q220" s="28"/>
      <c r="R220" s="28"/>
      <c r="T220" s="28"/>
      <c r="V220" s="28"/>
      <c r="W220" s="28"/>
      <c r="X220" s="28"/>
      <c r="AD220" s="4"/>
      <c r="AE220" s="4"/>
      <c r="AF220" s="4"/>
      <c r="AG220" s="4"/>
      <c r="AH220" s="4"/>
      <c r="AI220" s="4"/>
      <c r="AJ220" s="6"/>
      <c r="AK220" s="4"/>
      <c r="AL220" s="4"/>
    </row>
    <row r="221" spans="2:38" ht="15.75" customHeight="1" x14ac:dyDescent="0.25">
      <c r="B221" s="28"/>
      <c r="C221" s="28"/>
      <c r="D221" s="28"/>
      <c r="E221" s="28"/>
      <c r="F221" s="28"/>
      <c r="G221" s="28"/>
      <c r="H221" s="28"/>
      <c r="I221" s="28"/>
      <c r="J221" s="28"/>
      <c r="K221" s="28"/>
      <c r="L221" s="28"/>
      <c r="M221" s="28"/>
      <c r="N221" s="28"/>
      <c r="O221" s="28"/>
      <c r="P221" s="28"/>
      <c r="Q221" s="28"/>
      <c r="R221" s="28"/>
      <c r="T221" s="28"/>
      <c r="V221" s="28"/>
      <c r="W221" s="28"/>
      <c r="X221" s="28"/>
      <c r="AD221" s="4"/>
      <c r="AE221" s="4"/>
      <c r="AF221" s="4"/>
      <c r="AG221" s="4"/>
      <c r="AH221" s="4"/>
      <c r="AI221" s="4"/>
      <c r="AJ221" s="6"/>
      <c r="AK221" s="4"/>
      <c r="AL221" s="4"/>
    </row>
    <row r="222" spans="2:38" ht="15.75" customHeight="1" x14ac:dyDescent="0.25">
      <c r="B222" s="28"/>
      <c r="C222" s="28"/>
      <c r="D222" s="28"/>
      <c r="E222" s="28"/>
      <c r="F222" s="28"/>
      <c r="G222" s="28"/>
      <c r="H222" s="28"/>
      <c r="I222" s="28"/>
      <c r="J222" s="28"/>
      <c r="K222" s="28"/>
      <c r="L222" s="28"/>
      <c r="M222" s="28"/>
      <c r="N222" s="28"/>
      <c r="O222" s="28"/>
      <c r="P222" s="28"/>
      <c r="Q222" s="28"/>
      <c r="R222" s="28"/>
      <c r="T222" s="28"/>
      <c r="V222" s="28"/>
      <c r="W222" s="28"/>
      <c r="X222" s="28"/>
      <c r="AD222" s="4"/>
      <c r="AE222" s="4"/>
      <c r="AF222" s="4"/>
      <c r="AG222" s="4"/>
      <c r="AH222" s="4"/>
      <c r="AI222" s="4"/>
      <c r="AJ222" s="6"/>
      <c r="AK222" s="4"/>
      <c r="AL222" s="4"/>
    </row>
    <row r="223" spans="2:38" ht="15.75" customHeight="1" x14ac:dyDescent="0.25">
      <c r="B223" s="28"/>
      <c r="C223" s="28"/>
      <c r="D223" s="28"/>
      <c r="E223" s="28"/>
      <c r="F223" s="28"/>
      <c r="G223" s="28"/>
      <c r="H223" s="28"/>
      <c r="I223" s="28"/>
      <c r="J223" s="28"/>
      <c r="K223" s="28"/>
      <c r="L223" s="28"/>
      <c r="M223" s="28"/>
      <c r="N223" s="28"/>
      <c r="O223" s="28"/>
      <c r="P223" s="28"/>
      <c r="Q223" s="28"/>
      <c r="R223" s="28"/>
      <c r="T223" s="28"/>
      <c r="V223" s="28"/>
      <c r="W223" s="28"/>
      <c r="X223" s="28"/>
      <c r="AD223" s="4"/>
      <c r="AE223" s="4"/>
      <c r="AF223" s="4"/>
      <c r="AG223" s="4"/>
      <c r="AH223" s="4"/>
      <c r="AI223" s="4"/>
      <c r="AJ223" s="6"/>
      <c r="AK223" s="4"/>
      <c r="AL223" s="4"/>
    </row>
    <row r="224" spans="2:38" ht="15.75" customHeight="1" x14ac:dyDescent="0.25">
      <c r="B224" s="28"/>
      <c r="C224" s="28"/>
      <c r="D224" s="28"/>
      <c r="E224" s="28"/>
      <c r="F224" s="28"/>
      <c r="G224" s="28"/>
      <c r="H224" s="28"/>
      <c r="I224" s="28"/>
      <c r="J224" s="28"/>
      <c r="K224" s="28"/>
      <c r="L224" s="28"/>
      <c r="M224" s="28"/>
      <c r="N224" s="28"/>
      <c r="O224" s="28"/>
      <c r="P224" s="28"/>
      <c r="Q224" s="28"/>
      <c r="R224" s="28"/>
      <c r="T224" s="28"/>
      <c r="V224" s="28"/>
      <c r="W224" s="28"/>
      <c r="X224" s="28"/>
      <c r="AD224" s="4"/>
      <c r="AE224" s="4"/>
      <c r="AF224" s="4"/>
      <c r="AG224" s="4"/>
      <c r="AH224" s="4"/>
      <c r="AI224" s="4"/>
      <c r="AJ224" s="6"/>
      <c r="AK224" s="4"/>
      <c r="AL224" s="4"/>
    </row>
    <row r="225" spans="2:38" ht="15.75" customHeight="1" x14ac:dyDescent="0.25">
      <c r="B225" s="28"/>
      <c r="C225" s="28"/>
      <c r="D225" s="28"/>
      <c r="E225" s="28"/>
      <c r="F225" s="28"/>
      <c r="G225" s="28"/>
      <c r="H225" s="28"/>
      <c r="I225" s="28"/>
      <c r="J225" s="28"/>
      <c r="K225" s="28"/>
      <c r="L225" s="28"/>
      <c r="M225" s="28"/>
      <c r="N225" s="28"/>
      <c r="O225" s="28"/>
      <c r="P225" s="28"/>
      <c r="Q225" s="28"/>
      <c r="R225" s="28"/>
      <c r="T225" s="28"/>
      <c r="V225" s="28"/>
      <c r="W225" s="28"/>
      <c r="X225" s="28"/>
      <c r="AD225" s="4"/>
      <c r="AE225" s="4"/>
      <c r="AF225" s="4"/>
      <c r="AG225" s="4"/>
      <c r="AH225" s="4"/>
      <c r="AI225" s="4"/>
      <c r="AJ225" s="6"/>
      <c r="AK225" s="4"/>
      <c r="AL225" s="4"/>
    </row>
    <row r="226" spans="2:38" ht="15.75" customHeight="1" x14ac:dyDescent="0.25">
      <c r="B226" s="28"/>
      <c r="C226" s="28"/>
      <c r="D226" s="28"/>
      <c r="E226" s="28"/>
      <c r="F226" s="28"/>
      <c r="G226" s="28"/>
      <c r="H226" s="28"/>
      <c r="I226" s="28"/>
      <c r="J226" s="28"/>
      <c r="K226" s="28"/>
      <c r="L226" s="28"/>
      <c r="M226" s="28"/>
      <c r="N226" s="28"/>
      <c r="O226" s="28"/>
      <c r="P226" s="28"/>
      <c r="Q226" s="28"/>
      <c r="R226" s="28"/>
      <c r="T226" s="28"/>
      <c r="V226" s="28"/>
      <c r="W226" s="28"/>
      <c r="X226" s="28"/>
      <c r="AD226" s="4"/>
      <c r="AE226" s="4"/>
      <c r="AF226" s="4"/>
      <c r="AG226" s="4"/>
      <c r="AH226" s="4"/>
      <c r="AI226" s="4"/>
      <c r="AJ226" s="6"/>
      <c r="AK226" s="4"/>
      <c r="AL226" s="4"/>
    </row>
    <row r="227" spans="2:38" ht="15.75" customHeight="1" x14ac:dyDescent="0.25">
      <c r="B227" s="28"/>
      <c r="C227" s="28"/>
      <c r="D227" s="28"/>
      <c r="E227" s="28"/>
      <c r="F227" s="28"/>
      <c r="G227" s="28"/>
      <c r="H227" s="28"/>
      <c r="I227" s="28"/>
      <c r="J227" s="28"/>
      <c r="K227" s="28"/>
      <c r="L227" s="28"/>
      <c r="M227" s="28"/>
      <c r="N227" s="28"/>
      <c r="O227" s="28"/>
      <c r="P227" s="28"/>
      <c r="Q227" s="28"/>
      <c r="R227" s="28"/>
      <c r="T227" s="28"/>
      <c r="V227" s="28"/>
      <c r="W227" s="28"/>
      <c r="X227" s="28"/>
      <c r="AD227" s="4"/>
      <c r="AE227" s="4"/>
      <c r="AF227" s="4"/>
      <c r="AG227" s="4"/>
      <c r="AH227" s="4"/>
      <c r="AI227" s="4"/>
      <c r="AJ227" s="6"/>
      <c r="AK227" s="4"/>
      <c r="AL227" s="4"/>
    </row>
    <row r="228" spans="2:38" ht="15.75" customHeight="1" x14ac:dyDescent="0.25">
      <c r="B228" s="28"/>
      <c r="C228" s="28"/>
      <c r="D228" s="28"/>
      <c r="E228" s="28"/>
      <c r="F228" s="28"/>
      <c r="G228" s="28"/>
      <c r="H228" s="28"/>
      <c r="I228" s="28"/>
      <c r="J228" s="28"/>
      <c r="K228" s="28"/>
      <c r="L228" s="28"/>
      <c r="M228" s="28"/>
      <c r="N228" s="28"/>
      <c r="O228" s="28"/>
      <c r="P228" s="28"/>
      <c r="Q228" s="28"/>
      <c r="R228" s="28"/>
      <c r="T228" s="28"/>
      <c r="V228" s="28"/>
      <c r="W228" s="28"/>
      <c r="X228" s="28"/>
      <c r="AD228" s="4"/>
      <c r="AE228" s="4"/>
      <c r="AF228" s="4"/>
      <c r="AG228" s="4"/>
      <c r="AH228" s="4"/>
      <c r="AI228" s="4"/>
      <c r="AJ228" s="6"/>
      <c r="AK228" s="4"/>
      <c r="AL228" s="4"/>
    </row>
    <row r="229" spans="2:38" ht="15.75" customHeight="1" x14ac:dyDescent="0.25">
      <c r="B229" s="28"/>
      <c r="C229" s="28"/>
      <c r="D229" s="28"/>
      <c r="E229" s="28"/>
      <c r="F229" s="28"/>
      <c r="G229" s="28"/>
      <c r="H229" s="28"/>
      <c r="I229" s="28"/>
      <c r="J229" s="28"/>
      <c r="K229" s="28"/>
      <c r="L229" s="28"/>
      <c r="M229" s="28"/>
      <c r="N229" s="28"/>
      <c r="O229" s="28"/>
      <c r="P229" s="28"/>
      <c r="Q229" s="28"/>
      <c r="R229" s="28"/>
      <c r="T229" s="28"/>
      <c r="V229" s="28"/>
      <c r="W229" s="28"/>
      <c r="X229" s="28"/>
      <c r="AD229" s="4"/>
      <c r="AE229" s="4"/>
      <c r="AF229" s="4"/>
      <c r="AG229" s="4"/>
      <c r="AH229" s="4"/>
      <c r="AI229" s="4"/>
      <c r="AJ229" s="6"/>
      <c r="AK229" s="4"/>
      <c r="AL229" s="4"/>
    </row>
    <row r="230" spans="2:38" ht="15.75" customHeight="1" x14ac:dyDescent="0.25">
      <c r="B230" s="28"/>
      <c r="C230" s="28"/>
      <c r="D230" s="28"/>
      <c r="E230" s="28"/>
      <c r="F230" s="28"/>
      <c r="G230" s="28"/>
      <c r="H230" s="28"/>
      <c r="I230" s="28"/>
      <c r="J230" s="28"/>
      <c r="K230" s="28"/>
      <c r="L230" s="28"/>
      <c r="M230" s="28"/>
      <c r="N230" s="28"/>
      <c r="O230" s="28"/>
      <c r="P230" s="28"/>
      <c r="Q230" s="28"/>
      <c r="R230" s="28"/>
      <c r="T230" s="28"/>
      <c r="V230" s="28"/>
      <c r="W230" s="28"/>
      <c r="X230" s="28"/>
      <c r="AD230" s="4"/>
      <c r="AE230" s="4"/>
      <c r="AF230" s="4"/>
      <c r="AG230" s="4"/>
      <c r="AH230" s="4"/>
      <c r="AI230" s="4"/>
      <c r="AJ230" s="6"/>
      <c r="AK230" s="4"/>
      <c r="AL230" s="4"/>
    </row>
    <row r="231" spans="2:38" ht="15.75" customHeight="1" x14ac:dyDescent="0.25">
      <c r="B231" s="28"/>
      <c r="C231" s="28"/>
      <c r="D231" s="28"/>
      <c r="E231" s="28"/>
      <c r="F231" s="28"/>
      <c r="G231" s="28"/>
      <c r="H231" s="28"/>
      <c r="I231" s="28"/>
      <c r="J231" s="28"/>
      <c r="K231" s="28"/>
      <c r="L231" s="28"/>
      <c r="M231" s="28"/>
      <c r="N231" s="28"/>
      <c r="O231" s="28"/>
      <c r="P231" s="28"/>
      <c r="Q231" s="28"/>
      <c r="R231" s="28"/>
      <c r="T231" s="28"/>
      <c r="V231" s="28"/>
      <c r="W231" s="28"/>
      <c r="X231" s="28"/>
      <c r="AD231" s="4"/>
      <c r="AE231" s="4"/>
      <c r="AF231" s="4"/>
      <c r="AG231" s="4"/>
      <c r="AH231" s="4"/>
      <c r="AI231" s="4"/>
      <c r="AJ231" s="6"/>
      <c r="AK231" s="4"/>
      <c r="AL231" s="4"/>
    </row>
    <row r="232" spans="2:38" ht="15.75" customHeight="1" x14ac:dyDescent="0.25">
      <c r="B232" s="28"/>
      <c r="C232" s="28"/>
      <c r="D232" s="28"/>
      <c r="E232" s="28"/>
      <c r="F232" s="28"/>
      <c r="G232" s="28"/>
      <c r="H232" s="28"/>
      <c r="I232" s="28"/>
      <c r="J232" s="28"/>
      <c r="K232" s="28"/>
      <c r="L232" s="28"/>
      <c r="M232" s="28"/>
      <c r="N232" s="28"/>
      <c r="O232" s="28"/>
      <c r="P232" s="28"/>
      <c r="Q232" s="28"/>
      <c r="R232" s="28"/>
      <c r="T232" s="28"/>
      <c r="V232" s="28"/>
      <c r="W232" s="28"/>
      <c r="X232" s="28"/>
      <c r="AD232" s="4"/>
      <c r="AE232" s="4"/>
      <c r="AF232" s="4"/>
      <c r="AG232" s="4"/>
      <c r="AH232" s="4"/>
      <c r="AI232" s="4"/>
      <c r="AJ232" s="6"/>
      <c r="AK232" s="4"/>
      <c r="AL232" s="4"/>
    </row>
    <row r="233" spans="2:38" ht="15.75" customHeight="1" x14ac:dyDescent="0.25">
      <c r="B233" s="28"/>
      <c r="C233" s="28"/>
      <c r="D233" s="28"/>
      <c r="E233" s="28"/>
      <c r="F233" s="28"/>
      <c r="G233" s="28"/>
      <c r="H233" s="28"/>
      <c r="I233" s="28"/>
      <c r="J233" s="28"/>
      <c r="K233" s="28"/>
      <c r="L233" s="28"/>
      <c r="M233" s="28"/>
      <c r="N233" s="28"/>
      <c r="O233" s="28"/>
      <c r="P233" s="28"/>
      <c r="Q233" s="28"/>
      <c r="R233" s="28"/>
      <c r="T233" s="28"/>
      <c r="V233" s="28"/>
      <c r="W233" s="28"/>
      <c r="X233" s="28"/>
      <c r="AD233" s="4"/>
      <c r="AE233" s="4"/>
      <c r="AF233" s="4"/>
      <c r="AG233" s="4"/>
      <c r="AH233" s="4"/>
      <c r="AI233" s="4"/>
      <c r="AJ233" s="6"/>
      <c r="AK233" s="4"/>
      <c r="AL233" s="4"/>
    </row>
    <row r="234" spans="2:38" ht="15.75" customHeight="1" x14ac:dyDescent="0.25">
      <c r="B234" s="28"/>
      <c r="C234" s="28"/>
      <c r="D234" s="28"/>
      <c r="E234" s="28"/>
      <c r="F234" s="28"/>
      <c r="G234" s="28"/>
      <c r="H234" s="28"/>
      <c r="I234" s="28"/>
      <c r="J234" s="28"/>
      <c r="K234" s="28"/>
      <c r="L234" s="28"/>
      <c r="M234" s="28"/>
      <c r="N234" s="28"/>
      <c r="O234" s="28"/>
      <c r="P234" s="28"/>
      <c r="Q234" s="28"/>
      <c r="R234" s="28"/>
      <c r="T234" s="28"/>
      <c r="V234" s="28"/>
      <c r="W234" s="28"/>
      <c r="X234" s="28"/>
      <c r="AD234" s="4"/>
      <c r="AE234" s="4"/>
      <c r="AF234" s="4"/>
      <c r="AG234" s="4"/>
      <c r="AH234" s="4"/>
      <c r="AI234" s="4"/>
      <c r="AJ234" s="6"/>
      <c r="AK234" s="4"/>
      <c r="AL234" s="4"/>
    </row>
    <row r="235" spans="2:38" ht="15.75" customHeight="1" x14ac:dyDescent="0.25">
      <c r="B235" s="28"/>
      <c r="C235" s="28"/>
      <c r="D235" s="28"/>
      <c r="E235" s="28"/>
      <c r="F235" s="28"/>
      <c r="G235" s="28"/>
      <c r="H235" s="28"/>
      <c r="I235" s="28"/>
      <c r="J235" s="28"/>
      <c r="K235" s="28"/>
      <c r="L235" s="28"/>
      <c r="M235" s="28"/>
      <c r="N235" s="28"/>
      <c r="O235" s="28"/>
      <c r="P235" s="28"/>
      <c r="Q235" s="28"/>
      <c r="R235" s="28"/>
      <c r="T235" s="28"/>
      <c r="V235" s="28"/>
      <c r="W235" s="28"/>
      <c r="X235" s="28"/>
      <c r="AD235" s="4"/>
      <c r="AE235" s="4"/>
      <c r="AF235" s="4"/>
      <c r="AG235" s="4"/>
      <c r="AH235" s="4"/>
      <c r="AI235" s="4"/>
      <c r="AJ235" s="6"/>
      <c r="AK235" s="4"/>
      <c r="AL235" s="4"/>
    </row>
    <row r="236" spans="2:38" ht="15.75" customHeight="1" x14ac:dyDescent="0.25">
      <c r="B236" s="28"/>
      <c r="C236" s="28"/>
      <c r="D236" s="28"/>
      <c r="E236" s="28"/>
      <c r="F236" s="28"/>
      <c r="G236" s="28"/>
      <c r="H236" s="28"/>
      <c r="I236" s="28"/>
      <c r="J236" s="28"/>
      <c r="K236" s="28"/>
      <c r="L236" s="28"/>
      <c r="M236" s="28"/>
      <c r="N236" s="28"/>
      <c r="O236" s="28"/>
      <c r="P236" s="28"/>
      <c r="Q236" s="28"/>
      <c r="R236" s="28"/>
      <c r="T236" s="28"/>
      <c r="V236" s="28"/>
      <c r="W236" s="28"/>
      <c r="X236" s="28"/>
      <c r="AD236" s="4"/>
      <c r="AE236" s="4"/>
      <c r="AF236" s="4"/>
      <c r="AG236" s="4"/>
      <c r="AH236" s="4"/>
      <c r="AI236" s="4"/>
      <c r="AJ236" s="6"/>
      <c r="AK236" s="4"/>
      <c r="AL236" s="4"/>
    </row>
    <row r="237" spans="2:38" ht="15.75" customHeight="1" x14ac:dyDescent="0.25">
      <c r="B237" s="28"/>
      <c r="C237" s="28"/>
      <c r="D237" s="28"/>
      <c r="E237" s="28"/>
      <c r="F237" s="28"/>
      <c r="G237" s="28"/>
      <c r="H237" s="28"/>
      <c r="I237" s="28"/>
      <c r="J237" s="28"/>
      <c r="K237" s="28"/>
      <c r="L237" s="28"/>
      <c r="M237" s="28"/>
      <c r="N237" s="28"/>
      <c r="O237" s="28"/>
      <c r="P237" s="28"/>
      <c r="Q237" s="28"/>
      <c r="R237" s="28"/>
      <c r="T237" s="28"/>
      <c r="V237" s="28"/>
      <c r="W237" s="28"/>
      <c r="X237" s="28"/>
      <c r="AD237" s="4"/>
      <c r="AE237" s="4"/>
      <c r="AF237" s="4"/>
      <c r="AG237" s="4"/>
      <c r="AH237" s="4"/>
      <c r="AI237" s="4"/>
      <c r="AJ237" s="6"/>
      <c r="AK237" s="4"/>
      <c r="AL237" s="4"/>
    </row>
    <row r="238" spans="2:38" ht="15.75" customHeight="1" x14ac:dyDescent="0.25">
      <c r="B238" s="28"/>
      <c r="C238" s="28"/>
      <c r="D238" s="28"/>
      <c r="E238" s="28"/>
      <c r="F238" s="28"/>
      <c r="G238" s="28"/>
      <c r="H238" s="28"/>
      <c r="I238" s="28"/>
      <c r="J238" s="28"/>
      <c r="K238" s="28"/>
      <c r="L238" s="28"/>
      <c r="M238" s="28"/>
      <c r="N238" s="28"/>
      <c r="O238" s="28"/>
      <c r="P238" s="28"/>
      <c r="Q238" s="28"/>
      <c r="R238" s="28"/>
      <c r="T238" s="28"/>
      <c r="V238" s="28"/>
      <c r="W238" s="28"/>
      <c r="X238" s="28"/>
      <c r="AD238" s="4"/>
      <c r="AE238" s="4"/>
      <c r="AF238" s="4"/>
      <c r="AG238" s="4"/>
      <c r="AH238" s="4"/>
      <c r="AI238" s="4"/>
      <c r="AJ238" s="6"/>
      <c r="AK238" s="4"/>
      <c r="AL238" s="4"/>
    </row>
    <row r="239" spans="2:38" ht="15.75" customHeight="1" x14ac:dyDescent="0.25">
      <c r="B239" s="28"/>
      <c r="C239" s="28"/>
      <c r="D239" s="28"/>
      <c r="E239" s="28"/>
      <c r="F239" s="28"/>
      <c r="G239" s="28"/>
      <c r="H239" s="28"/>
      <c r="I239" s="28"/>
      <c r="J239" s="28"/>
      <c r="K239" s="28"/>
      <c r="L239" s="28"/>
      <c r="M239" s="28"/>
      <c r="N239" s="28"/>
      <c r="O239" s="28"/>
      <c r="P239" s="28"/>
      <c r="Q239" s="28"/>
      <c r="R239" s="28"/>
      <c r="T239" s="28"/>
      <c r="V239" s="28"/>
      <c r="W239" s="28"/>
      <c r="X239" s="28"/>
      <c r="AD239" s="4"/>
      <c r="AE239" s="4"/>
      <c r="AF239" s="4"/>
      <c r="AG239" s="4"/>
      <c r="AH239" s="4"/>
      <c r="AI239" s="4"/>
      <c r="AJ239" s="6"/>
      <c r="AK239" s="4"/>
      <c r="AL239" s="4"/>
    </row>
    <row r="240" spans="2:38" ht="15.75" customHeight="1" x14ac:dyDescent="0.25">
      <c r="B240" s="28"/>
      <c r="C240" s="28"/>
      <c r="D240" s="28"/>
      <c r="E240" s="28"/>
      <c r="F240" s="28"/>
      <c r="G240" s="28"/>
      <c r="H240" s="28"/>
      <c r="I240" s="28"/>
      <c r="J240" s="28"/>
      <c r="K240" s="28"/>
      <c r="L240" s="28"/>
      <c r="M240" s="28"/>
      <c r="N240" s="28"/>
      <c r="O240" s="28"/>
      <c r="P240" s="28"/>
      <c r="Q240" s="28"/>
      <c r="R240" s="28"/>
      <c r="T240" s="28"/>
      <c r="V240" s="28"/>
      <c r="W240" s="28"/>
      <c r="X240" s="28"/>
      <c r="AD240" s="4"/>
      <c r="AE240" s="4"/>
      <c r="AF240" s="4"/>
      <c r="AG240" s="4"/>
      <c r="AH240" s="4"/>
      <c r="AI240" s="4"/>
      <c r="AJ240" s="6"/>
      <c r="AK240" s="4"/>
      <c r="AL240" s="4"/>
    </row>
    <row r="241" spans="2:38" ht="15.75" customHeight="1" x14ac:dyDescent="0.25">
      <c r="B241" s="28"/>
      <c r="C241" s="28"/>
      <c r="D241" s="28"/>
      <c r="E241" s="28"/>
      <c r="F241" s="28"/>
      <c r="G241" s="28"/>
      <c r="H241" s="28"/>
      <c r="I241" s="28"/>
      <c r="J241" s="28"/>
      <c r="K241" s="28"/>
      <c r="L241" s="28"/>
      <c r="M241" s="28"/>
      <c r="N241" s="28"/>
      <c r="O241" s="28"/>
      <c r="P241" s="28"/>
      <c r="Q241" s="28"/>
      <c r="R241" s="28"/>
      <c r="T241" s="28"/>
      <c r="V241" s="28"/>
      <c r="W241" s="28"/>
      <c r="X241" s="28"/>
      <c r="AD241" s="4"/>
      <c r="AE241" s="4"/>
      <c r="AF241" s="4"/>
      <c r="AG241" s="4"/>
      <c r="AH241" s="4"/>
      <c r="AI241" s="4"/>
      <c r="AJ241" s="6"/>
      <c r="AK241" s="4"/>
      <c r="AL241" s="4"/>
    </row>
    <row r="242" spans="2:38" ht="15.75" customHeight="1" x14ac:dyDescent="0.25">
      <c r="B242" s="28"/>
      <c r="C242" s="28"/>
      <c r="D242" s="28"/>
      <c r="E242" s="28"/>
      <c r="F242" s="28"/>
      <c r="G242" s="28"/>
      <c r="H242" s="28"/>
      <c r="I242" s="28"/>
      <c r="J242" s="28"/>
      <c r="K242" s="28"/>
      <c r="L242" s="28"/>
      <c r="M242" s="28"/>
      <c r="N242" s="28"/>
      <c r="O242" s="28"/>
      <c r="P242" s="28"/>
      <c r="Q242" s="28"/>
      <c r="R242" s="28"/>
      <c r="T242" s="28"/>
      <c r="V242" s="28"/>
      <c r="W242" s="28"/>
      <c r="X242" s="28"/>
      <c r="AD242" s="4"/>
      <c r="AE242" s="4"/>
      <c r="AF242" s="4"/>
      <c r="AG242" s="4"/>
      <c r="AH242" s="4"/>
      <c r="AI242" s="4"/>
      <c r="AJ242" s="6"/>
      <c r="AK242" s="4"/>
      <c r="AL242" s="4"/>
    </row>
    <row r="243" spans="2:38" ht="15.75" customHeight="1" x14ac:dyDescent="0.25">
      <c r="B243" s="28"/>
      <c r="C243" s="28"/>
      <c r="D243" s="28"/>
      <c r="E243" s="28"/>
      <c r="F243" s="28"/>
      <c r="G243" s="28"/>
      <c r="H243" s="28"/>
      <c r="I243" s="28"/>
      <c r="J243" s="28"/>
      <c r="K243" s="28"/>
      <c r="L243" s="28"/>
      <c r="M243" s="28"/>
      <c r="N243" s="28"/>
      <c r="O243" s="28"/>
      <c r="P243" s="28"/>
      <c r="Q243" s="28"/>
      <c r="R243" s="28"/>
      <c r="T243" s="28"/>
      <c r="V243" s="28"/>
      <c r="W243" s="28"/>
      <c r="X243" s="28"/>
      <c r="AD243" s="4"/>
      <c r="AE243" s="4"/>
      <c r="AF243" s="4"/>
      <c r="AG243" s="4"/>
      <c r="AH243" s="4"/>
      <c r="AI243" s="4"/>
      <c r="AJ243" s="6"/>
      <c r="AK243" s="4"/>
      <c r="AL243" s="4"/>
    </row>
    <row r="244" spans="2:38" ht="15.75" customHeight="1" x14ac:dyDescent="0.25">
      <c r="B244" s="28"/>
      <c r="C244" s="28"/>
      <c r="D244" s="28"/>
      <c r="E244" s="28"/>
      <c r="F244" s="28"/>
      <c r="G244" s="28"/>
      <c r="H244" s="28"/>
      <c r="I244" s="28"/>
      <c r="J244" s="28"/>
      <c r="K244" s="28"/>
      <c r="L244" s="28"/>
      <c r="M244" s="28"/>
      <c r="N244" s="28"/>
      <c r="O244" s="28"/>
      <c r="P244" s="28"/>
      <c r="Q244" s="28"/>
      <c r="R244" s="28"/>
      <c r="T244" s="28"/>
      <c r="V244" s="28"/>
      <c r="W244" s="28"/>
      <c r="X244" s="28"/>
      <c r="AD244" s="4"/>
      <c r="AE244" s="4"/>
      <c r="AF244" s="4"/>
      <c r="AG244" s="4"/>
      <c r="AH244" s="4"/>
      <c r="AI244" s="4"/>
      <c r="AJ244" s="6"/>
      <c r="AK244" s="4"/>
      <c r="AL244" s="4"/>
    </row>
    <row r="245" spans="2:38" ht="15.75" customHeight="1" x14ac:dyDescent="0.25">
      <c r="B245" s="28"/>
      <c r="C245" s="28"/>
      <c r="D245" s="28"/>
      <c r="E245" s="28"/>
      <c r="F245" s="28"/>
      <c r="G245" s="28"/>
      <c r="H245" s="28"/>
      <c r="I245" s="28"/>
      <c r="J245" s="28"/>
      <c r="K245" s="28"/>
      <c r="L245" s="28"/>
      <c r="M245" s="28"/>
      <c r="N245" s="28"/>
      <c r="O245" s="28"/>
      <c r="P245" s="28"/>
      <c r="Q245" s="28"/>
      <c r="R245" s="28"/>
      <c r="T245" s="28"/>
      <c r="V245" s="28"/>
      <c r="W245" s="28"/>
      <c r="X245" s="28"/>
      <c r="AD245" s="4"/>
      <c r="AE245" s="4"/>
      <c r="AF245" s="4"/>
      <c r="AG245" s="4"/>
      <c r="AH245" s="4"/>
      <c r="AI245" s="4"/>
      <c r="AJ245" s="6"/>
      <c r="AK245" s="4"/>
      <c r="AL245" s="4"/>
    </row>
    <row r="246" spans="2:38" ht="15.75" customHeight="1" x14ac:dyDescent="0.25">
      <c r="B246" s="28"/>
      <c r="C246" s="28"/>
      <c r="D246" s="28"/>
      <c r="E246" s="28"/>
      <c r="F246" s="28"/>
      <c r="G246" s="28"/>
      <c r="H246" s="28"/>
      <c r="I246" s="28"/>
      <c r="J246" s="28"/>
      <c r="K246" s="28"/>
      <c r="L246" s="28"/>
      <c r="M246" s="28"/>
      <c r="N246" s="28"/>
      <c r="O246" s="28"/>
      <c r="P246" s="28"/>
      <c r="Q246" s="28"/>
      <c r="R246" s="28"/>
      <c r="T246" s="28"/>
      <c r="V246" s="28"/>
      <c r="W246" s="28"/>
      <c r="X246" s="28"/>
      <c r="AD246" s="4"/>
      <c r="AE246" s="4"/>
      <c r="AF246" s="4"/>
      <c r="AG246" s="4"/>
      <c r="AH246" s="4"/>
      <c r="AI246" s="4"/>
      <c r="AJ246" s="6"/>
      <c r="AK246" s="4"/>
      <c r="AL246" s="4"/>
    </row>
    <row r="247" spans="2:38" ht="15.75" customHeight="1" x14ac:dyDescent="0.25">
      <c r="B247" s="28"/>
      <c r="C247" s="28"/>
      <c r="D247" s="28"/>
      <c r="E247" s="28"/>
      <c r="F247" s="28"/>
      <c r="G247" s="28"/>
      <c r="H247" s="28"/>
      <c r="I247" s="28"/>
      <c r="J247" s="28"/>
      <c r="K247" s="28"/>
      <c r="L247" s="28"/>
      <c r="M247" s="28"/>
      <c r="N247" s="28"/>
      <c r="O247" s="28"/>
      <c r="P247" s="28"/>
      <c r="Q247" s="28"/>
      <c r="R247" s="28"/>
      <c r="T247" s="28"/>
      <c r="V247" s="28"/>
      <c r="W247" s="28"/>
      <c r="X247" s="28"/>
      <c r="AD247" s="4"/>
      <c r="AE247" s="4"/>
      <c r="AF247" s="4"/>
      <c r="AG247" s="4"/>
      <c r="AH247" s="4"/>
      <c r="AI247" s="4"/>
      <c r="AJ247" s="6"/>
      <c r="AK247" s="4"/>
      <c r="AL247" s="4"/>
    </row>
    <row r="248" spans="2:38" ht="15.75" customHeight="1" x14ac:dyDescent="0.25">
      <c r="B248" s="28"/>
      <c r="C248" s="28"/>
      <c r="D248" s="28"/>
      <c r="E248" s="28"/>
      <c r="F248" s="28"/>
      <c r="G248" s="28"/>
      <c r="H248" s="28"/>
      <c r="I248" s="28"/>
      <c r="J248" s="28"/>
      <c r="K248" s="28"/>
      <c r="L248" s="28"/>
      <c r="M248" s="28"/>
      <c r="N248" s="28"/>
      <c r="O248" s="28"/>
      <c r="P248" s="28"/>
      <c r="Q248" s="28"/>
      <c r="R248" s="28"/>
      <c r="T248" s="28"/>
      <c r="V248" s="28"/>
      <c r="W248" s="28"/>
      <c r="X248" s="28"/>
      <c r="AD248" s="4"/>
      <c r="AE248" s="4"/>
      <c r="AF248" s="4"/>
      <c r="AG248" s="4"/>
      <c r="AH248" s="4"/>
      <c r="AI248" s="4"/>
      <c r="AJ248" s="6"/>
      <c r="AK248" s="4"/>
      <c r="AL248" s="4"/>
    </row>
    <row r="249" spans="2:38" ht="15.75" customHeight="1" x14ac:dyDescent="0.25">
      <c r="B249" s="28"/>
      <c r="C249" s="28"/>
      <c r="D249" s="28"/>
      <c r="E249" s="28"/>
      <c r="F249" s="28"/>
      <c r="G249" s="28"/>
      <c r="H249" s="28"/>
      <c r="I249" s="28"/>
      <c r="J249" s="28"/>
      <c r="K249" s="28"/>
      <c r="L249" s="28"/>
      <c r="M249" s="28"/>
      <c r="N249" s="28"/>
      <c r="O249" s="28"/>
      <c r="P249" s="28"/>
      <c r="Q249" s="28"/>
      <c r="R249" s="28"/>
      <c r="T249" s="28"/>
      <c r="V249" s="28"/>
      <c r="W249" s="28"/>
      <c r="X249" s="28"/>
      <c r="AD249" s="4"/>
      <c r="AE249" s="4"/>
      <c r="AF249" s="4"/>
      <c r="AG249" s="4"/>
      <c r="AH249" s="4"/>
      <c r="AI249" s="4"/>
      <c r="AJ249" s="6"/>
      <c r="AK249" s="4"/>
      <c r="AL249" s="4"/>
    </row>
    <row r="250" spans="2:38" ht="15.75" customHeight="1" x14ac:dyDescent="0.25">
      <c r="B250" s="28"/>
      <c r="C250" s="28"/>
      <c r="D250" s="28"/>
      <c r="E250" s="28"/>
      <c r="F250" s="28"/>
      <c r="G250" s="28"/>
      <c r="H250" s="28"/>
      <c r="I250" s="28"/>
      <c r="J250" s="28"/>
      <c r="K250" s="28"/>
      <c r="L250" s="28"/>
      <c r="M250" s="28"/>
      <c r="N250" s="28"/>
      <c r="O250" s="28"/>
      <c r="P250" s="28"/>
      <c r="Q250" s="28"/>
      <c r="R250" s="28"/>
      <c r="T250" s="28"/>
      <c r="V250" s="28"/>
      <c r="W250" s="28"/>
      <c r="X250" s="28"/>
      <c r="AD250" s="4"/>
      <c r="AE250" s="4"/>
      <c r="AF250" s="4"/>
      <c r="AG250" s="4"/>
      <c r="AH250" s="4"/>
      <c r="AI250" s="4"/>
      <c r="AJ250" s="6"/>
      <c r="AK250" s="4"/>
      <c r="AL250" s="4"/>
    </row>
    <row r="251" spans="2:38" ht="15.75" customHeight="1" x14ac:dyDescent="0.25">
      <c r="B251" s="28"/>
      <c r="C251" s="28"/>
      <c r="D251" s="28"/>
      <c r="E251" s="28"/>
      <c r="F251" s="28"/>
      <c r="G251" s="28"/>
      <c r="H251" s="28"/>
      <c r="I251" s="28"/>
      <c r="J251" s="28"/>
      <c r="K251" s="28"/>
      <c r="L251" s="28"/>
      <c r="M251" s="28"/>
      <c r="N251" s="28"/>
      <c r="O251" s="28"/>
      <c r="P251" s="28"/>
      <c r="Q251" s="28"/>
      <c r="R251" s="28"/>
      <c r="T251" s="28"/>
      <c r="V251" s="28"/>
      <c r="W251" s="28"/>
      <c r="X251" s="28"/>
      <c r="AD251" s="4"/>
      <c r="AE251" s="4"/>
      <c r="AF251" s="4"/>
      <c r="AG251" s="4"/>
      <c r="AH251" s="4"/>
      <c r="AI251" s="4"/>
      <c r="AJ251" s="6"/>
      <c r="AK251" s="4"/>
      <c r="AL251" s="4"/>
    </row>
    <row r="252" spans="2:38" ht="15.75" customHeight="1" x14ac:dyDescent="0.25">
      <c r="B252" s="28"/>
      <c r="C252" s="28"/>
      <c r="D252" s="28"/>
      <c r="E252" s="28"/>
      <c r="F252" s="28"/>
      <c r="G252" s="28"/>
      <c r="H252" s="28"/>
      <c r="I252" s="28"/>
      <c r="J252" s="28"/>
      <c r="K252" s="28"/>
      <c r="L252" s="28"/>
      <c r="M252" s="28"/>
      <c r="N252" s="28"/>
      <c r="O252" s="28"/>
      <c r="P252" s="28"/>
      <c r="Q252" s="28"/>
      <c r="R252" s="28"/>
      <c r="T252" s="28"/>
      <c r="V252" s="28"/>
      <c r="W252" s="28"/>
      <c r="X252" s="28"/>
      <c r="AD252" s="4"/>
      <c r="AE252" s="4"/>
      <c r="AF252" s="4"/>
      <c r="AG252" s="4"/>
      <c r="AH252" s="4"/>
      <c r="AI252" s="4"/>
      <c r="AJ252" s="6"/>
      <c r="AK252" s="4"/>
      <c r="AL252" s="4"/>
    </row>
    <row r="253" spans="2:38" ht="15.75" customHeight="1" x14ac:dyDescent="0.25">
      <c r="B253" s="28"/>
      <c r="C253" s="28"/>
      <c r="D253" s="28"/>
      <c r="E253" s="28"/>
      <c r="F253" s="28"/>
      <c r="G253" s="28"/>
      <c r="H253" s="28"/>
      <c r="I253" s="28"/>
      <c r="J253" s="28"/>
      <c r="K253" s="28"/>
      <c r="L253" s="28"/>
      <c r="M253" s="28"/>
      <c r="N253" s="28"/>
      <c r="O253" s="28"/>
      <c r="P253" s="28"/>
      <c r="Q253" s="28"/>
      <c r="R253" s="28"/>
      <c r="T253" s="28"/>
      <c r="V253" s="28"/>
      <c r="W253" s="28"/>
      <c r="X253" s="28"/>
      <c r="AD253" s="4"/>
      <c r="AE253" s="4"/>
      <c r="AF253" s="4"/>
      <c r="AG253" s="4"/>
      <c r="AH253" s="4"/>
      <c r="AI253" s="4"/>
      <c r="AJ253" s="6"/>
      <c r="AK253" s="4"/>
      <c r="AL253" s="4"/>
    </row>
    <row r="254" spans="2:38" ht="15.75" customHeight="1" x14ac:dyDescent="0.25">
      <c r="B254" s="28"/>
      <c r="C254" s="28"/>
      <c r="D254" s="28"/>
      <c r="E254" s="28"/>
      <c r="F254" s="28"/>
      <c r="G254" s="28"/>
      <c r="H254" s="28"/>
      <c r="I254" s="28"/>
      <c r="J254" s="28"/>
      <c r="K254" s="28"/>
      <c r="L254" s="28"/>
      <c r="M254" s="28"/>
      <c r="N254" s="28"/>
      <c r="O254" s="28"/>
      <c r="P254" s="28"/>
      <c r="Q254" s="28"/>
      <c r="R254" s="28"/>
      <c r="T254" s="28"/>
      <c r="V254" s="28"/>
      <c r="W254" s="28"/>
      <c r="X254" s="28"/>
      <c r="AD254" s="4"/>
      <c r="AE254" s="4"/>
      <c r="AF254" s="4"/>
      <c r="AG254" s="4"/>
      <c r="AH254" s="4"/>
      <c r="AI254" s="4"/>
      <c r="AJ254" s="6"/>
      <c r="AK254" s="4"/>
      <c r="AL254" s="4"/>
    </row>
    <row r="255" spans="2:38" ht="15.75" customHeight="1" x14ac:dyDescent="0.25">
      <c r="B255" s="28"/>
      <c r="C255" s="28"/>
      <c r="D255" s="28"/>
      <c r="E255" s="28"/>
      <c r="F255" s="28"/>
      <c r="G255" s="28"/>
      <c r="H255" s="28"/>
      <c r="I255" s="28"/>
      <c r="J255" s="28"/>
      <c r="K255" s="28"/>
      <c r="L255" s="28"/>
      <c r="M255" s="28"/>
      <c r="N255" s="28"/>
      <c r="O255" s="28"/>
      <c r="P255" s="28"/>
      <c r="Q255" s="28"/>
      <c r="R255" s="28"/>
      <c r="T255" s="28"/>
      <c r="V255" s="28"/>
      <c r="W255" s="28"/>
      <c r="X255" s="28"/>
      <c r="AD255" s="4"/>
      <c r="AE255" s="4"/>
      <c r="AF255" s="4"/>
      <c r="AG255" s="4"/>
      <c r="AH255" s="4"/>
      <c r="AI255" s="4"/>
      <c r="AJ255" s="6"/>
      <c r="AK255" s="4"/>
      <c r="AL255" s="4"/>
    </row>
    <row r="256" spans="2:38" ht="15.75" customHeight="1" x14ac:dyDescent="0.25">
      <c r="B256" s="28"/>
      <c r="C256" s="28"/>
      <c r="D256" s="28"/>
      <c r="E256" s="28"/>
      <c r="F256" s="28"/>
      <c r="G256" s="28"/>
      <c r="H256" s="28"/>
      <c r="I256" s="28"/>
      <c r="J256" s="28"/>
      <c r="K256" s="28"/>
      <c r="L256" s="28"/>
      <c r="M256" s="28"/>
      <c r="N256" s="28"/>
      <c r="O256" s="28"/>
      <c r="P256" s="28"/>
      <c r="Q256" s="28"/>
      <c r="R256" s="28"/>
      <c r="T256" s="28"/>
      <c r="V256" s="28"/>
      <c r="W256" s="28"/>
      <c r="X256" s="28"/>
      <c r="AD256" s="4"/>
      <c r="AE256" s="4"/>
      <c r="AF256" s="4"/>
      <c r="AG256" s="4"/>
      <c r="AH256" s="4"/>
      <c r="AI256" s="4"/>
      <c r="AJ256" s="6"/>
      <c r="AK256" s="4"/>
      <c r="AL256" s="4"/>
    </row>
    <row r="257" spans="2:38" ht="15.75" customHeight="1" x14ac:dyDescent="0.25">
      <c r="B257" s="28"/>
      <c r="C257" s="28"/>
      <c r="D257" s="28"/>
      <c r="E257" s="28"/>
      <c r="F257" s="28"/>
      <c r="G257" s="28"/>
      <c r="H257" s="28"/>
      <c r="I257" s="28"/>
      <c r="J257" s="28"/>
      <c r="K257" s="28"/>
      <c r="L257" s="28"/>
      <c r="M257" s="28"/>
      <c r="N257" s="28"/>
      <c r="O257" s="28"/>
      <c r="P257" s="28"/>
      <c r="Q257" s="28"/>
      <c r="R257" s="28"/>
      <c r="T257" s="28"/>
      <c r="V257" s="28"/>
      <c r="W257" s="28"/>
      <c r="X257" s="28"/>
      <c r="AD257" s="4"/>
      <c r="AE257" s="4"/>
      <c r="AF257" s="4"/>
      <c r="AG257" s="4"/>
      <c r="AH257" s="4"/>
      <c r="AI257" s="4"/>
      <c r="AJ257" s="6"/>
      <c r="AK257" s="4"/>
      <c r="AL257" s="4"/>
    </row>
    <row r="258" spans="2:38" ht="15.75" customHeight="1" x14ac:dyDescent="0.25">
      <c r="B258" s="28"/>
      <c r="C258" s="28"/>
      <c r="D258" s="28"/>
      <c r="E258" s="28"/>
      <c r="F258" s="28"/>
      <c r="G258" s="28"/>
      <c r="H258" s="28"/>
      <c r="I258" s="28"/>
      <c r="J258" s="28"/>
      <c r="K258" s="28"/>
      <c r="L258" s="28"/>
      <c r="M258" s="28"/>
      <c r="N258" s="28"/>
      <c r="O258" s="28"/>
      <c r="P258" s="28"/>
      <c r="Q258" s="28"/>
      <c r="R258" s="28"/>
      <c r="T258" s="28"/>
      <c r="V258" s="28"/>
      <c r="W258" s="28"/>
      <c r="X258" s="28"/>
      <c r="AD258" s="4"/>
      <c r="AE258" s="4"/>
      <c r="AF258" s="4"/>
      <c r="AG258" s="4"/>
      <c r="AH258" s="4"/>
      <c r="AI258" s="4"/>
      <c r="AJ258" s="6"/>
      <c r="AK258" s="4"/>
      <c r="AL258" s="4"/>
    </row>
    <row r="259" spans="2:38" ht="15.75" customHeight="1" x14ac:dyDescent="0.25">
      <c r="B259" s="28"/>
      <c r="C259" s="28"/>
      <c r="D259" s="28"/>
      <c r="E259" s="28"/>
      <c r="F259" s="28"/>
      <c r="G259" s="28"/>
      <c r="H259" s="28"/>
      <c r="I259" s="28"/>
      <c r="J259" s="28"/>
      <c r="K259" s="28"/>
      <c r="L259" s="28"/>
      <c r="M259" s="28"/>
      <c r="N259" s="28"/>
      <c r="O259" s="28"/>
      <c r="P259" s="28"/>
      <c r="Q259" s="28"/>
      <c r="R259" s="28"/>
      <c r="T259" s="28"/>
      <c r="V259" s="28"/>
      <c r="W259" s="28"/>
      <c r="X259" s="28"/>
      <c r="AD259" s="4"/>
      <c r="AE259" s="4"/>
      <c r="AF259" s="4"/>
      <c r="AG259" s="4"/>
      <c r="AH259" s="4"/>
      <c r="AI259" s="4"/>
      <c r="AJ259" s="6"/>
      <c r="AK259" s="4"/>
      <c r="AL259" s="4"/>
    </row>
    <row r="260" spans="2:38" ht="15.75" customHeight="1" x14ac:dyDescent="0.25">
      <c r="B260" s="28"/>
      <c r="C260" s="28"/>
      <c r="D260" s="28"/>
      <c r="E260" s="28"/>
      <c r="F260" s="28"/>
      <c r="G260" s="28"/>
      <c r="H260" s="28"/>
      <c r="I260" s="28"/>
      <c r="J260" s="28"/>
      <c r="K260" s="28"/>
      <c r="L260" s="28"/>
      <c r="M260" s="28"/>
      <c r="N260" s="28"/>
      <c r="O260" s="28"/>
      <c r="P260" s="28"/>
      <c r="Q260" s="28"/>
      <c r="R260" s="28"/>
      <c r="T260" s="28"/>
      <c r="V260" s="28"/>
      <c r="W260" s="28"/>
      <c r="X260" s="28"/>
      <c r="AD260" s="4"/>
      <c r="AE260" s="4"/>
      <c r="AF260" s="4"/>
      <c r="AG260" s="4"/>
      <c r="AH260" s="4"/>
      <c r="AI260" s="4"/>
      <c r="AJ260" s="6"/>
      <c r="AK260" s="4"/>
      <c r="AL260" s="4"/>
    </row>
    <row r="261" spans="2:38" ht="15.75" customHeight="1" x14ac:dyDescent="0.25">
      <c r="B261" s="28"/>
      <c r="C261" s="28"/>
      <c r="D261" s="28"/>
      <c r="E261" s="28"/>
      <c r="F261" s="28"/>
      <c r="G261" s="28"/>
      <c r="H261" s="28"/>
      <c r="I261" s="28"/>
      <c r="J261" s="28"/>
      <c r="K261" s="28"/>
      <c r="L261" s="28"/>
      <c r="M261" s="28"/>
      <c r="N261" s="28"/>
      <c r="O261" s="28"/>
      <c r="P261" s="28"/>
      <c r="Q261" s="28"/>
      <c r="R261" s="28"/>
      <c r="T261" s="28"/>
      <c r="V261" s="28"/>
      <c r="W261" s="28"/>
      <c r="X261" s="28"/>
      <c r="AD261" s="4"/>
      <c r="AE261" s="4"/>
      <c r="AF261" s="4"/>
      <c r="AG261" s="4"/>
      <c r="AH261" s="4"/>
      <c r="AI261" s="4"/>
      <c r="AJ261" s="6"/>
      <c r="AK261" s="4"/>
      <c r="AL261" s="4"/>
    </row>
    <row r="262" spans="2:38" ht="15.75" customHeight="1" x14ac:dyDescent="0.25">
      <c r="B262" s="28"/>
      <c r="C262" s="28"/>
      <c r="D262" s="28"/>
      <c r="E262" s="28"/>
      <c r="F262" s="28"/>
      <c r="G262" s="28"/>
      <c r="H262" s="28"/>
      <c r="I262" s="28"/>
      <c r="J262" s="28"/>
      <c r="K262" s="28"/>
      <c r="L262" s="28"/>
      <c r="M262" s="28"/>
      <c r="N262" s="28"/>
      <c r="O262" s="28"/>
      <c r="P262" s="28"/>
      <c r="Q262" s="28"/>
      <c r="R262" s="28"/>
      <c r="T262" s="28"/>
      <c r="V262" s="28"/>
      <c r="W262" s="28"/>
      <c r="X262" s="28"/>
      <c r="AD262" s="4"/>
      <c r="AE262" s="4"/>
      <c r="AF262" s="4"/>
      <c r="AG262" s="4"/>
      <c r="AH262" s="4"/>
      <c r="AI262" s="4"/>
      <c r="AJ262" s="6"/>
      <c r="AK262" s="4"/>
      <c r="AL262" s="4"/>
    </row>
    <row r="263" spans="2:38" ht="15.75" customHeight="1" x14ac:dyDescent="0.25">
      <c r="B263" s="28"/>
      <c r="C263" s="28"/>
      <c r="D263" s="28"/>
      <c r="E263" s="28"/>
      <c r="F263" s="28"/>
      <c r="G263" s="28"/>
      <c r="H263" s="28"/>
      <c r="I263" s="28"/>
      <c r="J263" s="28"/>
      <c r="K263" s="28"/>
      <c r="L263" s="28"/>
      <c r="M263" s="28"/>
      <c r="N263" s="28"/>
      <c r="O263" s="28"/>
      <c r="P263" s="28"/>
      <c r="Q263" s="28"/>
      <c r="R263" s="28"/>
      <c r="T263" s="28"/>
      <c r="V263" s="28"/>
      <c r="W263" s="28"/>
      <c r="X263" s="28"/>
      <c r="AD263" s="4"/>
      <c r="AE263" s="4"/>
      <c r="AF263" s="4"/>
      <c r="AG263" s="4"/>
      <c r="AH263" s="4"/>
      <c r="AI263" s="4"/>
      <c r="AJ263" s="6"/>
      <c r="AK263" s="4"/>
      <c r="AL263" s="4"/>
    </row>
    <row r="264" spans="2:38" ht="15.75" customHeight="1" x14ac:dyDescent="0.25">
      <c r="B264" s="28"/>
      <c r="C264" s="28"/>
      <c r="D264" s="28"/>
      <c r="E264" s="28"/>
      <c r="F264" s="28"/>
      <c r="G264" s="28"/>
      <c r="H264" s="28"/>
      <c r="I264" s="28"/>
      <c r="J264" s="28"/>
      <c r="K264" s="28"/>
      <c r="L264" s="28"/>
      <c r="M264" s="28"/>
      <c r="N264" s="28"/>
      <c r="O264" s="28"/>
      <c r="P264" s="28"/>
      <c r="Q264" s="28"/>
      <c r="R264" s="28"/>
      <c r="T264" s="28"/>
      <c r="V264" s="28"/>
      <c r="W264" s="28"/>
      <c r="X264" s="28"/>
      <c r="AD264" s="4"/>
      <c r="AE264" s="4"/>
      <c r="AF264" s="4"/>
      <c r="AG264" s="4"/>
      <c r="AH264" s="4"/>
      <c r="AI264" s="4"/>
      <c r="AJ264" s="6"/>
      <c r="AK264" s="4"/>
      <c r="AL264" s="4"/>
    </row>
    <row r="265" spans="2:38" ht="15.75" customHeight="1" x14ac:dyDescent="0.25">
      <c r="B265" s="28"/>
      <c r="C265" s="28"/>
      <c r="D265" s="28"/>
      <c r="E265" s="28"/>
      <c r="F265" s="28"/>
      <c r="G265" s="28"/>
      <c r="H265" s="28"/>
      <c r="I265" s="28"/>
      <c r="J265" s="28"/>
      <c r="K265" s="28"/>
      <c r="L265" s="28"/>
      <c r="M265" s="28"/>
      <c r="N265" s="28"/>
      <c r="O265" s="28"/>
      <c r="P265" s="28"/>
      <c r="Q265" s="28"/>
      <c r="R265" s="28"/>
      <c r="T265" s="28"/>
      <c r="V265" s="28"/>
      <c r="W265" s="28"/>
      <c r="X265" s="28"/>
      <c r="AD265" s="4"/>
      <c r="AE265" s="4"/>
      <c r="AF265" s="4"/>
      <c r="AG265" s="4"/>
      <c r="AH265" s="4"/>
      <c r="AI265" s="4"/>
      <c r="AJ265" s="6"/>
      <c r="AK265" s="4"/>
      <c r="AL265" s="4"/>
    </row>
    <row r="266" spans="2:38" ht="15.75" customHeight="1" x14ac:dyDescent="0.25">
      <c r="B266" s="28"/>
      <c r="C266" s="28"/>
      <c r="D266" s="28"/>
      <c r="E266" s="28"/>
      <c r="F266" s="28"/>
      <c r="G266" s="28"/>
      <c r="H266" s="28"/>
      <c r="I266" s="28"/>
      <c r="J266" s="28"/>
      <c r="K266" s="28"/>
      <c r="L266" s="28"/>
      <c r="M266" s="28"/>
      <c r="N266" s="28"/>
      <c r="O266" s="28"/>
      <c r="P266" s="28"/>
      <c r="Q266" s="28"/>
      <c r="R266" s="28"/>
      <c r="T266" s="28"/>
      <c r="V266" s="28"/>
      <c r="W266" s="28"/>
      <c r="X266" s="28"/>
      <c r="AD266" s="4"/>
      <c r="AE266" s="4"/>
      <c r="AF266" s="4"/>
      <c r="AG266" s="4"/>
      <c r="AH266" s="4"/>
      <c r="AI266" s="4"/>
      <c r="AJ266" s="6"/>
      <c r="AK266" s="4"/>
      <c r="AL266" s="4"/>
    </row>
    <row r="267" spans="2:38" ht="15.75" customHeight="1" x14ac:dyDescent="0.25">
      <c r="B267" s="28"/>
      <c r="C267" s="28"/>
      <c r="D267" s="28"/>
      <c r="E267" s="28"/>
      <c r="F267" s="28"/>
      <c r="G267" s="28"/>
      <c r="H267" s="28"/>
      <c r="I267" s="28"/>
      <c r="J267" s="28"/>
      <c r="K267" s="28"/>
      <c r="L267" s="28"/>
      <c r="M267" s="28"/>
      <c r="N267" s="28"/>
      <c r="O267" s="28"/>
      <c r="P267" s="28"/>
      <c r="Q267" s="28"/>
      <c r="R267" s="28"/>
      <c r="T267" s="28"/>
      <c r="V267" s="28"/>
      <c r="W267" s="28"/>
      <c r="X267" s="28"/>
      <c r="AD267" s="4"/>
      <c r="AE267" s="4"/>
      <c r="AF267" s="4"/>
      <c r="AG267" s="4"/>
      <c r="AH267" s="4"/>
      <c r="AI267" s="4"/>
      <c r="AJ267" s="6"/>
      <c r="AK267" s="4"/>
      <c r="AL267" s="4"/>
    </row>
    <row r="268" spans="2:38" ht="15.75" customHeight="1" x14ac:dyDescent="0.25">
      <c r="B268" s="28"/>
      <c r="C268" s="28"/>
      <c r="D268" s="28"/>
      <c r="E268" s="28"/>
      <c r="F268" s="28"/>
      <c r="G268" s="28"/>
      <c r="H268" s="28"/>
      <c r="I268" s="28"/>
      <c r="J268" s="28"/>
      <c r="K268" s="28"/>
      <c r="L268" s="28"/>
      <c r="M268" s="28"/>
      <c r="N268" s="28"/>
      <c r="O268" s="28"/>
      <c r="P268" s="28"/>
      <c r="Q268" s="28"/>
      <c r="R268" s="28"/>
      <c r="T268" s="28"/>
      <c r="V268" s="28"/>
      <c r="W268" s="28"/>
      <c r="X268" s="28"/>
      <c r="AD268" s="4"/>
      <c r="AE268" s="4"/>
      <c r="AF268" s="4"/>
      <c r="AG268" s="4"/>
      <c r="AH268" s="4"/>
      <c r="AI268" s="4"/>
      <c r="AJ268" s="6"/>
      <c r="AK268" s="4"/>
      <c r="AL268" s="4"/>
    </row>
    <row r="269" spans="2:38" ht="15.75" customHeight="1" x14ac:dyDescent="0.25">
      <c r="B269" s="28"/>
      <c r="C269" s="28"/>
      <c r="D269" s="28"/>
      <c r="E269" s="28"/>
      <c r="F269" s="28"/>
      <c r="G269" s="28"/>
      <c r="H269" s="28"/>
      <c r="I269" s="28"/>
      <c r="J269" s="28"/>
      <c r="K269" s="28"/>
      <c r="L269" s="28"/>
      <c r="M269" s="28"/>
      <c r="N269" s="28"/>
      <c r="O269" s="28"/>
      <c r="P269" s="28"/>
      <c r="Q269" s="28"/>
      <c r="R269" s="28"/>
      <c r="T269" s="28"/>
      <c r="V269" s="28"/>
      <c r="W269" s="28"/>
      <c r="X269" s="28"/>
      <c r="AD269" s="4"/>
      <c r="AE269" s="4"/>
      <c r="AF269" s="4"/>
      <c r="AG269" s="4"/>
      <c r="AH269" s="4"/>
      <c r="AI269" s="4"/>
      <c r="AJ269" s="6"/>
      <c r="AK269" s="4"/>
      <c r="AL269" s="4"/>
    </row>
    <row r="270" spans="2:38" ht="15.75" customHeight="1" x14ac:dyDescent="0.25">
      <c r="B270" s="28"/>
      <c r="C270" s="28"/>
      <c r="D270" s="28"/>
      <c r="E270" s="28"/>
      <c r="F270" s="28"/>
      <c r="G270" s="28"/>
      <c r="H270" s="28"/>
      <c r="I270" s="28"/>
      <c r="J270" s="28"/>
      <c r="K270" s="28"/>
      <c r="L270" s="28"/>
      <c r="M270" s="28"/>
      <c r="N270" s="28"/>
      <c r="O270" s="28"/>
      <c r="P270" s="28"/>
      <c r="Q270" s="28"/>
      <c r="R270" s="28"/>
      <c r="T270" s="28"/>
      <c r="V270" s="28"/>
      <c r="W270" s="28"/>
      <c r="X270" s="28"/>
      <c r="AD270" s="4"/>
      <c r="AE270" s="4"/>
      <c r="AF270" s="4"/>
      <c r="AG270" s="4"/>
      <c r="AH270" s="4"/>
      <c r="AI270" s="4"/>
      <c r="AJ270" s="6"/>
      <c r="AK270" s="4"/>
      <c r="AL270" s="4"/>
    </row>
    <row r="271" spans="2:38" ht="15.75" customHeight="1" x14ac:dyDescent="0.25">
      <c r="B271" s="28"/>
      <c r="C271" s="28"/>
      <c r="D271" s="28"/>
      <c r="E271" s="28"/>
      <c r="F271" s="28"/>
      <c r="G271" s="28"/>
      <c r="H271" s="28"/>
      <c r="I271" s="28"/>
      <c r="J271" s="28"/>
      <c r="K271" s="28"/>
      <c r="L271" s="28"/>
      <c r="M271" s="28"/>
      <c r="N271" s="28"/>
      <c r="O271" s="28"/>
      <c r="P271" s="28"/>
      <c r="Q271" s="28"/>
      <c r="R271" s="28"/>
      <c r="T271" s="28"/>
      <c r="V271" s="28"/>
      <c r="W271" s="28"/>
      <c r="X271" s="28"/>
      <c r="AD271" s="4"/>
      <c r="AE271" s="4"/>
      <c r="AF271" s="4"/>
      <c r="AG271" s="4"/>
      <c r="AH271" s="4"/>
      <c r="AI271" s="4"/>
      <c r="AJ271" s="6"/>
      <c r="AK271" s="4"/>
      <c r="AL271" s="4"/>
    </row>
    <row r="272" spans="2:38" ht="15.75" customHeight="1" x14ac:dyDescent="0.25">
      <c r="B272" s="28"/>
      <c r="C272" s="28"/>
      <c r="D272" s="28"/>
      <c r="E272" s="28"/>
      <c r="F272" s="28"/>
      <c r="G272" s="28"/>
      <c r="H272" s="28"/>
      <c r="I272" s="28"/>
      <c r="J272" s="28"/>
      <c r="K272" s="28"/>
      <c r="L272" s="28"/>
      <c r="M272" s="28"/>
      <c r="N272" s="28"/>
      <c r="O272" s="28"/>
      <c r="P272" s="28"/>
      <c r="Q272" s="28"/>
      <c r="R272" s="28"/>
      <c r="T272" s="28"/>
      <c r="V272" s="28"/>
      <c r="W272" s="28"/>
      <c r="X272" s="28"/>
      <c r="AD272" s="4"/>
      <c r="AE272" s="4"/>
      <c r="AF272" s="4"/>
      <c r="AG272" s="4"/>
      <c r="AH272" s="4"/>
      <c r="AI272" s="4"/>
      <c r="AJ272" s="6"/>
      <c r="AK272" s="4"/>
      <c r="AL272" s="4"/>
    </row>
    <row r="273" spans="2:38" ht="15.75" customHeight="1" x14ac:dyDescent="0.25">
      <c r="B273" s="28"/>
      <c r="C273" s="28"/>
      <c r="D273" s="28"/>
      <c r="E273" s="28"/>
      <c r="F273" s="28"/>
      <c r="G273" s="28"/>
      <c r="H273" s="28"/>
      <c r="I273" s="28"/>
      <c r="J273" s="28"/>
      <c r="K273" s="28"/>
      <c r="L273" s="28"/>
      <c r="M273" s="28"/>
      <c r="N273" s="28"/>
      <c r="O273" s="28"/>
      <c r="P273" s="28"/>
      <c r="Q273" s="28"/>
      <c r="R273" s="28"/>
      <c r="T273" s="28"/>
      <c r="V273" s="28"/>
      <c r="W273" s="28"/>
      <c r="X273" s="28"/>
      <c r="AD273" s="4"/>
      <c r="AE273" s="4"/>
      <c r="AF273" s="4"/>
      <c r="AG273" s="4"/>
      <c r="AH273" s="4"/>
      <c r="AI273" s="4"/>
      <c r="AJ273" s="6"/>
      <c r="AK273" s="4"/>
      <c r="AL273" s="4"/>
    </row>
    <row r="274" spans="2:38" ht="15.75" customHeight="1" x14ac:dyDescent="0.25">
      <c r="B274" s="28"/>
      <c r="C274" s="28"/>
      <c r="D274" s="28"/>
      <c r="E274" s="28"/>
      <c r="F274" s="28"/>
      <c r="G274" s="28"/>
      <c r="H274" s="28"/>
      <c r="I274" s="28"/>
      <c r="J274" s="28"/>
      <c r="K274" s="28"/>
      <c r="L274" s="28"/>
      <c r="M274" s="28"/>
      <c r="N274" s="28"/>
      <c r="O274" s="28"/>
      <c r="P274" s="28"/>
      <c r="Q274" s="28"/>
      <c r="R274" s="28"/>
      <c r="T274" s="28"/>
      <c r="V274" s="28"/>
      <c r="W274" s="28"/>
      <c r="X274" s="28"/>
      <c r="AD274" s="4"/>
      <c r="AE274" s="4"/>
      <c r="AF274" s="4"/>
      <c r="AG274" s="4"/>
      <c r="AH274" s="4"/>
      <c r="AI274" s="4"/>
      <c r="AJ274" s="6"/>
      <c r="AK274" s="4"/>
      <c r="AL274" s="4"/>
    </row>
    <row r="275" spans="2:38" ht="15.75" customHeight="1" x14ac:dyDescent="0.25">
      <c r="B275" s="28"/>
      <c r="C275" s="28"/>
      <c r="D275" s="28"/>
      <c r="E275" s="28"/>
      <c r="F275" s="28"/>
      <c r="G275" s="28"/>
      <c r="H275" s="28"/>
      <c r="I275" s="28"/>
      <c r="J275" s="28"/>
      <c r="K275" s="28"/>
      <c r="L275" s="28"/>
      <c r="M275" s="28"/>
      <c r="N275" s="28"/>
      <c r="O275" s="28"/>
      <c r="P275" s="28"/>
      <c r="Q275" s="28"/>
      <c r="R275" s="28"/>
      <c r="T275" s="28"/>
      <c r="V275" s="28"/>
      <c r="W275" s="28"/>
      <c r="X275" s="28"/>
      <c r="AD275" s="4"/>
      <c r="AE275" s="4"/>
      <c r="AF275" s="4"/>
      <c r="AG275" s="4"/>
      <c r="AH275" s="4"/>
      <c r="AI275" s="4"/>
      <c r="AJ275" s="6"/>
      <c r="AK275" s="4"/>
      <c r="AL275" s="4"/>
    </row>
    <row r="276" spans="2:38" ht="15.75" customHeight="1" x14ac:dyDescent="0.25">
      <c r="B276" s="28"/>
      <c r="C276" s="28"/>
      <c r="D276" s="28"/>
      <c r="E276" s="28"/>
      <c r="F276" s="28"/>
      <c r="G276" s="28"/>
      <c r="H276" s="28"/>
      <c r="I276" s="28"/>
      <c r="J276" s="28"/>
      <c r="K276" s="28"/>
      <c r="L276" s="28"/>
      <c r="M276" s="28"/>
      <c r="N276" s="28"/>
      <c r="O276" s="28"/>
      <c r="P276" s="28"/>
      <c r="Q276" s="28"/>
      <c r="R276" s="28"/>
      <c r="T276" s="28"/>
      <c r="V276" s="28"/>
      <c r="W276" s="28"/>
      <c r="X276" s="28"/>
      <c r="AD276" s="4"/>
      <c r="AE276" s="4"/>
      <c r="AF276" s="4"/>
      <c r="AG276" s="4"/>
      <c r="AH276" s="4"/>
      <c r="AI276" s="4"/>
      <c r="AJ276" s="6"/>
      <c r="AK276" s="4"/>
      <c r="AL276" s="4"/>
    </row>
    <row r="277" spans="2:38" ht="15.75" customHeight="1" x14ac:dyDescent="0.25">
      <c r="B277" s="28"/>
      <c r="C277" s="28"/>
      <c r="D277" s="28"/>
      <c r="E277" s="28"/>
      <c r="F277" s="28"/>
      <c r="G277" s="28"/>
      <c r="H277" s="28"/>
      <c r="I277" s="28"/>
      <c r="J277" s="28"/>
      <c r="K277" s="28"/>
      <c r="L277" s="28"/>
      <c r="M277" s="28"/>
      <c r="N277" s="28"/>
      <c r="O277" s="28"/>
      <c r="P277" s="28"/>
      <c r="Q277" s="28"/>
      <c r="R277" s="28"/>
      <c r="T277" s="28"/>
      <c r="V277" s="28"/>
      <c r="W277" s="28"/>
      <c r="X277" s="28"/>
      <c r="AD277" s="4"/>
      <c r="AE277" s="4"/>
      <c r="AF277" s="4"/>
      <c r="AG277" s="4"/>
      <c r="AH277" s="4"/>
      <c r="AI277" s="4"/>
      <c r="AJ277" s="6"/>
      <c r="AK277" s="4"/>
      <c r="AL277" s="4"/>
    </row>
    <row r="278" spans="2:38" ht="15.75" customHeight="1" x14ac:dyDescent="0.25">
      <c r="B278" s="28"/>
      <c r="C278" s="28"/>
      <c r="D278" s="28"/>
      <c r="E278" s="28"/>
      <c r="F278" s="28"/>
      <c r="G278" s="28"/>
      <c r="H278" s="28"/>
      <c r="I278" s="28"/>
      <c r="J278" s="28"/>
      <c r="K278" s="28"/>
      <c r="L278" s="28"/>
      <c r="M278" s="28"/>
      <c r="N278" s="28"/>
      <c r="O278" s="28"/>
      <c r="P278" s="28"/>
      <c r="Q278" s="28"/>
      <c r="R278" s="28"/>
      <c r="T278" s="28"/>
      <c r="V278" s="28"/>
      <c r="W278" s="28"/>
      <c r="X278" s="28"/>
      <c r="AD278" s="4"/>
      <c r="AE278" s="4"/>
      <c r="AF278" s="4"/>
      <c r="AG278" s="4"/>
      <c r="AH278" s="4"/>
      <c r="AI278" s="4"/>
      <c r="AJ278" s="6"/>
      <c r="AK278" s="4"/>
      <c r="AL278" s="4"/>
    </row>
    <row r="279" spans="2:38" ht="15.75" customHeight="1" x14ac:dyDescent="0.25">
      <c r="B279" s="28"/>
      <c r="C279" s="28"/>
      <c r="D279" s="28"/>
      <c r="E279" s="28"/>
      <c r="F279" s="28"/>
      <c r="G279" s="28"/>
      <c r="H279" s="28"/>
      <c r="I279" s="28"/>
      <c r="J279" s="28"/>
      <c r="K279" s="28"/>
      <c r="L279" s="28"/>
      <c r="M279" s="28"/>
      <c r="N279" s="28"/>
      <c r="O279" s="28"/>
      <c r="P279" s="28"/>
      <c r="Q279" s="28"/>
      <c r="R279" s="28"/>
      <c r="T279" s="28"/>
      <c r="V279" s="28"/>
      <c r="W279" s="28"/>
      <c r="X279" s="28"/>
      <c r="AD279" s="4"/>
      <c r="AE279" s="4"/>
      <c r="AF279" s="4"/>
      <c r="AG279" s="4"/>
      <c r="AH279" s="4"/>
      <c r="AI279" s="4"/>
      <c r="AJ279" s="6"/>
      <c r="AK279" s="4"/>
      <c r="AL279" s="4"/>
    </row>
    <row r="280" spans="2:38" ht="15.75" customHeight="1" x14ac:dyDescent="0.25">
      <c r="B280" s="28"/>
      <c r="C280" s="28"/>
      <c r="D280" s="28"/>
      <c r="E280" s="28"/>
      <c r="F280" s="28"/>
      <c r="G280" s="28"/>
      <c r="H280" s="28"/>
      <c r="I280" s="28"/>
      <c r="J280" s="28"/>
      <c r="K280" s="28"/>
      <c r="L280" s="28"/>
      <c r="M280" s="28"/>
      <c r="N280" s="28"/>
      <c r="O280" s="28"/>
      <c r="P280" s="28"/>
      <c r="Q280" s="28"/>
      <c r="R280" s="28"/>
      <c r="T280" s="28"/>
      <c r="V280" s="28"/>
      <c r="W280" s="28"/>
      <c r="X280" s="28"/>
      <c r="AD280" s="4"/>
      <c r="AE280" s="4"/>
      <c r="AF280" s="4"/>
      <c r="AG280" s="4"/>
      <c r="AH280" s="4"/>
      <c r="AI280" s="4"/>
      <c r="AJ280" s="6"/>
      <c r="AK280" s="4"/>
      <c r="AL280" s="4"/>
    </row>
    <row r="281" spans="2:38" ht="15.75" customHeight="1" x14ac:dyDescent="0.25">
      <c r="B281" s="28"/>
      <c r="C281" s="28"/>
      <c r="D281" s="28"/>
      <c r="E281" s="28"/>
      <c r="F281" s="28"/>
      <c r="G281" s="28"/>
      <c r="H281" s="28"/>
      <c r="I281" s="28"/>
      <c r="J281" s="28"/>
      <c r="K281" s="28"/>
      <c r="L281" s="28"/>
      <c r="M281" s="28"/>
      <c r="N281" s="28"/>
      <c r="O281" s="28"/>
      <c r="P281" s="28"/>
      <c r="Q281" s="28"/>
      <c r="R281" s="28"/>
      <c r="T281" s="28"/>
      <c r="V281" s="28"/>
      <c r="W281" s="28"/>
      <c r="X281" s="28"/>
      <c r="AD281" s="4"/>
      <c r="AE281" s="4"/>
      <c r="AF281" s="4"/>
      <c r="AG281" s="4"/>
      <c r="AH281" s="4"/>
      <c r="AI281" s="4"/>
      <c r="AJ281" s="6"/>
      <c r="AK281" s="4"/>
      <c r="AL281" s="4"/>
    </row>
    <row r="282" spans="2:38" ht="15.75" customHeight="1" x14ac:dyDescent="0.25">
      <c r="B282" s="28"/>
      <c r="C282" s="28"/>
      <c r="D282" s="28"/>
      <c r="E282" s="28"/>
      <c r="F282" s="28"/>
      <c r="G282" s="28"/>
      <c r="H282" s="28"/>
      <c r="I282" s="28"/>
      <c r="J282" s="28"/>
      <c r="K282" s="28"/>
      <c r="L282" s="28"/>
      <c r="M282" s="28"/>
      <c r="N282" s="28"/>
      <c r="O282" s="28"/>
      <c r="P282" s="28"/>
      <c r="Q282" s="28"/>
      <c r="R282" s="28"/>
      <c r="T282" s="28"/>
      <c r="V282" s="28"/>
      <c r="W282" s="28"/>
      <c r="X282" s="28"/>
      <c r="AD282" s="4"/>
      <c r="AE282" s="4"/>
      <c r="AF282" s="4"/>
      <c r="AG282" s="4"/>
      <c r="AH282" s="4"/>
      <c r="AI282" s="4"/>
      <c r="AJ282" s="6"/>
      <c r="AK282" s="4"/>
      <c r="AL282" s="4"/>
    </row>
    <row r="283" spans="2:38" ht="15.75" customHeight="1" x14ac:dyDescent="0.25">
      <c r="B283" s="28"/>
      <c r="C283" s="28"/>
      <c r="D283" s="28"/>
      <c r="E283" s="28"/>
      <c r="F283" s="28"/>
      <c r="G283" s="28"/>
      <c r="H283" s="28"/>
      <c r="I283" s="28"/>
      <c r="J283" s="28"/>
      <c r="K283" s="28"/>
      <c r="L283" s="28"/>
      <c r="M283" s="28"/>
      <c r="N283" s="28"/>
      <c r="O283" s="28"/>
      <c r="P283" s="28"/>
      <c r="Q283" s="28"/>
      <c r="R283" s="28"/>
      <c r="T283" s="28"/>
      <c r="V283" s="28"/>
      <c r="W283" s="28"/>
      <c r="X283" s="28"/>
      <c r="AD283" s="4"/>
      <c r="AE283" s="4"/>
      <c r="AF283" s="4"/>
      <c r="AG283" s="4"/>
      <c r="AH283" s="4"/>
      <c r="AI283" s="4"/>
      <c r="AJ283" s="6"/>
      <c r="AK283" s="4"/>
      <c r="AL283" s="4"/>
    </row>
    <row r="284" spans="2:38" ht="15.75" customHeight="1" x14ac:dyDescent="0.25">
      <c r="B284" s="28"/>
      <c r="C284" s="28"/>
      <c r="D284" s="28"/>
      <c r="E284" s="28"/>
      <c r="F284" s="28"/>
      <c r="G284" s="28"/>
      <c r="H284" s="28"/>
      <c r="I284" s="28"/>
      <c r="J284" s="28"/>
      <c r="K284" s="28"/>
      <c r="L284" s="28"/>
      <c r="M284" s="28"/>
      <c r="N284" s="28"/>
      <c r="O284" s="28"/>
      <c r="P284" s="28"/>
      <c r="Q284" s="28"/>
      <c r="R284" s="28"/>
      <c r="T284" s="28"/>
      <c r="V284" s="28"/>
      <c r="W284" s="28"/>
      <c r="X284" s="28"/>
      <c r="AD284" s="4"/>
      <c r="AE284" s="4"/>
      <c r="AF284" s="4"/>
      <c r="AG284" s="4"/>
      <c r="AH284" s="4"/>
      <c r="AI284" s="4"/>
      <c r="AJ284" s="6"/>
      <c r="AK284" s="4"/>
      <c r="AL284" s="4"/>
    </row>
    <row r="285" spans="2:38" ht="15.75" customHeight="1" x14ac:dyDescent="0.25">
      <c r="B285" s="28"/>
      <c r="C285" s="28"/>
      <c r="D285" s="28"/>
      <c r="E285" s="28"/>
      <c r="F285" s="28"/>
      <c r="G285" s="28"/>
      <c r="H285" s="28"/>
      <c r="I285" s="28"/>
      <c r="J285" s="28"/>
      <c r="K285" s="28"/>
      <c r="L285" s="28"/>
      <c r="M285" s="28"/>
      <c r="N285" s="28"/>
      <c r="O285" s="28"/>
      <c r="P285" s="28"/>
      <c r="Q285" s="28"/>
      <c r="R285" s="28"/>
      <c r="T285" s="28"/>
      <c r="V285" s="28"/>
      <c r="W285" s="28"/>
      <c r="X285" s="28"/>
      <c r="AD285" s="4"/>
      <c r="AE285" s="4"/>
      <c r="AF285" s="4"/>
      <c r="AG285" s="4"/>
      <c r="AH285" s="4"/>
      <c r="AI285" s="4"/>
      <c r="AJ285" s="6"/>
      <c r="AK285" s="4"/>
      <c r="AL285" s="4"/>
    </row>
    <row r="286" spans="2:38" ht="15.75" customHeight="1" x14ac:dyDescent="0.25">
      <c r="B286" s="28"/>
      <c r="C286" s="28"/>
      <c r="D286" s="28"/>
      <c r="E286" s="28"/>
      <c r="F286" s="28"/>
      <c r="G286" s="28"/>
      <c r="H286" s="28"/>
      <c r="I286" s="28"/>
      <c r="J286" s="28"/>
      <c r="K286" s="28"/>
      <c r="L286" s="28"/>
      <c r="M286" s="28"/>
      <c r="N286" s="28"/>
      <c r="O286" s="28"/>
      <c r="P286" s="28"/>
      <c r="Q286" s="28"/>
      <c r="R286" s="28"/>
      <c r="T286" s="28"/>
      <c r="V286" s="28"/>
      <c r="W286" s="28"/>
      <c r="X286" s="28"/>
      <c r="AD286" s="4"/>
      <c r="AE286" s="4"/>
      <c r="AF286" s="4"/>
      <c r="AG286" s="4"/>
      <c r="AH286" s="4"/>
      <c r="AI286" s="4"/>
      <c r="AJ286" s="6"/>
      <c r="AK286" s="4"/>
      <c r="AL286" s="4"/>
    </row>
    <row r="287" spans="2:38" ht="15.75" customHeight="1" x14ac:dyDescent="0.25">
      <c r="B287" s="28"/>
      <c r="C287" s="28"/>
      <c r="D287" s="28"/>
      <c r="E287" s="28"/>
      <c r="F287" s="28"/>
      <c r="G287" s="28"/>
      <c r="H287" s="28"/>
      <c r="I287" s="28"/>
      <c r="J287" s="28"/>
      <c r="K287" s="28"/>
      <c r="L287" s="28"/>
      <c r="M287" s="28"/>
      <c r="N287" s="28"/>
      <c r="O287" s="28"/>
      <c r="P287" s="28"/>
      <c r="Q287" s="28"/>
      <c r="R287" s="28"/>
      <c r="T287" s="28"/>
      <c r="V287" s="28"/>
      <c r="W287" s="28"/>
      <c r="X287" s="28"/>
      <c r="AD287" s="4"/>
      <c r="AE287" s="4"/>
      <c r="AF287" s="4"/>
      <c r="AG287" s="4"/>
      <c r="AH287" s="4"/>
      <c r="AI287" s="4"/>
      <c r="AJ287" s="6"/>
      <c r="AK287" s="4"/>
      <c r="AL287" s="4"/>
    </row>
    <row r="288" spans="2:38" ht="15.75" customHeight="1" x14ac:dyDescent="0.25">
      <c r="B288" s="28"/>
      <c r="C288" s="28"/>
      <c r="D288" s="28"/>
      <c r="E288" s="28"/>
      <c r="F288" s="28"/>
      <c r="G288" s="28"/>
      <c r="H288" s="28"/>
      <c r="I288" s="28"/>
      <c r="J288" s="28"/>
      <c r="K288" s="28"/>
      <c r="L288" s="28"/>
      <c r="M288" s="28"/>
      <c r="N288" s="28"/>
      <c r="O288" s="28"/>
      <c r="P288" s="28"/>
      <c r="Q288" s="28"/>
      <c r="R288" s="28"/>
      <c r="T288" s="28"/>
      <c r="V288" s="28"/>
      <c r="W288" s="28"/>
      <c r="X288" s="28"/>
      <c r="AD288" s="4"/>
      <c r="AE288" s="4"/>
      <c r="AF288" s="4"/>
      <c r="AG288" s="4"/>
      <c r="AH288" s="4"/>
      <c r="AI288" s="4"/>
      <c r="AJ288" s="6"/>
      <c r="AK288" s="4"/>
      <c r="AL288" s="4"/>
    </row>
    <row r="289" spans="2:38" ht="15.75" customHeight="1" x14ac:dyDescent="0.25">
      <c r="B289" s="28"/>
      <c r="C289" s="28"/>
      <c r="D289" s="28"/>
      <c r="E289" s="28"/>
      <c r="F289" s="28"/>
      <c r="G289" s="28"/>
      <c r="H289" s="28"/>
      <c r="I289" s="28"/>
      <c r="J289" s="28"/>
      <c r="K289" s="28"/>
      <c r="L289" s="28"/>
      <c r="M289" s="28"/>
      <c r="N289" s="28"/>
      <c r="O289" s="28"/>
      <c r="P289" s="28"/>
      <c r="Q289" s="28"/>
      <c r="R289" s="28"/>
      <c r="T289" s="28"/>
      <c r="V289" s="28"/>
      <c r="W289" s="28"/>
      <c r="X289" s="28"/>
      <c r="AD289" s="4"/>
      <c r="AE289" s="4"/>
      <c r="AF289" s="4"/>
      <c r="AG289" s="4"/>
      <c r="AH289" s="4"/>
      <c r="AI289" s="4"/>
      <c r="AJ289" s="6"/>
      <c r="AK289" s="4"/>
      <c r="AL289" s="4"/>
    </row>
    <row r="290" spans="2:38" ht="15.75" customHeight="1" x14ac:dyDescent="0.25">
      <c r="B290" s="28"/>
      <c r="C290" s="28"/>
      <c r="D290" s="28"/>
      <c r="E290" s="28"/>
      <c r="F290" s="28"/>
      <c r="G290" s="28"/>
      <c r="H290" s="28"/>
      <c r="I290" s="28"/>
      <c r="J290" s="28"/>
      <c r="K290" s="28"/>
      <c r="L290" s="28"/>
      <c r="M290" s="28"/>
      <c r="N290" s="28"/>
      <c r="O290" s="28"/>
      <c r="P290" s="28"/>
      <c r="Q290" s="28"/>
      <c r="R290" s="28"/>
      <c r="T290" s="28"/>
      <c r="V290" s="28"/>
      <c r="W290" s="28"/>
      <c r="X290" s="28"/>
      <c r="AD290" s="4"/>
      <c r="AE290" s="4"/>
      <c r="AF290" s="4"/>
      <c r="AG290" s="4"/>
      <c r="AH290" s="4"/>
      <c r="AI290" s="4"/>
      <c r="AJ290" s="6"/>
      <c r="AK290" s="4"/>
      <c r="AL290" s="4"/>
    </row>
    <row r="291" spans="2:38" ht="15.75" customHeight="1" x14ac:dyDescent="0.25">
      <c r="B291" s="28"/>
      <c r="C291" s="28"/>
      <c r="D291" s="28"/>
      <c r="E291" s="28"/>
      <c r="F291" s="28"/>
      <c r="G291" s="28"/>
      <c r="H291" s="28"/>
      <c r="I291" s="28"/>
      <c r="J291" s="28"/>
      <c r="K291" s="28"/>
      <c r="L291" s="28"/>
      <c r="M291" s="28"/>
      <c r="N291" s="28"/>
      <c r="O291" s="28"/>
      <c r="P291" s="28"/>
      <c r="Q291" s="28"/>
      <c r="R291" s="28"/>
      <c r="T291" s="28"/>
      <c r="V291" s="28"/>
      <c r="W291" s="28"/>
      <c r="X291" s="28"/>
      <c r="AD291" s="4"/>
      <c r="AE291" s="4"/>
      <c r="AF291" s="4"/>
      <c r="AG291" s="4"/>
      <c r="AH291" s="4"/>
      <c r="AI291" s="4"/>
      <c r="AJ291" s="6"/>
      <c r="AK291" s="4"/>
      <c r="AL291" s="4"/>
    </row>
    <row r="292" spans="2:38" ht="15.75" customHeight="1" x14ac:dyDescent="0.25">
      <c r="B292" s="28"/>
      <c r="C292" s="28"/>
      <c r="D292" s="28"/>
      <c r="E292" s="28"/>
      <c r="F292" s="28"/>
      <c r="G292" s="28"/>
      <c r="H292" s="28"/>
      <c r="I292" s="28"/>
      <c r="J292" s="28"/>
      <c r="K292" s="28"/>
      <c r="L292" s="28"/>
      <c r="M292" s="28"/>
      <c r="N292" s="28"/>
      <c r="O292" s="28"/>
      <c r="P292" s="28"/>
      <c r="Q292" s="28"/>
      <c r="R292" s="28"/>
      <c r="T292" s="28"/>
      <c r="V292" s="28"/>
      <c r="W292" s="28"/>
      <c r="X292" s="28"/>
      <c r="AD292" s="4"/>
      <c r="AE292" s="4"/>
      <c r="AF292" s="4"/>
      <c r="AG292" s="4"/>
      <c r="AH292" s="4"/>
      <c r="AI292" s="4"/>
      <c r="AJ292" s="6"/>
      <c r="AK292" s="4"/>
      <c r="AL292" s="4"/>
    </row>
    <row r="293" spans="2:38" ht="15.75" customHeight="1" x14ac:dyDescent="0.25">
      <c r="B293" s="28"/>
      <c r="C293" s="28"/>
      <c r="D293" s="28"/>
      <c r="E293" s="28"/>
      <c r="F293" s="28"/>
      <c r="G293" s="28"/>
      <c r="H293" s="28"/>
      <c r="I293" s="28"/>
      <c r="J293" s="28"/>
      <c r="K293" s="28"/>
      <c r="L293" s="28"/>
      <c r="M293" s="28"/>
      <c r="N293" s="28"/>
      <c r="O293" s="28"/>
      <c r="P293" s="28"/>
      <c r="Q293" s="28"/>
      <c r="R293" s="28"/>
      <c r="T293" s="28"/>
      <c r="V293" s="28"/>
      <c r="W293" s="28"/>
      <c r="X293" s="28"/>
      <c r="AD293" s="4"/>
      <c r="AE293" s="4"/>
      <c r="AF293" s="4"/>
      <c r="AG293" s="4"/>
      <c r="AH293" s="4"/>
      <c r="AI293" s="4"/>
      <c r="AJ293" s="6"/>
      <c r="AK293" s="4"/>
      <c r="AL293" s="4"/>
    </row>
    <row r="294" spans="2:38" ht="15.75" customHeight="1" x14ac:dyDescent="0.25">
      <c r="B294" s="28"/>
      <c r="C294" s="28"/>
      <c r="D294" s="28"/>
      <c r="E294" s="28"/>
      <c r="F294" s="28"/>
      <c r="G294" s="28"/>
      <c r="H294" s="28"/>
      <c r="I294" s="28"/>
      <c r="J294" s="28"/>
      <c r="K294" s="28"/>
      <c r="L294" s="28"/>
      <c r="M294" s="28"/>
      <c r="N294" s="28"/>
      <c r="O294" s="28"/>
      <c r="P294" s="28"/>
      <c r="Q294" s="28"/>
      <c r="R294" s="28"/>
      <c r="T294" s="28"/>
      <c r="V294" s="28"/>
      <c r="W294" s="28"/>
      <c r="X294" s="28"/>
      <c r="AD294" s="4"/>
      <c r="AE294" s="4"/>
      <c r="AF294" s="4"/>
      <c r="AG294" s="4"/>
      <c r="AH294" s="4"/>
      <c r="AI294" s="4"/>
      <c r="AJ294" s="6"/>
      <c r="AK294" s="4"/>
      <c r="AL294" s="4"/>
    </row>
    <row r="295" spans="2:38" ht="15.75" customHeight="1" x14ac:dyDescent="0.25">
      <c r="B295" s="28"/>
      <c r="C295" s="28"/>
      <c r="D295" s="28"/>
      <c r="E295" s="28"/>
      <c r="F295" s="28"/>
      <c r="G295" s="28"/>
      <c r="H295" s="28"/>
      <c r="I295" s="28"/>
      <c r="J295" s="28"/>
      <c r="K295" s="28"/>
      <c r="L295" s="28"/>
      <c r="M295" s="28"/>
      <c r="N295" s="28"/>
      <c r="O295" s="28"/>
      <c r="P295" s="28"/>
      <c r="Q295" s="28"/>
      <c r="R295" s="28"/>
      <c r="T295" s="28"/>
      <c r="V295" s="28"/>
      <c r="W295" s="28"/>
      <c r="X295" s="28"/>
      <c r="AD295" s="4"/>
      <c r="AE295" s="4"/>
      <c r="AF295" s="4"/>
      <c r="AG295" s="4"/>
      <c r="AH295" s="4"/>
      <c r="AI295" s="4"/>
      <c r="AJ295" s="6"/>
      <c r="AK295" s="4"/>
      <c r="AL295" s="4"/>
    </row>
    <row r="296" spans="2:38" ht="15.75" customHeight="1" x14ac:dyDescent="0.25">
      <c r="B296" s="28"/>
      <c r="C296" s="28"/>
      <c r="D296" s="28"/>
      <c r="E296" s="28"/>
      <c r="F296" s="28"/>
      <c r="G296" s="28"/>
      <c r="H296" s="28"/>
      <c r="I296" s="28"/>
      <c r="J296" s="28"/>
      <c r="K296" s="28"/>
      <c r="L296" s="28"/>
      <c r="M296" s="28"/>
      <c r="N296" s="28"/>
      <c r="O296" s="28"/>
      <c r="P296" s="28"/>
      <c r="Q296" s="28"/>
      <c r="R296" s="28"/>
      <c r="T296" s="28"/>
      <c r="V296" s="28"/>
      <c r="W296" s="28"/>
      <c r="X296" s="28"/>
      <c r="AD296" s="4"/>
      <c r="AE296" s="4"/>
      <c r="AF296" s="4"/>
      <c r="AG296" s="4"/>
      <c r="AH296" s="4"/>
      <c r="AI296" s="4"/>
      <c r="AJ296" s="6"/>
      <c r="AK296" s="4"/>
      <c r="AL296" s="4"/>
    </row>
    <row r="297" spans="2:38" ht="15.75" customHeight="1" x14ac:dyDescent="0.25">
      <c r="B297" s="28"/>
      <c r="C297" s="28"/>
      <c r="D297" s="28"/>
      <c r="E297" s="28"/>
      <c r="F297" s="28"/>
      <c r="G297" s="28"/>
      <c r="H297" s="28"/>
      <c r="I297" s="28"/>
      <c r="J297" s="28"/>
      <c r="K297" s="28"/>
      <c r="L297" s="28"/>
      <c r="M297" s="28"/>
      <c r="N297" s="28"/>
      <c r="O297" s="28"/>
      <c r="P297" s="28"/>
      <c r="Q297" s="28"/>
      <c r="R297" s="28"/>
      <c r="T297" s="28"/>
      <c r="V297" s="28"/>
      <c r="W297" s="28"/>
      <c r="X297" s="28"/>
      <c r="AD297" s="4"/>
      <c r="AE297" s="4"/>
      <c r="AF297" s="4"/>
      <c r="AG297" s="4"/>
      <c r="AH297" s="4"/>
      <c r="AI297" s="4"/>
      <c r="AJ297" s="6"/>
      <c r="AK297" s="4"/>
      <c r="AL297" s="4"/>
    </row>
    <row r="298" spans="2:38" ht="15.75" customHeight="1" x14ac:dyDescent="0.25">
      <c r="B298" s="28"/>
      <c r="C298" s="28"/>
      <c r="D298" s="28"/>
      <c r="E298" s="28"/>
      <c r="F298" s="28"/>
      <c r="G298" s="28"/>
      <c r="H298" s="28"/>
      <c r="I298" s="28"/>
      <c r="J298" s="28"/>
      <c r="K298" s="28"/>
      <c r="L298" s="28"/>
      <c r="M298" s="28"/>
      <c r="N298" s="28"/>
      <c r="O298" s="28"/>
      <c r="P298" s="28"/>
      <c r="Q298" s="28"/>
      <c r="R298" s="28"/>
      <c r="T298" s="28"/>
      <c r="V298" s="28"/>
      <c r="W298" s="28"/>
      <c r="X298" s="28"/>
      <c r="AD298" s="4"/>
      <c r="AE298" s="4"/>
      <c r="AF298" s="4"/>
      <c r="AG298" s="4"/>
      <c r="AH298" s="4"/>
      <c r="AI298" s="4"/>
      <c r="AJ298" s="6"/>
      <c r="AK298" s="4"/>
      <c r="AL298" s="4"/>
    </row>
    <row r="299" spans="2:38" ht="15.75" customHeight="1" x14ac:dyDescent="0.25">
      <c r="B299" s="28"/>
      <c r="C299" s="28"/>
      <c r="D299" s="28"/>
      <c r="E299" s="28"/>
      <c r="F299" s="28"/>
      <c r="G299" s="28"/>
      <c r="H299" s="28"/>
      <c r="I299" s="28"/>
      <c r="J299" s="28"/>
      <c r="K299" s="28"/>
      <c r="L299" s="28"/>
      <c r="M299" s="28"/>
      <c r="N299" s="28"/>
      <c r="O299" s="28"/>
      <c r="P299" s="28"/>
      <c r="Q299" s="28"/>
      <c r="R299" s="28"/>
      <c r="T299" s="28"/>
      <c r="V299" s="28"/>
      <c r="W299" s="28"/>
      <c r="X299" s="28"/>
      <c r="AD299" s="4"/>
      <c r="AE299" s="4"/>
      <c r="AF299" s="4"/>
      <c r="AG299" s="4"/>
      <c r="AH299" s="4"/>
      <c r="AI299" s="4"/>
      <c r="AJ299" s="6"/>
      <c r="AK299" s="4"/>
      <c r="AL299" s="4"/>
    </row>
    <row r="300" spans="2:38" ht="15.75" customHeight="1" x14ac:dyDescent="0.25">
      <c r="B300" s="28"/>
      <c r="C300" s="28"/>
      <c r="D300" s="28"/>
      <c r="E300" s="28"/>
      <c r="F300" s="28"/>
      <c r="G300" s="28"/>
      <c r="H300" s="28"/>
      <c r="I300" s="28"/>
      <c r="J300" s="28"/>
      <c r="K300" s="28"/>
      <c r="L300" s="28"/>
      <c r="M300" s="28"/>
      <c r="N300" s="28"/>
      <c r="O300" s="28"/>
      <c r="P300" s="28"/>
      <c r="Q300" s="28"/>
      <c r="R300" s="28"/>
      <c r="T300" s="28"/>
      <c r="V300" s="28"/>
      <c r="W300" s="28"/>
      <c r="X300" s="28"/>
      <c r="AD300" s="4"/>
      <c r="AE300" s="4"/>
      <c r="AF300" s="4"/>
      <c r="AG300" s="4"/>
      <c r="AH300" s="4"/>
      <c r="AI300" s="4"/>
      <c r="AJ300" s="6"/>
      <c r="AK300" s="4"/>
      <c r="AL300" s="4"/>
    </row>
    <row r="301" spans="2:38" ht="15.75" customHeight="1" x14ac:dyDescent="0.25">
      <c r="B301" s="28"/>
      <c r="C301" s="28"/>
      <c r="D301" s="28"/>
      <c r="E301" s="28"/>
      <c r="F301" s="28"/>
      <c r="G301" s="28"/>
      <c r="H301" s="28"/>
      <c r="I301" s="28"/>
      <c r="J301" s="28"/>
      <c r="K301" s="28"/>
      <c r="L301" s="28"/>
      <c r="M301" s="28"/>
      <c r="N301" s="28"/>
      <c r="O301" s="28"/>
      <c r="P301" s="28"/>
      <c r="Q301" s="28"/>
      <c r="R301" s="28"/>
      <c r="T301" s="28"/>
      <c r="V301" s="28"/>
      <c r="W301" s="28"/>
      <c r="X301" s="28"/>
      <c r="AD301" s="4"/>
      <c r="AE301" s="4"/>
      <c r="AF301" s="4"/>
      <c r="AG301" s="4"/>
      <c r="AH301" s="4"/>
      <c r="AI301" s="4"/>
      <c r="AJ301" s="6"/>
      <c r="AK301" s="4"/>
      <c r="AL301" s="4"/>
    </row>
    <row r="302" spans="2:38" ht="15.75" customHeight="1" x14ac:dyDescent="0.25">
      <c r="B302" s="28"/>
      <c r="C302" s="28"/>
      <c r="D302" s="28"/>
      <c r="E302" s="28"/>
      <c r="F302" s="28"/>
      <c r="G302" s="28"/>
      <c r="H302" s="28"/>
      <c r="I302" s="28"/>
      <c r="J302" s="28"/>
      <c r="K302" s="28"/>
      <c r="L302" s="28"/>
      <c r="M302" s="28"/>
      <c r="N302" s="28"/>
      <c r="O302" s="28"/>
      <c r="P302" s="28"/>
      <c r="Q302" s="28"/>
      <c r="R302" s="28"/>
      <c r="T302" s="28"/>
      <c r="V302" s="28"/>
      <c r="W302" s="28"/>
      <c r="X302" s="28"/>
      <c r="AD302" s="4"/>
      <c r="AE302" s="4"/>
      <c r="AF302" s="4"/>
      <c r="AG302" s="4"/>
      <c r="AH302" s="4"/>
      <c r="AI302" s="4"/>
      <c r="AJ302" s="6"/>
      <c r="AK302" s="4"/>
      <c r="AL302" s="4"/>
    </row>
    <row r="303" spans="2:38" ht="15.75" customHeight="1" x14ac:dyDescent="0.25">
      <c r="B303" s="28"/>
      <c r="C303" s="28"/>
      <c r="D303" s="28"/>
      <c r="E303" s="28"/>
      <c r="F303" s="28"/>
      <c r="G303" s="28"/>
      <c r="H303" s="28"/>
      <c r="I303" s="28"/>
      <c r="J303" s="28"/>
      <c r="K303" s="28"/>
      <c r="L303" s="28"/>
      <c r="M303" s="28"/>
      <c r="N303" s="28"/>
      <c r="O303" s="28"/>
      <c r="P303" s="28"/>
      <c r="Q303" s="28"/>
      <c r="R303" s="28"/>
      <c r="T303" s="28"/>
      <c r="V303" s="28"/>
      <c r="W303" s="28"/>
      <c r="X303" s="28"/>
      <c r="AD303" s="4"/>
      <c r="AE303" s="4"/>
      <c r="AF303" s="4"/>
      <c r="AG303" s="4"/>
      <c r="AH303" s="4"/>
      <c r="AI303" s="4"/>
      <c r="AJ303" s="6"/>
      <c r="AK303" s="4"/>
      <c r="AL303" s="4"/>
    </row>
    <row r="304" spans="2:38" ht="15.75" customHeight="1" x14ac:dyDescent="0.25">
      <c r="B304" s="28"/>
      <c r="C304" s="28"/>
      <c r="D304" s="28"/>
      <c r="E304" s="28"/>
      <c r="F304" s="28"/>
      <c r="G304" s="28"/>
      <c r="H304" s="28"/>
      <c r="I304" s="28"/>
      <c r="J304" s="28"/>
      <c r="K304" s="28"/>
      <c r="L304" s="28"/>
      <c r="M304" s="28"/>
      <c r="N304" s="28"/>
      <c r="O304" s="28"/>
      <c r="P304" s="28"/>
      <c r="Q304" s="28"/>
      <c r="R304" s="28"/>
      <c r="T304" s="28"/>
      <c r="V304" s="28"/>
      <c r="W304" s="28"/>
      <c r="X304" s="28"/>
      <c r="AD304" s="4"/>
      <c r="AE304" s="4"/>
      <c r="AF304" s="4"/>
      <c r="AG304" s="4"/>
      <c r="AH304" s="4"/>
      <c r="AI304" s="4"/>
      <c r="AJ304" s="6"/>
      <c r="AK304" s="4"/>
      <c r="AL304" s="4"/>
    </row>
    <row r="305" spans="2:38" ht="15.75" customHeight="1" x14ac:dyDescent="0.25">
      <c r="B305" s="28"/>
      <c r="C305" s="28"/>
      <c r="D305" s="28"/>
      <c r="E305" s="28"/>
      <c r="F305" s="28"/>
      <c r="G305" s="28"/>
      <c r="H305" s="28"/>
      <c r="I305" s="28"/>
      <c r="J305" s="28"/>
      <c r="K305" s="28"/>
      <c r="L305" s="28"/>
      <c r="M305" s="28"/>
      <c r="N305" s="28"/>
      <c r="O305" s="28"/>
      <c r="P305" s="28"/>
      <c r="Q305" s="28"/>
      <c r="R305" s="28"/>
      <c r="T305" s="28"/>
      <c r="V305" s="28"/>
      <c r="W305" s="28"/>
      <c r="X305" s="28"/>
      <c r="AD305" s="4"/>
      <c r="AE305" s="4"/>
      <c r="AF305" s="4"/>
      <c r="AG305" s="4"/>
      <c r="AH305" s="4"/>
      <c r="AI305" s="4"/>
      <c r="AJ305" s="6"/>
      <c r="AK305" s="4"/>
      <c r="AL305" s="4"/>
    </row>
    <row r="306" spans="2:38" ht="15.75" customHeight="1" x14ac:dyDescent="0.25">
      <c r="B306" s="28"/>
      <c r="C306" s="28"/>
      <c r="D306" s="28"/>
      <c r="E306" s="28"/>
      <c r="F306" s="28"/>
      <c r="G306" s="28"/>
      <c r="H306" s="28"/>
      <c r="I306" s="28"/>
      <c r="J306" s="28"/>
      <c r="K306" s="28"/>
      <c r="L306" s="28"/>
      <c r="M306" s="28"/>
      <c r="N306" s="28"/>
      <c r="O306" s="28"/>
      <c r="P306" s="28"/>
      <c r="Q306" s="28"/>
      <c r="R306" s="28"/>
      <c r="T306" s="28"/>
      <c r="V306" s="28"/>
      <c r="W306" s="28"/>
      <c r="X306" s="28"/>
      <c r="AD306" s="4"/>
      <c r="AE306" s="4"/>
      <c r="AF306" s="4"/>
      <c r="AG306" s="4"/>
      <c r="AH306" s="4"/>
      <c r="AI306" s="4"/>
      <c r="AJ306" s="6"/>
      <c r="AK306" s="4"/>
      <c r="AL306" s="4"/>
    </row>
    <row r="307" spans="2:38" ht="15.75" customHeight="1" x14ac:dyDescent="0.25">
      <c r="B307" s="28"/>
      <c r="C307" s="28"/>
      <c r="D307" s="28"/>
      <c r="E307" s="28"/>
      <c r="F307" s="28"/>
      <c r="G307" s="28"/>
      <c r="H307" s="28"/>
      <c r="I307" s="28"/>
      <c r="J307" s="28"/>
      <c r="K307" s="28"/>
      <c r="L307" s="28"/>
      <c r="M307" s="28"/>
      <c r="N307" s="28"/>
      <c r="O307" s="28"/>
      <c r="P307" s="28"/>
      <c r="Q307" s="28"/>
      <c r="R307" s="28"/>
      <c r="T307" s="28"/>
      <c r="V307" s="28"/>
      <c r="W307" s="28"/>
      <c r="X307" s="28"/>
      <c r="AD307" s="4"/>
      <c r="AE307" s="4"/>
      <c r="AF307" s="4"/>
      <c r="AG307" s="4"/>
      <c r="AH307" s="4"/>
      <c r="AI307" s="4"/>
      <c r="AJ307" s="6"/>
      <c r="AK307" s="4"/>
      <c r="AL307" s="4"/>
    </row>
    <row r="308" spans="2:38" ht="15.75" customHeight="1" x14ac:dyDescent="0.25">
      <c r="B308" s="28"/>
      <c r="C308" s="28"/>
      <c r="D308" s="28"/>
      <c r="E308" s="28"/>
      <c r="F308" s="28"/>
      <c r="G308" s="28"/>
      <c r="H308" s="28"/>
      <c r="I308" s="28"/>
      <c r="J308" s="28"/>
      <c r="K308" s="28"/>
      <c r="L308" s="28"/>
      <c r="M308" s="28"/>
      <c r="N308" s="28"/>
      <c r="O308" s="28"/>
      <c r="P308" s="28"/>
      <c r="Q308" s="28"/>
      <c r="R308" s="28"/>
      <c r="T308" s="28"/>
      <c r="V308" s="28"/>
      <c r="W308" s="28"/>
      <c r="X308" s="28"/>
      <c r="AD308" s="4"/>
      <c r="AE308" s="4"/>
      <c r="AF308" s="4"/>
      <c r="AG308" s="4"/>
      <c r="AH308" s="4"/>
      <c r="AI308" s="4"/>
      <c r="AJ308" s="6"/>
      <c r="AK308" s="4"/>
      <c r="AL308" s="4"/>
    </row>
    <row r="309" spans="2:38" ht="15.75" customHeight="1" x14ac:dyDescent="0.25">
      <c r="B309" s="28"/>
      <c r="C309" s="28"/>
      <c r="D309" s="28"/>
      <c r="E309" s="28"/>
      <c r="F309" s="28"/>
      <c r="G309" s="28"/>
      <c r="H309" s="28"/>
      <c r="I309" s="28"/>
      <c r="J309" s="28"/>
      <c r="K309" s="28"/>
      <c r="L309" s="28"/>
      <c r="M309" s="28"/>
      <c r="N309" s="28"/>
      <c r="O309" s="28"/>
      <c r="P309" s="28"/>
      <c r="Q309" s="28"/>
      <c r="R309" s="28"/>
      <c r="T309" s="28"/>
      <c r="V309" s="28"/>
      <c r="W309" s="28"/>
      <c r="X309" s="28"/>
      <c r="AD309" s="4"/>
      <c r="AE309" s="4"/>
      <c r="AF309" s="4"/>
      <c r="AG309" s="4"/>
      <c r="AH309" s="4"/>
      <c r="AI309" s="4"/>
      <c r="AJ309" s="6"/>
      <c r="AK309" s="4"/>
      <c r="AL309" s="4"/>
    </row>
    <row r="310" spans="2:38" ht="15.75" customHeight="1" x14ac:dyDescent="0.25">
      <c r="B310" s="28"/>
      <c r="C310" s="28"/>
      <c r="D310" s="28"/>
      <c r="E310" s="28"/>
      <c r="F310" s="28"/>
      <c r="G310" s="28"/>
      <c r="H310" s="28"/>
      <c r="I310" s="28"/>
      <c r="J310" s="28"/>
      <c r="K310" s="28"/>
      <c r="L310" s="28"/>
      <c r="M310" s="28"/>
      <c r="N310" s="28"/>
      <c r="O310" s="28"/>
      <c r="P310" s="28"/>
      <c r="Q310" s="28"/>
      <c r="R310" s="28"/>
      <c r="T310" s="28"/>
      <c r="V310" s="28"/>
      <c r="W310" s="28"/>
      <c r="X310" s="28"/>
      <c r="AD310" s="4"/>
      <c r="AE310" s="4"/>
      <c r="AF310" s="4"/>
      <c r="AG310" s="4"/>
      <c r="AH310" s="4"/>
      <c r="AI310" s="4"/>
      <c r="AJ310" s="6"/>
      <c r="AK310" s="4"/>
      <c r="AL310" s="4"/>
    </row>
    <row r="311" spans="2:38" ht="15.75" customHeight="1" x14ac:dyDescent="0.25">
      <c r="B311" s="28"/>
      <c r="C311" s="28"/>
      <c r="D311" s="28"/>
      <c r="E311" s="28"/>
      <c r="F311" s="28"/>
      <c r="G311" s="28"/>
      <c r="H311" s="28"/>
      <c r="I311" s="28"/>
      <c r="J311" s="28"/>
      <c r="K311" s="28"/>
      <c r="L311" s="28"/>
      <c r="M311" s="28"/>
      <c r="N311" s="28"/>
      <c r="O311" s="28"/>
      <c r="P311" s="28"/>
      <c r="Q311" s="28"/>
      <c r="R311" s="28"/>
      <c r="T311" s="28"/>
      <c r="V311" s="28"/>
      <c r="W311" s="28"/>
      <c r="X311" s="28"/>
      <c r="AD311" s="4"/>
      <c r="AE311" s="4"/>
      <c r="AF311" s="4"/>
      <c r="AG311" s="4"/>
      <c r="AH311" s="4"/>
      <c r="AI311" s="4"/>
      <c r="AJ311" s="6"/>
      <c r="AK311" s="4"/>
      <c r="AL311" s="4"/>
    </row>
    <row r="312" spans="2:38" ht="15.75" customHeight="1" x14ac:dyDescent="0.25">
      <c r="B312" s="28"/>
      <c r="C312" s="28"/>
      <c r="D312" s="28"/>
      <c r="E312" s="28"/>
      <c r="F312" s="28"/>
      <c r="G312" s="28"/>
      <c r="H312" s="28"/>
      <c r="I312" s="28"/>
      <c r="J312" s="28"/>
      <c r="K312" s="28"/>
      <c r="L312" s="28"/>
      <c r="M312" s="28"/>
      <c r="N312" s="28"/>
      <c r="O312" s="28"/>
      <c r="P312" s="28"/>
      <c r="Q312" s="28"/>
      <c r="R312" s="28"/>
      <c r="T312" s="28"/>
      <c r="V312" s="28"/>
      <c r="W312" s="28"/>
      <c r="X312" s="28"/>
      <c r="AD312" s="4"/>
      <c r="AE312" s="4"/>
      <c r="AF312" s="4"/>
      <c r="AG312" s="4"/>
      <c r="AH312" s="4"/>
      <c r="AI312" s="4"/>
      <c r="AJ312" s="6"/>
      <c r="AK312" s="4"/>
      <c r="AL312" s="4"/>
    </row>
    <row r="313" spans="2:38" ht="15.75" customHeight="1" x14ac:dyDescent="0.25">
      <c r="B313" s="28"/>
      <c r="C313" s="28"/>
      <c r="D313" s="28"/>
      <c r="E313" s="28"/>
      <c r="F313" s="28"/>
      <c r="G313" s="28"/>
      <c r="H313" s="28"/>
      <c r="I313" s="28"/>
      <c r="J313" s="28"/>
      <c r="K313" s="28"/>
      <c r="L313" s="28"/>
      <c r="M313" s="28"/>
      <c r="N313" s="28"/>
      <c r="O313" s="28"/>
      <c r="P313" s="28"/>
      <c r="Q313" s="28"/>
      <c r="R313" s="28"/>
      <c r="T313" s="28"/>
      <c r="V313" s="28"/>
      <c r="W313" s="28"/>
      <c r="X313" s="28"/>
      <c r="AD313" s="4"/>
      <c r="AE313" s="4"/>
      <c r="AF313" s="4"/>
      <c r="AG313" s="4"/>
      <c r="AH313" s="4"/>
      <c r="AI313" s="4"/>
      <c r="AJ313" s="6"/>
      <c r="AK313" s="4"/>
      <c r="AL313" s="4"/>
    </row>
    <row r="314" spans="2:38" ht="15.75" customHeight="1" x14ac:dyDescent="0.25">
      <c r="B314" s="28"/>
      <c r="C314" s="28"/>
      <c r="D314" s="28"/>
      <c r="E314" s="28"/>
      <c r="F314" s="28"/>
      <c r="G314" s="28"/>
      <c r="H314" s="28"/>
      <c r="I314" s="28"/>
      <c r="J314" s="28"/>
      <c r="K314" s="28"/>
      <c r="L314" s="28"/>
      <c r="M314" s="28"/>
      <c r="N314" s="28"/>
      <c r="O314" s="28"/>
      <c r="P314" s="28"/>
      <c r="Q314" s="28"/>
      <c r="R314" s="28"/>
      <c r="T314" s="28"/>
      <c r="V314" s="28"/>
      <c r="W314" s="28"/>
      <c r="X314" s="28"/>
      <c r="AD314" s="4"/>
      <c r="AE314" s="4"/>
      <c r="AF314" s="4"/>
      <c r="AG314" s="4"/>
      <c r="AH314" s="4"/>
      <c r="AI314" s="4"/>
      <c r="AJ314" s="6"/>
      <c r="AK314" s="4"/>
      <c r="AL314" s="4"/>
    </row>
    <row r="315" spans="2:38" ht="15.75" customHeight="1" x14ac:dyDescent="0.25">
      <c r="B315" s="28"/>
      <c r="C315" s="28"/>
      <c r="D315" s="28"/>
      <c r="E315" s="28"/>
      <c r="F315" s="28"/>
      <c r="G315" s="28"/>
      <c r="H315" s="28"/>
      <c r="I315" s="28"/>
      <c r="J315" s="28"/>
      <c r="K315" s="28"/>
      <c r="L315" s="28"/>
      <c r="M315" s="28"/>
      <c r="N315" s="28"/>
      <c r="O315" s="28"/>
      <c r="P315" s="28"/>
      <c r="Q315" s="28"/>
      <c r="R315" s="28"/>
      <c r="T315" s="28"/>
      <c r="V315" s="28"/>
      <c r="W315" s="28"/>
      <c r="X315" s="28"/>
      <c r="AD315" s="4"/>
      <c r="AE315" s="4"/>
      <c r="AF315" s="4"/>
      <c r="AG315" s="4"/>
      <c r="AH315" s="4"/>
      <c r="AI315" s="4"/>
      <c r="AJ315" s="6"/>
      <c r="AK315" s="4"/>
      <c r="AL315" s="4"/>
    </row>
    <row r="316" spans="2:38" ht="15.75" customHeight="1" x14ac:dyDescent="0.25">
      <c r="B316" s="28"/>
      <c r="C316" s="28"/>
      <c r="D316" s="28"/>
      <c r="E316" s="28"/>
      <c r="F316" s="28"/>
      <c r="G316" s="28"/>
      <c r="H316" s="28"/>
      <c r="I316" s="28"/>
      <c r="J316" s="28"/>
      <c r="K316" s="28"/>
      <c r="L316" s="28"/>
      <c r="M316" s="28"/>
      <c r="N316" s="28"/>
      <c r="O316" s="28"/>
      <c r="P316" s="28"/>
      <c r="Q316" s="28"/>
      <c r="R316" s="28"/>
      <c r="T316" s="28"/>
      <c r="V316" s="28"/>
      <c r="W316" s="28"/>
      <c r="X316" s="28"/>
      <c r="AD316" s="4"/>
      <c r="AE316" s="4"/>
      <c r="AF316" s="4"/>
      <c r="AG316" s="4"/>
      <c r="AH316" s="4"/>
      <c r="AI316" s="4"/>
      <c r="AJ316" s="6"/>
      <c r="AK316" s="4"/>
      <c r="AL316" s="4"/>
    </row>
    <row r="317" spans="2:38" ht="15.75" customHeight="1" x14ac:dyDescent="0.25">
      <c r="B317" s="28"/>
      <c r="C317" s="28"/>
      <c r="D317" s="28"/>
      <c r="E317" s="28"/>
      <c r="F317" s="28"/>
      <c r="G317" s="28"/>
      <c r="H317" s="28"/>
      <c r="I317" s="28"/>
      <c r="J317" s="28"/>
      <c r="K317" s="28"/>
      <c r="L317" s="28"/>
      <c r="M317" s="28"/>
      <c r="N317" s="28"/>
      <c r="O317" s="28"/>
      <c r="P317" s="28"/>
      <c r="Q317" s="28"/>
      <c r="R317" s="28"/>
      <c r="T317" s="28"/>
      <c r="V317" s="28"/>
      <c r="W317" s="28"/>
      <c r="X317" s="28"/>
      <c r="AD317" s="4"/>
      <c r="AE317" s="4"/>
      <c r="AF317" s="4"/>
      <c r="AG317" s="4"/>
      <c r="AH317" s="4"/>
      <c r="AI317" s="4"/>
      <c r="AJ317" s="6"/>
      <c r="AK317" s="4"/>
      <c r="AL317" s="4"/>
    </row>
    <row r="318" spans="2:38" ht="15.75" customHeight="1" x14ac:dyDescent="0.25">
      <c r="B318" s="28"/>
      <c r="C318" s="28"/>
      <c r="D318" s="28"/>
      <c r="E318" s="28"/>
      <c r="F318" s="28"/>
      <c r="G318" s="28"/>
      <c r="H318" s="28"/>
      <c r="I318" s="28"/>
      <c r="J318" s="28"/>
      <c r="K318" s="28"/>
      <c r="L318" s="28"/>
      <c r="M318" s="28"/>
      <c r="N318" s="28"/>
      <c r="O318" s="28"/>
      <c r="P318" s="28"/>
      <c r="Q318" s="28"/>
      <c r="R318" s="28"/>
      <c r="T318" s="28"/>
      <c r="V318" s="28"/>
      <c r="W318" s="28"/>
      <c r="X318" s="28"/>
      <c r="AD318" s="4"/>
      <c r="AE318" s="4"/>
      <c r="AF318" s="4"/>
      <c r="AG318" s="4"/>
      <c r="AH318" s="4"/>
      <c r="AI318" s="4"/>
      <c r="AJ318" s="6"/>
      <c r="AK318" s="4"/>
      <c r="AL318" s="4"/>
    </row>
    <row r="319" spans="2:38" ht="15.75" customHeight="1" x14ac:dyDescent="0.25">
      <c r="B319" s="28"/>
      <c r="C319" s="28"/>
      <c r="D319" s="28"/>
      <c r="E319" s="28"/>
      <c r="F319" s="28"/>
      <c r="G319" s="28"/>
      <c r="H319" s="28"/>
      <c r="I319" s="28"/>
      <c r="J319" s="28"/>
      <c r="K319" s="28"/>
      <c r="L319" s="28"/>
      <c r="M319" s="28"/>
      <c r="N319" s="28"/>
      <c r="O319" s="28"/>
      <c r="P319" s="28"/>
      <c r="Q319" s="28"/>
      <c r="R319" s="28"/>
      <c r="T319" s="28"/>
      <c r="V319" s="28"/>
      <c r="W319" s="28"/>
      <c r="X319" s="28"/>
      <c r="AD319" s="4"/>
      <c r="AE319" s="4"/>
      <c r="AF319" s="4"/>
      <c r="AG319" s="4"/>
      <c r="AH319" s="4"/>
      <c r="AI319" s="4"/>
      <c r="AJ319" s="6"/>
      <c r="AK319" s="4"/>
      <c r="AL319" s="4"/>
    </row>
    <row r="320" spans="2:38" ht="15.75" customHeight="1" x14ac:dyDescent="0.25">
      <c r="B320" s="28"/>
      <c r="C320" s="28"/>
      <c r="D320" s="28"/>
      <c r="E320" s="28"/>
      <c r="F320" s="28"/>
      <c r="G320" s="28"/>
      <c r="H320" s="28"/>
      <c r="I320" s="28"/>
      <c r="J320" s="28"/>
      <c r="K320" s="28"/>
      <c r="L320" s="28"/>
      <c r="M320" s="28"/>
      <c r="N320" s="28"/>
      <c r="O320" s="28"/>
      <c r="P320" s="28"/>
      <c r="Q320" s="28"/>
      <c r="R320" s="28"/>
      <c r="T320" s="28"/>
      <c r="V320" s="28"/>
      <c r="W320" s="28"/>
      <c r="X320" s="28"/>
      <c r="AD320" s="4"/>
      <c r="AE320" s="4"/>
      <c r="AF320" s="4"/>
      <c r="AG320" s="4"/>
      <c r="AH320" s="4"/>
      <c r="AI320" s="4"/>
      <c r="AJ320" s="6"/>
      <c r="AK320" s="4"/>
      <c r="AL320" s="4"/>
    </row>
    <row r="321" spans="2:38" ht="15.75" customHeight="1" x14ac:dyDescent="0.25">
      <c r="B321" s="28"/>
      <c r="C321" s="28"/>
      <c r="D321" s="28"/>
      <c r="E321" s="28"/>
      <c r="F321" s="28"/>
      <c r="G321" s="28"/>
      <c r="H321" s="28"/>
      <c r="I321" s="28"/>
      <c r="J321" s="28"/>
      <c r="K321" s="28"/>
      <c r="L321" s="28"/>
      <c r="M321" s="28"/>
      <c r="N321" s="28"/>
      <c r="O321" s="28"/>
      <c r="P321" s="28"/>
      <c r="Q321" s="28"/>
      <c r="R321" s="28"/>
      <c r="T321" s="28"/>
      <c r="V321" s="28"/>
      <c r="W321" s="28"/>
      <c r="X321" s="28"/>
      <c r="AD321" s="4"/>
      <c r="AE321" s="4"/>
      <c r="AF321" s="4"/>
      <c r="AG321" s="4"/>
      <c r="AH321" s="4"/>
      <c r="AI321" s="4"/>
      <c r="AJ321" s="6"/>
      <c r="AK321" s="4"/>
      <c r="AL321" s="4"/>
    </row>
    <row r="322" spans="2:38" ht="15.75" customHeight="1" x14ac:dyDescent="0.25">
      <c r="B322" s="28"/>
      <c r="C322" s="28"/>
      <c r="D322" s="28"/>
      <c r="E322" s="28"/>
      <c r="F322" s="28"/>
      <c r="G322" s="28"/>
      <c r="H322" s="28"/>
      <c r="I322" s="28"/>
      <c r="J322" s="28"/>
      <c r="K322" s="28"/>
      <c r="L322" s="28"/>
      <c r="M322" s="28"/>
      <c r="N322" s="28"/>
      <c r="O322" s="28"/>
      <c r="P322" s="28"/>
      <c r="Q322" s="28"/>
      <c r="R322" s="28"/>
      <c r="T322" s="28"/>
      <c r="V322" s="28"/>
      <c r="W322" s="28"/>
      <c r="X322" s="28"/>
      <c r="AD322" s="4"/>
      <c r="AE322" s="4"/>
      <c r="AF322" s="4"/>
      <c r="AG322" s="4"/>
      <c r="AH322" s="4"/>
      <c r="AI322" s="4"/>
      <c r="AJ322" s="6"/>
      <c r="AK322" s="4"/>
      <c r="AL322" s="4"/>
    </row>
    <row r="323" spans="2:38" ht="15.75" customHeight="1" x14ac:dyDescent="0.25">
      <c r="B323" s="28"/>
      <c r="C323" s="28"/>
      <c r="D323" s="28"/>
      <c r="E323" s="28"/>
      <c r="F323" s="28"/>
      <c r="G323" s="28"/>
      <c r="H323" s="28"/>
      <c r="I323" s="28"/>
      <c r="J323" s="28"/>
      <c r="K323" s="28"/>
      <c r="L323" s="28"/>
      <c r="M323" s="28"/>
      <c r="N323" s="28"/>
      <c r="O323" s="28"/>
      <c r="P323" s="28"/>
      <c r="Q323" s="28"/>
      <c r="R323" s="28"/>
      <c r="T323" s="28"/>
      <c r="V323" s="28"/>
      <c r="W323" s="28"/>
      <c r="X323" s="28"/>
      <c r="AD323" s="4"/>
      <c r="AE323" s="4"/>
      <c r="AF323" s="4"/>
      <c r="AG323" s="4"/>
      <c r="AH323" s="4"/>
      <c r="AI323" s="4"/>
      <c r="AJ323" s="6"/>
      <c r="AK323" s="4"/>
      <c r="AL323" s="4"/>
    </row>
    <row r="324" spans="2:38" ht="15.75" customHeight="1" x14ac:dyDescent="0.25">
      <c r="B324" s="28"/>
      <c r="C324" s="28"/>
      <c r="D324" s="28"/>
      <c r="E324" s="28"/>
      <c r="F324" s="28"/>
      <c r="G324" s="28"/>
      <c r="H324" s="28"/>
      <c r="I324" s="28"/>
      <c r="J324" s="28"/>
      <c r="K324" s="28"/>
      <c r="L324" s="28"/>
      <c r="M324" s="28"/>
      <c r="N324" s="28"/>
      <c r="O324" s="28"/>
      <c r="P324" s="28"/>
      <c r="Q324" s="28"/>
      <c r="R324" s="28"/>
      <c r="T324" s="28"/>
      <c r="V324" s="28"/>
      <c r="W324" s="28"/>
      <c r="X324" s="28"/>
      <c r="AD324" s="4"/>
      <c r="AE324" s="4"/>
      <c r="AF324" s="4"/>
      <c r="AG324" s="4"/>
      <c r="AH324" s="4"/>
      <c r="AI324" s="4"/>
      <c r="AJ324" s="6"/>
      <c r="AK324" s="4"/>
      <c r="AL324" s="4"/>
    </row>
    <row r="325" spans="2:38" ht="15.75" customHeight="1" x14ac:dyDescent="0.25">
      <c r="B325" s="28"/>
      <c r="C325" s="28"/>
      <c r="D325" s="28"/>
      <c r="E325" s="28"/>
      <c r="F325" s="28"/>
      <c r="G325" s="28"/>
      <c r="H325" s="28"/>
      <c r="I325" s="28"/>
      <c r="J325" s="28"/>
      <c r="K325" s="28"/>
      <c r="L325" s="28"/>
      <c r="M325" s="28"/>
      <c r="N325" s="28"/>
      <c r="O325" s="28"/>
      <c r="P325" s="28"/>
      <c r="Q325" s="28"/>
      <c r="R325" s="28"/>
      <c r="T325" s="28"/>
      <c r="V325" s="28"/>
      <c r="W325" s="28"/>
      <c r="X325" s="28"/>
      <c r="AD325" s="4"/>
      <c r="AE325" s="4"/>
      <c r="AF325" s="4"/>
      <c r="AG325" s="4"/>
      <c r="AH325" s="4"/>
      <c r="AI325" s="4"/>
      <c r="AJ325" s="6"/>
      <c r="AK325" s="4"/>
      <c r="AL325" s="4"/>
    </row>
    <row r="326" spans="2:38" ht="15.75" customHeight="1" x14ac:dyDescent="0.25">
      <c r="B326" s="28"/>
      <c r="C326" s="28"/>
      <c r="D326" s="28"/>
      <c r="E326" s="28"/>
      <c r="F326" s="28"/>
      <c r="G326" s="28"/>
      <c r="H326" s="28"/>
      <c r="I326" s="28"/>
      <c r="J326" s="28"/>
      <c r="K326" s="28"/>
      <c r="L326" s="28"/>
      <c r="M326" s="28"/>
      <c r="N326" s="28"/>
      <c r="O326" s="28"/>
      <c r="P326" s="28"/>
      <c r="Q326" s="28"/>
      <c r="R326" s="28"/>
      <c r="T326" s="28"/>
      <c r="V326" s="28"/>
      <c r="W326" s="28"/>
      <c r="X326" s="28"/>
      <c r="AD326" s="4"/>
      <c r="AE326" s="4"/>
      <c r="AF326" s="4"/>
      <c r="AG326" s="4"/>
      <c r="AH326" s="4"/>
      <c r="AI326" s="4"/>
      <c r="AJ326" s="6"/>
      <c r="AK326" s="4"/>
      <c r="AL326" s="4"/>
    </row>
    <row r="327" spans="2:38" ht="15.75" customHeight="1" x14ac:dyDescent="0.25">
      <c r="B327" s="28"/>
      <c r="C327" s="28"/>
      <c r="D327" s="28"/>
      <c r="E327" s="28"/>
      <c r="F327" s="28"/>
      <c r="G327" s="28"/>
      <c r="H327" s="28"/>
      <c r="I327" s="28"/>
      <c r="J327" s="28"/>
      <c r="K327" s="28"/>
      <c r="L327" s="28"/>
      <c r="M327" s="28"/>
      <c r="N327" s="28"/>
      <c r="O327" s="28"/>
      <c r="P327" s="28"/>
      <c r="Q327" s="28"/>
      <c r="R327" s="28"/>
      <c r="T327" s="28"/>
      <c r="V327" s="28"/>
      <c r="W327" s="28"/>
      <c r="X327" s="28"/>
      <c r="AD327" s="4"/>
      <c r="AE327" s="4"/>
      <c r="AF327" s="4"/>
      <c r="AG327" s="4"/>
      <c r="AH327" s="4"/>
      <c r="AI327" s="4"/>
      <c r="AJ327" s="6"/>
      <c r="AK327" s="4"/>
      <c r="AL327" s="4"/>
    </row>
    <row r="328" spans="2:38" ht="15.75" customHeight="1" x14ac:dyDescent="0.25">
      <c r="B328" s="28"/>
      <c r="C328" s="28"/>
      <c r="D328" s="28"/>
      <c r="E328" s="28"/>
      <c r="F328" s="28"/>
      <c r="G328" s="28"/>
      <c r="H328" s="28"/>
      <c r="I328" s="28"/>
      <c r="J328" s="28"/>
      <c r="K328" s="28"/>
      <c r="L328" s="28"/>
      <c r="M328" s="28"/>
      <c r="N328" s="28"/>
      <c r="O328" s="28"/>
      <c r="P328" s="28"/>
      <c r="Q328" s="28"/>
      <c r="R328" s="28"/>
      <c r="T328" s="28"/>
      <c r="V328" s="28"/>
      <c r="W328" s="28"/>
      <c r="X328" s="28"/>
      <c r="AD328" s="4"/>
      <c r="AE328" s="4"/>
      <c r="AF328" s="4"/>
      <c r="AG328" s="4"/>
      <c r="AH328" s="4"/>
      <c r="AI328" s="4"/>
      <c r="AJ328" s="6"/>
      <c r="AK328" s="4"/>
      <c r="AL328" s="4"/>
    </row>
    <row r="329" spans="2:38" ht="15.75" customHeight="1" x14ac:dyDescent="0.25">
      <c r="B329" s="28"/>
      <c r="C329" s="28"/>
      <c r="D329" s="28"/>
      <c r="E329" s="28"/>
      <c r="F329" s="28"/>
      <c r="G329" s="28"/>
      <c r="H329" s="28"/>
      <c r="I329" s="28"/>
      <c r="J329" s="28"/>
      <c r="K329" s="28"/>
      <c r="L329" s="28"/>
      <c r="M329" s="28"/>
      <c r="N329" s="28"/>
      <c r="O329" s="28"/>
      <c r="P329" s="28"/>
      <c r="Q329" s="28"/>
      <c r="R329" s="28"/>
      <c r="T329" s="28"/>
      <c r="V329" s="28"/>
      <c r="W329" s="28"/>
      <c r="X329" s="28"/>
      <c r="AD329" s="4"/>
      <c r="AE329" s="4"/>
      <c r="AF329" s="4"/>
      <c r="AG329" s="4"/>
      <c r="AH329" s="4"/>
      <c r="AI329" s="4"/>
      <c r="AJ329" s="6"/>
      <c r="AK329" s="4"/>
      <c r="AL329" s="4"/>
    </row>
    <row r="330" spans="2:38" ht="15.75" customHeight="1" x14ac:dyDescent="0.25">
      <c r="B330" s="28"/>
      <c r="C330" s="28"/>
      <c r="D330" s="28"/>
      <c r="E330" s="28"/>
      <c r="F330" s="28"/>
      <c r="G330" s="28"/>
      <c r="H330" s="28"/>
      <c r="I330" s="28"/>
      <c r="J330" s="28"/>
      <c r="K330" s="28"/>
      <c r="L330" s="28"/>
      <c r="M330" s="28"/>
      <c r="N330" s="28"/>
      <c r="O330" s="28"/>
      <c r="P330" s="28"/>
      <c r="Q330" s="28"/>
      <c r="R330" s="28"/>
      <c r="T330" s="28"/>
      <c r="V330" s="28"/>
      <c r="W330" s="28"/>
      <c r="X330" s="28"/>
      <c r="AD330" s="4"/>
      <c r="AE330" s="4"/>
      <c r="AF330" s="4"/>
      <c r="AG330" s="4"/>
      <c r="AH330" s="4"/>
      <c r="AI330" s="4"/>
      <c r="AJ330" s="6"/>
      <c r="AK330" s="4"/>
      <c r="AL330" s="4"/>
    </row>
    <row r="331" spans="2:38" ht="15.75" customHeight="1" x14ac:dyDescent="0.25">
      <c r="B331" s="28"/>
      <c r="C331" s="28"/>
      <c r="D331" s="28"/>
      <c r="E331" s="28"/>
      <c r="F331" s="28"/>
      <c r="G331" s="28"/>
      <c r="H331" s="28"/>
      <c r="I331" s="28"/>
      <c r="J331" s="28"/>
      <c r="K331" s="28"/>
      <c r="L331" s="28"/>
      <c r="M331" s="28"/>
      <c r="N331" s="28"/>
      <c r="O331" s="28"/>
      <c r="P331" s="28"/>
      <c r="Q331" s="28"/>
      <c r="R331" s="28"/>
      <c r="T331" s="28"/>
      <c r="V331" s="28"/>
      <c r="W331" s="28"/>
      <c r="X331" s="28"/>
      <c r="AD331" s="4"/>
      <c r="AE331" s="4"/>
      <c r="AF331" s="4"/>
      <c r="AG331" s="4"/>
      <c r="AH331" s="4"/>
      <c r="AI331" s="4"/>
      <c r="AJ331" s="6"/>
      <c r="AK331" s="4"/>
      <c r="AL331" s="4"/>
    </row>
    <row r="332" spans="2:38" ht="15.75" customHeight="1" x14ac:dyDescent="0.25">
      <c r="B332" s="28"/>
      <c r="C332" s="28"/>
      <c r="D332" s="28"/>
      <c r="E332" s="28"/>
      <c r="F332" s="28"/>
      <c r="G332" s="28"/>
      <c r="H332" s="28"/>
      <c r="I332" s="28"/>
      <c r="J332" s="28"/>
      <c r="K332" s="28"/>
      <c r="L332" s="28"/>
      <c r="M332" s="28"/>
      <c r="N332" s="28"/>
      <c r="O332" s="28"/>
      <c r="P332" s="28"/>
      <c r="Q332" s="28"/>
      <c r="R332" s="28"/>
      <c r="T332" s="28"/>
      <c r="V332" s="28"/>
      <c r="W332" s="28"/>
      <c r="X332" s="28"/>
      <c r="AD332" s="4"/>
      <c r="AE332" s="4"/>
      <c r="AF332" s="4"/>
      <c r="AG332" s="4"/>
      <c r="AH332" s="4"/>
      <c r="AI332" s="4"/>
      <c r="AJ332" s="6"/>
      <c r="AK332" s="4"/>
      <c r="AL332" s="4"/>
    </row>
    <row r="333" spans="2:38" ht="15.75" customHeight="1" x14ac:dyDescent="0.25">
      <c r="B333" s="28"/>
      <c r="C333" s="28"/>
      <c r="D333" s="28"/>
      <c r="E333" s="28"/>
      <c r="F333" s="28"/>
      <c r="G333" s="28"/>
      <c r="H333" s="28"/>
      <c r="I333" s="28"/>
      <c r="J333" s="28"/>
      <c r="K333" s="28"/>
      <c r="L333" s="28"/>
      <c r="M333" s="28"/>
      <c r="N333" s="28"/>
      <c r="O333" s="28"/>
      <c r="P333" s="28"/>
      <c r="Q333" s="28"/>
      <c r="R333" s="28"/>
      <c r="T333" s="28"/>
      <c r="V333" s="28"/>
      <c r="W333" s="28"/>
      <c r="X333" s="28"/>
      <c r="AD333" s="4"/>
      <c r="AE333" s="4"/>
      <c r="AF333" s="4"/>
      <c r="AG333" s="4"/>
      <c r="AH333" s="4"/>
      <c r="AI333" s="4"/>
      <c r="AJ333" s="6"/>
      <c r="AK333" s="4"/>
      <c r="AL333" s="4"/>
    </row>
    <row r="334" spans="2:38" ht="15.75" customHeight="1" x14ac:dyDescent="0.25">
      <c r="B334" s="28"/>
      <c r="C334" s="28"/>
      <c r="D334" s="28"/>
      <c r="E334" s="28"/>
      <c r="F334" s="28"/>
      <c r="G334" s="28"/>
      <c r="H334" s="28"/>
      <c r="I334" s="28"/>
      <c r="J334" s="28"/>
      <c r="K334" s="28"/>
      <c r="L334" s="28"/>
      <c r="M334" s="28"/>
      <c r="N334" s="28"/>
      <c r="O334" s="28"/>
      <c r="P334" s="28"/>
      <c r="Q334" s="28"/>
      <c r="R334" s="28"/>
      <c r="T334" s="28"/>
      <c r="V334" s="28"/>
      <c r="W334" s="28"/>
      <c r="X334" s="28"/>
      <c r="AD334" s="4"/>
      <c r="AE334" s="4"/>
      <c r="AF334" s="4"/>
      <c r="AG334" s="4"/>
      <c r="AH334" s="4"/>
      <c r="AI334" s="4"/>
      <c r="AJ334" s="6"/>
      <c r="AK334" s="4"/>
      <c r="AL334" s="4"/>
    </row>
    <row r="335" spans="2:38" ht="15.75" customHeight="1" x14ac:dyDescent="0.25">
      <c r="B335" s="28"/>
      <c r="C335" s="28"/>
      <c r="D335" s="28"/>
      <c r="E335" s="28"/>
      <c r="F335" s="28"/>
      <c r="G335" s="28"/>
      <c r="H335" s="28"/>
      <c r="I335" s="28"/>
      <c r="J335" s="28"/>
      <c r="K335" s="28"/>
      <c r="L335" s="28"/>
      <c r="M335" s="28"/>
      <c r="N335" s="28"/>
      <c r="O335" s="28"/>
      <c r="P335" s="28"/>
      <c r="Q335" s="28"/>
      <c r="R335" s="28"/>
      <c r="T335" s="28"/>
      <c r="V335" s="28"/>
      <c r="W335" s="28"/>
      <c r="X335" s="28"/>
      <c r="AD335" s="4"/>
      <c r="AE335" s="4"/>
      <c r="AF335" s="4"/>
      <c r="AG335" s="4"/>
      <c r="AH335" s="4"/>
      <c r="AI335" s="4"/>
      <c r="AJ335" s="6"/>
      <c r="AK335" s="4"/>
      <c r="AL335" s="4"/>
    </row>
    <row r="336" spans="2:38" ht="15.75" customHeight="1" x14ac:dyDescent="0.25">
      <c r="B336" s="28"/>
      <c r="C336" s="28"/>
      <c r="D336" s="28"/>
      <c r="E336" s="28"/>
      <c r="F336" s="28"/>
      <c r="G336" s="28"/>
      <c r="H336" s="28"/>
      <c r="I336" s="28"/>
      <c r="J336" s="28"/>
      <c r="K336" s="28"/>
      <c r="L336" s="28"/>
      <c r="M336" s="28"/>
      <c r="N336" s="28"/>
      <c r="O336" s="28"/>
      <c r="P336" s="28"/>
      <c r="Q336" s="28"/>
      <c r="R336" s="28"/>
      <c r="T336" s="28"/>
      <c r="V336" s="28"/>
      <c r="W336" s="28"/>
      <c r="X336" s="28"/>
      <c r="AD336" s="4"/>
      <c r="AE336" s="4"/>
      <c r="AF336" s="4"/>
      <c r="AG336" s="4"/>
      <c r="AH336" s="4"/>
      <c r="AI336" s="4"/>
      <c r="AJ336" s="6"/>
      <c r="AK336" s="4"/>
      <c r="AL336" s="4"/>
    </row>
    <row r="337" spans="2:38" ht="15.75" customHeight="1" x14ac:dyDescent="0.25">
      <c r="B337" s="28"/>
      <c r="C337" s="28"/>
      <c r="D337" s="28"/>
      <c r="E337" s="28"/>
      <c r="F337" s="28"/>
      <c r="G337" s="28"/>
      <c r="H337" s="28"/>
      <c r="I337" s="28"/>
      <c r="J337" s="28"/>
      <c r="K337" s="28"/>
      <c r="L337" s="28"/>
      <c r="M337" s="28"/>
      <c r="N337" s="28"/>
      <c r="O337" s="28"/>
      <c r="P337" s="28"/>
      <c r="Q337" s="28"/>
      <c r="R337" s="28"/>
      <c r="T337" s="28"/>
      <c r="V337" s="28"/>
      <c r="W337" s="28"/>
      <c r="X337" s="28"/>
      <c r="AD337" s="4"/>
      <c r="AE337" s="4"/>
      <c r="AF337" s="4"/>
      <c r="AG337" s="4"/>
      <c r="AH337" s="4"/>
      <c r="AI337" s="4"/>
      <c r="AJ337" s="6"/>
      <c r="AK337" s="4"/>
      <c r="AL337" s="4"/>
    </row>
    <row r="338" spans="2:38" ht="15.75" customHeight="1" x14ac:dyDescent="0.25">
      <c r="B338" s="28"/>
      <c r="C338" s="28"/>
      <c r="D338" s="28"/>
      <c r="E338" s="28"/>
      <c r="F338" s="28"/>
      <c r="G338" s="28"/>
      <c r="H338" s="28"/>
      <c r="I338" s="28"/>
      <c r="J338" s="28"/>
      <c r="K338" s="28"/>
      <c r="L338" s="28"/>
      <c r="M338" s="28"/>
      <c r="N338" s="28"/>
      <c r="O338" s="28"/>
      <c r="P338" s="28"/>
      <c r="Q338" s="28"/>
      <c r="R338" s="28"/>
      <c r="T338" s="28"/>
      <c r="V338" s="28"/>
      <c r="W338" s="28"/>
      <c r="X338" s="28"/>
      <c r="AD338" s="4"/>
      <c r="AE338" s="4"/>
      <c r="AF338" s="4"/>
      <c r="AG338" s="4"/>
      <c r="AH338" s="4"/>
      <c r="AI338" s="4"/>
      <c r="AJ338" s="6"/>
      <c r="AK338" s="4"/>
      <c r="AL338" s="4"/>
    </row>
    <row r="339" spans="2:38" ht="15.75" customHeight="1" x14ac:dyDescent="0.25">
      <c r="B339" s="28"/>
      <c r="C339" s="28"/>
      <c r="D339" s="28"/>
      <c r="E339" s="28"/>
      <c r="F339" s="28"/>
      <c r="G339" s="28"/>
      <c r="H339" s="28"/>
      <c r="I339" s="28"/>
      <c r="J339" s="28"/>
      <c r="K339" s="28"/>
      <c r="L339" s="28"/>
      <c r="M339" s="28"/>
      <c r="N339" s="28"/>
      <c r="O339" s="28"/>
      <c r="P339" s="28"/>
      <c r="Q339" s="28"/>
      <c r="R339" s="28"/>
      <c r="T339" s="28"/>
      <c r="V339" s="28"/>
      <c r="W339" s="28"/>
      <c r="X339" s="28"/>
      <c r="AD339" s="4"/>
      <c r="AE339" s="4"/>
      <c r="AF339" s="4"/>
      <c r="AG339" s="4"/>
      <c r="AH339" s="4"/>
      <c r="AI339" s="4"/>
      <c r="AJ339" s="6"/>
      <c r="AK339" s="4"/>
      <c r="AL339" s="4"/>
    </row>
    <row r="340" spans="2:38" ht="15.75" customHeight="1" x14ac:dyDescent="0.25">
      <c r="B340" s="28"/>
      <c r="C340" s="28"/>
      <c r="D340" s="28"/>
      <c r="E340" s="28"/>
      <c r="F340" s="28"/>
      <c r="G340" s="28"/>
      <c r="H340" s="28"/>
      <c r="I340" s="28"/>
      <c r="J340" s="28"/>
      <c r="K340" s="28"/>
      <c r="L340" s="28"/>
      <c r="M340" s="28"/>
      <c r="N340" s="28"/>
      <c r="O340" s="28"/>
      <c r="P340" s="28"/>
      <c r="Q340" s="28"/>
      <c r="R340" s="28"/>
      <c r="T340" s="28"/>
      <c r="V340" s="28"/>
      <c r="W340" s="28"/>
      <c r="X340" s="28"/>
      <c r="AD340" s="4"/>
      <c r="AE340" s="4"/>
      <c r="AF340" s="4"/>
      <c r="AG340" s="4"/>
      <c r="AH340" s="4"/>
      <c r="AI340" s="4"/>
      <c r="AJ340" s="6"/>
      <c r="AK340" s="4"/>
      <c r="AL340" s="4"/>
    </row>
    <row r="341" spans="2:38" ht="15.75" customHeight="1" x14ac:dyDescent="0.25">
      <c r="B341" s="28"/>
      <c r="C341" s="28"/>
      <c r="D341" s="28"/>
      <c r="E341" s="28"/>
      <c r="F341" s="28"/>
      <c r="G341" s="28"/>
      <c r="H341" s="28"/>
      <c r="I341" s="28"/>
      <c r="J341" s="28"/>
      <c r="K341" s="28"/>
      <c r="L341" s="28"/>
      <c r="M341" s="28"/>
      <c r="N341" s="28"/>
      <c r="O341" s="28"/>
      <c r="P341" s="28"/>
      <c r="Q341" s="28"/>
      <c r="R341" s="28"/>
      <c r="T341" s="28"/>
      <c r="V341" s="28"/>
      <c r="W341" s="28"/>
      <c r="X341" s="28"/>
      <c r="AD341" s="4"/>
      <c r="AE341" s="4"/>
      <c r="AF341" s="4"/>
      <c r="AG341" s="4"/>
      <c r="AH341" s="4"/>
      <c r="AI341" s="4"/>
      <c r="AJ341" s="6"/>
      <c r="AK341" s="4"/>
      <c r="AL341" s="4"/>
    </row>
    <row r="342" spans="2:38" ht="15.75" customHeight="1" x14ac:dyDescent="0.25">
      <c r="B342" s="28"/>
      <c r="C342" s="28"/>
      <c r="D342" s="28"/>
      <c r="E342" s="28"/>
      <c r="F342" s="28"/>
      <c r="G342" s="28"/>
      <c r="H342" s="28"/>
      <c r="I342" s="28"/>
      <c r="J342" s="28"/>
      <c r="K342" s="28"/>
      <c r="L342" s="28"/>
      <c r="M342" s="28"/>
      <c r="N342" s="28"/>
      <c r="O342" s="28"/>
      <c r="P342" s="28"/>
      <c r="Q342" s="28"/>
      <c r="R342" s="28"/>
      <c r="T342" s="28"/>
      <c r="V342" s="28"/>
      <c r="W342" s="28"/>
      <c r="X342" s="28"/>
      <c r="AD342" s="4"/>
      <c r="AE342" s="4"/>
      <c r="AF342" s="4"/>
      <c r="AG342" s="4"/>
      <c r="AH342" s="4"/>
      <c r="AI342" s="4"/>
      <c r="AJ342" s="6"/>
      <c r="AK342" s="4"/>
      <c r="AL342" s="4"/>
    </row>
    <row r="343" spans="2:38" ht="15.75" customHeight="1" x14ac:dyDescent="0.25">
      <c r="B343" s="28"/>
      <c r="C343" s="28"/>
      <c r="D343" s="28"/>
      <c r="E343" s="28"/>
      <c r="F343" s="28"/>
      <c r="G343" s="28"/>
      <c r="H343" s="28"/>
      <c r="I343" s="28"/>
      <c r="J343" s="28"/>
      <c r="K343" s="28"/>
      <c r="L343" s="28"/>
      <c r="M343" s="28"/>
      <c r="N343" s="28"/>
      <c r="O343" s="28"/>
      <c r="P343" s="28"/>
      <c r="Q343" s="28"/>
      <c r="R343" s="28"/>
      <c r="T343" s="28"/>
      <c r="V343" s="28"/>
      <c r="W343" s="28"/>
      <c r="X343" s="28"/>
      <c r="AD343" s="4"/>
      <c r="AE343" s="4"/>
      <c r="AF343" s="4"/>
      <c r="AG343" s="4"/>
      <c r="AH343" s="4"/>
      <c r="AI343" s="4"/>
      <c r="AJ343" s="6"/>
      <c r="AK343" s="4"/>
      <c r="AL343" s="4"/>
    </row>
    <row r="344" spans="2:38" ht="15.75" customHeight="1" x14ac:dyDescent="0.25">
      <c r="B344" s="28"/>
      <c r="C344" s="28"/>
      <c r="D344" s="28"/>
      <c r="E344" s="28"/>
      <c r="F344" s="28"/>
      <c r="G344" s="28"/>
      <c r="H344" s="28"/>
      <c r="I344" s="28"/>
      <c r="J344" s="28"/>
      <c r="K344" s="28"/>
      <c r="L344" s="28"/>
      <c r="M344" s="28"/>
      <c r="N344" s="28"/>
      <c r="O344" s="28"/>
      <c r="P344" s="28"/>
      <c r="Q344" s="28"/>
      <c r="R344" s="28"/>
      <c r="T344" s="28"/>
      <c r="V344" s="28"/>
      <c r="W344" s="28"/>
      <c r="X344" s="28"/>
      <c r="AD344" s="4"/>
      <c r="AE344" s="4"/>
      <c r="AF344" s="4"/>
      <c r="AG344" s="4"/>
      <c r="AH344" s="4"/>
      <c r="AI344" s="4"/>
      <c r="AJ344" s="6"/>
      <c r="AK344" s="4"/>
      <c r="AL344" s="4"/>
    </row>
    <row r="345" spans="2:38" ht="15.75" customHeight="1" x14ac:dyDescent="0.25">
      <c r="B345" s="28"/>
      <c r="C345" s="28"/>
      <c r="D345" s="28"/>
      <c r="E345" s="28"/>
      <c r="F345" s="28"/>
      <c r="G345" s="28"/>
      <c r="H345" s="28"/>
      <c r="I345" s="28"/>
      <c r="J345" s="28"/>
      <c r="K345" s="28"/>
      <c r="L345" s="28"/>
      <c r="M345" s="28"/>
      <c r="N345" s="28"/>
      <c r="O345" s="28"/>
      <c r="P345" s="28"/>
      <c r="Q345" s="28"/>
      <c r="R345" s="28"/>
      <c r="T345" s="28"/>
      <c r="V345" s="28"/>
      <c r="W345" s="28"/>
      <c r="X345" s="28"/>
      <c r="AD345" s="4"/>
      <c r="AE345" s="4"/>
      <c r="AF345" s="4"/>
      <c r="AG345" s="4"/>
      <c r="AH345" s="4"/>
      <c r="AI345" s="4"/>
      <c r="AJ345" s="6"/>
      <c r="AK345" s="4"/>
      <c r="AL345" s="4"/>
    </row>
    <row r="346" spans="2:38" ht="15.75" customHeight="1" x14ac:dyDescent="0.25">
      <c r="B346" s="28"/>
      <c r="C346" s="28"/>
      <c r="D346" s="28"/>
      <c r="E346" s="28"/>
      <c r="F346" s="28"/>
      <c r="G346" s="28"/>
      <c r="H346" s="28"/>
      <c r="I346" s="28"/>
      <c r="J346" s="28"/>
      <c r="K346" s="28"/>
      <c r="L346" s="28"/>
      <c r="M346" s="28"/>
      <c r="N346" s="28"/>
      <c r="O346" s="28"/>
      <c r="P346" s="28"/>
      <c r="Q346" s="28"/>
      <c r="R346" s="28"/>
      <c r="T346" s="28"/>
      <c r="V346" s="28"/>
      <c r="W346" s="28"/>
      <c r="X346" s="28"/>
      <c r="AD346" s="4"/>
      <c r="AE346" s="4"/>
      <c r="AF346" s="4"/>
      <c r="AG346" s="4"/>
      <c r="AH346" s="4"/>
      <c r="AI346" s="4"/>
      <c r="AJ346" s="6"/>
      <c r="AK346" s="4"/>
      <c r="AL346" s="4"/>
    </row>
    <row r="347" spans="2:38" ht="15.75" customHeight="1" x14ac:dyDescent="0.25">
      <c r="B347" s="28"/>
      <c r="C347" s="28"/>
      <c r="D347" s="28"/>
      <c r="E347" s="28"/>
      <c r="F347" s="28"/>
      <c r="G347" s="28"/>
      <c r="H347" s="28"/>
      <c r="I347" s="28"/>
      <c r="J347" s="28"/>
      <c r="K347" s="28"/>
      <c r="L347" s="28"/>
      <c r="M347" s="28"/>
      <c r="N347" s="28"/>
      <c r="O347" s="28"/>
      <c r="P347" s="28"/>
      <c r="Q347" s="28"/>
      <c r="R347" s="28"/>
      <c r="T347" s="28"/>
      <c r="V347" s="28"/>
      <c r="W347" s="28"/>
      <c r="X347" s="28"/>
      <c r="AD347" s="4"/>
      <c r="AE347" s="4"/>
      <c r="AF347" s="4"/>
      <c r="AG347" s="4"/>
      <c r="AH347" s="4"/>
      <c r="AI347" s="4"/>
      <c r="AJ347" s="6"/>
      <c r="AK347" s="4"/>
      <c r="AL347" s="4"/>
    </row>
    <row r="348" spans="2:38" ht="15.75" customHeight="1" x14ac:dyDescent="0.25">
      <c r="B348" s="28"/>
      <c r="C348" s="28"/>
      <c r="D348" s="28"/>
      <c r="E348" s="28"/>
      <c r="F348" s="28"/>
      <c r="G348" s="28"/>
      <c r="H348" s="28"/>
      <c r="I348" s="28"/>
      <c r="J348" s="28"/>
      <c r="K348" s="28"/>
      <c r="L348" s="28"/>
      <c r="M348" s="28"/>
      <c r="N348" s="28"/>
      <c r="O348" s="28"/>
      <c r="P348" s="28"/>
      <c r="Q348" s="28"/>
      <c r="R348" s="28"/>
      <c r="T348" s="28"/>
      <c r="V348" s="28"/>
      <c r="W348" s="28"/>
      <c r="X348" s="28"/>
      <c r="AD348" s="4"/>
      <c r="AE348" s="4"/>
      <c r="AF348" s="4"/>
      <c r="AG348" s="4"/>
      <c r="AH348" s="4"/>
      <c r="AI348" s="4"/>
      <c r="AJ348" s="6"/>
      <c r="AK348" s="4"/>
      <c r="AL348" s="4"/>
    </row>
    <row r="349" spans="2:38" ht="15.75" customHeight="1" x14ac:dyDescent="0.25">
      <c r="B349" s="28"/>
      <c r="C349" s="28"/>
      <c r="D349" s="28"/>
      <c r="E349" s="28"/>
      <c r="F349" s="28"/>
      <c r="G349" s="28"/>
      <c r="H349" s="28"/>
      <c r="I349" s="28"/>
      <c r="J349" s="28"/>
      <c r="K349" s="28"/>
      <c r="L349" s="28"/>
      <c r="M349" s="28"/>
      <c r="N349" s="28"/>
      <c r="O349" s="28"/>
      <c r="P349" s="28"/>
      <c r="Q349" s="28"/>
      <c r="R349" s="28"/>
      <c r="T349" s="28"/>
      <c r="V349" s="28"/>
      <c r="W349" s="28"/>
      <c r="X349" s="28"/>
      <c r="AD349" s="4"/>
      <c r="AE349" s="4"/>
      <c r="AF349" s="4"/>
      <c r="AG349" s="4"/>
      <c r="AH349" s="4"/>
      <c r="AI349" s="4"/>
      <c r="AJ349" s="6"/>
      <c r="AK349" s="4"/>
      <c r="AL349" s="4"/>
    </row>
    <row r="350" spans="2:38" ht="15.75" customHeight="1" x14ac:dyDescent="0.25">
      <c r="B350" s="28"/>
      <c r="C350" s="28"/>
      <c r="D350" s="28"/>
      <c r="E350" s="28"/>
      <c r="F350" s="28"/>
      <c r="G350" s="28"/>
      <c r="H350" s="28"/>
      <c r="I350" s="28"/>
      <c r="J350" s="28"/>
      <c r="K350" s="28"/>
      <c r="L350" s="28"/>
      <c r="M350" s="28"/>
      <c r="N350" s="28"/>
      <c r="O350" s="28"/>
      <c r="P350" s="28"/>
      <c r="Q350" s="28"/>
      <c r="R350" s="28"/>
      <c r="T350" s="28"/>
      <c r="V350" s="28"/>
      <c r="W350" s="28"/>
      <c r="X350" s="28"/>
      <c r="AD350" s="4"/>
      <c r="AE350" s="4"/>
      <c r="AF350" s="4"/>
      <c r="AG350" s="4"/>
      <c r="AH350" s="4"/>
      <c r="AI350" s="4"/>
      <c r="AJ350" s="6"/>
      <c r="AK350" s="4"/>
      <c r="AL350" s="4"/>
    </row>
    <row r="351" spans="2:38" ht="15.75" customHeight="1" x14ac:dyDescent="0.25">
      <c r="B351" s="28"/>
      <c r="C351" s="28"/>
      <c r="D351" s="28"/>
      <c r="E351" s="28"/>
      <c r="F351" s="28"/>
      <c r="G351" s="28"/>
      <c r="H351" s="28"/>
      <c r="I351" s="28"/>
      <c r="J351" s="28"/>
      <c r="K351" s="28"/>
      <c r="L351" s="28"/>
      <c r="M351" s="28"/>
      <c r="N351" s="28"/>
      <c r="O351" s="28"/>
      <c r="P351" s="28"/>
      <c r="Q351" s="28"/>
      <c r="R351" s="28"/>
      <c r="T351" s="28"/>
      <c r="V351" s="28"/>
      <c r="W351" s="28"/>
      <c r="X351" s="28"/>
      <c r="AD351" s="4"/>
      <c r="AE351" s="4"/>
      <c r="AF351" s="4"/>
      <c r="AG351" s="4"/>
      <c r="AH351" s="4"/>
      <c r="AI351" s="4"/>
      <c r="AJ351" s="6"/>
      <c r="AK351" s="4"/>
      <c r="AL351" s="4"/>
    </row>
    <row r="352" spans="2:38" ht="15.75" customHeight="1" x14ac:dyDescent="0.25">
      <c r="B352" s="28"/>
      <c r="C352" s="28"/>
      <c r="D352" s="28"/>
      <c r="E352" s="28"/>
      <c r="F352" s="28"/>
      <c r="G352" s="28"/>
      <c r="H352" s="28"/>
      <c r="I352" s="28"/>
      <c r="J352" s="28"/>
      <c r="K352" s="28"/>
      <c r="L352" s="28"/>
      <c r="M352" s="28"/>
      <c r="N352" s="28"/>
      <c r="O352" s="28"/>
      <c r="P352" s="28"/>
      <c r="Q352" s="28"/>
      <c r="R352" s="28"/>
      <c r="T352" s="28"/>
      <c r="V352" s="28"/>
      <c r="W352" s="28"/>
      <c r="X352" s="28"/>
      <c r="AD352" s="4"/>
      <c r="AE352" s="4"/>
      <c r="AF352" s="4"/>
      <c r="AG352" s="4"/>
      <c r="AH352" s="4"/>
      <c r="AI352" s="4"/>
      <c r="AJ352" s="6"/>
      <c r="AK352" s="4"/>
      <c r="AL352" s="4"/>
    </row>
    <row r="353" spans="2:38" ht="15.75" customHeight="1" x14ac:dyDescent="0.25">
      <c r="B353" s="28"/>
      <c r="C353" s="28"/>
      <c r="D353" s="28"/>
      <c r="E353" s="28"/>
      <c r="F353" s="28"/>
      <c r="G353" s="28"/>
      <c r="H353" s="28"/>
      <c r="I353" s="28"/>
      <c r="J353" s="28"/>
      <c r="K353" s="28"/>
      <c r="L353" s="28"/>
      <c r="M353" s="28"/>
      <c r="N353" s="28"/>
      <c r="O353" s="28"/>
      <c r="P353" s="28"/>
      <c r="Q353" s="28"/>
      <c r="R353" s="28"/>
      <c r="T353" s="28"/>
      <c r="V353" s="28"/>
      <c r="W353" s="28"/>
      <c r="X353" s="28"/>
      <c r="AD353" s="4"/>
      <c r="AE353" s="4"/>
      <c r="AF353" s="4"/>
      <c r="AG353" s="4"/>
      <c r="AH353" s="4"/>
      <c r="AI353" s="4"/>
      <c r="AJ353" s="6"/>
      <c r="AK353" s="4"/>
      <c r="AL353" s="4"/>
    </row>
    <row r="354" spans="2:38" ht="15.75" customHeight="1" x14ac:dyDescent="0.25">
      <c r="B354" s="28"/>
      <c r="C354" s="28"/>
      <c r="D354" s="28"/>
      <c r="E354" s="28"/>
      <c r="F354" s="28"/>
      <c r="G354" s="28"/>
      <c r="H354" s="28"/>
      <c r="I354" s="28"/>
      <c r="J354" s="28"/>
      <c r="K354" s="28"/>
      <c r="L354" s="28"/>
      <c r="M354" s="28"/>
      <c r="N354" s="28"/>
      <c r="O354" s="28"/>
      <c r="P354" s="28"/>
      <c r="Q354" s="28"/>
      <c r="R354" s="28"/>
      <c r="T354" s="28"/>
      <c r="V354" s="28"/>
      <c r="W354" s="28"/>
      <c r="X354" s="28"/>
      <c r="AD354" s="4"/>
      <c r="AE354" s="4"/>
      <c r="AF354" s="4"/>
      <c r="AG354" s="4"/>
      <c r="AH354" s="4"/>
      <c r="AI354" s="4"/>
      <c r="AJ354" s="6"/>
      <c r="AK354" s="4"/>
      <c r="AL354" s="4"/>
    </row>
    <row r="355" spans="2:38" ht="15.75" customHeight="1" x14ac:dyDescent="0.25">
      <c r="B355" s="28"/>
      <c r="C355" s="28"/>
      <c r="D355" s="28"/>
      <c r="E355" s="28"/>
      <c r="F355" s="28"/>
      <c r="G355" s="28"/>
      <c r="H355" s="28"/>
      <c r="I355" s="28"/>
      <c r="J355" s="28"/>
      <c r="K355" s="28"/>
      <c r="L355" s="28"/>
      <c r="M355" s="28"/>
      <c r="N355" s="28"/>
      <c r="O355" s="28"/>
      <c r="P355" s="28"/>
      <c r="Q355" s="28"/>
      <c r="R355" s="28"/>
      <c r="T355" s="28"/>
      <c r="V355" s="28"/>
      <c r="W355" s="28"/>
      <c r="X355" s="28"/>
      <c r="AD355" s="4"/>
      <c r="AE355" s="4"/>
      <c r="AF355" s="4"/>
      <c r="AG355" s="4"/>
      <c r="AH355" s="4"/>
      <c r="AI355" s="4"/>
      <c r="AJ355" s="6"/>
      <c r="AK355" s="4"/>
      <c r="AL355" s="4"/>
    </row>
    <row r="356" spans="2:38" ht="15.75" customHeight="1" x14ac:dyDescent="0.25">
      <c r="B356" s="28"/>
      <c r="C356" s="28"/>
      <c r="D356" s="28"/>
      <c r="E356" s="28"/>
      <c r="F356" s="28"/>
      <c r="G356" s="28"/>
      <c r="H356" s="28"/>
      <c r="I356" s="28"/>
      <c r="J356" s="28"/>
      <c r="K356" s="28"/>
      <c r="L356" s="28"/>
      <c r="M356" s="28"/>
      <c r="N356" s="28"/>
      <c r="O356" s="28"/>
      <c r="P356" s="28"/>
      <c r="Q356" s="28"/>
      <c r="R356" s="28"/>
      <c r="T356" s="28"/>
      <c r="V356" s="28"/>
      <c r="W356" s="28"/>
      <c r="X356" s="28"/>
      <c r="AD356" s="4"/>
      <c r="AE356" s="4"/>
      <c r="AF356" s="4"/>
      <c r="AG356" s="4"/>
      <c r="AH356" s="4"/>
      <c r="AI356" s="4"/>
      <c r="AJ356" s="6"/>
      <c r="AK356" s="4"/>
      <c r="AL356" s="4"/>
    </row>
    <row r="357" spans="2:38" ht="15.75" customHeight="1" x14ac:dyDescent="0.25">
      <c r="B357" s="28"/>
      <c r="C357" s="28"/>
      <c r="D357" s="28"/>
      <c r="E357" s="28"/>
      <c r="F357" s="28"/>
      <c r="G357" s="28"/>
      <c r="H357" s="28"/>
      <c r="I357" s="28"/>
      <c r="J357" s="28"/>
      <c r="K357" s="28"/>
      <c r="L357" s="28"/>
      <c r="M357" s="28"/>
      <c r="N357" s="28"/>
      <c r="O357" s="28"/>
      <c r="P357" s="28"/>
      <c r="Q357" s="28"/>
      <c r="R357" s="28"/>
      <c r="T357" s="28"/>
      <c r="V357" s="28"/>
      <c r="W357" s="28"/>
      <c r="X357" s="28"/>
      <c r="AD357" s="4"/>
      <c r="AE357" s="4"/>
      <c r="AF357" s="4"/>
      <c r="AG357" s="4"/>
      <c r="AH357" s="4"/>
      <c r="AI357" s="4"/>
      <c r="AJ357" s="6"/>
      <c r="AK357" s="4"/>
      <c r="AL357" s="4"/>
    </row>
    <row r="358" spans="2:38" ht="15.75" customHeight="1" x14ac:dyDescent="0.25">
      <c r="B358" s="28"/>
      <c r="C358" s="28"/>
      <c r="D358" s="28"/>
      <c r="E358" s="28"/>
      <c r="F358" s="28"/>
      <c r="G358" s="28"/>
      <c r="H358" s="28"/>
      <c r="I358" s="28"/>
      <c r="J358" s="28"/>
      <c r="K358" s="28"/>
      <c r="L358" s="28"/>
      <c r="M358" s="28"/>
      <c r="N358" s="28"/>
      <c r="O358" s="28"/>
      <c r="P358" s="28"/>
      <c r="Q358" s="28"/>
      <c r="R358" s="28"/>
      <c r="T358" s="28"/>
      <c r="V358" s="28"/>
      <c r="W358" s="28"/>
      <c r="X358" s="28"/>
      <c r="AD358" s="4"/>
      <c r="AE358" s="4"/>
      <c r="AF358" s="4"/>
      <c r="AG358" s="4"/>
      <c r="AH358" s="4"/>
      <c r="AI358" s="4"/>
      <c r="AJ358" s="6"/>
      <c r="AK358" s="4"/>
      <c r="AL358" s="4"/>
    </row>
    <row r="359" spans="2:38" ht="15.75" customHeight="1" x14ac:dyDescent="0.25">
      <c r="B359" s="28"/>
      <c r="C359" s="28"/>
      <c r="D359" s="28"/>
      <c r="E359" s="28"/>
      <c r="F359" s="28"/>
      <c r="G359" s="28"/>
      <c r="H359" s="28"/>
      <c r="I359" s="28"/>
      <c r="J359" s="28"/>
      <c r="K359" s="28"/>
      <c r="L359" s="28"/>
      <c r="M359" s="28"/>
      <c r="N359" s="28"/>
      <c r="O359" s="28"/>
      <c r="P359" s="28"/>
      <c r="Q359" s="28"/>
      <c r="R359" s="28"/>
      <c r="T359" s="28"/>
      <c r="V359" s="28"/>
      <c r="W359" s="28"/>
      <c r="X359" s="28"/>
      <c r="AD359" s="4"/>
      <c r="AE359" s="4"/>
      <c r="AF359" s="4"/>
      <c r="AG359" s="4"/>
      <c r="AH359" s="4"/>
      <c r="AI359" s="4"/>
      <c r="AJ359" s="6"/>
      <c r="AK359" s="4"/>
      <c r="AL359" s="4"/>
    </row>
    <row r="360" spans="2:38" ht="15.75" customHeight="1" x14ac:dyDescent="0.25">
      <c r="B360" s="28"/>
      <c r="C360" s="28"/>
      <c r="D360" s="28"/>
      <c r="E360" s="28"/>
      <c r="F360" s="28"/>
      <c r="G360" s="28"/>
      <c r="H360" s="28"/>
      <c r="I360" s="28"/>
      <c r="J360" s="28"/>
      <c r="K360" s="28"/>
      <c r="L360" s="28"/>
      <c r="M360" s="28"/>
      <c r="N360" s="28"/>
      <c r="O360" s="28"/>
      <c r="P360" s="28"/>
      <c r="Q360" s="28"/>
      <c r="R360" s="28"/>
      <c r="T360" s="28"/>
      <c r="V360" s="28"/>
      <c r="W360" s="28"/>
      <c r="X360" s="28"/>
      <c r="AD360" s="4"/>
      <c r="AE360" s="4"/>
      <c r="AF360" s="4"/>
      <c r="AG360" s="4"/>
      <c r="AH360" s="4"/>
      <c r="AI360" s="4"/>
      <c r="AJ360" s="6"/>
      <c r="AK360" s="4"/>
      <c r="AL360" s="4"/>
    </row>
    <row r="361" spans="2:38" ht="15.75" customHeight="1" x14ac:dyDescent="0.25">
      <c r="B361" s="28"/>
      <c r="C361" s="28"/>
      <c r="D361" s="28"/>
      <c r="E361" s="28"/>
      <c r="F361" s="28"/>
      <c r="G361" s="28"/>
      <c r="H361" s="28"/>
      <c r="I361" s="28"/>
      <c r="J361" s="28"/>
      <c r="K361" s="28"/>
      <c r="L361" s="28"/>
      <c r="M361" s="28"/>
      <c r="N361" s="28"/>
      <c r="O361" s="28"/>
      <c r="P361" s="28"/>
      <c r="Q361" s="28"/>
      <c r="R361" s="28"/>
      <c r="T361" s="28"/>
      <c r="V361" s="28"/>
      <c r="W361" s="28"/>
      <c r="X361" s="28"/>
      <c r="AD361" s="4"/>
      <c r="AE361" s="4"/>
      <c r="AF361" s="4"/>
      <c r="AG361" s="4"/>
      <c r="AH361" s="4"/>
      <c r="AI361" s="4"/>
      <c r="AJ361" s="6"/>
      <c r="AK361" s="4"/>
      <c r="AL361" s="4"/>
    </row>
    <row r="362" spans="2:38" ht="15.75" customHeight="1" x14ac:dyDescent="0.25">
      <c r="B362" s="28"/>
      <c r="C362" s="28"/>
      <c r="D362" s="28"/>
      <c r="E362" s="28"/>
      <c r="F362" s="28"/>
      <c r="G362" s="28"/>
      <c r="H362" s="28"/>
      <c r="I362" s="28"/>
      <c r="J362" s="28"/>
      <c r="K362" s="28"/>
      <c r="L362" s="28"/>
      <c r="M362" s="28"/>
      <c r="N362" s="28"/>
      <c r="O362" s="28"/>
      <c r="P362" s="28"/>
      <c r="Q362" s="28"/>
      <c r="R362" s="28"/>
      <c r="T362" s="28"/>
      <c r="V362" s="28"/>
      <c r="W362" s="28"/>
      <c r="X362" s="28"/>
      <c r="AD362" s="4"/>
      <c r="AE362" s="4"/>
      <c r="AF362" s="4"/>
      <c r="AG362" s="4"/>
      <c r="AH362" s="4"/>
      <c r="AI362" s="4"/>
      <c r="AJ362" s="6"/>
      <c r="AK362" s="4"/>
      <c r="AL362" s="4"/>
    </row>
    <row r="363" spans="2:38" ht="15.75" customHeight="1" x14ac:dyDescent="0.25">
      <c r="B363" s="28"/>
      <c r="C363" s="28"/>
      <c r="D363" s="28"/>
      <c r="E363" s="28"/>
      <c r="F363" s="28"/>
      <c r="G363" s="28"/>
      <c r="H363" s="28"/>
      <c r="I363" s="28"/>
      <c r="J363" s="28"/>
      <c r="K363" s="28"/>
      <c r="L363" s="28"/>
      <c r="M363" s="28"/>
      <c r="N363" s="28"/>
      <c r="O363" s="28"/>
      <c r="P363" s="28"/>
      <c r="Q363" s="28"/>
      <c r="R363" s="28"/>
      <c r="T363" s="28"/>
      <c r="V363" s="28"/>
      <c r="W363" s="28"/>
      <c r="X363" s="28"/>
      <c r="AD363" s="4"/>
      <c r="AE363" s="4"/>
      <c r="AF363" s="4"/>
      <c r="AG363" s="4"/>
      <c r="AH363" s="4"/>
      <c r="AI363" s="4"/>
      <c r="AJ363" s="6"/>
      <c r="AK363" s="4"/>
      <c r="AL363" s="4"/>
    </row>
    <row r="364" spans="2:38" ht="15.75" customHeight="1" x14ac:dyDescent="0.25">
      <c r="B364" s="28"/>
      <c r="C364" s="28"/>
      <c r="D364" s="28"/>
      <c r="E364" s="28"/>
      <c r="F364" s="28"/>
      <c r="G364" s="28"/>
      <c r="H364" s="28"/>
      <c r="I364" s="28"/>
      <c r="J364" s="28"/>
      <c r="K364" s="28"/>
      <c r="L364" s="28"/>
      <c r="M364" s="28"/>
      <c r="N364" s="28"/>
      <c r="O364" s="28"/>
      <c r="P364" s="28"/>
      <c r="Q364" s="28"/>
      <c r="R364" s="28"/>
      <c r="T364" s="28"/>
      <c r="V364" s="28"/>
      <c r="W364" s="28"/>
      <c r="X364" s="28"/>
      <c r="AD364" s="4"/>
      <c r="AE364" s="4"/>
      <c r="AF364" s="4"/>
      <c r="AG364" s="4"/>
      <c r="AH364" s="4"/>
      <c r="AI364" s="4"/>
      <c r="AJ364" s="6"/>
      <c r="AK364" s="4"/>
      <c r="AL364" s="4"/>
    </row>
    <row r="365" spans="2:38" ht="15.75" customHeight="1" x14ac:dyDescent="0.25">
      <c r="B365" s="28"/>
      <c r="C365" s="28"/>
      <c r="D365" s="28"/>
      <c r="E365" s="28"/>
      <c r="F365" s="28"/>
      <c r="G365" s="28"/>
      <c r="H365" s="28"/>
      <c r="I365" s="28"/>
      <c r="J365" s="28"/>
      <c r="K365" s="28"/>
      <c r="L365" s="28"/>
      <c r="M365" s="28"/>
      <c r="N365" s="28"/>
      <c r="O365" s="28"/>
      <c r="P365" s="28"/>
      <c r="Q365" s="28"/>
      <c r="R365" s="28"/>
      <c r="T365" s="28"/>
      <c r="V365" s="28"/>
      <c r="W365" s="28"/>
      <c r="X365" s="28"/>
      <c r="AD365" s="4"/>
      <c r="AE365" s="4"/>
      <c r="AF365" s="4"/>
      <c r="AG365" s="4"/>
      <c r="AH365" s="4"/>
      <c r="AI365" s="4"/>
      <c r="AJ365" s="6"/>
      <c r="AK365" s="4"/>
      <c r="AL365" s="4"/>
    </row>
    <row r="366" spans="2:38" ht="15.75" customHeight="1" x14ac:dyDescent="0.25">
      <c r="B366" s="28"/>
      <c r="C366" s="28"/>
      <c r="D366" s="28"/>
      <c r="E366" s="28"/>
      <c r="F366" s="28"/>
      <c r="G366" s="28"/>
      <c r="H366" s="28"/>
      <c r="I366" s="28"/>
      <c r="J366" s="28"/>
      <c r="K366" s="28"/>
      <c r="L366" s="28"/>
      <c r="M366" s="28"/>
      <c r="N366" s="28"/>
      <c r="O366" s="28"/>
      <c r="P366" s="28"/>
      <c r="Q366" s="28"/>
      <c r="R366" s="28"/>
      <c r="T366" s="28"/>
      <c r="V366" s="28"/>
      <c r="W366" s="28"/>
      <c r="X366" s="28"/>
      <c r="AD366" s="4"/>
      <c r="AE366" s="4"/>
      <c r="AF366" s="4"/>
      <c r="AG366" s="4"/>
      <c r="AH366" s="4"/>
      <c r="AI366" s="4"/>
      <c r="AJ366" s="6"/>
      <c r="AK366" s="4"/>
      <c r="AL366" s="4"/>
    </row>
    <row r="367" spans="2:38" ht="15.75" customHeight="1" x14ac:dyDescent="0.25">
      <c r="B367" s="28"/>
      <c r="C367" s="28"/>
      <c r="D367" s="28"/>
      <c r="E367" s="28"/>
      <c r="F367" s="28"/>
      <c r="G367" s="28"/>
      <c r="H367" s="28"/>
      <c r="I367" s="28"/>
      <c r="J367" s="28"/>
      <c r="K367" s="28"/>
      <c r="L367" s="28"/>
      <c r="M367" s="28"/>
      <c r="N367" s="28"/>
      <c r="O367" s="28"/>
      <c r="P367" s="28"/>
      <c r="Q367" s="28"/>
      <c r="R367" s="28"/>
      <c r="T367" s="28"/>
      <c r="V367" s="28"/>
      <c r="W367" s="28"/>
      <c r="X367" s="28"/>
      <c r="AD367" s="4"/>
      <c r="AE367" s="4"/>
      <c r="AF367" s="4"/>
      <c r="AG367" s="4"/>
      <c r="AH367" s="4"/>
      <c r="AI367" s="4"/>
      <c r="AJ367" s="6"/>
      <c r="AK367" s="4"/>
      <c r="AL367" s="4"/>
    </row>
    <row r="368" spans="2:38" ht="15.75" customHeight="1" x14ac:dyDescent="0.25">
      <c r="B368" s="28"/>
      <c r="C368" s="28"/>
      <c r="D368" s="28"/>
      <c r="E368" s="28"/>
      <c r="F368" s="28"/>
      <c r="G368" s="28"/>
      <c r="H368" s="28"/>
      <c r="I368" s="28"/>
      <c r="J368" s="28"/>
      <c r="K368" s="28"/>
      <c r="L368" s="28"/>
      <c r="M368" s="28"/>
      <c r="N368" s="28"/>
      <c r="O368" s="28"/>
      <c r="P368" s="28"/>
      <c r="Q368" s="28"/>
      <c r="R368" s="28"/>
      <c r="T368" s="28"/>
      <c r="V368" s="28"/>
      <c r="W368" s="28"/>
      <c r="X368" s="28"/>
      <c r="AD368" s="4"/>
      <c r="AE368" s="4"/>
      <c r="AF368" s="4"/>
      <c r="AG368" s="4"/>
      <c r="AH368" s="4"/>
      <c r="AI368" s="4"/>
      <c r="AJ368" s="6"/>
      <c r="AK368" s="4"/>
      <c r="AL368" s="4"/>
    </row>
    <row r="369" spans="2:38" ht="15.75" customHeight="1" x14ac:dyDescent="0.25">
      <c r="B369" s="28"/>
      <c r="C369" s="28"/>
      <c r="D369" s="28"/>
      <c r="E369" s="28"/>
      <c r="F369" s="28"/>
      <c r="G369" s="28"/>
      <c r="H369" s="28"/>
      <c r="I369" s="28"/>
      <c r="J369" s="28"/>
      <c r="K369" s="28"/>
      <c r="L369" s="28"/>
      <c r="M369" s="28"/>
      <c r="N369" s="28"/>
      <c r="O369" s="28"/>
      <c r="P369" s="28"/>
      <c r="Q369" s="28"/>
      <c r="R369" s="28"/>
      <c r="T369" s="28"/>
      <c r="V369" s="28"/>
      <c r="W369" s="28"/>
      <c r="X369" s="28"/>
      <c r="AD369" s="4"/>
      <c r="AE369" s="4"/>
      <c r="AF369" s="4"/>
      <c r="AG369" s="4"/>
      <c r="AH369" s="4"/>
      <c r="AI369" s="4"/>
      <c r="AJ369" s="6"/>
      <c r="AK369" s="4"/>
      <c r="AL369" s="4"/>
    </row>
    <row r="370" spans="2:38" ht="15.75" customHeight="1" x14ac:dyDescent="0.25">
      <c r="B370" s="28"/>
      <c r="C370" s="28"/>
      <c r="D370" s="28"/>
      <c r="E370" s="28"/>
      <c r="F370" s="28"/>
      <c r="G370" s="28"/>
      <c r="H370" s="28"/>
      <c r="I370" s="28"/>
      <c r="J370" s="28"/>
      <c r="K370" s="28"/>
      <c r="L370" s="28"/>
      <c r="M370" s="28"/>
      <c r="N370" s="28"/>
      <c r="O370" s="28"/>
      <c r="P370" s="28"/>
      <c r="Q370" s="28"/>
      <c r="R370" s="28"/>
      <c r="T370" s="28"/>
      <c r="V370" s="28"/>
      <c r="W370" s="28"/>
      <c r="X370" s="28"/>
      <c r="AD370" s="4"/>
      <c r="AE370" s="4"/>
      <c r="AF370" s="4"/>
      <c r="AG370" s="4"/>
      <c r="AH370" s="4"/>
      <c r="AI370" s="4"/>
      <c r="AJ370" s="6"/>
      <c r="AK370" s="4"/>
      <c r="AL370" s="4"/>
    </row>
    <row r="371" spans="2:38" ht="15.75" customHeight="1" x14ac:dyDescent="0.25">
      <c r="B371" s="28"/>
      <c r="C371" s="28"/>
      <c r="D371" s="28"/>
      <c r="E371" s="28"/>
      <c r="F371" s="28"/>
      <c r="G371" s="28"/>
      <c r="H371" s="28"/>
      <c r="I371" s="28"/>
      <c r="J371" s="28"/>
      <c r="K371" s="28"/>
      <c r="L371" s="28"/>
      <c r="M371" s="28"/>
      <c r="N371" s="28"/>
      <c r="O371" s="28"/>
      <c r="P371" s="28"/>
      <c r="Q371" s="28"/>
      <c r="R371" s="28"/>
      <c r="T371" s="28"/>
      <c r="V371" s="28"/>
      <c r="W371" s="28"/>
      <c r="X371" s="28"/>
      <c r="AD371" s="4"/>
      <c r="AE371" s="4"/>
      <c r="AF371" s="4"/>
      <c r="AG371" s="4"/>
      <c r="AH371" s="4"/>
      <c r="AI371" s="4"/>
      <c r="AJ371" s="6"/>
      <c r="AK371" s="4"/>
      <c r="AL371" s="4"/>
    </row>
    <row r="372" spans="2:38" ht="15.75" customHeight="1" x14ac:dyDescent="0.25">
      <c r="B372" s="28"/>
      <c r="C372" s="28"/>
      <c r="D372" s="28"/>
      <c r="E372" s="28"/>
      <c r="F372" s="28"/>
      <c r="G372" s="28"/>
      <c r="H372" s="28"/>
      <c r="I372" s="28"/>
      <c r="J372" s="28"/>
      <c r="K372" s="28"/>
      <c r="L372" s="28"/>
      <c r="M372" s="28"/>
      <c r="N372" s="28"/>
      <c r="O372" s="28"/>
      <c r="P372" s="28"/>
      <c r="Q372" s="28"/>
      <c r="R372" s="28"/>
      <c r="T372" s="28"/>
      <c r="V372" s="28"/>
      <c r="W372" s="28"/>
      <c r="X372" s="28"/>
      <c r="AD372" s="4"/>
      <c r="AE372" s="4"/>
      <c r="AF372" s="4"/>
      <c r="AG372" s="4"/>
      <c r="AH372" s="4"/>
      <c r="AI372" s="4"/>
      <c r="AJ372" s="6"/>
      <c r="AK372" s="4"/>
      <c r="AL372" s="4"/>
    </row>
    <row r="373" spans="2:38" ht="15.75" customHeight="1" x14ac:dyDescent="0.25">
      <c r="B373" s="28"/>
      <c r="C373" s="28"/>
      <c r="D373" s="28"/>
      <c r="E373" s="28"/>
      <c r="F373" s="28"/>
      <c r="G373" s="28"/>
      <c r="H373" s="28"/>
      <c r="I373" s="28"/>
      <c r="J373" s="28"/>
      <c r="K373" s="28"/>
      <c r="L373" s="28"/>
      <c r="M373" s="28"/>
      <c r="N373" s="28"/>
      <c r="O373" s="28"/>
      <c r="P373" s="28"/>
      <c r="Q373" s="28"/>
      <c r="R373" s="28"/>
      <c r="T373" s="28"/>
      <c r="V373" s="28"/>
      <c r="W373" s="28"/>
      <c r="X373" s="28"/>
      <c r="AD373" s="4"/>
      <c r="AE373" s="4"/>
      <c r="AF373" s="4"/>
      <c r="AG373" s="4"/>
      <c r="AH373" s="4"/>
      <c r="AI373" s="4"/>
      <c r="AJ373" s="6"/>
      <c r="AK373" s="4"/>
      <c r="AL373" s="4"/>
    </row>
    <row r="374" spans="2:38" ht="15.75" customHeight="1" x14ac:dyDescent="0.25">
      <c r="B374" s="28"/>
      <c r="C374" s="28"/>
      <c r="D374" s="28"/>
      <c r="E374" s="28"/>
      <c r="F374" s="28"/>
      <c r="G374" s="28"/>
      <c r="H374" s="28"/>
      <c r="I374" s="28"/>
      <c r="J374" s="28"/>
      <c r="K374" s="28"/>
      <c r="L374" s="28"/>
      <c r="M374" s="28"/>
      <c r="N374" s="28"/>
      <c r="O374" s="28"/>
      <c r="P374" s="28"/>
      <c r="Q374" s="28"/>
      <c r="R374" s="28"/>
      <c r="T374" s="28"/>
      <c r="V374" s="28"/>
      <c r="W374" s="28"/>
      <c r="X374" s="28"/>
      <c r="AD374" s="4"/>
      <c r="AE374" s="4"/>
      <c r="AF374" s="4"/>
      <c r="AG374" s="4"/>
      <c r="AH374" s="4"/>
      <c r="AI374" s="4"/>
      <c r="AJ374" s="6"/>
      <c r="AK374" s="4"/>
      <c r="AL374" s="4"/>
    </row>
    <row r="375" spans="2:38" ht="15.75" customHeight="1" x14ac:dyDescent="0.25">
      <c r="B375" s="28"/>
      <c r="C375" s="28"/>
      <c r="D375" s="28"/>
      <c r="E375" s="28"/>
      <c r="F375" s="28"/>
      <c r="G375" s="28"/>
      <c r="H375" s="28"/>
      <c r="I375" s="28"/>
      <c r="J375" s="28"/>
      <c r="K375" s="28"/>
      <c r="L375" s="28"/>
      <c r="M375" s="28"/>
      <c r="N375" s="28"/>
      <c r="O375" s="28"/>
      <c r="P375" s="28"/>
      <c r="Q375" s="28"/>
      <c r="R375" s="28"/>
      <c r="T375" s="28"/>
      <c r="V375" s="28"/>
      <c r="W375" s="28"/>
      <c r="X375" s="28"/>
      <c r="AD375" s="4"/>
      <c r="AE375" s="4"/>
      <c r="AF375" s="4"/>
      <c r="AG375" s="4"/>
      <c r="AH375" s="4"/>
      <c r="AI375" s="4"/>
      <c r="AJ375" s="6"/>
      <c r="AK375" s="4"/>
      <c r="AL375" s="4"/>
    </row>
    <row r="376" spans="2:38" ht="15.75" customHeight="1" x14ac:dyDescent="0.25">
      <c r="B376" s="28"/>
      <c r="C376" s="28"/>
      <c r="D376" s="28"/>
      <c r="E376" s="28"/>
      <c r="F376" s="28"/>
      <c r="G376" s="28"/>
      <c r="H376" s="28"/>
      <c r="I376" s="28"/>
      <c r="J376" s="28"/>
      <c r="K376" s="28"/>
      <c r="L376" s="28"/>
      <c r="M376" s="28"/>
      <c r="N376" s="28"/>
      <c r="O376" s="28"/>
      <c r="P376" s="28"/>
      <c r="Q376" s="28"/>
      <c r="R376" s="28"/>
      <c r="T376" s="28"/>
      <c r="V376" s="28"/>
      <c r="W376" s="28"/>
      <c r="X376" s="28"/>
      <c r="AD376" s="4"/>
      <c r="AE376" s="4"/>
      <c r="AF376" s="4"/>
      <c r="AG376" s="4"/>
      <c r="AH376" s="4"/>
      <c r="AI376" s="4"/>
      <c r="AJ376" s="6"/>
      <c r="AK376" s="4"/>
      <c r="AL376" s="4"/>
    </row>
    <row r="377" spans="2:38" ht="15.75" customHeight="1" x14ac:dyDescent="0.25">
      <c r="B377" s="28"/>
      <c r="C377" s="28"/>
      <c r="D377" s="28"/>
      <c r="E377" s="28"/>
      <c r="F377" s="28"/>
      <c r="G377" s="28"/>
      <c r="H377" s="28"/>
      <c r="I377" s="28"/>
      <c r="J377" s="28"/>
      <c r="K377" s="28"/>
      <c r="L377" s="28"/>
      <c r="M377" s="28"/>
      <c r="N377" s="28"/>
      <c r="O377" s="28"/>
      <c r="P377" s="28"/>
      <c r="Q377" s="28"/>
      <c r="R377" s="28"/>
      <c r="T377" s="28"/>
      <c r="V377" s="28"/>
      <c r="W377" s="28"/>
      <c r="X377" s="28"/>
      <c r="AD377" s="4"/>
      <c r="AE377" s="4"/>
      <c r="AF377" s="4"/>
      <c r="AG377" s="4"/>
      <c r="AH377" s="4"/>
      <c r="AI377" s="4"/>
      <c r="AJ377" s="6"/>
      <c r="AK377" s="4"/>
      <c r="AL377" s="4"/>
    </row>
    <row r="378" spans="2:38" ht="15.75" customHeight="1" x14ac:dyDescent="0.25">
      <c r="B378" s="28"/>
      <c r="C378" s="28"/>
      <c r="D378" s="28"/>
      <c r="E378" s="28"/>
      <c r="F378" s="28"/>
      <c r="G378" s="28"/>
      <c r="H378" s="28"/>
      <c r="I378" s="28"/>
      <c r="J378" s="28"/>
      <c r="K378" s="28"/>
      <c r="L378" s="28"/>
      <c r="M378" s="28"/>
      <c r="N378" s="28"/>
      <c r="O378" s="28"/>
      <c r="P378" s="28"/>
      <c r="Q378" s="28"/>
      <c r="R378" s="28"/>
      <c r="T378" s="28"/>
      <c r="V378" s="28"/>
      <c r="W378" s="28"/>
      <c r="X378" s="28"/>
      <c r="AD378" s="4"/>
      <c r="AE378" s="4"/>
      <c r="AF378" s="4"/>
      <c r="AG378" s="4"/>
      <c r="AH378" s="4"/>
      <c r="AI378" s="4"/>
      <c r="AJ378" s="6"/>
      <c r="AK378" s="4"/>
      <c r="AL378" s="4"/>
    </row>
    <row r="379" spans="2:38" ht="15.75" customHeight="1" x14ac:dyDescent="0.25">
      <c r="B379" s="28"/>
      <c r="C379" s="28"/>
      <c r="D379" s="28"/>
      <c r="E379" s="28"/>
      <c r="F379" s="28"/>
      <c r="G379" s="28"/>
      <c r="H379" s="28"/>
      <c r="I379" s="28"/>
      <c r="J379" s="28"/>
      <c r="K379" s="28"/>
      <c r="L379" s="28"/>
      <c r="M379" s="28"/>
      <c r="N379" s="28"/>
      <c r="O379" s="28"/>
      <c r="P379" s="28"/>
      <c r="Q379" s="28"/>
      <c r="R379" s="28"/>
      <c r="T379" s="28"/>
      <c r="V379" s="28"/>
      <c r="W379" s="28"/>
      <c r="X379" s="28"/>
      <c r="AD379" s="4"/>
      <c r="AE379" s="4"/>
      <c r="AF379" s="4"/>
      <c r="AG379" s="4"/>
      <c r="AH379" s="4"/>
      <c r="AI379" s="4"/>
      <c r="AJ379" s="6"/>
      <c r="AK379" s="4"/>
      <c r="AL379" s="4"/>
    </row>
    <row r="380" spans="2:38" ht="15.75" customHeight="1" x14ac:dyDescent="0.25">
      <c r="B380" s="28"/>
      <c r="C380" s="28"/>
      <c r="D380" s="28"/>
      <c r="E380" s="28"/>
      <c r="F380" s="28"/>
      <c r="G380" s="28"/>
      <c r="H380" s="28"/>
      <c r="I380" s="28"/>
      <c r="J380" s="28"/>
      <c r="K380" s="28"/>
      <c r="L380" s="28"/>
      <c r="M380" s="28"/>
      <c r="N380" s="28"/>
      <c r="O380" s="28"/>
      <c r="P380" s="28"/>
      <c r="Q380" s="28"/>
      <c r="R380" s="28"/>
      <c r="T380" s="28"/>
      <c r="V380" s="28"/>
      <c r="W380" s="28"/>
      <c r="X380" s="28"/>
      <c r="AD380" s="4"/>
      <c r="AE380" s="4"/>
      <c r="AF380" s="4"/>
      <c r="AG380" s="4"/>
      <c r="AH380" s="4"/>
      <c r="AI380" s="4"/>
      <c r="AJ380" s="6"/>
      <c r="AK380" s="4"/>
      <c r="AL380" s="4"/>
    </row>
    <row r="381" spans="2:38" ht="15.75" customHeight="1" x14ac:dyDescent="0.25">
      <c r="B381" s="28"/>
      <c r="C381" s="28"/>
      <c r="D381" s="28"/>
      <c r="E381" s="28"/>
      <c r="F381" s="28"/>
      <c r="G381" s="28"/>
      <c r="H381" s="28"/>
      <c r="I381" s="28"/>
      <c r="J381" s="28"/>
      <c r="K381" s="28"/>
      <c r="L381" s="28"/>
      <c r="M381" s="28"/>
      <c r="N381" s="28"/>
      <c r="O381" s="28"/>
      <c r="P381" s="28"/>
      <c r="Q381" s="28"/>
      <c r="R381" s="28"/>
      <c r="T381" s="28"/>
      <c r="V381" s="28"/>
      <c r="W381" s="28"/>
      <c r="X381" s="28"/>
      <c r="AD381" s="4"/>
      <c r="AE381" s="4"/>
      <c r="AF381" s="4"/>
      <c r="AG381" s="4"/>
      <c r="AH381" s="4"/>
      <c r="AI381" s="4"/>
      <c r="AJ381" s="6"/>
      <c r="AK381" s="4"/>
      <c r="AL381" s="4"/>
    </row>
    <row r="382" spans="2:38" ht="15.75" customHeight="1" x14ac:dyDescent="0.25">
      <c r="B382" s="28"/>
      <c r="C382" s="28"/>
      <c r="D382" s="28"/>
      <c r="E382" s="28"/>
      <c r="F382" s="28"/>
      <c r="G382" s="28"/>
      <c r="H382" s="28"/>
      <c r="I382" s="28"/>
      <c r="J382" s="28"/>
      <c r="K382" s="28"/>
      <c r="L382" s="28"/>
      <c r="M382" s="28"/>
      <c r="N382" s="28"/>
      <c r="O382" s="28"/>
      <c r="P382" s="28"/>
      <c r="Q382" s="28"/>
      <c r="R382" s="28"/>
      <c r="T382" s="28"/>
      <c r="V382" s="28"/>
      <c r="W382" s="28"/>
      <c r="X382" s="28"/>
      <c r="AD382" s="4"/>
      <c r="AE382" s="4"/>
      <c r="AF382" s="4"/>
      <c r="AG382" s="4"/>
      <c r="AH382" s="4"/>
      <c r="AI382" s="4"/>
      <c r="AJ382" s="6"/>
      <c r="AK382" s="4"/>
      <c r="AL382" s="4"/>
    </row>
    <row r="383" spans="2:38" ht="15.75" customHeight="1" x14ac:dyDescent="0.25">
      <c r="B383" s="28"/>
      <c r="C383" s="28"/>
      <c r="D383" s="28"/>
      <c r="E383" s="28"/>
      <c r="F383" s="28"/>
      <c r="G383" s="28"/>
      <c r="H383" s="28"/>
      <c r="I383" s="28"/>
      <c r="J383" s="28"/>
      <c r="K383" s="28"/>
      <c r="L383" s="28"/>
      <c r="M383" s="28"/>
      <c r="N383" s="28"/>
      <c r="O383" s="28"/>
      <c r="P383" s="28"/>
      <c r="Q383" s="28"/>
      <c r="R383" s="28"/>
      <c r="T383" s="28"/>
      <c r="V383" s="28"/>
      <c r="W383" s="28"/>
      <c r="X383" s="28"/>
      <c r="AD383" s="4"/>
      <c r="AE383" s="4"/>
      <c r="AF383" s="4"/>
      <c r="AG383" s="4"/>
      <c r="AH383" s="4"/>
      <c r="AI383" s="4"/>
      <c r="AJ383" s="6"/>
      <c r="AK383" s="4"/>
      <c r="AL383" s="4"/>
    </row>
    <row r="384" spans="2:38" ht="15.75" customHeight="1" x14ac:dyDescent="0.25">
      <c r="B384" s="28"/>
      <c r="C384" s="28"/>
      <c r="D384" s="28"/>
      <c r="E384" s="28"/>
      <c r="F384" s="28"/>
      <c r="G384" s="28"/>
      <c r="H384" s="28"/>
      <c r="I384" s="28"/>
      <c r="J384" s="28"/>
      <c r="K384" s="28"/>
      <c r="L384" s="28"/>
      <c r="M384" s="28"/>
      <c r="N384" s="28"/>
      <c r="O384" s="28"/>
      <c r="P384" s="28"/>
      <c r="Q384" s="28"/>
      <c r="R384" s="28"/>
      <c r="T384" s="28"/>
      <c r="V384" s="28"/>
      <c r="W384" s="28"/>
      <c r="X384" s="28"/>
      <c r="AD384" s="4"/>
      <c r="AE384" s="4"/>
      <c r="AF384" s="4"/>
      <c r="AG384" s="4"/>
      <c r="AH384" s="4"/>
      <c r="AI384" s="4"/>
      <c r="AJ384" s="6"/>
      <c r="AK384" s="4"/>
      <c r="AL384" s="4"/>
    </row>
    <row r="385" spans="2:38" ht="15.75" customHeight="1" x14ac:dyDescent="0.25">
      <c r="B385" s="28"/>
      <c r="C385" s="28"/>
      <c r="D385" s="28"/>
      <c r="E385" s="28"/>
      <c r="F385" s="28"/>
      <c r="G385" s="28"/>
      <c r="H385" s="28"/>
      <c r="I385" s="28"/>
      <c r="J385" s="28"/>
      <c r="K385" s="28"/>
      <c r="L385" s="28"/>
      <c r="M385" s="28"/>
      <c r="N385" s="28"/>
      <c r="O385" s="28"/>
      <c r="P385" s="28"/>
      <c r="Q385" s="28"/>
      <c r="R385" s="28"/>
      <c r="T385" s="28"/>
      <c r="V385" s="28"/>
      <c r="W385" s="28"/>
      <c r="X385" s="28"/>
      <c r="AD385" s="4"/>
      <c r="AE385" s="4"/>
      <c r="AF385" s="4"/>
      <c r="AG385" s="4"/>
      <c r="AH385" s="4"/>
      <c r="AI385" s="4"/>
      <c r="AJ385" s="6"/>
      <c r="AK385" s="4"/>
      <c r="AL385" s="4"/>
    </row>
    <row r="386" spans="2:38" ht="15.75" customHeight="1" x14ac:dyDescent="0.25">
      <c r="B386" s="28"/>
      <c r="C386" s="28"/>
      <c r="D386" s="28"/>
      <c r="E386" s="28"/>
      <c r="F386" s="28"/>
      <c r="G386" s="28"/>
      <c r="H386" s="28"/>
      <c r="I386" s="28"/>
      <c r="J386" s="28"/>
      <c r="K386" s="28"/>
      <c r="L386" s="28"/>
      <c r="M386" s="28"/>
      <c r="N386" s="28"/>
      <c r="O386" s="28"/>
      <c r="P386" s="28"/>
      <c r="Q386" s="28"/>
      <c r="R386" s="28"/>
      <c r="T386" s="28"/>
      <c r="V386" s="28"/>
      <c r="W386" s="28"/>
      <c r="X386" s="28"/>
      <c r="AD386" s="4"/>
      <c r="AE386" s="4"/>
      <c r="AF386" s="4"/>
      <c r="AG386" s="4"/>
      <c r="AH386" s="4"/>
      <c r="AI386" s="4"/>
      <c r="AJ386" s="6"/>
      <c r="AK386" s="4"/>
      <c r="AL386" s="4"/>
    </row>
    <row r="387" spans="2:38" ht="15.75" customHeight="1" x14ac:dyDescent="0.25">
      <c r="B387" s="28"/>
      <c r="C387" s="28"/>
      <c r="D387" s="28"/>
      <c r="E387" s="28"/>
      <c r="F387" s="28"/>
      <c r="G387" s="28"/>
      <c r="H387" s="28"/>
      <c r="I387" s="28"/>
      <c r="J387" s="28"/>
      <c r="K387" s="28"/>
      <c r="L387" s="28"/>
      <c r="M387" s="28"/>
      <c r="N387" s="28"/>
      <c r="O387" s="28"/>
      <c r="P387" s="28"/>
      <c r="Q387" s="28"/>
      <c r="R387" s="28"/>
      <c r="T387" s="28"/>
      <c r="V387" s="28"/>
      <c r="W387" s="28"/>
      <c r="X387" s="28"/>
      <c r="AD387" s="4"/>
      <c r="AE387" s="4"/>
      <c r="AF387" s="4"/>
      <c r="AG387" s="4"/>
      <c r="AH387" s="4"/>
      <c r="AI387" s="4"/>
      <c r="AJ387" s="6"/>
      <c r="AK387" s="4"/>
      <c r="AL387" s="4"/>
    </row>
    <row r="388" spans="2:38" ht="15.75" customHeight="1" x14ac:dyDescent="0.25">
      <c r="B388" s="28"/>
      <c r="C388" s="28"/>
      <c r="D388" s="28"/>
      <c r="E388" s="28"/>
      <c r="F388" s="28"/>
      <c r="G388" s="28"/>
      <c r="H388" s="28"/>
      <c r="I388" s="28"/>
      <c r="J388" s="28"/>
      <c r="K388" s="28"/>
      <c r="L388" s="28"/>
      <c r="M388" s="28"/>
      <c r="N388" s="28"/>
      <c r="O388" s="28"/>
      <c r="P388" s="28"/>
      <c r="Q388" s="28"/>
      <c r="R388" s="28"/>
      <c r="T388" s="28"/>
      <c r="V388" s="28"/>
      <c r="W388" s="28"/>
      <c r="X388" s="28"/>
      <c r="AD388" s="4"/>
      <c r="AE388" s="4"/>
      <c r="AF388" s="4"/>
      <c r="AG388" s="4"/>
      <c r="AH388" s="4"/>
      <c r="AI388" s="4"/>
      <c r="AJ388" s="6"/>
      <c r="AK388" s="4"/>
      <c r="AL388" s="4"/>
    </row>
    <row r="389" spans="2:38" ht="15.75" customHeight="1" x14ac:dyDescent="0.25">
      <c r="B389" s="28"/>
      <c r="C389" s="28"/>
      <c r="D389" s="28"/>
      <c r="E389" s="28"/>
      <c r="F389" s="28"/>
      <c r="G389" s="28"/>
      <c r="H389" s="28"/>
      <c r="I389" s="28"/>
      <c r="J389" s="28"/>
      <c r="K389" s="28"/>
      <c r="L389" s="28"/>
      <c r="M389" s="28"/>
      <c r="N389" s="28"/>
      <c r="O389" s="28"/>
      <c r="P389" s="28"/>
      <c r="Q389" s="28"/>
      <c r="R389" s="28"/>
      <c r="T389" s="28"/>
      <c r="V389" s="28"/>
      <c r="W389" s="28"/>
      <c r="X389" s="28"/>
      <c r="AD389" s="4"/>
      <c r="AE389" s="4"/>
      <c r="AF389" s="4"/>
      <c r="AG389" s="4"/>
      <c r="AH389" s="4"/>
      <c r="AI389" s="4"/>
      <c r="AJ389" s="6"/>
      <c r="AK389" s="4"/>
      <c r="AL389" s="4"/>
    </row>
    <row r="390" spans="2:38" ht="15.75" customHeight="1" x14ac:dyDescent="0.25">
      <c r="B390" s="28"/>
      <c r="C390" s="28"/>
      <c r="D390" s="28"/>
      <c r="E390" s="28"/>
      <c r="F390" s="28"/>
      <c r="G390" s="28"/>
      <c r="H390" s="28"/>
      <c r="I390" s="28"/>
      <c r="J390" s="28"/>
      <c r="K390" s="28"/>
      <c r="L390" s="28"/>
      <c r="M390" s="28"/>
      <c r="N390" s="28"/>
      <c r="O390" s="28"/>
      <c r="P390" s="28"/>
      <c r="Q390" s="28"/>
      <c r="R390" s="28"/>
      <c r="T390" s="28"/>
      <c r="V390" s="28"/>
      <c r="W390" s="28"/>
      <c r="X390" s="28"/>
      <c r="AD390" s="4"/>
      <c r="AE390" s="4"/>
      <c r="AF390" s="4"/>
      <c r="AG390" s="4"/>
      <c r="AH390" s="4"/>
      <c r="AI390" s="4"/>
      <c r="AJ390" s="6"/>
      <c r="AK390" s="4"/>
      <c r="AL390" s="4"/>
    </row>
    <row r="391" spans="2:38" ht="15.75" customHeight="1" x14ac:dyDescent="0.25">
      <c r="B391" s="28"/>
      <c r="C391" s="28"/>
      <c r="D391" s="28"/>
      <c r="E391" s="28"/>
      <c r="F391" s="28"/>
      <c r="G391" s="28"/>
      <c r="H391" s="28"/>
      <c r="I391" s="28"/>
      <c r="J391" s="28"/>
      <c r="K391" s="28"/>
      <c r="L391" s="28"/>
      <c r="M391" s="28"/>
      <c r="N391" s="28"/>
      <c r="O391" s="28"/>
      <c r="P391" s="28"/>
      <c r="Q391" s="28"/>
      <c r="R391" s="28"/>
      <c r="T391" s="28"/>
      <c r="V391" s="28"/>
      <c r="W391" s="28"/>
      <c r="X391" s="28"/>
      <c r="AD391" s="4"/>
      <c r="AE391" s="4"/>
      <c r="AF391" s="4"/>
      <c r="AG391" s="4"/>
      <c r="AH391" s="4"/>
      <c r="AI391" s="4"/>
      <c r="AJ391" s="6"/>
      <c r="AK391" s="4"/>
      <c r="AL391" s="4"/>
    </row>
    <row r="392" spans="2:38" ht="15.75" customHeight="1" x14ac:dyDescent="0.25">
      <c r="B392" s="28"/>
      <c r="C392" s="28"/>
      <c r="D392" s="28"/>
      <c r="E392" s="28"/>
      <c r="F392" s="28"/>
      <c r="G392" s="28"/>
      <c r="H392" s="28"/>
      <c r="I392" s="28"/>
      <c r="J392" s="28"/>
      <c r="K392" s="28"/>
      <c r="L392" s="28"/>
      <c r="M392" s="28"/>
      <c r="N392" s="28"/>
      <c r="O392" s="28"/>
      <c r="P392" s="28"/>
      <c r="Q392" s="28"/>
      <c r="R392" s="28"/>
      <c r="T392" s="28"/>
      <c r="V392" s="28"/>
      <c r="W392" s="28"/>
      <c r="X392" s="28"/>
      <c r="AD392" s="4"/>
      <c r="AE392" s="4"/>
      <c r="AF392" s="4"/>
      <c r="AG392" s="4"/>
      <c r="AH392" s="4"/>
      <c r="AI392" s="4"/>
      <c r="AJ392" s="6"/>
      <c r="AK392" s="4"/>
      <c r="AL392" s="4"/>
    </row>
    <row r="393" spans="2:38" ht="15.75" customHeight="1" x14ac:dyDescent="0.25">
      <c r="B393" s="28"/>
      <c r="C393" s="28"/>
      <c r="D393" s="28"/>
      <c r="E393" s="28"/>
      <c r="F393" s="28"/>
      <c r="G393" s="28"/>
      <c r="H393" s="28"/>
      <c r="I393" s="28"/>
      <c r="J393" s="28"/>
      <c r="K393" s="28"/>
      <c r="L393" s="28"/>
      <c r="M393" s="28"/>
      <c r="N393" s="28"/>
      <c r="O393" s="28"/>
      <c r="P393" s="28"/>
      <c r="Q393" s="28"/>
      <c r="R393" s="28"/>
      <c r="T393" s="28"/>
      <c r="V393" s="28"/>
      <c r="W393" s="28"/>
      <c r="X393" s="28"/>
      <c r="AD393" s="4"/>
      <c r="AE393" s="4"/>
      <c r="AF393" s="4"/>
      <c r="AG393" s="4"/>
      <c r="AH393" s="4"/>
      <c r="AI393" s="4"/>
      <c r="AJ393" s="6"/>
      <c r="AK393" s="4"/>
      <c r="AL393" s="4"/>
    </row>
    <row r="394" spans="2:38" ht="15.75" customHeight="1" x14ac:dyDescent="0.25">
      <c r="B394" s="28"/>
      <c r="C394" s="28"/>
      <c r="D394" s="28"/>
      <c r="E394" s="28"/>
      <c r="F394" s="28"/>
      <c r="G394" s="28"/>
      <c r="H394" s="28"/>
      <c r="I394" s="28"/>
      <c r="J394" s="28"/>
      <c r="K394" s="28"/>
      <c r="L394" s="28"/>
      <c r="M394" s="28"/>
      <c r="N394" s="28"/>
      <c r="O394" s="28"/>
      <c r="P394" s="28"/>
      <c r="Q394" s="28"/>
      <c r="R394" s="28"/>
      <c r="T394" s="28"/>
      <c r="V394" s="28"/>
      <c r="W394" s="28"/>
      <c r="X394" s="28"/>
      <c r="AD394" s="4"/>
      <c r="AE394" s="4"/>
      <c r="AF394" s="4"/>
      <c r="AG394" s="4"/>
      <c r="AH394" s="4"/>
      <c r="AI394" s="4"/>
      <c r="AJ394" s="6"/>
      <c r="AK394" s="4"/>
      <c r="AL394" s="4"/>
    </row>
    <row r="395" spans="2:38" ht="15.75" customHeight="1" x14ac:dyDescent="0.25">
      <c r="B395" s="28"/>
      <c r="C395" s="28"/>
      <c r="D395" s="28"/>
      <c r="E395" s="28"/>
      <c r="F395" s="28"/>
      <c r="G395" s="28"/>
      <c r="H395" s="28"/>
      <c r="I395" s="28"/>
      <c r="J395" s="28"/>
      <c r="K395" s="28"/>
      <c r="L395" s="28"/>
      <c r="M395" s="28"/>
      <c r="N395" s="28"/>
      <c r="O395" s="28"/>
      <c r="P395" s="28"/>
      <c r="Q395" s="28"/>
      <c r="R395" s="28"/>
      <c r="T395" s="28"/>
      <c r="V395" s="28"/>
      <c r="W395" s="28"/>
      <c r="X395" s="28"/>
      <c r="AD395" s="4"/>
      <c r="AE395" s="4"/>
      <c r="AF395" s="4"/>
      <c r="AG395" s="4"/>
      <c r="AH395" s="4"/>
      <c r="AI395" s="4"/>
      <c r="AJ395" s="6"/>
      <c r="AK395" s="4"/>
      <c r="AL395" s="4"/>
    </row>
    <row r="396" spans="2:38" ht="15.75" customHeight="1" x14ac:dyDescent="0.25">
      <c r="B396" s="28"/>
      <c r="C396" s="28"/>
      <c r="D396" s="28"/>
      <c r="E396" s="28"/>
      <c r="F396" s="28"/>
      <c r="G396" s="28"/>
      <c r="H396" s="28"/>
      <c r="I396" s="28"/>
      <c r="J396" s="28"/>
      <c r="K396" s="28"/>
      <c r="L396" s="28"/>
      <c r="M396" s="28"/>
      <c r="N396" s="28"/>
      <c r="O396" s="28"/>
      <c r="P396" s="28"/>
      <c r="Q396" s="28"/>
      <c r="R396" s="28"/>
      <c r="T396" s="28"/>
      <c r="V396" s="28"/>
      <c r="W396" s="28"/>
      <c r="X396" s="28"/>
      <c r="AD396" s="4"/>
      <c r="AE396" s="4"/>
      <c r="AF396" s="4"/>
      <c r="AG396" s="4"/>
      <c r="AH396" s="4"/>
      <c r="AI396" s="4"/>
      <c r="AJ396" s="6"/>
      <c r="AK396" s="4"/>
      <c r="AL396" s="4"/>
    </row>
    <row r="397" spans="2:38" ht="15.75" customHeight="1" x14ac:dyDescent="0.25">
      <c r="B397" s="28"/>
      <c r="C397" s="28"/>
      <c r="D397" s="28"/>
      <c r="E397" s="28"/>
      <c r="F397" s="28"/>
      <c r="G397" s="28"/>
      <c r="H397" s="28"/>
      <c r="I397" s="28"/>
      <c r="J397" s="28"/>
      <c r="K397" s="28"/>
      <c r="L397" s="28"/>
      <c r="M397" s="28"/>
      <c r="N397" s="28"/>
      <c r="O397" s="28"/>
      <c r="P397" s="28"/>
      <c r="Q397" s="28"/>
      <c r="R397" s="28"/>
      <c r="T397" s="28"/>
      <c r="V397" s="28"/>
      <c r="W397" s="28"/>
      <c r="X397" s="28"/>
      <c r="AD397" s="4"/>
      <c r="AE397" s="4"/>
      <c r="AF397" s="4"/>
      <c r="AG397" s="4"/>
      <c r="AH397" s="4"/>
      <c r="AI397" s="4"/>
      <c r="AJ397" s="6"/>
      <c r="AK397" s="4"/>
      <c r="AL397" s="4"/>
    </row>
    <row r="398" spans="2:38" ht="15.75" customHeight="1" x14ac:dyDescent="0.25">
      <c r="B398" s="28"/>
      <c r="C398" s="28"/>
      <c r="D398" s="28"/>
      <c r="E398" s="28"/>
      <c r="F398" s="28"/>
      <c r="G398" s="28"/>
      <c r="H398" s="28"/>
      <c r="I398" s="28"/>
      <c r="J398" s="28"/>
      <c r="K398" s="28"/>
      <c r="L398" s="28"/>
      <c r="M398" s="28"/>
      <c r="N398" s="28"/>
      <c r="O398" s="28"/>
      <c r="P398" s="28"/>
      <c r="Q398" s="28"/>
      <c r="R398" s="28"/>
      <c r="T398" s="28"/>
      <c r="V398" s="28"/>
      <c r="W398" s="28"/>
      <c r="X398" s="28"/>
      <c r="AD398" s="4"/>
      <c r="AE398" s="4"/>
      <c r="AF398" s="4"/>
      <c r="AG398" s="4"/>
      <c r="AH398" s="4"/>
      <c r="AI398" s="4"/>
      <c r="AJ398" s="6"/>
      <c r="AK398" s="4"/>
      <c r="AL398" s="4"/>
    </row>
    <row r="399" spans="2:38" ht="15.75" customHeight="1" x14ac:dyDescent="0.25">
      <c r="B399" s="28"/>
      <c r="C399" s="28"/>
      <c r="D399" s="28"/>
      <c r="E399" s="28"/>
      <c r="F399" s="28"/>
      <c r="G399" s="28"/>
      <c r="H399" s="28"/>
      <c r="I399" s="28"/>
      <c r="J399" s="28"/>
      <c r="K399" s="28"/>
      <c r="L399" s="28"/>
      <c r="M399" s="28"/>
      <c r="N399" s="28"/>
      <c r="O399" s="28"/>
      <c r="P399" s="28"/>
      <c r="Q399" s="28"/>
      <c r="R399" s="28"/>
      <c r="T399" s="28"/>
      <c r="V399" s="28"/>
      <c r="W399" s="28"/>
      <c r="X399" s="28"/>
      <c r="AD399" s="4"/>
      <c r="AE399" s="4"/>
      <c r="AF399" s="4"/>
      <c r="AG399" s="4"/>
      <c r="AH399" s="4"/>
      <c r="AI399" s="4"/>
      <c r="AJ399" s="6"/>
      <c r="AK399" s="4"/>
      <c r="AL399" s="4"/>
    </row>
    <row r="400" spans="2:38" ht="15.75" customHeight="1" x14ac:dyDescent="0.25">
      <c r="B400" s="28"/>
      <c r="C400" s="28"/>
      <c r="D400" s="28"/>
      <c r="E400" s="28"/>
      <c r="F400" s="28"/>
      <c r="G400" s="28"/>
      <c r="H400" s="28"/>
      <c r="I400" s="28"/>
      <c r="J400" s="28"/>
      <c r="K400" s="28"/>
      <c r="L400" s="28"/>
      <c r="M400" s="28"/>
      <c r="N400" s="28"/>
      <c r="O400" s="28"/>
      <c r="P400" s="28"/>
      <c r="Q400" s="28"/>
      <c r="R400" s="28"/>
      <c r="T400" s="28"/>
      <c r="V400" s="28"/>
      <c r="W400" s="28"/>
      <c r="X400" s="28"/>
      <c r="AD400" s="4"/>
      <c r="AE400" s="4"/>
      <c r="AF400" s="4"/>
      <c r="AG400" s="4"/>
      <c r="AH400" s="4"/>
      <c r="AI400" s="4"/>
      <c r="AJ400" s="6"/>
      <c r="AK400" s="4"/>
      <c r="AL400" s="4"/>
    </row>
    <row r="401" spans="2:38" ht="15.75" customHeight="1" x14ac:dyDescent="0.25">
      <c r="B401" s="28"/>
      <c r="C401" s="28"/>
      <c r="D401" s="28"/>
      <c r="E401" s="28"/>
      <c r="F401" s="28"/>
      <c r="G401" s="28"/>
      <c r="H401" s="28"/>
      <c r="I401" s="28"/>
      <c r="J401" s="28"/>
      <c r="K401" s="28"/>
      <c r="L401" s="28"/>
      <c r="M401" s="28"/>
      <c r="N401" s="28"/>
      <c r="O401" s="28"/>
      <c r="P401" s="28"/>
      <c r="Q401" s="28"/>
      <c r="R401" s="28"/>
      <c r="T401" s="28"/>
      <c r="V401" s="28"/>
      <c r="W401" s="28"/>
      <c r="X401" s="28"/>
      <c r="AD401" s="4"/>
      <c r="AE401" s="4"/>
      <c r="AF401" s="4"/>
      <c r="AG401" s="4"/>
      <c r="AH401" s="4"/>
      <c r="AI401" s="4"/>
      <c r="AJ401" s="6"/>
      <c r="AK401" s="4"/>
      <c r="AL401" s="4"/>
    </row>
    <row r="402" spans="2:38" ht="15.75" customHeight="1" x14ac:dyDescent="0.25"/>
    <row r="403" spans="2:38" ht="15.75" customHeight="1" x14ac:dyDescent="0.25"/>
    <row r="404" spans="2:38" ht="15.75" customHeight="1" x14ac:dyDescent="0.25"/>
    <row r="405" spans="2:38" ht="15.75" customHeight="1" x14ac:dyDescent="0.25"/>
    <row r="406" spans="2:38" ht="15.75" customHeight="1" x14ac:dyDescent="0.25"/>
    <row r="407" spans="2:38" ht="15.75" customHeight="1" x14ac:dyDescent="0.25"/>
    <row r="408" spans="2:38" ht="15.75" customHeight="1" x14ac:dyDescent="0.25"/>
    <row r="409" spans="2:38" ht="15.75" customHeight="1" x14ac:dyDescent="0.25"/>
    <row r="410" spans="2:38" ht="15.75" customHeight="1" x14ac:dyDescent="0.25"/>
    <row r="411" spans="2:38" ht="15.75" customHeight="1" x14ac:dyDescent="0.25"/>
    <row r="412" spans="2:38" ht="15.75" customHeight="1" x14ac:dyDescent="0.25"/>
    <row r="413" spans="2:38" ht="15.75" customHeight="1" x14ac:dyDescent="0.25"/>
    <row r="414" spans="2:38" ht="15.75" customHeight="1" x14ac:dyDescent="0.25"/>
    <row r="415" spans="2:38" ht="15.75" customHeight="1" x14ac:dyDescent="0.25"/>
    <row r="416" spans="2:38"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01">
    <mergeCell ref="Y74:Y75"/>
    <mergeCell ref="Y34:Y35"/>
    <mergeCell ref="AB74:AB75"/>
    <mergeCell ref="U74:V74"/>
    <mergeCell ref="W74:X74"/>
    <mergeCell ref="L20:L24"/>
    <mergeCell ref="W50:X50"/>
    <mergeCell ref="L60:L64"/>
    <mergeCell ref="AB58:AB59"/>
    <mergeCell ref="W34:X34"/>
    <mergeCell ref="U66:V66"/>
    <mergeCell ref="D66:T66"/>
    <mergeCell ref="U34:V34"/>
    <mergeCell ref="D34:T34"/>
    <mergeCell ref="W26:X26"/>
    <mergeCell ref="D26:T26"/>
    <mergeCell ref="A25:W25"/>
    <mergeCell ref="L28:L32"/>
    <mergeCell ref="U26:V26"/>
    <mergeCell ref="A33:W33"/>
    <mergeCell ref="B58:B59"/>
    <mergeCell ref="A28:A32"/>
    <mergeCell ref="A26:A27"/>
    <mergeCell ref="U42:V42"/>
    <mergeCell ref="Y58:Y59"/>
    <mergeCell ref="AC58:AC59"/>
    <mergeCell ref="Y26:Y27"/>
    <mergeCell ref="A36:A40"/>
    <mergeCell ref="A49:W49"/>
    <mergeCell ref="D50:T50"/>
    <mergeCell ref="D42:T42"/>
    <mergeCell ref="A41:W41"/>
    <mergeCell ref="A42:A43"/>
    <mergeCell ref="A44:A48"/>
    <mergeCell ref="AC50:AC51"/>
    <mergeCell ref="AC42:AC43"/>
    <mergeCell ref="U50:V50"/>
    <mergeCell ref="AB50:AB51"/>
    <mergeCell ref="Y50:Y51"/>
    <mergeCell ref="L52:L56"/>
    <mergeCell ref="L36:L40"/>
    <mergeCell ref="L44:L48"/>
    <mergeCell ref="AB42:AB43"/>
    <mergeCell ref="AB34:AB35"/>
    <mergeCell ref="W42:X42"/>
    <mergeCell ref="Y42:Y43"/>
    <mergeCell ref="AB146:AB147"/>
    <mergeCell ref="AC146:AC147"/>
    <mergeCell ref="AB154:AB155"/>
    <mergeCell ref="AC154:AC155"/>
    <mergeCell ref="AC34:AC35"/>
    <mergeCell ref="AC26:AC27"/>
    <mergeCell ref="AB26:AB27"/>
    <mergeCell ref="AB2:AB3"/>
    <mergeCell ref="AC2:AC3"/>
    <mergeCell ref="AC10:AC11"/>
    <mergeCell ref="AB10:AB11"/>
    <mergeCell ref="AC18:AC19"/>
    <mergeCell ref="AB18:AB19"/>
    <mergeCell ref="AC194:AC195"/>
    <mergeCell ref="AB186:AB187"/>
    <mergeCell ref="A185:W185"/>
    <mergeCell ref="D186:T186"/>
    <mergeCell ref="A186:A187"/>
    <mergeCell ref="C186:C187"/>
    <mergeCell ref="B186:B187"/>
    <mergeCell ref="Y186:Y187"/>
    <mergeCell ref="W186:X186"/>
    <mergeCell ref="Y194:Y195"/>
    <mergeCell ref="W194:X194"/>
    <mergeCell ref="A193:W193"/>
    <mergeCell ref="A178:A179"/>
    <mergeCell ref="B178:B179"/>
    <mergeCell ref="C178:C179"/>
    <mergeCell ref="A180:A184"/>
    <mergeCell ref="A188:A192"/>
    <mergeCell ref="D178:T178"/>
    <mergeCell ref="AB98:AB99"/>
    <mergeCell ref="AC98:AC99"/>
    <mergeCell ref="AB106:AB107"/>
    <mergeCell ref="AC106:AC107"/>
    <mergeCell ref="AC114:AC115"/>
    <mergeCell ref="B170:B171"/>
    <mergeCell ref="A170:A171"/>
    <mergeCell ref="A177:W177"/>
    <mergeCell ref="AB170:AB171"/>
    <mergeCell ref="D170:T170"/>
    <mergeCell ref="Y170:Y171"/>
    <mergeCell ref="AC170:AC171"/>
    <mergeCell ref="AB162:AB163"/>
    <mergeCell ref="AC162:AC163"/>
    <mergeCell ref="AB130:AB131"/>
    <mergeCell ref="AC130:AC131"/>
    <mergeCell ref="AB138:AB139"/>
    <mergeCell ref="AC138:AC139"/>
    <mergeCell ref="AB178:AB179"/>
    <mergeCell ref="Y178:Y179"/>
    <mergeCell ref="U170:V170"/>
    <mergeCell ref="W170:X170"/>
    <mergeCell ref="U194:V194"/>
    <mergeCell ref="U186:V186"/>
    <mergeCell ref="D194:T194"/>
    <mergeCell ref="L172:L176"/>
    <mergeCell ref="L188:L192"/>
    <mergeCell ref="L180:L184"/>
    <mergeCell ref="AB194:AB195"/>
    <mergeCell ref="A146:A147"/>
    <mergeCell ref="A201:W201"/>
    <mergeCell ref="A196:A200"/>
    <mergeCell ref="C194:C195"/>
    <mergeCell ref="B194:B195"/>
    <mergeCell ref="A194:A195"/>
    <mergeCell ref="A169:W169"/>
    <mergeCell ref="L196:L200"/>
    <mergeCell ref="A100:A104"/>
    <mergeCell ref="L100:L104"/>
    <mergeCell ref="W122:X122"/>
    <mergeCell ref="U106:V106"/>
    <mergeCell ref="A148:A152"/>
    <mergeCell ref="A130:A131"/>
    <mergeCell ref="A132:A136"/>
    <mergeCell ref="B130:B131"/>
    <mergeCell ref="B138:B139"/>
    <mergeCell ref="D162:T162"/>
    <mergeCell ref="A162:A163"/>
    <mergeCell ref="B162:B163"/>
    <mergeCell ref="D154:T154"/>
    <mergeCell ref="W178:X178"/>
    <mergeCell ref="U178:V178"/>
    <mergeCell ref="A172:A176"/>
    <mergeCell ref="D130:T130"/>
    <mergeCell ref="A137:W137"/>
    <mergeCell ref="W130:X130"/>
    <mergeCell ref="Y130:Y131"/>
    <mergeCell ref="U130:V130"/>
    <mergeCell ref="W138:X138"/>
    <mergeCell ref="Y138:Y139"/>
    <mergeCell ref="C114:C115"/>
    <mergeCell ref="AB114:AB115"/>
    <mergeCell ref="Y114:Y115"/>
    <mergeCell ref="A124:A128"/>
    <mergeCell ref="AC186:AC187"/>
    <mergeCell ref="AC178:AC179"/>
    <mergeCell ref="Y162:Y163"/>
    <mergeCell ref="W162:X162"/>
    <mergeCell ref="W146:X146"/>
    <mergeCell ref="Y146:Y147"/>
    <mergeCell ref="W154:X154"/>
    <mergeCell ref="U154:V154"/>
    <mergeCell ref="U122:V122"/>
    <mergeCell ref="U162:V162"/>
    <mergeCell ref="Y154:Y155"/>
    <mergeCell ref="A153:W153"/>
    <mergeCell ref="A154:A155"/>
    <mergeCell ref="A161:W161"/>
    <mergeCell ref="Y122:Y123"/>
    <mergeCell ref="AB122:AB123"/>
    <mergeCell ref="AC122:AC123"/>
    <mergeCell ref="L164:L168"/>
    <mergeCell ref="L148:L152"/>
    <mergeCell ref="L156:L160"/>
    <mergeCell ref="L124:L128"/>
    <mergeCell ref="L132:L136"/>
    <mergeCell ref="L140:L144"/>
    <mergeCell ref="A129:W129"/>
    <mergeCell ref="D122:T122"/>
    <mergeCell ref="A121:W121"/>
    <mergeCell ref="A116:A120"/>
    <mergeCell ref="A98:A99"/>
    <mergeCell ref="A84:A88"/>
    <mergeCell ref="A89:W89"/>
    <mergeCell ref="L84:L88"/>
    <mergeCell ref="U114:V114"/>
    <mergeCell ref="A113:W113"/>
    <mergeCell ref="D114:T114"/>
    <mergeCell ref="W114:X114"/>
    <mergeCell ref="B114:B115"/>
    <mergeCell ref="A114:A115"/>
    <mergeCell ref="D106:T106"/>
    <mergeCell ref="A105:W105"/>
    <mergeCell ref="W106:X106"/>
    <mergeCell ref="A122:A123"/>
    <mergeCell ref="L116:L120"/>
    <mergeCell ref="L108:L112"/>
    <mergeCell ref="C82:C83"/>
    <mergeCell ref="A81:W81"/>
    <mergeCell ref="A97:W97"/>
    <mergeCell ref="B90:B91"/>
    <mergeCell ref="A92:A96"/>
    <mergeCell ref="A82:A83"/>
    <mergeCell ref="A90:A91"/>
    <mergeCell ref="C98:C99"/>
    <mergeCell ref="B98:B99"/>
    <mergeCell ref="W98:X98"/>
    <mergeCell ref="W90:X90"/>
    <mergeCell ref="Y90:Y91"/>
    <mergeCell ref="Y82:Y83"/>
    <mergeCell ref="W82:X82"/>
    <mergeCell ref="AB82:AB83"/>
    <mergeCell ref="AC82:AC83"/>
    <mergeCell ref="Y98:Y99"/>
    <mergeCell ref="D82:T82"/>
    <mergeCell ref="U82:V82"/>
    <mergeCell ref="U98:V98"/>
    <mergeCell ref="U90:V90"/>
    <mergeCell ref="L92:L96"/>
    <mergeCell ref="D98:T98"/>
    <mergeCell ref="B50:B51"/>
    <mergeCell ref="A50:A51"/>
    <mergeCell ref="A58:A59"/>
    <mergeCell ref="A52:A56"/>
    <mergeCell ref="A66:A67"/>
    <mergeCell ref="A60:A64"/>
    <mergeCell ref="A68:A72"/>
    <mergeCell ref="B106:B107"/>
    <mergeCell ref="B10:B11"/>
    <mergeCell ref="A34:A35"/>
    <mergeCell ref="A76:A80"/>
    <mergeCell ref="B74:B75"/>
    <mergeCell ref="A74:A75"/>
    <mergeCell ref="B66:B67"/>
    <mergeCell ref="B82:B83"/>
    <mergeCell ref="A20:A24"/>
    <mergeCell ref="A10:A11"/>
    <mergeCell ref="A4:A8"/>
    <mergeCell ref="A12:A16"/>
    <mergeCell ref="B2:B3"/>
    <mergeCell ref="A2:A3"/>
    <mergeCell ref="B26:B27"/>
    <mergeCell ref="B42:B43"/>
    <mergeCell ref="B34:B35"/>
    <mergeCell ref="B18:B19"/>
    <mergeCell ref="C26:C27"/>
    <mergeCell ref="A140:A144"/>
    <mergeCell ref="A138:A139"/>
    <mergeCell ref="B122:B123"/>
    <mergeCell ref="C170:C171"/>
    <mergeCell ref="A156:A160"/>
    <mergeCell ref="B146:B147"/>
    <mergeCell ref="A164:A168"/>
    <mergeCell ref="C146:C147"/>
    <mergeCell ref="B154:B155"/>
    <mergeCell ref="C58:C59"/>
    <mergeCell ref="C50:C51"/>
    <mergeCell ref="C42:C43"/>
    <mergeCell ref="C34:C35"/>
    <mergeCell ref="C162:C163"/>
    <mergeCell ref="C154:C155"/>
    <mergeCell ref="C66:C67"/>
    <mergeCell ref="C130:C131"/>
    <mergeCell ref="C138:C139"/>
    <mergeCell ref="C106:C107"/>
    <mergeCell ref="C122:C123"/>
    <mergeCell ref="A73:W73"/>
    <mergeCell ref="D74:T74"/>
    <mergeCell ref="A108:A112"/>
    <mergeCell ref="A17:W17"/>
    <mergeCell ref="W2:X2"/>
    <mergeCell ref="Y2:Y3"/>
    <mergeCell ref="D2:T2"/>
    <mergeCell ref="C2:C3"/>
    <mergeCell ref="L4:L8"/>
    <mergeCell ref="U2:V2"/>
    <mergeCell ref="D1:Y1"/>
    <mergeCell ref="Y18:Y19"/>
    <mergeCell ref="U10:V10"/>
    <mergeCell ref="W10:X10"/>
    <mergeCell ref="D10:T10"/>
    <mergeCell ref="A9:W9"/>
    <mergeCell ref="Y10:Y11"/>
    <mergeCell ref="C10:C11"/>
    <mergeCell ref="L12:L16"/>
    <mergeCell ref="C18:C19"/>
    <mergeCell ref="A18:A19"/>
    <mergeCell ref="U18:V18"/>
    <mergeCell ref="W18:X18"/>
    <mergeCell ref="D18:T18"/>
    <mergeCell ref="AC74:AC75"/>
    <mergeCell ref="D58:T58"/>
    <mergeCell ref="A57:W57"/>
    <mergeCell ref="W58:X58"/>
    <mergeCell ref="A65:W65"/>
    <mergeCell ref="L68:L72"/>
    <mergeCell ref="U58:V58"/>
    <mergeCell ref="D146:T146"/>
    <mergeCell ref="D138:T138"/>
    <mergeCell ref="U138:V138"/>
    <mergeCell ref="U146:V146"/>
    <mergeCell ref="A145:W145"/>
    <mergeCell ref="AC66:AC67"/>
    <mergeCell ref="A106:A107"/>
    <mergeCell ref="C74:C75"/>
    <mergeCell ref="L76:L80"/>
    <mergeCell ref="W66:X66"/>
    <mergeCell ref="Y66:Y67"/>
    <mergeCell ref="AB66:AB67"/>
    <mergeCell ref="Y106:Y107"/>
    <mergeCell ref="C90:C91"/>
    <mergeCell ref="D90:T90"/>
    <mergeCell ref="AB90:AB91"/>
    <mergeCell ref="AC90:AC91"/>
  </mergeCells>
  <conditionalFormatting sqref="X4:Y8">
    <cfRule type="containsText" dxfId="109" priority="1" operator="containsText" text="SI">
      <formula>NOT(ISERROR(SEARCH(("SI"),(X4))))</formula>
    </cfRule>
  </conditionalFormatting>
  <conditionalFormatting sqref="X4:Y8">
    <cfRule type="containsText" dxfId="108" priority="2" operator="containsText" text="NO">
      <formula>NOT(ISERROR(SEARCH(("NO"),(X4))))</formula>
    </cfRule>
  </conditionalFormatting>
  <conditionalFormatting sqref="X36:X40">
    <cfRule type="containsText" dxfId="107" priority="3" operator="containsText" text="SI">
      <formula>NOT(ISERROR(SEARCH(("SI"),(X36))))</formula>
    </cfRule>
  </conditionalFormatting>
  <conditionalFormatting sqref="X36:X40">
    <cfRule type="containsText" dxfId="106" priority="4" operator="containsText" text="NO">
      <formula>NOT(ISERROR(SEARCH(("NO"),(X36))))</formula>
    </cfRule>
  </conditionalFormatting>
  <conditionalFormatting sqref="X14:Y16 X12:X13">
    <cfRule type="containsText" dxfId="105" priority="5" operator="containsText" text="SI">
      <formula>NOT(ISERROR(SEARCH(("SI"),(X14))))</formula>
    </cfRule>
  </conditionalFormatting>
  <conditionalFormatting sqref="X14:Y16 X12:X13">
    <cfRule type="containsText" dxfId="104" priority="6" operator="containsText" text="NO">
      <formula>NOT(ISERROR(SEARCH(("NO"),(X14))))</formula>
    </cfRule>
  </conditionalFormatting>
  <conditionalFormatting sqref="V12:V16">
    <cfRule type="colorScale" priority="7">
      <colorScale>
        <cfvo type="formula" val="$T$4=$Z$29"/>
        <cfvo type="percentile" val="50"/>
        <cfvo type="max"/>
        <color rgb="FFF8696B"/>
        <color rgb="FFFFEB84"/>
        <color rgb="FF63BE7B"/>
      </colorScale>
    </cfRule>
  </conditionalFormatting>
  <conditionalFormatting sqref="V12:V16">
    <cfRule type="colorScale" priority="8">
      <colorScale>
        <cfvo type="formula" val="$Z$29"/>
        <cfvo type="formula" val="$Z$28"/>
        <cfvo type="formula" val="$Z$27"/>
        <color rgb="FFF8696B"/>
        <color rgb="FFFFEB84"/>
        <color rgb="FF63BE7B"/>
      </colorScale>
    </cfRule>
  </conditionalFormatting>
  <conditionalFormatting sqref="W12:W16">
    <cfRule type="colorScale" priority="9">
      <colorScale>
        <cfvo type="formula" val="$T$4=$Z$29"/>
        <cfvo type="percentile" val="50"/>
        <cfvo type="max"/>
        <color rgb="FFF8696B"/>
        <color rgb="FFFFEB84"/>
        <color rgb="FF63BE7B"/>
      </colorScale>
    </cfRule>
  </conditionalFormatting>
  <conditionalFormatting sqref="W12:W16">
    <cfRule type="colorScale" priority="10">
      <colorScale>
        <cfvo type="formula" val="$Z$29"/>
        <cfvo type="formula" val="$Z$28"/>
        <cfvo type="formula" val="$Z$27"/>
        <color rgb="FFF8696B"/>
        <color rgb="FFFFEB84"/>
        <color rgb="FF63BE7B"/>
      </colorScale>
    </cfRule>
  </conditionalFormatting>
  <conditionalFormatting sqref="X20:X24">
    <cfRule type="containsText" dxfId="103" priority="11" operator="containsText" text="SI">
      <formula>NOT(ISERROR(SEARCH(("SI"),(X20))))</formula>
    </cfRule>
  </conditionalFormatting>
  <conditionalFormatting sqref="X20:X24">
    <cfRule type="containsText" dxfId="102" priority="12" operator="containsText" text="NO">
      <formula>NOT(ISERROR(SEARCH(("NO"),(X20))))</formula>
    </cfRule>
  </conditionalFormatting>
  <conditionalFormatting sqref="V20:V24">
    <cfRule type="colorScale" priority="13">
      <colorScale>
        <cfvo type="formula" val="$T$4=$Z$29"/>
        <cfvo type="percentile" val="50"/>
        <cfvo type="max"/>
        <color rgb="FFF8696B"/>
        <color rgb="FFFFEB84"/>
        <color rgb="FF63BE7B"/>
      </colorScale>
    </cfRule>
  </conditionalFormatting>
  <conditionalFormatting sqref="V20:V24">
    <cfRule type="colorScale" priority="14">
      <colorScale>
        <cfvo type="formula" val="$Z$29"/>
        <cfvo type="formula" val="$Z$28"/>
        <cfvo type="formula" val="$Z$27"/>
        <color rgb="FFF8696B"/>
        <color rgb="FFFFEB84"/>
        <color rgb="FF63BE7B"/>
      </colorScale>
    </cfRule>
  </conditionalFormatting>
  <conditionalFormatting sqref="W20:W24">
    <cfRule type="colorScale" priority="15">
      <colorScale>
        <cfvo type="formula" val="$T$4=$Z$29"/>
        <cfvo type="percentile" val="50"/>
        <cfvo type="max"/>
        <color rgb="FFF8696B"/>
        <color rgb="FFFFEB84"/>
        <color rgb="FF63BE7B"/>
      </colorScale>
    </cfRule>
  </conditionalFormatting>
  <conditionalFormatting sqref="W20:W24">
    <cfRule type="colorScale" priority="16">
      <colorScale>
        <cfvo type="formula" val="$Z$29"/>
        <cfvo type="formula" val="$Z$28"/>
        <cfvo type="formula" val="$Z$27"/>
        <color rgb="FFF8696B"/>
        <color rgb="FFFFEB84"/>
        <color rgb="FF63BE7B"/>
      </colorScale>
    </cfRule>
  </conditionalFormatting>
  <conditionalFormatting sqref="X28:X32">
    <cfRule type="containsText" dxfId="101" priority="17" operator="containsText" text="SI">
      <formula>NOT(ISERROR(SEARCH(("SI"),(X28))))</formula>
    </cfRule>
  </conditionalFormatting>
  <conditionalFormatting sqref="X28:X32">
    <cfRule type="containsText" dxfId="100" priority="18" operator="containsText" text="NO">
      <formula>NOT(ISERROR(SEARCH(("NO"),(X28))))</formula>
    </cfRule>
  </conditionalFormatting>
  <conditionalFormatting sqref="V28:V32">
    <cfRule type="colorScale" priority="19">
      <colorScale>
        <cfvo type="formula" val="$T$4=$Z$29"/>
        <cfvo type="percentile" val="50"/>
        <cfvo type="max"/>
        <color rgb="FFF8696B"/>
        <color rgb="FFFFEB84"/>
        <color rgb="FF63BE7B"/>
      </colorScale>
    </cfRule>
  </conditionalFormatting>
  <conditionalFormatting sqref="V28:V32">
    <cfRule type="colorScale" priority="20">
      <colorScale>
        <cfvo type="formula" val="$Z$29"/>
        <cfvo type="formula" val="$Z$28"/>
        <cfvo type="formula" val="$Z$27"/>
        <color rgb="FFF8696B"/>
        <color rgb="FFFFEB84"/>
        <color rgb="FF63BE7B"/>
      </colorScale>
    </cfRule>
  </conditionalFormatting>
  <conditionalFormatting sqref="W28:W32">
    <cfRule type="colorScale" priority="21">
      <colorScale>
        <cfvo type="formula" val="$T$4=$Z$29"/>
        <cfvo type="percentile" val="50"/>
        <cfvo type="max"/>
        <color rgb="FFF8696B"/>
        <color rgb="FFFFEB84"/>
        <color rgb="FF63BE7B"/>
      </colorScale>
    </cfRule>
  </conditionalFormatting>
  <conditionalFormatting sqref="W28:W32">
    <cfRule type="colorScale" priority="22">
      <colorScale>
        <cfvo type="formula" val="$Z$29"/>
        <cfvo type="formula" val="$Z$28"/>
        <cfvo type="formula" val="$Z$27"/>
        <color rgb="FFF8696B"/>
        <color rgb="FFFFEB84"/>
        <color rgb="FF63BE7B"/>
      </colorScale>
    </cfRule>
  </conditionalFormatting>
  <conditionalFormatting sqref="V36:V40">
    <cfRule type="colorScale" priority="23">
      <colorScale>
        <cfvo type="formula" val="$T$4=$Z$29"/>
        <cfvo type="percentile" val="50"/>
        <cfvo type="max"/>
        <color rgb="FFF8696B"/>
        <color rgb="FFFFEB84"/>
        <color rgb="FF63BE7B"/>
      </colorScale>
    </cfRule>
  </conditionalFormatting>
  <conditionalFormatting sqref="V36:V40">
    <cfRule type="colorScale" priority="24">
      <colorScale>
        <cfvo type="formula" val="$Z$29"/>
        <cfvo type="formula" val="$Z$28"/>
        <cfvo type="formula" val="$Z$27"/>
        <color rgb="FFF8696B"/>
        <color rgb="FFFFEB84"/>
        <color rgb="FF63BE7B"/>
      </colorScale>
    </cfRule>
  </conditionalFormatting>
  <conditionalFormatting sqref="W36:W40">
    <cfRule type="colorScale" priority="25">
      <colorScale>
        <cfvo type="formula" val="$T$4=$Z$29"/>
        <cfvo type="percentile" val="50"/>
        <cfvo type="max"/>
        <color rgb="FFF8696B"/>
        <color rgb="FFFFEB84"/>
        <color rgb="FF63BE7B"/>
      </colorScale>
    </cfRule>
  </conditionalFormatting>
  <conditionalFormatting sqref="W36:W40">
    <cfRule type="colorScale" priority="26">
      <colorScale>
        <cfvo type="formula" val="$Z$29"/>
        <cfvo type="formula" val="$Z$28"/>
        <cfvo type="formula" val="$Z$27"/>
        <color rgb="FFF8696B"/>
        <color rgb="FFFFEB84"/>
        <color rgb="FF63BE7B"/>
      </colorScale>
    </cfRule>
  </conditionalFormatting>
  <conditionalFormatting sqref="X44:X48">
    <cfRule type="containsText" dxfId="99" priority="27" operator="containsText" text="SI">
      <formula>NOT(ISERROR(SEARCH(("SI"),(X44))))</formula>
    </cfRule>
  </conditionalFormatting>
  <conditionalFormatting sqref="X44:X48">
    <cfRule type="containsText" dxfId="98" priority="28" operator="containsText" text="NO">
      <formula>NOT(ISERROR(SEARCH(("NO"),(X44))))</formula>
    </cfRule>
  </conditionalFormatting>
  <conditionalFormatting sqref="V44:V48">
    <cfRule type="colorScale" priority="29">
      <colorScale>
        <cfvo type="formula" val="$T$4=$Z$29"/>
        <cfvo type="percentile" val="50"/>
        <cfvo type="max"/>
        <color rgb="FFF8696B"/>
        <color rgb="FFFFEB84"/>
        <color rgb="FF63BE7B"/>
      </colorScale>
    </cfRule>
  </conditionalFormatting>
  <conditionalFormatting sqref="V44:V48">
    <cfRule type="colorScale" priority="30">
      <colorScale>
        <cfvo type="formula" val="$Z$29"/>
        <cfvo type="formula" val="$Z$28"/>
        <cfvo type="formula" val="$Z$27"/>
        <color rgb="FFF8696B"/>
        <color rgb="FFFFEB84"/>
        <color rgb="FF63BE7B"/>
      </colorScale>
    </cfRule>
  </conditionalFormatting>
  <conditionalFormatting sqref="W44:W48">
    <cfRule type="colorScale" priority="31">
      <colorScale>
        <cfvo type="formula" val="$T$4=$Z$29"/>
        <cfvo type="percentile" val="50"/>
        <cfvo type="max"/>
        <color rgb="FFF8696B"/>
        <color rgb="FFFFEB84"/>
        <color rgb="FF63BE7B"/>
      </colorScale>
    </cfRule>
  </conditionalFormatting>
  <conditionalFormatting sqref="W44:W48">
    <cfRule type="colorScale" priority="32">
      <colorScale>
        <cfvo type="formula" val="$Z$29"/>
        <cfvo type="formula" val="$Z$28"/>
        <cfvo type="formula" val="$Z$27"/>
        <color rgb="FFF8696B"/>
        <color rgb="FFFFEB84"/>
        <color rgb="FF63BE7B"/>
      </colorScale>
    </cfRule>
  </conditionalFormatting>
  <conditionalFormatting sqref="T4:T8">
    <cfRule type="colorScale" priority="33">
      <colorScale>
        <cfvo type="formula" val="$T$4=$Z$29"/>
        <cfvo type="percentile" val="50"/>
        <cfvo type="max"/>
        <color rgb="FFF8696B"/>
        <color rgb="FFFFEB84"/>
        <color rgb="FF63BE7B"/>
      </colorScale>
    </cfRule>
  </conditionalFormatting>
  <conditionalFormatting sqref="T4:T8">
    <cfRule type="colorScale" priority="34">
      <colorScale>
        <cfvo type="formula" val="$Z$29"/>
        <cfvo type="formula" val="$Z$28"/>
        <cfvo type="formula" val="$Z$27"/>
        <color rgb="FFF8696B"/>
        <color rgb="FFFFEB84"/>
        <color rgb="FF63BE7B"/>
      </colorScale>
    </cfRule>
  </conditionalFormatting>
  <conditionalFormatting sqref="V4:V8">
    <cfRule type="colorScale" priority="35">
      <colorScale>
        <cfvo type="formula" val="$T$4=$Z$29"/>
        <cfvo type="percentile" val="50"/>
        <cfvo type="max"/>
        <color rgb="FFF8696B"/>
        <color rgb="FFFFEB84"/>
        <color rgb="FF63BE7B"/>
      </colorScale>
    </cfRule>
  </conditionalFormatting>
  <conditionalFormatting sqref="V4:V8">
    <cfRule type="colorScale" priority="36">
      <colorScale>
        <cfvo type="formula" val="$Z$29"/>
        <cfvo type="formula" val="$Z$28"/>
        <cfvo type="formula" val="$Z$27"/>
        <color rgb="FFF8696B"/>
        <color rgb="FFFFEB84"/>
        <color rgb="FF63BE7B"/>
      </colorScale>
    </cfRule>
  </conditionalFormatting>
  <conditionalFormatting sqref="W4:W8">
    <cfRule type="colorScale" priority="37">
      <colorScale>
        <cfvo type="formula" val="$T$4=$Z$29"/>
        <cfvo type="percentile" val="50"/>
        <cfvo type="max"/>
        <color rgb="FFF8696B"/>
        <color rgb="FFFFEB84"/>
        <color rgb="FF63BE7B"/>
      </colorScale>
    </cfRule>
  </conditionalFormatting>
  <conditionalFormatting sqref="W4:W8">
    <cfRule type="colorScale" priority="38">
      <colorScale>
        <cfvo type="formula" val="$Z$29"/>
        <cfvo type="formula" val="$Z$28"/>
        <cfvo type="formula" val="$Z$27"/>
        <color rgb="FFF8696B"/>
        <color rgb="FFFFEB84"/>
        <color rgb="FF63BE7B"/>
      </colorScale>
    </cfRule>
  </conditionalFormatting>
  <conditionalFormatting sqref="W12:W16">
    <cfRule type="colorScale" priority="39">
      <colorScale>
        <cfvo type="formula" val="$T$4=$Z$29"/>
        <cfvo type="percentile" val="50"/>
        <cfvo type="max"/>
        <color rgb="FFF8696B"/>
        <color rgb="FFFFEB84"/>
        <color rgb="FF63BE7B"/>
      </colorScale>
    </cfRule>
  </conditionalFormatting>
  <conditionalFormatting sqref="W12:W16">
    <cfRule type="colorScale" priority="40">
      <colorScale>
        <cfvo type="formula" val="$Z$29"/>
        <cfvo type="formula" val="$Z$28"/>
        <cfvo type="formula" val="$Z$27"/>
        <color rgb="FFF8696B"/>
        <color rgb="FFFFEB84"/>
        <color rgb="FF63BE7B"/>
      </colorScale>
    </cfRule>
  </conditionalFormatting>
  <conditionalFormatting sqref="W20:W24">
    <cfRule type="colorScale" priority="41">
      <colorScale>
        <cfvo type="formula" val="$T$4=$Z$29"/>
        <cfvo type="percentile" val="50"/>
        <cfvo type="max"/>
        <color rgb="FFF8696B"/>
        <color rgb="FFFFEB84"/>
        <color rgb="FF63BE7B"/>
      </colorScale>
    </cfRule>
  </conditionalFormatting>
  <conditionalFormatting sqref="W20:W24">
    <cfRule type="colorScale" priority="42">
      <colorScale>
        <cfvo type="formula" val="$Z$29"/>
        <cfvo type="formula" val="$Z$28"/>
        <cfvo type="formula" val="$Z$27"/>
        <color rgb="FFF8696B"/>
        <color rgb="FFFFEB84"/>
        <color rgb="FF63BE7B"/>
      </colorScale>
    </cfRule>
  </conditionalFormatting>
  <conditionalFormatting sqref="W20:W24">
    <cfRule type="colorScale" priority="43">
      <colorScale>
        <cfvo type="formula" val="$T$4=$Z$29"/>
        <cfvo type="percentile" val="50"/>
        <cfvo type="max"/>
        <color rgb="FFF8696B"/>
        <color rgb="FFFFEB84"/>
        <color rgb="FF63BE7B"/>
      </colorScale>
    </cfRule>
  </conditionalFormatting>
  <conditionalFormatting sqref="W20:W24">
    <cfRule type="colorScale" priority="44">
      <colorScale>
        <cfvo type="formula" val="$Z$29"/>
        <cfvo type="formula" val="$Z$28"/>
        <cfvo type="formula" val="$Z$27"/>
        <color rgb="FFF8696B"/>
        <color rgb="FFFFEB84"/>
        <color rgb="FF63BE7B"/>
      </colorScale>
    </cfRule>
  </conditionalFormatting>
  <conditionalFormatting sqref="W28:W32">
    <cfRule type="colorScale" priority="45">
      <colorScale>
        <cfvo type="formula" val="$T$4=$Z$29"/>
        <cfvo type="percentile" val="50"/>
        <cfvo type="max"/>
        <color rgb="FFF8696B"/>
        <color rgb="FFFFEB84"/>
        <color rgb="FF63BE7B"/>
      </colorScale>
    </cfRule>
  </conditionalFormatting>
  <conditionalFormatting sqref="W28:W32">
    <cfRule type="colorScale" priority="46">
      <colorScale>
        <cfvo type="formula" val="$Z$29"/>
        <cfvo type="formula" val="$Z$28"/>
        <cfvo type="formula" val="$Z$27"/>
        <color rgb="FFF8696B"/>
        <color rgb="FFFFEB84"/>
        <color rgb="FF63BE7B"/>
      </colorScale>
    </cfRule>
  </conditionalFormatting>
  <conditionalFormatting sqref="W28:W32">
    <cfRule type="colorScale" priority="47">
      <colorScale>
        <cfvo type="formula" val="$T$4=$Z$29"/>
        <cfvo type="percentile" val="50"/>
        <cfvo type="max"/>
        <color rgb="FFF8696B"/>
        <color rgb="FFFFEB84"/>
        <color rgb="FF63BE7B"/>
      </colorScale>
    </cfRule>
  </conditionalFormatting>
  <conditionalFormatting sqref="W28:W32">
    <cfRule type="colorScale" priority="48">
      <colorScale>
        <cfvo type="formula" val="$Z$29"/>
        <cfvo type="formula" val="$Z$28"/>
        <cfvo type="formula" val="$Z$27"/>
        <color rgb="FFF8696B"/>
        <color rgb="FFFFEB84"/>
        <color rgb="FF63BE7B"/>
      </colorScale>
    </cfRule>
  </conditionalFormatting>
  <conditionalFormatting sqref="W36:W40">
    <cfRule type="colorScale" priority="49">
      <colorScale>
        <cfvo type="formula" val="$T$4=$Z$29"/>
        <cfvo type="percentile" val="50"/>
        <cfvo type="max"/>
        <color rgb="FFF8696B"/>
        <color rgb="FFFFEB84"/>
        <color rgb="FF63BE7B"/>
      </colorScale>
    </cfRule>
  </conditionalFormatting>
  <conditionalFormatting sqref="W36:W40">
    <cfRule type="colorScale" priority="50">
      <colorScale>
        <cfvo type="formula" val="$Z$29"/>
        <cfvo type="formula" val="$Z$28"/>
        <cfvo type="formula" val="$Z$27"/>
        <color rgb="FFF8696B"/>
        <color rgb="FFFFEB84"/>
        <color rgb="FF63BE7B"/>
      </colorScale>
    </cfRule>
  </conditionalFormatting>
  <conditionalFormatting sqref="W36:W40">
    <cfRule type="colorScale" priority="51">
      <colorScale>
        <cfvo type="formula" val="$T$4=$Z$29"/>
        <cfvo type="percentile" val="50"/>
        <cfvo type="max"/>
        <color rgb="FFF8696B"/>
        <color rgb="FFFFEB84"/>
        <color rgb="FF63BE7B"/>
      </colorScale>
    </cfRule>
  </conditionalFormatting>
  <conditionalFormatting sqref="W36:W40">
    <cfRule type="colorScale" priority="52">
      <colorScale>
        <cfvo type="formula" val="$Z$29"/>
        <cfvo type="formula" val="$Z$28"/>
        <cfvo type="formula" val="$Z$27"/>
        <color rgb="FFF8696B"/>
        <color rgb="FFFFEB84"/>
        <color rgb="FF63BE7B"/>
      </colorScale>
    </cfRule>
  </conditionalFormatting>
  <conditionalFormatting sqref="W44:W48">
    <cfRule type="colorScale" priority="53">
      <colorScale>
        <cfvo type="formula" val="$T$4=$Z$29"/>
        <cfvo type="percentile" val="50"/>
        <cfvo type="max"/>
        <color rgb="FFF8696B"/>
        <color rgb="FFFFEB84"/>
        <color rgb="FF63BE7B"/>
      </colorScale>
    </cfRule>
  </conditionalFormatting>
  <conditionalFormatting sqref="W44:W48">
    <cfRule type="colorScale" priority="54">
      <colorScale>
        <cfvo type="formula" val="$Z$29"/>
        <cfvo type="formula" val="$Z$28"/>
        <cfvo type="formula" val="$Z$27"/>
        <color rgb="FFF8696B"/>
        <color rgb="FFFFEB84"/>
        <color rgb="FF63BE7B"/>
      </colorScale>
    </cfRule>
  </conditionalFormatting>
  <conditionalFormatting sqref="W44:W48">
    <cfRule type="colorScale" priority="55">
      <colorScale>
        <cfvo type="formula" val="$T$4=$Z$29"/>
        <cfvo type="percentile" val="50"/>
        <cfvo type="max"/>
        <color rgb="FFF8696B"/>
        <color rgb="FFFFEB84"/>
        <color rgb="FF63BE7B"/>
      </colorScale>
    </cfRule>
  </conditionalFormatting>
  <conditionalFormatting sqref="W44:W48">
    <cfRule type="colorScale" priority="56">
      <colorScale>
        <cfvo type="formula" val="$Z$29"/>
        <cfvo type="formula" val="$Z$28"/>
        <cfvo type="formula" val="$Z$27"/>
        <color rgb="FFF8696B"/>
        <color rgb="FFFFEB84"/>
        <color rgb="FF63BE7B"/>
      </colorScale>
    </cfRule>
  </conditionalFormatting>
  <conditionalFormatting sqref="Y12:Y13">
    <cfRule type="containsText" dxfId="97" priority="57" operator="containsText" text="SI">
      <formula>NOT(ISERROR(SEARCH(("SI"),(Y12))))</formula>
    </cfRule>
  </conditionalFormatting>
  <conditionalFormatting sqref="Y12:Y13">
    <cfRule type="containsText" dxfId="96" priority="58" operator="containsText" text="NO">
      <formula>NOT(ISERROR(SEARCH(("NO"),(Y12))))</formula>
    </cfRule>
  </conditionalFormatting>
  <conditionalFormatting sqref="Y20:Y24">
    <cfRule type="containsText" dxfId="95" priority="59" operator="containsText" text="SI">
      <formula>NOT(ISERROR(SEARCH(("SI"),(Y20))))</formula>
    </cfRule>
  </conditionalFormatting>
  <conditionalFormatting sqref="Y20:Y24">
    <cfRule type="containsText" dxfId="94" priority="60" operator="containsText" text="NO">
      <formula>NOT(ISERROR(SEARCH(("NO"),(Y20))))</formula>
    </cfRule>
  </conditionalFormatting>
  <conditionalFormatting sqref="Y28:Y32">
    <cfRule type="containsText" dxfId="93" priority="61" operator="containsText" text="SI">
      <formula>NOT(ISERROR(SEARCH(("SI"),(Y28))))</formula>
    </cfRule>
  </conditionalFormatting>
  <conditionalFormatting sqref="Y28:Y32">
    <cfRule type="containsText" dxfId="92" priority="62" operator="containsText" text="NO">
      <formula>NOT(ISERROR(SEARCH(("NO"),(Y28))))</formula>
    </cfRule>
  </conditionalFormatting>
  <conditionalFormatting sqref="Y36:Y40">
    <cfRule type="containsText" dxfId="91" priority="63" operator="containsText" text="SI">
      <formula>NOT(ISERROR(SEARCH(("SI"),(Y36))))</formula>
    </cfRule>
  </conditionalFormatting>
  <conditionalFormatting sqref="Y36:Y40">
    <cfRule type="containsText" dxfId="90" priority="64" operator="containsText" text="NO">
      <formula>NOT(ISERROR(SEARCH(("NO"),(Y36))))</formula>
    </cfRule>
  </conditionalFormatting>
  <conditionalFormatting sqref="Y44:Y48">
    <cfRule type="containsText" dxfId="89" priority="65" operator="containsText" text="SI">
      <formula>NOT(ISERROR(SEARCH(("SI"),(Y44))))</formula>
    </cfRule>
  </conditionalFormatting>
  <conditionalFormatting sqref="Y44:Y48">
    <cfRule type="containsText" dxfId="88" priority="66" operator="containsText" text="NO">
      <formula>NOT(ISERROR(SEARCH(("NO"),(Y44))))</formula>
    </cfRule>
  </conditionalFormatting>
  <conditionalFormatting sqref="T12:T16">
    <cfRule type="colorScale" priority="67">
      <colorScale>
        <cfvo type="formula" val="$T$4=$Z$29"/>
        <cfvo type="percentile" val="50"/>
        <cfvo type="max"/>
        <color rgb="FFF8696B"/>
        <color rgb="FFFFEB84"/>
        <color rgb="FF63BE7B"/>
      </colorScale>
    </cfRule>
  </conditionalFormatting>
  <conditionalFormatting sqref="T12:T16">
    <cfRule type="colorScale" priority="68">
      <colorScale>
        <cfvo type="formula" val="$Z$29"/>
        <cfvo type="formula" val="$Z$28"/>
        <cfvo type="formula" val="$Z$27"/>
        <color rgb="FFF8696B"/>
        <color rgb="FFFFEB84"/>
        <color rgb="FF63BE7B"/>
      </colorScale>
    </cfRule>
  </conditionalFormatting>
  <conditionalFormatting sqref="T20:T24">
    <cfRule type="colorScale" priority="69">
      <colorScale>
        <cfvo type="formula" val="$T$4=$Z$29"/>
        <cfvo type="percentile" val="50"/>
        <cfvo type="max"/>
        <color rgb="FFF8696B"/>
        <color rgb="FFFFEB84"/>
        <color rgb="FF63BE7B"/>
      </colorScale>
    </cfRule>
  </conditionalFormatting>
  <conditionalFormatting sqref="T20:T24">
    <cfRule type="colorScale" priority="70">
      <colorScale>
        <cfvo type="formula" val="$Z$29"/>
        <cfvo type="formula" val="$Z$28"/>
        <cfvo type="formula" val="$Z$27"/>
        <color rgb="FFF8696B"/>
        <color rgb="FFFFEB84"/>
        <color rgb="FF63BE7B"/>
      </colorScale>
    </cfRule>
  </conditionalFormatting>
  <conditionalFormatting sqref="T28:T32">
    <cfRule type="colorScale" priority="71">
      <colorScale>
        <cfvo type="formula" val="$T$4=$Z$29"/>
        <cfvo type="percentile" val="50"/>
        <cfvo type="max"/>
        <color rgb="FFF8696B"/>
        <color rgb="FFFFEB84"/>
        <color rgb="FF63BE7B"/>
      </colorScale>
    </cfRule>
  </conditionalFormatting>
  <conditionalFormatting sqref="T28:T32">
    <cfRule type="colorScale" priority="72">
      <colorScale>
        <cfvo type="formula" val="$Z$29"/>
        <cfvo type="formula" val="$Z$28"/>
        <cfvo type="formula" val="$Z$27"/>
        <color rgb="FFF8696B"/>
        <color rgb="FFFFEB84"/>
        <color rgb="FF63BE7B"/>
      </colorScale>
    </cfRule>
  </conditionalFormatting>
  <conditionalFormatting sqref="T36:T40">
    <cfRule type="colorScale" priority="73">
      <colorScale>
        <cfvo type="formula" val="$T$4=$Z$29"/>
        <cfvo type="percentile" val="50"/>
        <cfvo type="max"/>
        <color rgb="FFF8696B"/>
        <color rgb="FFFFEB84"/>
        <color rgb="FF63BE7B"/>
      </colorScale>
    </cfRule>
  </conditionalFormatting>
  <conditionalFormatting sqref="T36:T40">
    <cfRule type="colorScale" priority="74">
      <colorScale>
        <cfvo type="formula" val="$Z$29"/>
        <cfvo type="formula" val="$Z$28"/>
        <cfvo type="formula" val="$Z$27"/>
        <color rgb="FFF8696B"/>
        <color rgb="FFFFEB84"/>
        <color rgb="FF63BE7B"/>
      </colorScale>
    </cfRule>
  </conditionalFormatting>
  <conditionalFormatting sqref="T44:T48">
    <cfRule type="colorScale" priority="75">
      <colorScale>
        <cfvo type="formula" val="$T$4=$Z$29"/>
        <cfvo type="percentile" val="50"/>
        <cfvo type="max"/>
        <color rgb="FFF8696B"/>
        <color rgb="FFFFEB84"/>
        <color rgb="FF63BE7B"/>
      </colorScale>
    </cfRule>
  </conditionalFormatting>
  <conditionalFormatting sqref="T44:T48">
    <cfRule type="colorScale" priority="76">
      <colorScale>
        <cfvo type="formula" val="$Z$29"/>
        <cfvo type="formula" val="$Z$28"/>
        <cfvo type="formula" val="$Z$27"/>
        <color rgb="FFF8696B"/>
        <color rgb="FFFFEB84"/>
        <color rgb="FF63BE7B"/>
      </colorScale>
    </cfRule>
  </conditionalFormatting>
  <conditionalFormatting sqref="X108:Y112">
    <cfRule type="containsText" dxfId="87" priority="77" operator="containsText" text="SI">
      <formula>NOT(ISERROR(SEARCH(("SI"),(X108))))</formula>
    </cfRule>
  </conditionalFormatting>
  <conditionalFormatting sqref="X108:Y112">
    <cfRule type="containsText" dxfId="86" priority="78" operator="containsText" text="NO">
      <formula>NOT(ISERROR(SEARCH(("NO"),(X108))))</formula>
    </cfRule>
  </conditionalFormatting>
  <conditionalFormatting sqref="X52:Y56">
    <cfRule type="containsText" dxfId="85" priority="79" operator="containsText" text="SI">
      <formula>NOT(ISERROR(SEARCH(("SI"),(X52))))</formula>
    </cfRule>
  </conditionalFormatting>
  <conditionalFormatting sqref="X52:Y56">
    <cfRule type="containsText" dxfId="84" priority="80" operator="containsText" text="NO">
      <formula>NOT(ISERROR(SEARCH(("NO"),(X52))))</formula>
    </cfRule>
  </conditionalFormatting>
  <conditionalFormatting sqref="T52:T56">
    <cfRule type="colorScale" priority="81">
      <colorScale>
        <cfvo type="formula" val="$T$4=$Z$29"/>
        <cfvo type="percentile" val="50"/>
        <cfvo type="max"/>
        <color rgb="FFF8696B"/>
        <color rgb="FFFFEB84"/>
        <color rgb="FF63BE7B"/>
      </colorScale>
    </cfRule>
  </conditionalFormatting>
  <conditionalFormatting sqref="T52:T56">
    <cfRule type="colorScale" priority="82">
      <colorScale>
        <cfvo type="formula" val="$Z$29"/>
        <cfvo type="formula" val="$Z$28"/>
        <cfvo type="formula" val="$Z$27"/>
        <color rgb="FFF8696B"/>
        <color rgb="FFFFEB84"/>
        <color rgb="FF63BE7B"/>
      </colorScale>
    </cfRule>
  </conditionalFormatting>
  <conditionalFormatting sqref="V52:V56">
    <cfRule type="colorScale" priority="83">
      <colorScale>
        <cfvo type="formula" val="$T$4=$Z$29"/>
        <cfvo type="percentile" val="50"/>
        <cfvo type="max"/>
        <color rgb="FFF8696B"/>
        <color rgb="FFFFEB84"/>
        <color rgb="FF63BE7B"/>
      </colorScale>
    </cfRule>
  </conditionalFormatting>
  <conditionalFormatting sqref="V52:V56">
    <cfRule type="colorScale" priority="84">
      <colorScale>
        <cfvo type="formula" val="$Z$29"/>
        <cfvo type="formula" val="$Z$28"/>
        <cfvo type="formula" val="$Z$27"/>
        <color rgb="FFF8696B"/>
        <color rgb="FFFFEB84"/>
        <color rgb="FF63BE7B"/>
      </colorScale>
    </cfRule>
  </conditionalFormatting>
  <conditionalFormatting sqref="W52:W56">
    <cfRule type="colorScale" priority="85">
      <colorScale>
        <cfvo type="formula" val="$T$4=$Z$29"/>
        <cfvo type="percentile" val="50"/>
        <cfvo type="max"/>
        <color rgb="FFF8696B"/>
        <color rgb="FFFFEB84"/>
        <color rgb="FF63BE7B"/>
      </colorScale>
    </cfRule>
  </conditionalFormatting>
  <conditionalFormatting sqref="W52:W56">
    <cfRule type="colorScale" priority="86">
      <colorScale>
        <cfvo type="formula" val="$Z$29"/>
        <cfvo type="formula" val="$Z$28"/>
        <cfvo type="formula" val="$Z$27"/>
        <color rgb="FFF8696B"/>
        <color rgb="FFFFEB84"/>
        <color rgb="FF63BE7B"/>
      </colorScale>
    </cfRule>
  </conditionalFormatting>
  <conditionalFormatting sqref="X60:Y64">
    <cfRule type="containsText" dxfId="83" priority="87" operator="containsText" text="SI">
      <formula>NOT(ISERROR(SEARCH(("SI"),(X60))))</formula>
    </cfRule>
  </conditionalFormatting>
  <conditionalFormatting sqref="X60:Y64">
    <cfRule type="containsText" dxfId="82" priority="88" operator="containsText" text="NO">
      <formula>NOT(ISERROR(SEARCH(("NO"),(X60))))</formula>
    </cfRule>
  </conditionalFormatting>
  <conditionalFormatting sqref="T60:T64">
    <cfRule type="colorScale" priority="89">
      <colorScale>
        <cfvo type="formula" val="$T$4=$Z$29"/>
        <cfvo type="percentile" val="50"/>
        <cfvo type="max"/>
        <color rgb="FFF8696B"/>
        <color rgb="FFFFEB84"/>
        <color rgb="FF63BE7B"/>
      </colorScale>
    </cfRule>
  </conditionalFormatting>
  <conditionalFormatting sqref="T60:T64">
    <cfRule type="colorScale" priority="90">
      <colorScale>
        <cfvo type="formula" val="$Z$29"/>
        <cfvo type="formula" val="$Z$28"/>
        <cfvo type="formula" val="$Z$27"/>
        <color rgb="FFF8696B"/>
        <color rgb="FFFFEB84"/>
        <color rgb="FF63BE7B"/>
      </colorScale>
    </cfRule>
  </conditionalFormatting>
  <conditionalFormatting sqref="V60:V64">
    <cfRule type="colorScale" priority="91">
      <colorScale>
        <cfvo type="formula" val="$T$4=$Z$29"/>
        <cfvo type="percentile" val="50"/>
        <cfvo type="max"/>
        <color rgb="FFF8696B"/>
        <color rgb="FFFFEB84"/>
        <color rgb="FF63BE7B"/>
      </colorScale>
    </cfRule>
  </conditionalFormatting>
  <conditionalFormatting sqref="V60:V64">
    <cfRule type="colorScale" priority="92">
      <colorScale>
        <cfvo type="formula" val="$Z$29"/>
        <cfvo type="formula" val="$Z$28"/>
        <cfvo type="formula" val="$Z$27"/>
        <color rgb="FFF8696B"/>
        <color rgb="FFFFEB84"/>
        <color rgb="FF63BE7B"/>
      </colorScale>
    </cfRule>
  </conditionalFormatting>
  <conditionalFormatting sqref="W60:W64">
    <cfRule type="colorScale" priority="93">
      <colorScale>
        <cfvo type="formula" val="$T$4=$Z$29"/>
        <cfvo type="percentile" val="50"/>
        <cfvo type="max"/>
        <color rgb="FFF8696B"/>
        <color rgb="FFFFEB84"/>
        <color rgb="FF63BE7B"/>
      </colorScale>
    </cfRule>
  </conditionalFormatting>
  <conditionalFormatting sqref="W60:W64">
    <cfRule type="colorScale" priority="94">
      <colorScale>
        <cfvo type="formula" val="$Z$29"/>
        <cfvo type="formula" val="$Z$28"/>
        <cfvo type="formula" val="$Z$27"/>
        <color rgb="FFF8696B"/>
        <color rgb="FFFFEB84"/>
        <color rgb="FF63BE7B"/>
      </colorScale>
    </cfRule>
  </conditionalFormatting>
  <conditionalFormatting sqref="X68:Y72">
    <cfRule type="containsText" dxfId="81" priority="95" operator="containsText" text="SI">
      <formula>NOT(ISERROR(SEARCH(("SI"),(X68))))</formula>
    </cfRule>
  </conditionalFormatting>
  <conditionalFormatting sqref="X68:Y72">
    <cfRule type="containsText" dxfId="80" priority="96" operator="containsText" text="NO">
      <formula>NOT(ISERROR(SEARCH(("NO"),(X68))))</formula>
    </cfRule>
  </conditionalFormatting>
  <conditionalFormatting sqref="T68:T72">
    <cfRule type="colorScale" priority="97">
      <colorScale>
        <cfvo type="formula" val="$T$4=$Z$29"/>
        <cfvo type="percentile" val="50"/>
        <cfvo type="max"/>
        <color rgb="FFF8696B"/>
        <color rgb="FFFFEB84"/>
        <color rgb="FF63BE7B"/>
      </colorScale>
    </cfRule>
  </conditionalFormatting>
  <conditionalFormatting sqref="T68:T72">
    <cfRule type="colorScale" priority="98">
      <colorScale>
        <cfvo type="formula" val="$Z$29"/>
        <cfvo type="formula" val="$Z$28"/>
        <cfvo type="formula" val="$Z$27"/>
        <color rgb="FFF8696B"/>
        <color rgb="FFFFEB84"/>
        <color rgb="FF63BE7B"/>
      </colorScale>
    </cfRule>
  </conditionalFormatting>
  <conditionalFormatting sqref="V68:V72">
    <cfRule type="colorScale" priority="99">
      <colorScale>
        <cfvo type="formula" val="$T$4=$Z$29"/>
        <cfvo type="percentile" val="50"/>
        <cfvo type="max"/>
        <color rgb="FFF8696B"/>
        <color rgb="FFFFEB84"/>
        <color rgb="FF63BE7B"/>
      </colorScale>
    </cfRule>
  </conditionalFormatting>
  <conditionalFormatting sqref="V68:V72">
    <cfRule type="colorScale" priority="100">
      <colorScale>
        <cfvo type="formula" val="$Z$29"/>
        <cfvo type="formula" val="$Z$28"/>
        <cfvo type="formula" val="$Z$27"/>
        <color rgb="FFF8696B"/>
        <color rgb="FFFFEB84"/>
        <color rgb="FF63BE7B"/>
      </colorScale>
    </cfRule>
  </conditionalFormatting>
  <conditionalFormatting sqref="W68:W72">
    <cfRule type="colorScale" priority="101">
      <colorScale>
        <cfvo type="formula" val="$T$4=$Z$29"/>
        <cfvo type="percentile" val="50"/>
        <cfvo type="max"/>
        <color rgb="FFF8696B"/>
        <color rgb="FFFFEB84"/>
        <color rgb="FF63BE7B"/>
      </colorScale>
    </cfRule>
  </conditionalFormatting>
  <conditionalFormatting sqref="W68:W72">
    <cfRule type="colorScale" priority="102">
      <colorScale>
        <cfvo type="formula" val="$Z$29"/>
        <cfvo type="formula" val="$Z$28"/>
        <cfvo type="formula" val="$Z$27"/>
        <color rgb="FFF8696B"/>
        <color rgb="FFFFEB84"/>
        <color rgb="FF63BE7B"/>
      </colorScale>
    </cfRule>
  </conditionalFormatting>
  <conditionalFormatting sqref="X76:Y80">
    <cfRule type="containsText" dxfId="79" priority="103" operator="containsText" text="SI">
      <formula>NOT(ISERROR(SEARCH(("SI"),(X76))))</formula>
    </cfRule>
  </conditionalFormatting>
  <conditionalFormatting sqref="X76:Y80">
    <cfRule type="containsText" dxfId="78" priority="104" operator="containsText" text="NO">
      <formula>NOT(ISERROR(SEARCH(("NO"),(X76))))</formula>
    </cfRule>
  </conditionalFormatting>
  <conditionalFormatting sqref="T76:T80">
    <cfRule type="colorScale" priority="105">
      <colorScale>
        <cfvo type="formula" val="$T$4=$Z$29"/>
        <cfvo type="percentile" val="50"/>
        <cfvo type="max"/>
        <color rgb="FFF8696B"/>
        <color rgb="FFFFEB84"/>
        <color rgb="FF63BE7B"/>
      </colorScale>
    </cfRule>
  </conditionalFormatting>
  <conditionalFormatting sqref="T76:T80">
    <cfRule type="colorScale" priority="106">
      <colorScale>
        <cfvo type="formula" val="$Z$29"/>
        <cfvo type="formula" val="$Z$28"/>
        <cfvo type="formula" val="$Z$27"/>
        <color rgb="FFF8696B"/>
        <color rgb="FFFFEB84"/>
        <color rgb="FF63BE7B"/>
      </colorScale>
    </cfRule>
  </conditionalFormatting>
  <conditionalFormatting sqref="V76:V80">
    <cfRule type="colorScale" priority="107">
      <colorScale>
        <cfvo type="formula" val="$T$4=$Z$29"/>
        <cfvo type="percentile" val="50"/>
        <cfvo type="max"/>
        <color rgb="FFF8696B"/>
        <color rgb="FFFFEB84"/>
        <color rgb="FF63BE7B"/>
      </colorScale>
    </cfRule>
  </conditionalFormatting>
  <conditionalFormatting sqref="V76:V80">
    <cfRule type="colorScale" priority="108">
      <colorScale>
        <cfvo type="formula" val="$Z$29"/>
        <cfvo type="formula" val="$Z$28"/>
        <cfvo type="formula" val="$Z$27"/>
        <color rgb="FFF8696B"/>
        <color rgb="FFFFEB84"/>
        <color rgb="FF63BE7B"/>
      </colorScale>
    </cfRule>
  </conditionalFormatting>
  <conditionalFormatting sqref="W76:W80">
    <cfRule type="colorScale" priority="109">
      <colorScale>
        <cfvo type="formula" val="$T$4=$Z$29"/>
        <cfvo type="percentile" val="50"/>
        <cfvo type="max"/>
        <color rgb="FFF8696B"/>
        <color rgb="FFFFEB84"/>
        <color rgb="FF63BE7B"/>
      </colorScale>
    </cfRule>
  </conditionalFormatting>
  <conditionalFormatting sqref="W76:W80">
    <cfRule type="colorScale" priority="110">
      <colorScale>
        <cfvo type="formula" val="$Z$29"/>
        <cfvo type="formula" val="$Z$28"/>
        <cfvo type="formula" val="$Z$27"/>
        <color rgb="FFF8696B"/>
        <color rgb="FFFFEB84"/>
        <color rgb="FF63BE7B"/>
      </colorScale>
    </cfRule>
  </conditionalFormatting>
  <conditionalFormatting sqref="X84:Y88">
    <cfRule type="containsText" dxfId="77" priority="111" operator="containsText" text="SI">
      <formula>NOT(ISERROR(SEARCH(("SI"),(X84))))</formula>
    </cfRule>
  </conditionalFormatting>
  <conditionalFormatting sqref="X84:Y88">
    <cfRule type="containsText" dxfId="76" priority="112" operator="containsText" text="NO">
      <formula>NOT(ISERROR(SEARCH(("NO"),(X84))))</formula>
    </cfRule>
  </conditionalFormatting>
  <conditionalFormatting sqref="T84:T88">
    <cfRule type="colorScale" priority="113">
      <colorScale>
        <cfvo type="formula" val="$T$4=$Z$29"/>
        <cfvo type="percentile" val="50"/>
        <cfvo type="max"/>
        <color rgb="FFF8696B"/>
        <color rgb="FFFFEB84"/>
        <color rgb="FF63BE7B"/>
      </colorScale>
    </cfRule>
  </conditionalFormatting>
  <conditionalFormatting sqref="T84:T88">
    <cfRule type="colorScale" priority="114">
      <colorScale>
        <cfvo type="formula" val="$Z$29"/>
        <cfvo type="formula" val="$Z$28"/>
        <cfvo type="formula" val="$Z$27"/>
        <color rgb="FFF8696B"/>
        <color rgb="FFFFEB84"/>
        <color rgb="FF63BE7B"/>
      </colorScale>
    </cfRule>
  </conditionalFormatting>
  <conditionalFormatting sqref="V84:V88">
    <cfRule type="colorScale" priority="115">
      <colorScale>
        <cfvo type="formula" val="$T$4=$Z$29"/>
        <cfvo type="percentile" val="50"/>
        <cfvo type="max"/>
        <color rgb="FFF8696B"/>
        <color rgb="FFFFEB84"/>
        <color rgb="FF63BE7B"/>
      </colorScale>
    </cfRule>
  </conditionalFormatting>
  <conditionalFormatting sqref="V84:V88">
    <cfRule type="colorScale" priority="116">
      <colorScale>
        <cfvo type="formula" val="$Z$29"/>
        <cfvo type="formula" val="$Z$28"/>
        <cfvo type="formula" val="$Z$27"/>
        <color rgb="FFF8696B"/>
        <color rgb="FFFFEB84"/>
        <color rgb="FF63BE7B"/>
      </colorScale>
    </cfRule>
  </conditionalFormatting>
  <conditionalFormatting sqref="W84:W88">
    <cfRule type="colorScale" priority="117">
      <colorScale>
        <cfvo type="formula" val="$T$4=$Z$29"/>
        <cfvo type="percentile" val="50"/>
        <cfvo type="max"/>
        <color rgb="FFF8696B"/>
        <color rgb="FFFFEB84"/>
        <color rgb="FF63BE7B"/>
      </colorScale>
    </cfRule>
  </conditionalFormatting>
  <conditionalFormatting sqref="W84:W88">
    <cfRule type="colorScale" priority="118">
      <colorScale>
        <cfvo type="formula" val="$Z$29"/>
        <cfvo type="formula" val="$Z$28"/>
        <cfvo type="formula" val="$Z$27"/>
        <color rgb="FFF8696B"/>
        <color rgb="FFFFEB84"/>
        <color rgb="FF63BE7B"/>
      </colorScale>
    </cfRule>
  </conditionalFormatting>
  <conditionalFormatting sqref="X92:Y96">
    <cfRule type="containsText" dxfId="75" priority="119" operator="containsText" text="SI">
      <formula>NOT(ISERROR(SEARCH(("SI"),(X92))))</formula>
    </cfRule>
  </conditionalFormatting>
  <conditionalFormatting sqref="X92:Y96">
    <cfRule type="containsText" dxfId="74" priority="120" operator="containsText" text="NO">
      <formula>NOT(ISERROR(SEARCH(("NO"),(X92))))</formula>
    </cfRule>
  </conditionalFormatting>
  <conditionalFormatting sqref="T92:T96">
    <cfRule type="colorScale" priority="121">
      <colorScale>
        <cfvo type="formula" val="$T$4=$Z$29"/>
        <cfvo type="percentile" val="50"/>
        <cfvo type="max"/>
        <color rgb="FFF8696B"/>
        <color rgb="FFFFEB84"/>
        <color rgb="FF63BE7B"/>
      </colorScale>
    </cfRule>
  </conditionalFormatting>
  <conditionalFormatting sqref="T92:T96">
    <cfRule type="colorScale" priority="122">
      <colorScale>
        <cfvo type="formula" val="$Z$29"/>
        <cfvo type="formula" val="$Z$28"/>
        <cfvo type="formula" val="$Z$27"/>
        <color rgb="FFF8696B"/>
        <color rgb="FFFFEB84"/>
        <color rgb="FF63BE7B"/>
      </colorScale>
    </cfRule>
  </conditionalFormatting>
  <conditionalFormatting sqref="V92:V96">
    <cfRule type="colorScale" priority="123">
      <colorScale>
        <cfvo type="formula" val="$T$4=$Z$29"/>
        <cfvo type="percentile" val="50"/>
        <cfvo type="max"/>
        <color rgb="FFF8696B"/>
        <color rgb="FFFFEB84"/>
        <color rgb="FF63BE7B"/>
      </colorScale>
    </cfRule>
  </conditionalFormatting>
  <conditionalFormatting sqref="V92:V96">
    <cfRule type="colorScale" priority="124">
      <colorScale>
        <cfvo type="formula" val="$Z$29"/>
        <cfvo type="formula" val="$Z$28"/>
        <cfvo type="formula" val="$Z$27"/>
        <color rgb="FFF8696B"/>
        <color rgb="FFFFEB84"/>
        <color rgb="FF63BE7B"/>
      </colorScale>
    </cfRule>
  </conditionalFormatting>
  <conditionalFormatting sqref="W92:W96">
    <cfRule type="colorScale" priority="125">
      <colorScale>
        <cfvo type="formula" val="$T$4=$Z$29"/>
        <cfvo type="percentile" val="50"/>
        <cfvo type="max"/>
        <color rgb="FFF8696B"/>
        <color rgb="FFFFEB84"/>
        <color rgb="FF63BE7B"/>
      </colorScale>
    </cfRule>
  </conditionalFormatting>
  <conditionalFormatting sqref="W92:W96">
    <cfRule type="colorScale" priority="126">
      <colorScale>
        <cfvo type="formula" val="$Z$29"/>
        <cfvo type="formula" val="$Z$28"/>
        <cfvo type="formula" val="$Z$27"/>
        <color rgb="FFF8696B"/>
        <color rgb="FFFFEB84"/>
        <color rgb="FF63BE7B"/>
      </colorScale>
    </cfRule>
  </conditionalFormatting>
  <conditionalFormatting sqref="X100:Y104">
    <cfRule type="containsText" dxfId="73" priority="127" operator="containsText" text="SI">
      <formula>NOT(ISERROR(SEARCH(("SI"),(X100))))</formula>
    </cfRule>
  </conditionalFormatting>
  <conditionalFormatting sqref="X100:Y104">
    <cfRule type="containsText" dxfId="72" priority="128" operator="containsText" text="NO">
      <formula>NOT(ISERROR(SEARCH(("NO"),(X100))))</formula>
    </cfRule>
  </conditionalFormatting>
  <conditionalFormatting sqref="T100:T104">
    <cfRule type="colorScale" priority="129">
      <colorScale>
        <cfvo type="formula" val="$T$4=$Z$29"/>
        <cfvo type="percentile" val="50"/>
        <cfvo type="max"/>
        <color rgb="FFF8696B"/>
        <color rgb="FFFFEB84"/>
        <color rgb="FF63BE7B"/>
      </colorScale>
    </cfRule>
  </conditionalFormatting>
  <conditionalFormatting sqref="T100:T104">
    <cfRule type="colorScale" priority="130">
      <colorScale>
        <cfvo type="formula" val="$Z$29"/>
        <cfvo type="formula" val="$Z$28"/>
        <cfvo type="formula" val="$Z$27"/>
        <color rgb="FFF8696B"/>
        <color rgb="FFFFEB84"/>
        <color rgb="FF63BE7B"/>
      </colorScale>
    </cfRule>
  </conditionalFormatting>
  <conditionalFormatting sqref="V100:V104">
    <cfRule type="colorScale" priority="131">
      <colorScale>
        <cfvo type="formula" val="$T$4=$Z$29"/>
        <cfvo type="percentile" val="50"/>
        <cfvo type="max"/>
        <color rgb="FFF8696B"/>
        <color rgb="FFFFEB84"/>
        <color rgb="FF63BE7B"/>
      </colorScale>
    </cfRule>
  </conditionalFormatting>
  <conditionalFormatting sqref="V100:V104">
    <cfRule type="colorScale" priority="132">
      <colorScale>
        <cfvo type="formula" val="$Z$29"/>
        <cfvo type="formula" val="$Z$28"/>
        <cfvo type="formula" val="$Z$27"/>
        <color rgb="FFF8696B"/>
        <color rgb="FFFFEB84"/>
        <color rgb="FF63BE7B"/>
      </colorScale>
    </cfRule>
  </conditionalFormatting>
  <conditionalFormatting sqref="W100:W104">
    <cfRule type="colorScale" priority="133">
      <colorScale>
        <cfvo type="formula" val="$T$4=$Z$29"/>
        <cfvo type="percentile" val="50"/>
        <cfvo type="max"/>
        <color rgb="FFF8696B"/>
        <color rgb="FFFFEB84"/>
        <color rgb="FF63BE7B"/>
      </colorScale>
    </cfRule>
  </conditionalFormatting>
  <conditionalFormatting sqref="W100:W104">
    <cfRule type="colorScale" priority="134">
      <colorScale>
        <cfvo type="formula" val="$Z$29"/>
        <cfvo type="formula" val="$Z$28"/>
        <cfvo type="formula" val="$Z$27"/>
        <color rgb="FFF8696B"/>
        <color rgb="FFFFEB84"/>
        <color rgb="FF63BE7B"/>
      </colorScale>
    </cfRule>
  </conditionalFormatting>
  <conditionalFormatting sqref="T108:T112">
    <cfRule type="colorScale" priority="135">
      <colorScale>
        <cfvo type="formula" val="$T$4=$Z$29"/>
        <cfvo type="percentile" val="50"/>
        <cfvo type="max"/>
        <color rgb="FFF8696B"/>
        <color rgb="FFFFEB84"/>
        <color rgb="FF63BE7B"/>
      </colorScale>
    </cfRule>
  </conditionalFormatting>
  <conditionalFormatting sqref="T108:T112">
    <cfRule type="colorScale" priority="136">
      <colorScale>
        <cfvo type="formula" val="$Z$29"/>
        <cfvo type="formula" val="$Z$28"/>
        <cfvo type="formula" val="$Z$27"/>
        <color rgb="FFF8696B"/>
        <color rgb="FFFFEB84"/>
        <color rgb="FF63BE7B"/>
      </colorScale>
    </cfRule>
  </conditionalFormatting>
  <conditionalFormatting sqref="V108:V112">
    <cfRule type="colorScale" priority="137">
      <colorScale>
        <cfvo type="formula" val="$T$4=$Z$29"/>
        <cfvo type="percentile" val="50"/>
        <cfvo type="max"/>
        <color rgb="FFF8696B"/>
        <color rgb="FFFFEB84"/>
        <color rgb="FF63BE7B"/>
      </colorScale>
    </cfRule>
  </conditionalFormatting>
  <conditionalFormatting sqref="V108:V112">
    <cfRule type="colorScale" priority="138">
      <colorScale>
        <cfvo type="formula" val="$Z$29"/>
        <cfvo type="formula" val="$Z$28"/>
        <cfvo type="formula" val="$Z$27"/>
        <color rgb="FFF8696B"/>
        <color rgb="FFFFEB84"/>
        <color rgb="FF63BE7B"/>
      </colorScale>
    </cfRule>
  </conditionalFormatting>
  <conditionalFormatting sqref="W108:W112">
    <cfRule type="colorScale" priority="139">
      <colorScale>
        <cfvo type="formula" val="$T$4=$Z$29"/>
        <cfvo type="percentile" val="50"/>
        <cfvo type="max"/>
        <color rgb="FFF8696B"/>
        <color rgb="FFFFEB84"/>
        <color rgb="FF63BE7B"/>
      </colorScale>
    </cfRule>
  </conditionalFormatting>
  <conditionalFormatting sqref="W108:W112">
    <cfRule type="colorScale" priority="140">
      <colorScale>
        <cfvo type="formula" val="$Z$29"/>
        <cfvo type="formula" val="$Z$28"/>
        <cfvo type="formula" val="$Z$27"/>
        <color rgb="FFF8696B"/>
        <color rgb="FFFFEB84"/>
        <color rgb="FF63BE7B"/>
      </colorScale>
    </cfRule>
  </conditionalFormatting>
  <conditionalFormatting sqref="X116:Y120">
    <cfRule type="containsText" dxfId="71" priority="141" operator="containsText" text="SI">
      <formula>NOT(ISERROR(SEARCH(("SI"),(X116))))</formula>
    </cfRule>
  </conditionalFormatting>
  <conditionalFormatting sqref="X116:Y120">
    <cfRule type="containsText" dxfId="70" priority="142" operator="containsText" text="NO">
      <formula>NOT(ISERROR(SEARCH(("NO"),(X116))))</formula>
    </cfRule>
  </conditionalFormatting>
  <conditionalFormatting sqref="T116:T120">
    <cfRule type="colorScale" priority="143">
      <colorScale>
        <cfvo type="formula" val="$T$4=$Z$29"/>
        <cfvo type="percentile" val="50"/>
        <cfvo type="max"/>
        <color rgb="FFF8696B"/>
        <color rgb="FFFFEB84"/>
        <color rgb="FF63BE7B"/>
      </colorScale>
    </cfRule>
  </conditionalFormatting>
  <conditionalFormatting sqref="T116:T120">
    <cfRule type="colorScale" priority="144">
      <colorScale>
        <cfvo type="formula" val="$Z$29"/>
        <cfvo type="formula" val="$Z$28"/>
        <cfvo type="formula" val="$Z$27"/>
        <color rgb="FFF8696B"/>
        <color rgb="FFFFEB84"/>
        <color rgb="FF63BE7B"/>
      </colorScale>
    </cfRule>
  </conditionalFormatting>
  <conditionalFormatting sqref="V116:V120">
    <cfRule type="colorScale" priority="145">
      <colorScale>
        <cfvo type="formula" val="$T$4=$Z$29"/>
        <cfvo type="percentile" val="50"/>
        <cfvo type="max"/>
        <color rgb="FFF8696B"/>
        <color rgb="FFFFEB84"/>
        <color rgb="FF63BE7B"/>
      </colorScale>
    </cfRule>
  </conditionalFormatting>
  <conditionalFormatting sqref="V116:V120">
    <cfRule type="colorScale" priority="146">
      <colorScale>
        <cfvo type="formula" val="$Z$29"/>
        <cfvo type="formula" val="$Z$28"/>
        <cfvo type="formula" val="$Z$27"/>
        <color rgb="FFF8696B"/>
        <color rgb="FFFFEB84"/>
        <color rgb="FF63BE7B"/>
      </colorScale>
    </cfRule>
  </conditionalFormatting>
  <conditionalFormatting sqref="W116:W120">
    <cfRule type="colorScale" priority="147">
      <colorScale>
        <cfvo type="formula" val="$T$4=$Z$29"/>
        <cfvo type="percentile" val="50"/>
        <cfvo type="max"/>
        <color rgb="FFF8696B"/>
        <color rgb="FFFFEB84"/>
        <color rgb="FF63BE7B"/>
      </colorScale>
    </cfRule>
  </conditionalFormatting>
  <conditionalFormatting sqref="W116:W120">
    <cfRule type="colorScale" priority="148">
      <colorScale>
        <cfvo type="formula" val="$Z$29"/>
        <cfvo type="formula" val="$Z$28"/>
        <cfvo type="formula" val="$Z$27"/>
        <color rgb="FFF8696B"/>
        <color rgb="FFFFEB84"/>
        <color rgb="FF63BE7B"/>
      </colorScale>
    </cfRule>
  </conditionalFormatting>
  <conditionalFormatting sqref="X124:Y128">
    <cfRule type="containsText" dxfId="69" priority="149" operator="containsText" text="SI">
      <formula>NOT(ISERROR(SEARCH(("SI"),(X124))))</formula>
    </cfRule>
  </conditionalFormatting>
  <conditionalFormatting sqref="X124:Y128">
    <cfRule type="containsText" dxfId="68" priority="150" operator="containsText" text="NO">
      <formula>NOT(ISERROR(SEARCH(("NO"),(X124))))</formula>
    </cfRule>
  </conditionalFormatting>
  <conditionalFormatting sqref="T124:T128">
    <cfRule type="colorScale" priority="151">
      <colorScale>
        <cfvo type="formula" val="$T$4=$Z$29"/>
        <cfvo type="percentile" val="50"/>
        <cfvo type="max"/>
        <color rgb="FFF8696B"/>
        <color rgb="FFFFEB84"/>
        <color rgb="FF63BE7B"/>
      </colorScale>
    </cfRule>
  </conditionalFormatting>
  <conditionalFormatting sqref="T124:T128">
    <cfRule type="colorScale" priority="152">
      <colorScale>
        <cfvo type="formula" val="$Z$29"/>
        <cfvo type="formula" val="$Z$28"/>
        <cfvo type="formula" val="$Z$27"/>
        <color rgb="FFF8696B"/>
        <color rgb="FFFFEB84"/>
        <color rgb="FF63BE7B"/>
      </colorScale>
    </cfRule>
  </conditionalFormatting>
  <conditionalFormatting sqref="V124:V128">
    <cfRule type="colorScale" priority="153">
      <colorScale>
        <cfvo type="formula" val="$T$4=$Z$29"/>
        <cfvo type="percentile" val="50"/>
        <cfvo type="max"/>
        <color rgb="FFF8696B"/>
        <color rgb="FFFFEB84"/>
        <color rgb="FF63BE7B"/>
      </colorScale>
    </cfRule>
  </conditionalFormatting>
  <conditionalFormatting sqref="V124:V128">
    <cfRule type="colorScale" priority="154">
      <colorScale>
        <cfvo type="formula" val="$Z$29"/>
        <cfvo type="formula" val="$Z$28"/>
        <cfvo type="formula" val="$Z$27"/>
        <color rgb="FFF8696B"/>
        <color rgb="FFFFEB84"/>
        <color rgb="FF63BE7B"/>
      </colorScale>
    </cfRule>
  </conditionalFormatting>
  <conditionalFormatting sqref="W124:W128">
    <cfRule type="colorScale" priority="155">
      <colorScale>
        <cfvo type="formula" val="$T$4=$Z$29"/>
        <cfvo type="percentile" val="50"/>
        <cfvo type="max"/>
        <color rgb="FFF8696B"/>
        <color rgb="FFFFEB84"/>
        <color rgb="FF63BE7B"/>
      </colorScale>
    </cfRule>
  </conditionalFormatting>
  <conditionalFormatting sqref="W124:W128">
    <cfRule type="colorScale" priority="156">
      <colorScale>
        <cfvo type="formula" val="$Z$29"/>
        <cfvo type="formula" val="$Z$28"/>
        <cfvo type="formula" val="$Z$27"/>
        <color rgb="FFF8696B"/>
        <color rgb="FFFFEB84"/>
        <color rgb="FF63BE7B"/>
      </colorScale>
    </cfRule>
  </conditionalFormatting>
  <conditionalFormatting sqref="X132:Y136">
    <cfRule type="containsText" dxfId="67" priority="157" operator="containsText" text="SI">
      <formula>NOT(ISERROR(SEARCH(("SI"),(X132))))</formula>
    </cfRule>
  </conditionalFormatting>
  <conditionalFormatting sqref="X132:Y136">
    <cfRule type="containsText" dxfId="66" priority="158" operator="containsText" text="NO">
      <formula>NOT(ISERROR(SEARCH(("NO"),(X132))))</formula>
    </cfRule>
  </conditionalFormatting>
  <conditionalFormatting sqref="T132:T136">
    <cfRule type="colorScale" priority="159">
      <colorScale>
        <cfvo type="formula" val="$T$4=$Z$29"/>
        <cfvo type="percentile" val="50"/>
        <cfvo type="max"/>
        <color rgb="FFF8696B"/>
        <color rgb="FFFFEB84"/>
        <color rgb="FF63BE7B"/>
      </colorScale>
    </cfRule>
  </conditionalFormatting>
  <conditionalFormatting sqref="T132:T136">
    <cfRule type="colorScale" priority="160">
      <colorScale>
        <cfvo type="formula" val="$Z$29"/>
        <cfvo type="formula" val="$Z$28"/>
        <cfvo type="formula" val="$Z$27"/>
        <color rgb="FFF8696B"/>
        <color rgb="FFFFEB84"/>
        <color rgb="FF63BE7B"/>
      </colorScale>
    </cfRule>
  </conditionalFormatting>
  <conditionalFormatting sqref="V132:V136">
    <cfRule type="colorScale" priority="161">
      <colorScale>
        <cfvo type="formula" val="$T$4=$Z$29"/>
        <cfvo type="percentile" val="50"/>
        <cfvo type="max"/>
        <color rgb="FFF8696B"/>
        <color rgb="FFFFEB84"/>
        <color rgb="FF63BE7B"/>
      </colorScale>
    </cfRule>
  </conditionalFormatting>
  <conditionalFormatting sqref="V132:V136">
    <cfRule type="colorScale" priority="162">
      <colorScale>
        <cfvo type="formula" val="$Z$29"/>
        <cfvo type="formula" val="$Z$28"/>
        <cfvo type="formula" val="$Z$27"/>
        <color rgb="FFF8696B"/>
        <color rgb="FFFFEB84"/>
        <color rgb="FF63BE7B"/>
      </colorScale>
    </cfRule>
  </conditionalFormatting>
  <conditionalFormatting sqref="W132:W136">
    <cfRule type="colorScale" priority="163">
      <colorScale>
        <cfvo type="formula" val="$T$4=$Z$29"/>
        <cfvo type="percentile" val="50"/>
        <cfvo type="max"/>
        <color rgb="FFF8696B"/>
        <color rgb="FFFFEB84"/>
        <color rgb="FF63BE7B"/>
      </colorScale>
    </cfRule>
  </conditionalFormatting>
  <conditionalFormatting sqref="W132:W136">
    <cfRule type="colorScale" priority="164">
      <colorScale>
        <cfvo type="formula" val="$Z$29"/>
        <cfvo type="formula" val="$Z$28"/>
        <cfvo type="formula" val="$Z$27"/>
        <color rgb="FFF8696B"/>
        <color rgb="FFFFEB84"/>
        <color rgb="FF63BE7B"/>
      </colorScale>
    </cfRule>
  </conditionalFormatting>
  <conditionalFormatting sqref="X140:Y144">
    <cfRule type="containsText" dxfId="65" priority="165" operator="containsText" text="SI">
      <formula>NOT(ISERROR(SEARCH(("SI"),(X140))))</formula>
    </cfRule>
  </conditionalFormatting>
  <conditionalFormatting sqref="X140:Y144">
    <cfRule type="containsText" dxfId="64" priority="166" operator="containsText" text="NO">
      <formula>NOT(ISERROR(SEARCH(("NO"),(X140))))</formula>
    </cfRule>
  </conditionalFormatting>
  <conditionalFormatting sqref="T140:T144">
    <cfRule type="colorScale" priority="167">
      <colorScale>
        <cfvo type="formula" val="$T$4=$Z$29"/>
        <cfvo type="percentile" val="50"/>
        <cfvo type="max"/>
        <color rgb="FFF8696B"/>
        <color rgb="FFFFEB84"/>
        <color rgb="FF63BE7B"/>
      </colorScale>
    </cfRule>
  </conditionalFormatting>
  <conditionalFormatting sqref="T140:T144">
    <cfRule type="colorScale" priority="168">
      <colorScale>
        <cfvo type="formula" val="$Z$29"/>
        <cfvo type="formula" val="$Z$28"/>
        <cfvo type="formula" val="$Z$27"/>
        <color rgb="FFF8696B"/>
        <color rgb="FFFFEB84"/>
        <color rgb="FF63BE7B"/>
      </colorScale>
    </cfRule>
  </conditionalFormatting>
  <conditionalFormatting sqref="V140:V144">
    <cfRule type="colorScale" priority="169">
      <colorScale>
        <cfvo type="formula" val="$T$4=$Z$29"/>
        <cfvo type="percentile" val="50"/>
        <cfvo type="max"/>
        <color rgb="FFF8696B"/>
        <color rgb="FFFFEB84"/>
        <color rgb="FF63BE7B"/>
      </colorScale>
    </cfRule>
  </conditionalFormatting>
  <conditionalFormatting sqref="V140:V144">
    <cfRule type="colorScale" priority="170">
      <colorScale>
        <cfvo type="formula" val="$Z$29"/>
        <cfvo type="formula" val="$Z$28"/>
        <cfvo type="formula" val="$Z$27"/>
        <color rgb="FFF8696B"/>
        <color rgb="FFFFEB84"/>
        <color rgb="FF63BE7B"/>
      </colorScale>
    </cfRule>
  </conditionalFormatting>
  <conditionalFormatting sqref="W140:W144">
    <cfRule type="colorScale" priority="171">
      <colorScale>
        <cfvo type="formula" val="$T$4=$Z$29"/>
        <cfvo type="percentile" val="50"/>
        <cfvo type="max"/>
        <color rgb="FFF8696B"/>
        <color rgb="FFFFEB84"/>
        <color rgb="FF63BE7B"/>
      </colorScale>
    </cfRule>
  </conditionalFormatting>
  <conditionalFormatting sqref="W140:W144">
    <cfRule type="colorScale" priority="172">
      <colorScale>
        <cfvo type="formula" val="$Z$29"/>
        <cfvo type="formula" val="$Z$28"/>
        <cfvo type="formula" val="$Z$27"/>
        <color rgb="FFF8696B"/>
        <color rgb="FFFFEB84"/>
        <color rgb="FF63BE7B"/>
      </colorScale>
    </cfRule>
  </conditionalFormatting>
  <conditionalFormatting sqref="X148:Y152">
    <cfRule type="containsText" dxfId="63" priority="173" operator="containsText" text="SI">
      <formula>NOT(ISERROR(SEARCH(("SI"),(X148))))</formula>
    </cfRule>
  </conditionalFormatting>
  <conditionalFormatting sqref="X148:Y152">
    <cfRule type="containsText" dxfId="62" priority="174" operator="containsText" text="NO">
      <formula>NOT(ISERROR(SEARCH(("NO"),(X148))))</formula>
    </cfRule>
  </conditionalFormatting>
  <conditionalFormatting sqref="T148:T152">
    <cfRule type="colorScale" priority="175">
      <colorScale>
        <cfvo type="formula" val="$T$4=$Z$29"/>
        <cfvo type="percentile" val="50"/>
        <cfvo type="max"/>
        <color rgb="FFF8696B"/>
        <color rgb="FFFFEB84"/>
        <color rgb="FF63BE7B"/>
      </colorScale>
    </cfRule>
  </conditionalFormatting>
  <conditionalFormatting sqref="T148:T152">
    <cfRule type="colorScale" priority="176">
      <colorScale>
        <cfvo type="formula" val="$Z$29"/>
        <cfvo type="formula" val="$Z$28"/>
        <cfvo type="formula" val="$Z$27"/>
        <color rgb="FFF8696B"/>
        <color rgb="FFFFEB84"/>
        <color rgb="FF63BE7B"/>
      </colorScale>
    </cfRule>
  </conditionalFormatting>
  <conditionalFormatting sqref="V148:V152">
    <cfRule type="colorScale" priority="177">
      <colorScale>
        <cfvo type="formula" val="$T$4=$Z$29"/>
        <cfvo type="percentile" val="50"/>
        <cfvo type="max"/>
        <color rgb="FFF8696B"/>
        <color rgb="FFFFEB84"/>
        <color rgb="FF63BE7B"/>
      </colorScale>
    </cfRule>
  </conditionalFormatting>
  <conditionalFormatting sqref="V148:V152">
    <cfRule type="colorScale" priority="178">
      <colorScale>
        <cfvo type="formula" val="$Z$29"/>
        <cfvo type="formula" val="$Z$28"/>
        <cfvo type="formula" val="$Z$27"/>
        <color rgb="FFF8696B"/>
        <color rgb="FFFFEB84"/>
        <color rgb="FF63BE7B"/>
      </colorScale>
    </cfRule>
  </conditionalFormatting>
  <conditionalFormatting sqref="W148:W152">
    <cfRule type="colorScale" priority="179">
      <colorScale>
        <cfvo type="formula" val="$T$4=$Z$29"/>
        <cfvo type="percentile" val="50"/>
        <cfvo type="max"/>
        <color rgb="FFF8696B"/>
        <color rgb="FFFFEB84"/>
        <color rgb="FF63BE7B"/>
      </colorScale>
    </cfRule>
  </conditionalFormatting>
  <conditionalFormatting sqref="W148:W152">
    <cfRule type="colorScale" priority="180">
      <colorScale>
        <cfvo type="formula" val="$Z$29"/>
        <cfvo type="formula" val="$Z$28"/>
        <cfvo type="formula" val="$Z$27"/>
        <color rgb="FFF8696B"/>
        <color rgb="FFFFEB84"/>
        <color rgb="FF63BE7B"/>
      </colorScale>
    </cfRule>
  </conditionalFormatting>
  <conditionalFormatting sqref="X156:Y160">
    <cfRule type="containsText" dxfId="61" priority="181" operator="containsText" text="SI">
      <formula>NOT(ISERROR(SEARCH(("SI"),(X156))))</formula>
    </cfRule>
  </conditionalFormatting>
  <conditionalFormatting sqref="X156:Y160">
    <cfRule type="containsText" dxfId="60" priority="182" operator="containsText" text="NO">
      <formula>NOT(ISERROR(SEARCH(("NO"),(X156))))</formula>
    </cfRule>
  </conditionalFormatting>
  <conditionalFormatting sqref="T156:T160">
    <cfRule type="colorScale" priority="183">
      <colorScale>
        <cfvo type="formula" val="$T$4=$Z$29"/>
        <cfvo type="percentile" val="50"/>
        <cfvo type="max"/>
        <color rgb="FFF8696B"/>
        <color rgb="FFFFEB84"/>
        <color rgb="FF63BE7B"/>
      </colorScale>
    </cfRule>
  </conditionalFormatting>
  <conditionalFormatting sqref="T156:T160">
    <cfRule type="colorScale" priority="184">
      <colorScale>
        <cfvo type="formula" val="$Z$29"/>
        <cfvo type="formula" val="$Z$28"/>
        <cfvo type="formula" val="$Z$27"/>
        <color rgb="FFF8696B"/>
        <color rgb="FFFFEB84"/>
        <color rgb="FF63BE7B"/>
      </colorScale>
    </cfRule>
  </conditionalFormatting>
  <conditionalFormatting sqref="V156:V160">
    <cfRule type="colorScale" priority="185">
      <colorScale>
        <cfvo type="formula" val="$T$4=$Z$29"/>
        <cfvo type="percentile" val="50"/>
        <cfvo type="max"/>
        <color rgb="FFF8696B"/>
        <color rgb="FFFFEB84"/>
        <color rgb="FF63BE7B"/>
      </colorScale>
    </cfRule>
  </conditionalFormatting>
  <conditionalFormatting sqref="V156:V160">
    <cfRule type="colorScale" priority="186">
      <colorScale>
        <cfvo type="formula" val="$Z$29"/>
        <cfvo type="formula" val="$Z$28"/>
        <cfvo type="formula" val="$Z$27"/>
        <color rgb="FFF8696B"/>
        <color rgb="FFFFEB84"/>
        <color rgb="FF63BE7B"/>
      </colorScale>
    </cfRule>
  </conditionalFormatting>
  <conditionalFormatting sqref="W156:W160">
    <cfRule type="colorScale" priority="187">
      <colorScale>
        <cfvo type="formula" val="$T$4=$Z$29"/>
        <cfvo type="percentile" val="50"/>
        <cfvo type="max"/>
        <color rgb="FFF8696B"/>
        <color rgb="FFFFEB84"/>
        <color rgb="FF63BE7B"/>
      </colorScale>
    </cfRule>
  </conditionalFormatting>
  <conditionalFormatting sqref="W156:W160">
    <cfRule type="colorScale" priority="188">
      <colorScale>
        <cfvo type="formula" val="$Z$29"/>
        <cfvo type="formula" val="$Z$28"/>
        <cfvo type="formula" val="$Z$27"/>
        <color rgb="FFF8696B"/>
        <color rgb="FFFFEB84"/>
        <color rgb="FF63BE7B"/>
      </colorScale>
    </cfRule>
  </conditionalFormatting>
  <conditionalFormatting sqref="X164:Y168">
    <cfRule type="containsText" dxfId="59" priority="189" operator="containsText" text="SI">
      <formula>NOT(ISERROR(SEARCH(("SI"),(X164))))</formula>
    </cfRule>
  </conditionalFormatting>
  <conditionalFormatting sqref="X164:Y168">
    <cfRule type="containsText" dxfId="58" priority="190" operator="containsText" text="NO">
      <formula>NOT(ISERROR(SEARCH(("NO"),(X164))))</formula>
    </cfRule>
  </conditionalFormatting>
  <conditionalFormatting sqref="T164:T168">
    <cfRule type="colorScale" priority="191">
      <colorScale>
        <cfvo type="formula" val="$T$4=$Z$29"/>
        <cfvo type="percentile" val="50"/>
        <cfvo type="max"/>
        <color rgb="FFF8696B"/>
        <color rgb="FFFFEB84"/>
        <color rgb="FF63BE7B"/>
      </colorScale>
    </cfRule>
  </conditionalFormatting>
  <conditionalFormatting sqref="T164:T168">
    <cfRule type="colorScale" priority="192">
      <colorScale>
        <cfvo type="formula" val="$Z$29"/>
        <cfvo type="formula" val="$Z$28"/>
        <cfvo type="formula" val="$Z$27"/>
        <color rgb="FFF8696B"/>
        <color rgb="FFFFEB84"/>
        <color rgb="FF63BE7B"/>
      </colorScale>
    </cfRule>
  </conditionalFormatting>
  <conditionalFormatting sqref="V164:V168">
    <cfRule type="colorScale" priority="193">
      <colorScale>
        <cfvo type="formula" val="$T$4=$Z$29"/>
        <cfvo type="percentile" val="50"/>
        <cfvo type="max"/>
        <color rgb="FFF8696B"/>
        <color rgb="FFFFEB84"/>
        <color rgb="FF63BE7B"/>
      </colorScale>
    </cfRule>
  </conditionalFormatting>
  <conditionalFormatting sqref="V164:V168">
    <cfRule type="colorScale" priority="194">
      <colorScale>
        <cfvo type="formula" val="$Z$29"/>
        <cfvo type="formula" val="$Z$28"/>
        <cfvo type="formula" val="$Z$27"/>
        <color rgb="FFF8696B"/>
        <color rgb="FFFFEB84"/>
        <color rgb="FF63BE7B"/>
      </colorScale>
    </cfRule>
  </conditionalFormatting>
  <conditionalFormatting sqref="W164:W168">
    <cfRule type="colorScale" priority="195">
      <colorScale>
        <cfvo type="formula" val="$T$4=$Z$29"/>
        <cfvo type="percentile" val="50"/>
        <cfvo type="max"/>
        <color rgb="FFF8696B"/>
        <color rgb="FFFFEB84"/>
        <color rgb="FF63BE7B"/>
      </colorScale>
    </cfRule>
  </conditionalFormatting>
  <conditionalFormatting sqref="W164:W168">
    <cfRule type="colorScale" priority="196">
      <colorScale>
        <cfvo type="formula" val="$Z$29"/>
        <cfvo type="formula" val="$Z$28"/>
        <cfvo type="formula" val="$Z$27"/>
        <color rgb="FFF8696B"/>
        <color rgb="FFFFEB84"/>
        <color rgb="FF63BE7B"/>
      </colorScale>
    </cfRule>
  </conditionalFormatting>
  <conditionalFormatting sqref="X172:Y176">
    <cfRule type="containsText" dxfId="57" priority="197" operator="containsText" text="SI">
      <formula>NOT(ISERROR(SEARCH(("SI"),(X172))))</formula>
    </cfRule>
  </conditionalFormatting>
  <conditionalFormatting sqref="X172:Y176">
    <cfRule type="containsText" dxfId="56" priority="198" operator="containsText" text="NO">
      <formula>NOT(ISERROR(SEARCH(("NO"),(X172))))</formula>
    </cfRule>
  </conditionalFormatting>
  <conditionalFormatting sqref="T172:T176">
    <cfRule type="colorScale" priority="199">
      <colorScale>
        <cfvo type="formula" val="$T$4=$Z$29"/>
        <cfvo type="percentile" val="50"/>
        <cfvo type="max"/>
        <color rgb="FFF8696B"/>
        <color rgb="FFFFEB84"/>
        <color rgb="FF63BE7B"/>
      </colorScale>
    </cfRule>
  </conditionalFormatting>
  <conditionalFormatting sqref="T172:T176">
    <cfRule type="colorScale" priority="200">
      <colorScale>
        <cfvo type="formula" val="$Z$29"/>
        <cfvo type="formula" val="$Z$28"/>
        <cfvo type="formula" val="$Z$27"/>
        <color rgb="FFF8696B"/>
        <color rgb="FFFFEB84"/>
        <color rgb="FF63BE7B"/>
      </colorScale>
    </cfRule>
  </conditionalFormatting>
  <conditionalFormatting sqref="V172:V176">
    <cfRule type="colorScale" priority="201">
      <colorScale>
        <cfvo type="formula" val="$T$4=$Z$29"/>
        <cfvo type="percentile" val="50"/>
        <cfvo type="max"/>
        <color rgb="FFF8696B"/>
        <color rgb="FFFFEB84"/>
        <color rgb="FF63BE7B"/>
      </colorScale>
    </cfRule>
  </conditionalFormatting>
  <conditionalFormatting sqref="V172:V176">
    <cfRule type="colorScale" priority="202">
      <colorScale>
        <cfvo type="formula" val="$Z$29"/>
        <cfvo type="formula" val="$Z$28"/>
        <cfvo type="formula" val="$Z$27"/>
        <color rgb="FFF8696B"/>
        <color rgb="FFFFEB84"/>
        <color rgb="FF63BE7B"/>
      </colorScale>
    </cfRule>
  </conditionalFormatting>
  <conditionalFormatting sqref="W172:W176">
    <cfRule type="colorScale" priority="203">
      <colorScale>
        <cfvo type="formula" val="$T$4=$Z$29"/>
        <cfvo type="percentile" val="50"/>
        <cfvo type="max"/>
        <color rgb="FFF8696B"/>
        <color rgb="FFFFEB84"/>
        <color rgb="FF63BE7B"/>
      </colorScale>
    </cfRule>
  </conditionalFormatting>
  <conditionalFormatting sqref="W172:W176">
    <cfRule type="colorScale" priority="204">
      <colorScale>
        <cfvo type="formula" val="$Z$29"/>
        <cfvo type="formula" val="$Z$28"/>
        <cfvo type="formula" val="$Z$27"/>
        <color rgb="FFF8696B"/>
        <color rgb="FFFFEB84"/>
        <color rgb="FF63BE7B"/>
      </colorScale>
    </cfRule>
  </conditionalFormatting>
  <conditionalFormatting sqref="X180:Y184">
    <cfRule type="containsText" dxfId="55" priority="205" operator="containsText" text="SI">
      <formula>NOT(ISERROR(SEARCH(("SI"),(X180))))</formula>
    </cfRule>
  </conditionalFormatting>
  <conditionalFormatting sqref="X180:Y184">
    <cfRule type="containsText" dxfId="54" priority="206" operator="containsText" text="NO">
      <formula>NOT(ISERROR(SEARCH(("NO"),(X180))))</formula>
    </cfRule>
  </conditionalFormatting>
  <conditionalFormatting sqref="T180:T184">
    <cfRule type="colorScale" priority="207">
      <colorScale>
        <cfvo type="formula" val="$T$4=$Z$29"/>
        <cfvo type="percentile" val="50"/>
        <cfvo type="max"/>
        <color rgb="FFF8696B"/>
        <color rgb="FFFFEB84"/>
        <color rgb="FF63BE7B"/>
      </colorScale>
    </cfRule>
  </conditionalFormatting>
  <conditionalFormatting sqref="T180:T184">
    <cfRule type="colorScale" priority="208">
      <colorScale>
        <cfvo type="formula" val="$Z$29"/>
        <cfvo type="formula" val="$Z$28"/>
        <cfvo type="formula" val="$Z$27"/>
        <color rgb="FFF8696B"/>
        <color rgb="FFFFEB84"/>
        <color rgb="FF63BE7B"/>
      </colorScale>
    </cfRule>
  </conditionalFormatting>
  <conditionalFormatting sqref="V180:V184">
    <cfRule type="colorScale" priority="209">
      <colorScale>
        <cfvo type="formula" val="$T$4=$Z$29"/>
        <cfvo type="percentile" val="50"/>
        <cfvo type="max"/>
        <color rgb="FFF8696B"/>
        <color rgb="FFFFEB84"/>
        <color rgb="FF63BE7B"/>
      </colorScale>
    </cfRule>
  </conditionalFormatting>
  <conditionalFormatting sqref="V180:V184">
    <cfRule type="colorScale" priority="210">
      <colorScale>
        <cfvo type="formula" val="$Z$29"/>
        <cfvo type="formula" val="$Z$28"/>
        <cfvo type="formula" val="$Z$27"/>
        <color rgb="FFF8696B"/>
        <color rgb="FFFFEB84"/>
        <color rgb="FF63BE7B"/>
      </colorScale>
    </cfRule>
  </conditionalFormatting>
  <conditionalFormatting sqref="W180:W184">
    <cfRule type="colorScale" priority="211">
      <colorScale>
        <cfvo type="formula" val="$T$4=$Z$29"/>
        <cfvo type="percentile" val="50"/>
        <cfvo type="max"/>
        <color rgb="FFF8696B"/>
        <color rgb="FFFFEB84"/>
        <color rgb="FF63BE7B"/>
      </colorScale>
    </cfRule>
  </conditionalFormatting>
  <conditionalFormatting sqref="W180:W184">
    <cfRule type="colorScale" priority="212">
      <colorScale>
        <cfvo type="formula" val="$Z$29"/>
        <cfvo type="formula" val="$Z$28"/>
        <cfvo type="formula" val="$Z$27"/>
        <color rgb="FFF8696B"/>
        <color rgb="FFFFEB84"/>
        <color rgb="FF63BE7B"/>
      </colorScale>
    </cfRule>
  </conditionalFormatting>
  <conditionalFormatting sqref="X188:Y192">
    <cfRule type="containsText" dxfId="53" priority="213" operator="containsText" text="SI">
      <formula>NOT(ISERROR(SEARCH(("SI"),(X188))))</formula>
    </cfRule>
  </conditionalFormatting>
  <conditionalFormatting sqref="X188:Y192">
    <cfRule type="containsText" dxfId="52" priority="214" operator="containsText" text="NO">
      <formula>NOT(ISERROR(SEARCH(("NO"),(X188))))</formula>
    </cfRule>
  </conditionalFormatting>
  <conditionalFormatting sqref="T188:T192">
    <cfRule type="colorScale" priority="215">
      <colorScale>
        <cfvo type="formula" val="$T$4=$Z$29"/>
        <cfvo type="percentile" val="50"/>
        <cfvo type="max"/>
        <color rgb="FFF8696B"/>
        <color rgb="FFFFEB84"/>
        <color rgb="FF63BE7B"/>
      </colorScale>
    </cfRule>
  </conditionalFormatting>
  <conditionalFormatting sqref="T188:T192">
    <cfRule type="colorScale" priority="216">
      <colorScale>
        <cfvo type="formula" val="$Z$29"/>
        <cfvo type="formula" val="$Z$28"/>
        <cfvo type="formula" val="$Z$27"/>
        <color rgb="FFF8696B"/>
        <color rgb="FFFFEB84"/>
        <color rgb="FF63BE7B"/>
      </colorScale>
    </cfRule>
  </conditionalFormatting>
  <conditionalFormatting sqref="V188:V192">
    <cfRule type="colorScale" priority="217">
      <colorScale>
        <cfvo type="formula" val="$T$4=$Z$29"/>
        <cfvo type="percentile" val="50"/>
        <cfvo type="max"/>
        <color rgb="FFF8696B"/>
        <color rgb="FFFFEB84"/>
        <color rgb="FF63BE7B"/>
      </colorScale>
    </cfRule>
  </conditionalFormatting>
  <conditionalFormatting sqref="V188:V192">
    <cfRule type="colorScale" priority="218">
      <colorScale>
        <cfvo type="formula" val="$Z$29"/>
        <cfvo type="formula" val="$Z$28"/>
        <cfvo type="formula" val="$Z$27"/>
        <color rgb="FFF8696B"/>
        <color rgb="FFFFEB84"/>
        <color rgb="FF63BE7B"/>
      </colorScale>
    </cfRule>
  </conditionalFormatting>
  <conditionalFormatting sqref="W188:W192">
    <cfRule type="colorScale" priority="219">
      <colorScale>
        <cfvo type="formula" val="$T$4=$Z$29"/>
        <cfvo type="percentile" val="50"/>
        <cfvo type="max"/>
        <color rgb="FFF8696B"/>
        <color rgb="FFFFEB84"/>
        <color rgb="FF63BE7B"/>
      </colorScale>
    </cfRule>
  </conditionalFormatting>
  <conditionalFormatting sqref="W188:W192">
    <cfRule type="colorScale" priority="220">
      <colorScale>
        <cfvo type="formula" val="$Z$29"/>
        <cfvo type="formula" val="$Z$28"/>
        <cfvo type="formula" val="$Z$27"/>
        <color rgb="FFF8696B"/>
        <color rgb="FFFFEB84"/>
        <color rgb="FF63BE7B"/>
      </colorScale>
    </cfRule>
  </conditionalFormatting>
  <conditionalFormatting sqref="X196:Y200">
    <cfRule type="containsText" dxfId="51" priority="221" operator="containsText" text="SI">
      <formula>NOT(ISERROR(SEARCH(("SI"),(X196))))</formula>
    </cfRule>
  </conditionalFormatting>
  <conditionalFormatting sqref="X196:Y200">
    <cfRule type="containsText" dxfId="50" priority="222" operator="containsText" text="NO">
      <formula>NOT(ISERROR(SEARCH(("NO"),(X196))))</formula>
    </cfRule>
  </conditionalFormatting>
  <conditionalFormatting sqref="T196:T200">
    <cfRule type="colorScale" priority="223">
      <colorScale>
        <cfvo type="formula" val="$T$4=$Z$29"/>
        <cfvo type="percentile" val="50"/>
        <cfvo type="max"/>
        <color rgb="FFF8696B"/>
        <color rgb="FFFFEB84"/>
        <color rgb="FF63BE7B"/>
      </colorScale>
    </cfRule>
  </conditionalFormatting>
  <conditionalFormatting sqref="T196:T200">
    <cfRule type="colorScale" priority="224">
      <colorScale>
        <cfvo type="formula" val="$Z$29"/>
        <cfvo type="formula" val="$Z$28"/>
        <cfvo type="formula" val="$Z$27"/>
        <color rgb="FFF8696B"/>
        <color rgb="FFFFEB84"/>
        <color rgb="FF63BE7B"/>
      </colorScale>
    </cfRule>
  </conditionalFormatting>
  <conditionalFormatting sqref="V196:V200">
    <cfRule type="colorScale" priority="225">
      <colorScale>
        <cfvo type="formula" val="$T$4=$Z$29"/>
        <cfvo type="percentile" val="50"/>
        <cfvo type="max"/>
        <color rgb="FFF8696B"/>
        <color rgb="FFFFEB84"/>
        <color rgb="FF63BE7B"/>
      </colorScale>
    </cfRule>
  </conditionalFormatting>
  <conditionalFormatting sqref="V196:V200">
    <cfRule type="colorScale" priority="226">
      <colorScale>
        <cfvo type="formula" val="$Z$29"/>
        <cfvo type="formula" val="$Z$28"/>
        <cfvo type="formula" val="$Z$27"/>
        <color rgb="FFF8696B"/>
        <color rgb="FFFFEB84"/>
        <color rgb="FF63BE7B"/>
      </colorScale>
    </cfRule>
  </conditionalFormatting>
  <conditionalFormatting sqref="W196:W200">
    <cfRule type="colorScale" priority="227">
      <colorScale>
        <cfvo type="formula" val="$T$4=$Z$29"/>
        <cfvo type="percentile" val="50"/>
        <cfvo type="max"/>
        <color rgb="FFF8696B"/>
        <color rgb="FFFFEB84"/>
        <color rgb="FF63BE7B"/>
      </colorScale>
    </cfRule>
  </conditionalFormatting>
  <conditionalFormatting sqref="W196:W200">
    <cfRule type="colorScale" priority="228">
      <colorScale>
        <cfvo type="formula" val="$Z$29"/>
        <cfvo type="formula" val="$Z$28"/>
        <cfvo type="formula" val="$Z$27"/>
        <color rgb="FFF8696B"/>
        <color rgb="FFFFEB84"/>
        <color rgb="FF63BE7B"/>
      </colorScale>
    </cfRule>
  </conditionalFormatting>
  <conditionalFormatting sqref="AB4:AC8">
    <cfRule type="containsText" dxfId="49" priority="229" operator="containsText" text="SI">
      <formula>NOT(ISERROR(SEARCH(("SI"),(AB4))))</formula>
    </cfRule>
  </conditionalFormatting>
  <conditionalFormatting sqref="AB4:AC8">
    <cfRule type="containsText" dxfId="48" priority="230" operator="containsText" text="NO">
      <formula>NOT(ISERROR(SEARCH(("NO"),(AB4))))</formula>
    </cfRule>
  </conditionalFormatting>
  <conditionalFormatting sqref="AB12:AC16">
    <cfRule type="containsText" dxfId="47" priority="231" operator="containsText" text="SI">
      <formula>NOT(ISERROR(SEARCH(("SI"),(AB12))))</formula>
    </cfRule>
  </conditionalFormatting>
  <conditionalFormatting sqref="AB12:AC16">
    <cfRule type="containsText" dxfId="46" priority="232" operator="containsText" text="NO">
      <formula>NOT(ISERROR(SEARCH(("NO"),(AB12))))</formula>
    </cfRule>
  </conditionalFormatting>
  <conditionalFormatting sqref="AB20:AC24">
    <cfRule type="containsText" dxfId="45" priority="233" operator="containsText" text="SI">
      <formula>NOT(ISERROR(SEARCH(("SI"),(AB20))))</formula>
    </cfRule>
  </conditionalFormatting>
  <conditionalFormatting sqref="AB20:AC24">
    <cfRule type="containsText" dxfId="44" priority="234" operator="containsText" text="NO">
      <formula>NOT(ISERROR(SEARCH(("NO"),(AB20))))</formula>
    </cfRule>
  </conditionalFormatting>
  <conditionalFormatting sqref="AB28:AC32">
    <cfRule type="containsText" dxfId="43" priority="235" operator="containsText" text="SI">
      <formula>NOT(ISERROR(SEARCH(("SI"),(AB28))))</formula>
    </cfRule>
  </conditionalFormatting>
  <conditionalFormatting sqref="AB28:AC32">
    <cfRule type="containsText" dxfId="42" priority="236" operator="containsText" text="NO">
      <formula>NOT(ISERROR(SEARCH(("NO"),(AB28))))</formula>
    </cfRule>
  </conditionalFormatting>
  <conditionalFormatting sqref="AB36:AC40">
    <cfRule type="containsText" dxfId="41" priority="237" operator="containsText" text="SI">
      <formula>NOT(ISERROR(SEARCH(("SI"),(AB36))))</formula>
    </cfRule>
  </conditionalFormatting>
  <conditionalFormatting sqref="AB36:AC40">
    <cfRule type="containsText" dxfId="40" priority="238" operator="containsText" text="NO">
      <formula>NOT(ISERROR(SEARCH(("NO"),(AB36))))</formula>
    </cfRule>
  </conditionalFormatting>
  <conditionalFormatting sqref="AB44:AC48">
    <cfRule type="containsText" dxfId="39" priority="239" operator="containsText" text="SI">
      <formula>NOT(ISERROR(SEARCH(("SI"),(AB44))))</formula>
    </cfRule>
  </conditionalFormatting>
  <conditionalFormatting sqref="AB44:AC48">
    <cfRule type="containsText" dxfId="38" priority="240" operator="containsText" text="NO">
      <formula>NOT(ISERROR(SEARCH(("NO"),(AB44))))</formula>
    </cfRule>
  </conditionalFormatting>
  <conditionalFormatting sqref="AB52:AC56">
    <cfRule type="containsText" dxfId="37" priority="241" operator="containsText" text="SI">
      <formula>NOT(ISERROR(SEARCH(("SI"),(AB52))))</formula>
    </cfRule>
  </conditionalFormatting>
  <conditionalFormatting sqref="AB52:AC56">
    <cfRule type="containsText" dxfId="36" priority="242" operator="containsText" text="NO">
      <formula>NOT(ISERROR(SEARCH(("NO"),(AB52))))</formula>
    </cfRule>
  </conditionalFormatting>
  <conditionalFormatting sqref="AB60:AC64">
    <cfRule type="containsText" dxfId="35" priority="243" operator="containsText" text="SI">
      <formula>NOT(ISERROR(SEARCH(("SI"),(AB60))))</formula>
    </cfRule>
  </conditionalFormatting>
  <conditionalFormatting sqref="AB60:AC64">
    <cfRule type="containsText" dxfId="34" priority="244" operator="containsText" text="NO">
      <formula>NOT(ISERROR(SEARCH(("NO"),(AB60))))</formula>
    </cfRule>
  </conditionalFormatting>
  <conditionalFormatting sqref="AB68:AC72">
    <cfRule type="containsText" dxfId="33" priority="245" operator="containsText" text="SI">
      <formula>NOT(ISERROR(SEARCH(("SI"),(AB68))))</formula>
    </cfRule>
  </conditionalFormatting>
  <conditionalFormatting sqref="AB68:AC72">
    <cfRule type="containsText" dxfId="32" priority="246" operator="containsText" text="NO">
      <formula>NOT(ISERROR(SEARCH(("NO"),(AB68))))</formula>
    </cfRule>
  </conditionalFormatting>
  <conditionalFormatting sqref="AB76:AC80">
    <cfRule type="containsText" dxfId="31" priority="247" operator="containsText" text="SI">
      <formula>NOT(ISERROR(SEARCH(("SI"),(AB76))))</formula>
    </cfRule>
  </conditionalFormatting>
  <conditionalFormatting sqref="AB76:AC80">
    <cfRule type="containsText" dxfId="30" priority="248" operator="containsText" text="NO">
      <formula>NOT(ISERROR(SEARCH(("NO"),(AB76))))</formula>
    </cfRule>
  </conditionalFormatting>
  <conditionalFormatting sqref="AB84:AC88">
    <cfRule type="containsText" dxfId="29" priority="249" operator="containsText" text="SI">
      <formula>NOT(ISERROR(SEARCH(("SI"),(AB84))))</formula>
    </cfRule>
  </conditionalFormatting>
  <conditionalFormatting sqref="AB84:AC88">
    <cfRule type="containsText" dxfId="28" priority="250" operator="containsText" text="NO">
      <formula>NOT(ISERROR(SEARCH(("NO"),(AB84))))</formula>
    </cfRule>
  </conditionalFormatting>
  <conditionalFormatting sqref="AB92:AC96">
    <cfRule type="containsText" dxfId="27" priority="251" operator="containsText" text="SI">
      <formula>NOT(ISERROR(SEARCH(("SI"),(AB92))))</formula>
    </cfRule>
  </conditionalFormatting>
  <conditionalFormatting sqref="AB92:AC96">
    <cfRule type="containsText" dxfId="26" priority="252" operator="containsText" text="NO">
      <formula>NOT(ISERROR(SEARCH(("NO"),(AB92))))</formula>
    </cfRule>
  </conditionalFormatting>
  <conditionalFormatting sqref="AB100:AC104">
    <cfRule type="containsText" dxfId="25" priority="253" operator="containsText" text="SI">
      <formula>NOT(ISERROR(SEARCH(("SI"),(AB100))))</formula>
    </cfRule>
  </conditionalFormatting>
  <conditionalFormatting sqref="AB100:AC104">
    <cfRule type="containsText" dxfId="24" priority="254" operator="containsText" text="NO">
      <formula>NOT(ISERROR(SEARCH(("NO"),(AB100))))</formula>
    </cfRule>
  </conditionalFormatting>
  <conditionalFormatting sqref="AB108:AC112">
    <cfRule type="containsText" dxfId="23" priority="255" operator="containsText" text="SI">
      <formula>NOT(ISERROR(SEARCH(("SI"),(AB108))))</formula>
    </cfRule>
  </conditionalFormatting>
  <conditionalFormatting sqref="AB108:AC112">
    <cfRule type="containsText" dxfId="22" priority="256" operator="containsText" text="NO">
      <formula>NOT(ISERROR(SEARCH(("NO"),(AB108))))</formula>
    </cfRule>
  </conditionalFormatting>
  <conditionalFormatting sqref="AB116:AC120">
    <cfRule type="containsText" dxfId="21" priority="257" operator="containsText" text="SI">
      <formula>NOT(ISERROR(SEARCH(("SI"),(AB116))))</formula>
    </cfRule>
  </conditionalFormatting>
  <conditionalFormatting sqref="AB116:AC120">
    <cfRule type="containsText" dxfId="20" priority="258" operator="containsText" text="NO">
      <formula>NOT(ISERROR(SEARCH(("NO"),(AB116))))</formula>
    </cfRule>
  </conditionalFormatting>
  <conditionalFormatting sqref="AB124:AC128">
    <cfRule type="containsText" dxfId="19" priority="259" operator="containsText" text="SI">
      <formula>NOT(ISERROR(SEARCH(("SI"),(AB124))))</formula>
    </cfRule>
  </conditionalFormatting>
  <conditionalFormatting sqref="AB124:AC128">
    <cfRule type="containsText" dxfId="18" priority="260" operator="containsText" text="NO">
      <formula>NOT(ISERROR(SEARCH(("NO"),(AB124))))</formula>
    </cfRule>
  </conditionalFormatting>
  <conditionalFormatting sqref="AB132:AC136">
    <cfRule type="containsText" dxfId="17" priority="261" operator="containsText" text="SI">
      <formula>NOT(ISERROR(SEARCH(("SI"),(AB132))))</formula>
    </cfRule>
  </conditionalFormatting>
  <conditionalFormatting sqref="AB132:AC136">
    <cfRule type="containsText" dxfId="16" priority="262" operator="containsText" text="NO">
      <formula>NOT(ISERROR(SEARCH(("NO"),(AB132))))</formula>
    </cfRule>
  </conditionalFormatting>
  <conditionalFormatting sqref="AB140:AC144">
    <cfRule type="containsText" dxfId="15" priority="263" operator="containsText" text="SI">
      <formula>NOT(ISERROR(SEARCH(("SI"),(AB140))))</formula>
    </cfRule>
  </conditionalFormatting>
  <conditionalFormatting sqref="AB140:AC144">
    <cfRule type="containsText" dxfId="14" priority="264" operator="containsText" text="NO">
      <formula>NOT(ISERROR(SEARCH(("NO"),(AB140))))</formula>
    </cfRule>
  </conditionalFormatting>
  <conditionalFormatting sqref="AB148:AC152">
    <cfRule type="containsText" dxfId="13" priority="265" operator="containsText" text="SI">
      <formula>NOT(ISERROR(SEARCH(("SI"),(AB148))))</formula>
    </cfRule>
  </conditionalFormatting>
  <conditionalFormatting sqref="AB148:AC152">
    <cfRule type="containsText" dxfId="12" priority="266" operator="containsText" text="NO">
      <formula>NOT(ISERROR(SEARCH(("NO"),(AB148))))</formula>
    </cfRule>
  </conditionalFormatting>
  <conditionalFormatting sqref="AB156:AC160">
    <cfRule type="containsText" dxfId="11" priority="267" operator="containsText" text="SI">
      <formula>NOT(ISERROR(SEARCH(("SI"),(AB156))))</formula>
    </cfRule>
  </conditionalFormatting>
  <conditionalFormatting sqref="AB156:AC160">
    <cfRule type="containsText" dxfId="10" priority="268" operator="containsText" text="NO">
      <formula>NOT(ISERROR(SEARCH(("NO"),(AB156))))</formula>
    </cfRule>
  </conditionalFormatting>
  <conditionalFormatting sqref="AB164:AC168">
    <cfRule type="containsText" dxfId="9" priority="269" operator="containsText" text="SI">
      <formula>NOT(ISERROR(SEARCH(("SI"),(AB164))))</formula>
    </cfRule>
  </conditionalFormatting>
  <conditionalFormatting sqref="AB164:AC168">
    <cfRule type="containsText" dxfId="8" priority="270" operator="containsText" text="NO">
      <formula>NOT(ISERROR(SEARCH(("NO"),(AB164))))</formula>
    </cfRule>
  </conditionalFormatting>
  <conditionalFormatting sqref="AB172:AC176">
    <cfRule type="containsText" dxfId="7" priority="271" operator="containsText" text="SI">
      <formula>NOT(ISERROR(SEARCH(("SI"),(AB172))))</formula>
    </cfRule>
  </conditionalFormatting>
  <conditionalFormatting sqref="AB172:AC176">
    <cfRule type="containsText" dxfId="6" priority="272" operator="containsText" text="NO">
      <formula>NOT(ISERROR(SEARCH(("NO"),(AB172))))</formula>
    </cfRule>
  </conditionalFormatting>
  <conditionalFormatting sqref="AB180:AC184">
    <cfRule type="containsText" dxfId="5" priority="273" operator="containsText" text="SI">
      <formula>NOT(ISERROR(SEARCH(("SI"),(AB180))))</formula>
    </cfRule>
  </conditionalFormatting>
  <conditionalFormatting sqref="AB180:AC184">
    <cfRule type="containsText" dxfId="4" priority="274" operator="containsText" text="NO">
      <formula>NOT(ISERROR(SEARCH(("NO"),(AB180))))</formula>
    </cfRule>
  </conditionalFormatting>
  <conditionalFormatting sqref="AB188:AC192">
    <cfRule type="containsText" dxfId="3" priority="275" operator="containsText" text="SI">
      <formula>NOT(ISERROR(SEARCH(("SI"),(AB188))))</formula>
    </cfRule>
  </conditionalFormatting>
  <conditionalFormatting sqref="AB188:AC192">
    <cfRule type="containsText" dxfId="2" priority="276" operator="containsText" text="NO">
      <formula>NOT(ISERROR(SEARCH(("NO"),(AB188))))</formula>
    </cfRule>
  </conditionalFormatting>
  <conditionalFormatting sqref="AB196:AC200">
    <cfRule type="containsText" dxfId="1" priority="277" operator="containsText" text="SI">
      <formula>NOT(ISERROR(SEARCH(("SI"),(AB196))))</formula>
    </cfRule>
  </conditionalFormatting>
  <conditionalFormatting sqref="AB196:AC200">
    <cfRule type="containsText" dxfId="0" priority="278" operator="containsText" text="NO">
      <formula>NOT(ISERROR(SEARCH(("NO"),(AB196))))</formula>
    </cfRule>
  </conditionalFormatting>
  <dataValidations count="5">
    <dataValidation type="list" allowBlank="1" showErrorMessage="1" sqref="U4:U8 U12:U16 U20:U24 U28:U32 U36:U40 U44:U48 U52:U56 U60:U64 U68:U72 U76:U80 U84:U88 U92:U96 U100:U104 U108:U112 U116:U120 U124:U128 U132:U136 U140:U144 U148:U152 U156:U160 U164:U168 U172:U176 U180:U184 U188:U192 U196:U200">
      <formula1>$Z$30:$Z$32</formula1>
    </dataValidation>
    <dataValidation type="list" allowBlank="1" showErrorMessage="1" sqref="M4:M8 M12:M16 M20:M24 M28:M32 M36:M40 M44:M48 M52:M56 M60:M64 M68:M72 M76:M80 M84:M88 M92:M96 M100:M104 M108:M112 M116:M120 M124:M128 M132:M136 M140:M144 M148:M152 M156:M160 M164:M168 M172:M176 M180:M184 M188:M192 M196:M200">
      <formula1>$Z$20:$Z$21</formula1>
    </dataValidation>
    <dataValidation type="list" allowBlank="1" showErrorMessage="1" sqref="Q4:Q8 Q12:Q16 Q20:Q24 Q28:Q32 Q36:Q40 Q44:Q48 Q52:Q56 Q60:Q64 Q68:Q72 Q76:Q80 Q84:Q88 Q92:Q96 Q100:Q104 Q108:Q112 Q116:Q120 Q124:Q128 Q132:Q136 Q140:Q144 Q148:Q152 Q156:Q160 Q164:Q168 Q172:Q176 Q180:Q184 Q188:Q192 Q196:Q200">
      <formula1>$Z$24:$Z$26</formula1>
    </dataValidation>
    <dataValidation type="list" allowBlank="1" showErrorMessage="1" sqref="O4:O8 O12:O16 O20:O24 O28:O32 O36:O40 O44:O48 O52:O56 O60:O64 O68:O72 O76:O80 O84:O88 O92:O96 O100:O104 O108:O112 O116:O120 O124:O128 O132:O136 O140:O144 O148:O152 O156:O160 O164:O168 O172:O176 O180:O184 O188:O192 O196:O200">
      <formula1>$Z$22:$Z$23</formula1>
    </dataValidation>
    <dataValidation type="list" allowBlank="1" showErrorMessage="1" sqref="J4:J8 J12:J16 J20:J24 J28:J32 J36:J40 J44:J48 J52:J56 J60:J64 J68:J72 J76:J80 J84:J88 J92:J96 J100:J104 J108:J112 J116:J120 J124:J128 J132:J136 J140:J144 J148:J152 J156:J160 J164:J168 J172:J176 J180:J184 J188:J192 J196:J200">
      <formula1>$Z$17:$Z$19</formula1>
    </dataValidation>
  </dataValidations>
  <pageMargins left="0.7" right="0.7" top="0.75" bottom="0.75" header="0" footer="0"/>
  <pageSetup scale="19"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x14:formula1>
            <xm:f>Maestros!$F$2:$F$3</xm:f>
          </x14:formula1>
          <xm:sqref>D4:D8 D12:D16 D20:D24 D28:D32 D36:D40 D44:D48 D52:D56 D60:D64 D68:D72 D76:D80 D84:D88 D92:D96 D100:D104 D108:D112 D116:D120 D124:D128 D132:D136 D140:D144 D148:D152 D156:D160 D164:D168 D172:D176 D180:D184 D188:D192 D196:D200</xm:sqref>
        </x14:dataValidation>
        <x14:dataValidation type="list" allowBlank="1" showErrorMessage="1">
          <x14:formula1>
            <xm:f>Maestros!$F$4:$F$5</xm:f>
          </x14:formula1>
          <xm:sqref>F4:F8 F12:F16 F20:F24 F28:F32 F36:F40 F44:F48 F52:F56 F60:F64 F68:F72 F76:F80 F84:F88 F92:F96 F100:F104 F108:F112 F116:F120 F124:F128 F132:F136 F140:F144 F148:F152 F156:F160 F164:F168 F172:F176 F180:F184 F188:F192 F196:F200</xm:sqref>
        </x14:dataValidation>
        <x14:dataValidation type="list" allowBlank="1" showErrorMessage="1">
          <x14:formula1>
            <xm:f>Maestros!$F$6:$F$7</xm:f>
          </x14:formula1>
          <xm:sqref>H4:H8 H12:H16 H20:H24 H28:H32 H36:H40 H44:H48 H52:H56 H60:H64 H68:H72 H76:H80 H84:H88 H92:H96 H100:H104 H108:H112 H116:H120 H124:H128 H132:H136 H140:H144 H148:H152 H156:H160 H164:H168 H172:H176 H180:H184 H188:H192 H196:H200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000"/>
  <sheetViews>
    <sheetView showGridLines="0" workbookViewId="0">
      <pane ySplit="7" topLeftCell="A8" activePane="bottomLeft" state="frozen"/>
      <selection pane="bottomLeft" activeCell="B9" sqref="B9"/>
    </sheetView>
  </sheetViews>
  <sheetFormatPr baseColWidth="10" defaultColWidth="14.42578125" defaultRowHeight="15" customHeight="1" x14ac:dyDescent="0.25"/>
  <cols>
    <col min="1" max="1" width="7.7109375" customWidth="1"/>
    <col min="2" max="2" width="17.42578125" customWidth="1"/>
    <col min="3" max="3" width="16.85546875" customWidth="1"/>
    <col min="4" max="4" width="12.140625" customWidth="1"/>
    <col min="5" max="5" width="10.7109375" customWidth="1"/>
    <col min="6" max="6" width="10.85546875" customWidth="1"/>
    <col min="7" max="8" width="10.7109375" customWidth="1"/>
    <col min="9" max="9" width="23.140625" customWidth="1"/>
    <col min="10" max="19" width="10.85546875" customWidth="1"/>
  </cols>
  <sheetData>
    <row r="1" spans="1:19" ht="15.75" customHeight="1" x14ac:dyDescent="0.25">
      <c r="A1" s="528" t="s">
        <v>1232</v>
      </c>
      <c r="B1" s="454"/>
      <c r="C1" s="454"/>
      <c r="D1" s="454"/>
      <c r="E1" s="454"/>
      <c r="F1" s="454"/>
      <c r="G1" s="454"/>
      <c r="H1" s="454"/>
      <c r="I1" s="454"/>
      <c r="J1" s="96"/>
      <c r="K1" s="189"/>
      <c r="L1" s="189"/>
      <c r="M1" s="189"/>
      <c r="N1" s="189"/>
      <c r="O1" s="189"/>
      <c r="P1" s="189"/>
      <c r="Q1" s="189"/>
      <c r="R1" s="189"/>
      <c r="S1" s="189"/>
    </row>
    <row r="2" spans="1:19" ht="15.75" customHeight="1" x14ac:dyDescent="0.25">
      <c r="A2" s="528" t="s">
        <v>11</v>
      </c>
      <c r="B2" s="454"/>
      <c r="C2" s="454"/>
      <c r="D2" s="454"/>
      <c r="E2" s="454"/>
      <c r="F2" s="454"/>
      <c r="G2" s="454"/>
      <c r="H2" s="454"/>
      <c r="I2" s="454"/>
      <c r="J2" s="528"/>
      <c r="K2" s="454"/>
      <c r="L2" s="454"/>
      <c r="M2" s="454"/>
      <c r="N2" s="454"/>
      <c r="O2" s="454"/>
      <c r="P2" s="454"/>
      <c r="Q2" s="454"/>
      <c r="R2" s="454"/>
      <c r="S2" s="96"/>
    </row>
    <row r="3" spans="1:19" ht="15.75" customHeight="1" x14ac:dyDescent="0.25">
      <c r="A3" s="528" t="s">
        <v>18</v>
      </c>
      <c r="B3" s="454"/>
      <c r="C3" s="454"/>
      <c r="D3" s="454"/>
      <c r="E3" s="454"/>
      <c r="F3" s="454"/>
      <c r="G3" s="454"/>
      <c r="H3" s="454"/>
      <c r="I3" s="454"/>
      <c r="J3" s="528"/>
      <c r="K3" s="454"/>
      <c r="L3" s="454"/>
      <c r="M3" s="454"/>
      <c r="N3" s="454"/>
      <c r="O3" s="454"/>
      <c r="P3" s="454"/>
      <c r="Q3" s="454"/>
      <c r="R3" s="454"/>
      <c r="S3" s="96"/>
    </row>
    <row r="4" spans="1:19" ht="15.75" customHeight="1" x14ac:dyDescent="0.25">
      <c r="A4" s="528"/>
      <c r="B4" s="454"/>
      <c r="C4" s="454"/>
      <c r="D4" s="454"/>
      <c r="E4" s="454"/>
      <c r="F4" s="454"/>
      <c r="G4" s="454"/>
      <c r="H4" s="454"/>
      <c r="I4" s="454"/>
      <c r="J4" s="528"/>
      <c r="K4" s="454"/>
      <c r="L4" s="454"/>
      <c r="M4" s="454"/>
      <c r="N4" s="454"/>
      <c r="O4" s="454"/>
      <c r="P4" s="454"/>
      <c r="Q4" s="454"/>
      <c r="R4" s="454"/>
      <c r="S4" s="96"/>
    </row>
    <row r="5" spans="1:19" ht="15.75" customHeight="1" x14ac:dyDescent="0.25">
      <c r="A5" s="528" t="s">
        <v>1234</v>
      </c>
      <c r="B5" s="454"/>
      <c r="C5" s="454"/>
      <c r="D5" s="454"/>
      <c r="E5" s="454"/>
      <c r="F5" s="454"/>
      <c r="G5" s="454"/>
      <c r="H5" s="454"/>
      <c r="I5" s="454"/>
      <c r="J5" s="528"/>
      <c r="K5" s="454"/>
      <c r="L5" s="454"/>
      <c r="M5" s="454"/>
      <c r="N5" s="454"/>
      <c r="O5" s="454"/>
      <c r="P5" s="454"/>
      <c r="Q5" s="454"/>
      <c r="R5" s="454"/>
      <c r="S5" s="96"/>
    </row>
    <row r="6" spans="1:19" ht="15.75" customHeight="1" x14ac:dyDescent="0.25">
      <c r="A6" s="190"/>
      <c r="B6" s="190"/>
      <c r="C6" s="96"/>
      <c r="D6" s="96"/>
      <c r="E6" s="189"/>
      <c r="F6" s="189"/>
      <c r="G6" s="189"/>
      <c r="H6" s="189"/>
      <c r="I6" s="189"/>
      <c r="J6" s="189"/>
      <c r="K6" s="189"/>
      <c r="L6" s="189"/>
      <c r="M6" s="189"/>
      <c r="N6" s="189"/>
      <c r="O6" s="189"/>
      <c r="P6" s="189"/>
      <c r="Q6" s="189"/>
      <c r="R6" s="189"/>
      <c r="S6" s="189"/>
    </row>
    <row r="7" spans="1:19" ht="49.5" customHeight="1" x14ac:dyDescent="0.25">
      <c r="A7" s="673" t="s">
        <v>1236</v>
      </c>
      <c r="B7" s="448"/>
      <c r="C7" s="448"/>
      <c r="D7" s="448"/>
      <c r="E7" s="448"/>
      <c r="F7" s="448"/>
      <c r="G7" s="448"/>
      <c r="H7" s="448"/>
      <c r="I7" s="448"/>
      <c r="J7" s="282"/>
      <c r="K7" s="189"/>
      <c r="L7" s="189"/>
      <c r="M7" s="189"/>
      <c r="N7" s="189"/>
      <c r="O7" s="189"/>
      <c r="P7" s="189"/>
      <c r="Q7" s="189"/>
      <c r="R7" s="189"/>
      <c r="S7" s="189"/>
    </row>
    <row r="8" spans="1:19" ht="46.5" customHeight="1" x14ac:dyDescent="0.25">
      <c r="A8" s="672" t="s">
        <v>1238</v>
      </c>
      <c r="B8" s="454"/>
      <c r="C8" s="454"/>
      <c r="D8" s="454"/>
      <c r="E8" s="285"/>
      <c r="F8" s="285"/>
      <c r="G8" s="285"/>
      <c r="H8" s="285"/>
      <c r="I8" s="285"/>
      <c r="J8" s="285"/>
      <c r="K8" s="285"/>
      <c r="L8" s="285"/>
      <c r="M8" s="285"/>
      <c r="N8" s="285"/>
      <c r="O8" s="285"/>
      <c r="P8" s="285"/>
      <c r="Q8" s="285"/>
      <c r="R8" s="285"/>
      <c r="S8" s="285"/>
    </row>
    <row r="9" spans="1:19" ht="53.25" customHeight="1" x14ac:dyDescent="0.25">
      <c r="A9" s="190"/>
      <c r="B9" s="190"/>
      <c r="C9" s="286" t="s">
        <v>1239</v>
      </c>
      <c r="D9" s="287">
        <v>5</v>
      </c>
      <c r="E9" s="287">
        <v>10</v>
      </c>
      <c r="F9" s="288">
        <v>15</v>
      </c>
      <c r="G9" s="288">
        <v>20</v>
      </c>
      <c r="H9" s="288">
        <v>25</v>
      </c>
      <c r="I9" s="289" t="s">
        <v>1241</v>
      </c>
      <c r="J9" s="189"/>
      <c r="K9" s="189"/>
      <c r="L9" s="189"/>
      <c r="M9" s="189"/>
      <c r="N9" s="189"/>
      <c r="O9" s="189"/>
      <c r="P9" s="189"/>
      <c r="Q9" s="189"/>
      <c r="R9" s="189"/>
      <c r="S9" s="189"/>
    </row>
    <row r="10" spans="1:19" ht="51.75" customHeight="1" x14ac:dyDescent="0.25">
      <c r="A10" s="190"/>
      <c r="B10" s="190"/>
      <c r="C10" s="286" t="s">
        <v>1242</v>
      </c>
      <c r="D10" s="290">
        <v>4</v>
      </c>
      <c r="E10" s="287">
        <v>8</v>
      </c>
      <c r="F10" s="287">
        <v>12</v>
      </c>
      <c r="G10" s="288">
        <v>16</v>
      </c>
      <c r="H10" s="288">
        <v>20</v>
      </c>
      <c r="I10" s="289" t="s">
        <v>1244</v>
      </c>
      <c r="J10" s="189"/>
      <c r="K10" s="189"/>
      <c r="L10" s="189"/>
      <c r="M10" s="189"/>
      <c r="N10" s="189"/>
      <c r="O10" s="189"/>
      <c r="P10" s="189"/>
      <c r="Q10" s="189"/>
      <c r="R10" s="189"/>
      <c r="S10" s="189"/>
    </row>
    <row r="11" spans="1:19" ht="48.75" customHeight="1" x14ac:dyDescent="0.25">
      <c r="A11" s="190"/>
      <c r="B11" s="190"/>
      <c r="C11" s="286" t="s">
        <v>1245</v>
      </c>
      <c r="D11" s="292">
        <v>3</v>
      </c>
      <c r="E11" s="290">
        <v>6</v>
      </c>
      <c r="F11" s="287">
        <v>9</v>
      </c>
      <c r="G11" s="288">
        <v>12</v>
      </c>
      <c r="H11" s="288">
        <v>15</v>
      </c>
      <c r="I11" s="289" t="s">
        <v>1249</v>
      </c>
      <c r="J11" s="189"/>
      <c r="K11" s="189"/>
      <c r="L11" s="189"/>
      <c r="M11" s="189"/>
      <c r="N11" s="189"/>
      <c r="O11" s="189"/>
      <c r="P11" s="189"/>
      <c r="Q11" s="189"/>
      <c r="R11" s="189"/>
      <c r="S11" s="189"/>
    </row>
    <row r="12" spans="1:19" ht="47.25" customHeight="1" x14ac:dyDescent="0.25">
      <c r="A12" s="190"/>
      <c r="B12" s="190"/>
      <c r="C12" s="286" t="s">
        <v>1251</v>
      </c>
      <c r="D12" s="292">
        <v>2</v>
      </c>
      <c r="E12" s="292">
        <v>4</v>
      </c>
      <c r="F12" s="290">
        <v>6</v>
      </c>
      <c r="G12" s="287">
        <v>8</v>
      </c>
      <c r="H12" s="288">
        <v>10</v>
      </c>
      <c r="I12" s="289" t="s">
        <v>1256</v>
      </c>
      <c r="J12" s="189"/>
      <c r="K12" s="189"/>
      <c r="L12" s="189"/>
      <c r="M12" s="189"/>
      <c r="N12" s="189"/>
      <c r="O12" s="189"/>
      <c r="P12" s="189"/>
      <c r="Q12" s="189"/>
      <c r="R12" s="189"/>
      <c r="S12" s="189"/>
    </row>
    <row r="13" spans="1:19" ht="57.75" customHeight="1" x14ac:dyDescent="0.25">
      <c r="A13" s="190"/>
      <c r="B13" s="190"/>
      <c r="C13" s="286" t="s">
        <v>1257</v>
      </c>
      <c r="D13" s="292">
        <v>1</v>
      </c>
      <c r="E13" s="292">
        <v>2</v>
      </c>
      <c r="F13" s="290">
        <v>3</v>
      </c>
      <c r="G13" s="287">
        <v>4</v>
      </c>
      <c r="H13" s="287">
        <v>5</v>
      </c>
      <c r="I13" s="189"/>
      <c r="J13" s="189"/>
      <c r="K13" s="189"/>
      <c r="L13" s="189"/>
      <c r="M13" s="189"/>
      <c r="N13" s="189"/>
      <c r="O13" s="189"/>
      <c r="P13" s="189"/>
      <c r="Q13" s="189"/>
      <c r="R13" s="189"/>
      <c r="S13" s="189"/>
    </row>
    <row r="14" spans="1:19" ht="34.5" customHeight="1" x14ac:dyDescent="0.25">
      <c r="A14" s="190"/>
      <c r="B14" s="190"/>
      <c r="C14" s="189"/>
      <c r="D14" s="286" t="s">
        <v>1260</v>
      </c>
      <c r="E14" s="286" t="s">
        <v>1261</v>
      </c>
      <c r="F14" s="286" t="s">
        <v>1262</v>
      </c>
      <c r="G14" s="286" t="s">
        <v>1263</v>
      </c>
      <c r="H14" s="286" t="s">
        <v>1264</v>
      </c>
      <c r="I14" s="189"/>
      <c r="J14" s="189"/>
      <c r="K14" s="189"/>
      <c r="L14" s="189"/>
      <c r="M14" s="189"/>
      <c r="N14" s="189"/>
      <c r="O14" s="189"/>
      <c r="P14" s="189"/>
      <c r="Q14" s="189"/>
      <c r="R14" s="189"/>
      <c r="S14" s="189"/>
    </row>
    <row r="15" spans="1:19" ht="34.5" customHeight="1" x14ac:dyDescent="0.25">
      <c r="A15" s="190"/>
      <c r="B15" s="190"/>
      <c r="C15" s="189"/>
      <c r="D15" s="189"/>
      <c r="E15" s="189"/>
      <c r="F15" s="97" t="s">
        <v>1266</v>
      </c>
      <c r="G15" s="189"/>
      <c r="H15" s="189"/>
      <c r="J15" s="189"/>
      <c r="K15" s="189"/>
      <c r="L15" s="189"/>
      <c r="M15" s="189"/>
      <c r="N15" s="189"/>
      <c r="O15" s="189"/>
      <c r="P15" s="189"/>
      <c r="Q15" s="189"/>
      <c r="R15" s="189"/>
      <c r="S15" s="189"/>
    </row>
    <row r="16" spans="1:19" ht="46.5" customHeight="1" x14ac:dyDescent="0.25">
      <c r="A16" s="190"/>
      <c r="B16" s="190"/>
      <c r="C16" s="189"/>
      <c r="D16" s="189"/>
      <c r="E16" s="189"/>
      <c r="F16" s="189"/>
      <c r="G16" s="189"/>
      <c r="H16" s="189"/>
      <c r="I16" s="189"/>
      <c r="J16" s="189"/>
      <c r="K16" s="189"/>
      <c r="L16" s="189"/>
      <c r="M16" s="189"/>
      <c r="N16" s="189"/>
      <c r="O16" s="189"/>
      <c r="P16" s="189"/>
      <c r="Q16" s="189"/>
      <c r="R16" s="189"/>
      <c r="S16" s="189"/>
    </row>
    <row r="17" spans="1:19" ht="46.5" customHeight="1" x14ac:dyDescent="0.25">
      <c r="A17" s="190"/>
      <c r="B17" s="190"/>
      <c r="C17" s="189"/>
      <c r="D17" s="189"/>
      <c r="E17" s="189"/>
      <c r="F17" s="189"/>
      <c r="G17" s="189"/>
      <c r="H17" s="189"/>
      <c r="I17" s="189"/>
      <c r="J17" s="189"/>
      <c r="K17" s="189"/>
      <c r="L17" s="189"/>
      <c r="M17" s="189"/>
      <c r="N17" s="189"/>
      <c r="O17" s="189"/>
      <c r="P17" s="189"/>
      <c r="Q17" s="189"/>
      <c r="R17" s="189"/>
      <c r="S17" s="189"/>
    </row>
    <row r="18" spans="1:19" ht="46.5" customHeight="1" x14ac:dyDescent="0.25">
      <c r="A18" s="190"/>
      <c r="B18" s="190"/>
      <c r="C18" s="189"/>
      <c r="D18" s="189"/>
      <c r="E18" s="189"/>
      <c r="F18" s="189"/>
      <c r="G18" s="189"/>
      <c r="H18" s="189"/>
      <c r="I18" s="189"/>
      <c r="J18" s="189"/>
      <c r="K18" s="189"/>
      <c r="L18" s="189"/>
      <c r="M18" s="189"/>
      <c r="N18" s="189"/>
      <c r="O18" s="189"/>
      <c r="P18" s="189"/>
      <c r="Q18" s="189"/>
      <c r="R18" s="189"/>
      <c r="S18" s="189"/>
    </row>
    <row r="19" spans="1:19" ht="46.5" customHeight="1" x14ac:dyDescent="0.25">
      <c r="A19" s="190"/>
      <c r="B19" s="190"/>
      <c r="C19" s="189"/>
      <c r="D19" s="189"/>
      <c r="E19" s="189"/>
      <c r="F19" s="189"/>
      <c r="G19" s="189"/>
      <c r="H19" s="189"/>
      <c r="I19" s="189"/>
      <c r="J19" s="189"/>
      <c r="K19" s="189"/>
      <c r="L19" s="189"/>
      <c r="M19" s="189"/>
      <c r="N19" s="189"/>
      <c r="O19" s="189"/>
      <c r="P19" s="189"/>
      <c r="Q19" s="189"/>
      <c r="R19" s="189"/>
      <c r="S19" s="189"/>
    </row>
    <row r="21" spans="1:19" ht="15.75" customHeight="1" x14ac:dyDescent="0.25"/>
    <row r="22" spans="1:19" ht="15.75" customHeight="1" x14ac:dyDescent="0.25"/>
    <row r="23" spans="1:19" ht="15.75" customHeight="1" x14ac:dyDescent="0.25"/>
    <row r="24" spans="1:19" ht="15.75" customHeight="1" x14ac:dyDescent="0.25"/>
    <row r="25" spans="1:19" ht="15.75" customHeight="1" x14ac:dyDescent="0.25"/>
    <row r="26" spans="1:19" ht="15.75" customHeight="1" x14ac:dyDescent="0.25"/>
    <row r="27" spans="1:19" ht="15.75" customHeight="1" x14ac:dyDescent="0.25"/>
    <row r="28" spans="1:19" ht="15.75" customHeight="1" x14ac:dyDescent="0.25"/>
    <row r="29" spans="1:19" ht="15.75" customHeight="1" x14ac:dyDescent="0.25"/>
    <row r="30" spans="1:19" ht="15.75" customHeight="1" x14ac:dyDescent="0.25"/>
    <row r="31" spans="1:19" ht="15.75" customHeight="1" x14ac:dyDescent="0.25"/>
    <row r="32" spans="1:19"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A8:D8"/>
    <mergeCell ref="A7:I7"/>
    <mergeCell ref="A2:I2"/>
    <mergeCell ref="A1:I1"/>
    <mergeCell ref="A4:I4"/>
    <mergeCell ref="A5:I5"/>
    <mergeCell ref="J2:R2"/>
    <mergeCell ref="J5:R5"/>
    <mergeCell ref="J4:R4"/>
    <mergeCell ref="J3:R3"/>
    <mergeCell ref="A3:I3"/>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EFD9"/>
  </sheetPr>
  <dimension ref="A1:V1000"/>
  <sheetViews>
    <sheetView showGridLines="0" workbookViewId="0">
      <pane ySplit="3" topLeftCell="A4" activePane="bottomLeft" state="frozen"/>
      <selection pane="bottomLeft" activeCell="B5" sqref="B5"/>
    </sheetView>
  </sheetViews>
  <sheetFormatPr baseColWidth="10" defaultColWidth="14.42578125" defaultRowHeight="15" customHeight="1" x14ac:dyDescent="0.25"/>
  <cols>
    <col min="1" max="1" width="41.42578125" customWidth="1"/>
    <col min="2" max="2" width="78.5703125" customWidth="1"/>
    <col min="3" max="3" width="16.5703125" customWidth="1"/>
    <col min="4" max="4" width="108.140625" customWidth="1"/>
    <col min="5" max="22" width="11.42578125" customWidth="1"/>
  </cols>
  <sheetData>
    <row r="1" spans="1:22" ht="49.5" customHeight="1" x14ac:dyDescent="0.25">
      <c r="A1" s="675" t="s">
        <v>1278</v>
      </c>
      <c r="B1" s="454"/>
      <c r="C1" s="250"/>
      <c r="D1" s="250"/>
      <c r="E1" s="250"/>
      <c r="F1" s="250"/>
      <c r="G1" s="250"/>
      <c r="H1" s="250"/>
      <c r="I1" s="250"/>
      <c r="J1" s="250"/>
      <c r="K1" s="250"/>
      <c r="L1" s="250"/>
      <c r="M1" s="250"/>
      <c r="N1" s="250"/>
      <c r="O1" s="250"/>
      <c r="P1" s="250"/>
      <c r="Q1" s="250"/>
      <c r="R1" s="250"/>
      <c r="S1" s="250"/>
      <c r="T1" s="250"/>
      <c r="U1" s="250"/>
      <c r="V1" s="250"/>
    </row>
    <row r="2" spans="1:22" ht="12.75" customHeight="1" x14ac:dyDescent="0.25">
      <c r="A2" s="676"/>
      <c r="B2" s="676"/>
      <c r="C2" s="250"/>
      <c r="D2" s="250"/>
      <c r="E2" s="250"/>
      <c r="F2" s="250"/>
      <c r="G2" s="250"/>
      <c r="H2" s="250"/>
      <c r="I2" s="250"/>
      <c r="J2" s="250"/>
      <c r="K2" s="250"/>
      <c r="L2" s="250"/>
      <c r="M2" s="250"/>
      <c r="N2" s="250"/>
      <c r="O2" s="250"/>
      <c r="P2" s="250"/>
      <c r="Q2" s="250"/>
      <c r="R2" s="250"/>
      <c r="S2" s="250"/>
      <c r="T2" s="250"/>
      <c r="U2" s="250"/>
      <c r="V2" s="250"/>
    </row>
    <row r="3" spans="1:22" ht="12.75" customHeight="1" x14ac:dyDescent="0.25">
      <c r="A3" s="314" t="s">
        <v>1281</v>
      </c>
      <c r="B3" s="316" t="s">
        <v>1282</v>
      </c>
      <c r="C3" s="250"/>
      <c r="D3" s="250"/>
      <c r="E3" s="250"/>
      <c r="F3" s="250"/>
      <c r="G3" s="250"/>
      <c r="H3" s="250"/>
      <c r="I3" s="250"/>
      <c r="J3" s="250"/>
      <c r="K3" s="250"/>
      <c r="L3" s="250"/>
      <c r="M3" s="250"/>
      <c r="N3" s="250"/>
      <c r="O3" s="250"/>
      <c r="P3" s="250"/>
      <c r="Q3" s="250"/>
      <c r="R3" s="250"/>
      <c r="S3" s="250"/>
      <c r="T3" s="250"/>
      <c r="U3" s="250"/>
      <c r="V3" s="250"/>
    </row>
    <row r="4" spans="1:22" x14ac:dyDescent="0.25">
      <c r="A4" s="318" t="s">
        <v>1283</v>
      </c>
      <c r="B4" s="83" t="s">
        <v>1284</v>
      </c>
      <c r="C4" s="250"/>
      <c r="D4" s="250"/>
      <c r="E4" s="250"/>
      <c r="F4" s="250"/>
      <c r="G4" s="250"/>
      <c r="H4" s="250"/>
      <c r="I4" s="250"/>
      <c r="J4" s="250"/>
      <c r="K4" s="250"/>
      <c r="L4" s="250"/>
      <c r="M4" s="250"/>
      <c r="N4" s="250"/>
      <c r="O4" s="250"/>
      <c r="P4" s="250"/>
      <c r="Q4" s="250"/>
      <c r="R4" s="250"/>
      <c r="S4" s="250"/>
      <c r="T4" s="250"/>
      <c r="U4" s="250"/>
      <c r="V4" s="250"/>
    </row>
    <row r="5" spans="1:22" ht="18" x14ac:dyDescent="0.25">
      <c r="A5" s="320" t="s">
        <v>1285</v>
      </c>
      <c r="B5" s="83" t="s">
        <v>1286</v>
      </c>
      <c r="C5" s="322"/>
      <c r="D5" s="324"/>
      <c r="E5" s="322"/>
      <c r="F5" s="322"/>
      <c r="G5" s="322"/>
      <c r="H5" s="322"/>
      <c r="I5" s="322"/>
      <c r="J5" s="322"/>
      <c r="K5" s="322"/>
      <c r="L5" s="322"/>
      <c r="M5" s="322"/>
      <c r="N5" s="322"/>
      <c r="O5" s="322"/>
      <c r="P5" s="322"/>
      <c r="Q5" s="322"/>
      <c r="R5" s="322"/>
      <c r="S5" s="322"/>
      <c r="T5" s="322"/>
      <c r="U5" s="322"/>
      <c r="V5" s="322"/>
    </row>
    <row r="6" spans="1:22" ht="63.75" x14ac:dyDescent="0.25">
      <c r="A6" s="320" t="s">
        <v>1287</v>
      </c>
      <c r="B6" s="83" t="s">
        <v>1288</v>
      </c>
      <c r="C6" s="322"/>
      <c r="D6" s="322"/>
      <c r="E6" s="322"/>
      <c r="F6" s="322"/>
      <c r="G6" s="322"/>
      <c r="H6" s="322"/>
      <c r="I6" s="322"/>
      <c r="J6" s="322"/>
      <c r="K6" s="322"/>
      <c r="L6" s="322"/>
      <c r="M6" s="322"/>
      <c r="N6" s="322"/>
      <c r="O6" s="322"/>
      <c r="P6" s="322"/>
      <c r="Q6" s="322"/>
      <c r="R6" s="322"/>
      <c r="S6" s="322"/>
      <c r="T6" s="322"/>
      <c r="U6" s="322"/>
      <c r="V6" s="322"/>
    </row>
    <row r="7" spans="1:22" ht="38.25" x14ac:dyDescent="0.25">
      <c r="A7" s="329" t="s">
        <v>1289</v>
      </c>
      <c r="B7" s="83" t="s">
        <v>1290</v>
      </c>
      <c r="C7" s="322"/>
      <c r="D7" s="322"/>
      <c r="E7" s="322"/>
      <c r="F7" s="322"/>
      <c r="G7" s="322"/>
      <c r="H7" s="322"/>
      <c r="I7" s="322"/>
      <c r="J7" s="322"/>
      <c r="K7" s="322"/>
      <c r="L7" s="322"/>
      <c r="M7" s="322"/>
      <c r="N7" s="322"/>
      <c r="O7" s="322"/>
      <c r="P7" s="322"/>
      <c r="Q7" s="322"/>
      <c r="R7" s="322"/>
      <c r="S7" s="322"/>
      <c r="T7" s="322"/>
      <c r="U7" s="322"/>
      <c r="V7" s="322"/>
    </row>
    <row r="8" spans="1:22" ht="63.75" x14ac:dyDescent="0.25">
      <c r="A8" s="320" t="s">
        <v>1291</v>
      </c>
      <c r="B8" s="83" t="s">
        <v>1292</v>
      </c>
      <c r="C8" s="322"/>
      <c r="D8" s="322"/>
      <c r="E8" s="322"/>
      <c r="F8" s="322"/>
      <c r="G8" s="322"/>
      <c r="H8" s="322"/>
      <c r="I8" s="322"/>
      <c r="J8" s="322"/>
      <c r="K8" s="322"/>
      <c r="L8" s="322"/>
      <c r="M8" s="322"/>
      <c r="N8" s="322"/>
      <c r="O8" s="322"/>
      <c r="P8" s="322"/>
      <c r="Q8" s="322"/>
      <c r="R8" s="322"/>
      <c r="S8" s="322"/>
      <c r="T8" s="322"/>
      <c r="U8" s="322"/>
      <c r="V8" s="322"/>
    </row>
    <row r="9" spans="1:22" ht="25.5" x14ac:dyDescent="0.25">
      <c r="A9" s="320" t="s">
        <v>1293</v>
      </c>
      <c r="B9" s="83" t="s">
        <v>1294</v>
      </c>
      <c r="C9" s="322"/>
      <c r="D9" s="322"/>
      <c r="E9" s="322"/>
      <c r="F9" s="322"/>
      <c r="G9" s="322"/>
      <c r="H9" s="322"/>
      <c r="I9" s="322"/>
      <c r="J9" s="322"/>
      <c r="K9" s="322"/>
      <c r="L9" s="322"/>
      <c r="M9" s="322"/>
      <c r="N9" s="322"/>
      <c r="O9" s="322"/>
      <c r="P9" s="322"/>
      <c r="Q9" s="322"/>
      <c r="R9" s="322"/>
      <c r="S9" s="322"/>
      <c r="T9" s="322"/>
      <c r="U9" s="322"/>
      <c r="V9" s="322"/>
    </row>
    <row r="10" spans="1:22" ht="63.75" x14ac:dyDescent="0.25">
      <c r="A10" s="320" t="s">
        <v>1295</v>
      </c>
      <c r="B10" s="83" t="s">
        <v>1296</v>
      </c>
      <c r="C10" s="322"/>
      <c r="D10" s="322"/>
      <c r="E10" s="322"/>
      <c r="F10" s="322"/>
      <c r="G10" s="322"/>
      <c r="H10" s="322"/>
      <c r="I10" s="322"/>
      <c r="J10" s="322"/>
      <c r="K10" s="322"/>
      <c r="L10" s="322"/>
      <c r="M10" s="322"/>
      <c r="N10" s="322"/>
      <c r="O10" s="322"/>
      <c r="P10" s="322"/>
      <c r="Q10" s="322"/>
      <c r="R10" s="322"/>
      <c r="S10" s="322"/>
      <c r="T10" s="322"/>
      <c r="U10" s="322"/>
      <c r="V10" s="322"/>
    </row>
    <row r="11" spans="1:22" ht="25.5" x14ac:dyDescent="0.25">
      <c r="A11" s="320" t="s">
        <v>1297</v>
      </c>
      <c r="B11" s="83" t="s">
        <v>1298</v>
      </c>
      <c r="C11" s="322"/>
      <c r="D11" s="322"/>
      <c r="E11" s="322"/>
      <c r="F11" s="322"/>
      <c r="G11" s="322"/>
      <c r="H11" s="322"/>
      <c r="I11" s="322"/>
      <c r="J11" s="322"/>
      <c r="K11" s="322"/>
      <c r="L11" s="322"/>
      <c r="M11" s="322"/>
      <c r="N11" s="322"/>
      <c r="O11" s="322"/>
      <c r="P11" s="322"/>
      <c r="Q11" s="322"/>
      <c r="R11" s="322"/>
      <c r="S11" s="322"/>
      <c r="T11" s="322"/>
      <c r="U11" s="322"/>
      <c r="V11" s="322"/>
    </row>
    <row r="12" spans="1:22" ht="63.75" x14ac:dyDescent="0.25">
      <c r="A12" s="320" t="s">
        <v>1299</v>
      </c>
      <c r="B12" s="83" t="s">
        <v>1300</v>
      </c>
      <c r="C12" s="322"/>
      <c r="D12" s="322"/>
      <c r="E12" s="322"/>
      <c r="F12" s="322"/>
      <c r="G12" s="322"/>
      <c r="H12" s="322"/>
      <c r="I12" s="322"/>
      <c r="J12" s="322"/>
      <c r="K12" s="322"/>
      <c r="L12" s="322"/>
      <c r="M12" s="322"/>
      <c r="N12" s="322"/>
      <c r="O12" s="322"/>
      <c r="P12" s="322"/>
      <c r="Q12" s="322"/>
      <c r="R12" s="322"/>
      <c r="S12" s="322"/>
      <c r="T12" s="322"/>
      <c r="U12" s="322"/>
      <c r="V12" s="322"/>
    </row>
    <row r="13" spans="1:22" ht="25.5" x14ac:dyDescent="0.25">
      <c r="A13" s="335" t="s">
        <v>1301</v>
      </c>
      <c r="B13" s="83" t="s">
        <v>1306</v>
      </c>
      <c r="C13" s="322"/>
      <c r="D13" s="322"/>
      <c r="E13" s="322"/>
      <c r="F13" s="322"/>
      <c r="G13" s="322"/>
      <c r="H13" s="322"/>
      <c r="I13" s="322"/>
      <c r="J13" s="322"/>
      <c r="K13" s="322"/>
      <c r="L13" s="322"/>
      <c r="M13" s="322"/>
      <c r="N13" s="322"/>
      <c r="O13" s="322"/>
      <c r="P13" s="322"/>
      <c r="Q13" s="322"/>
      <c r="R13" s="322"/>
      <c r="S13" s="322"/>
      <c r="T13" s="322"/>
      <c r="U13" s="322"/>
      <c r="V13" s="322"/>
    </row>
    <row r="14" spans="1:22" ht="18" x14ac:dyDescent="0.25">
      <c r="A14" s="320" t="s">
        <v>1307</v>
      </c>
      <c r="B14" s="83" t="s">
        <v>1309</v>
      </c>
      <c r="C14" s="322"/>
      <c r="D14" s="322"/>
      <c r="E14" s="322"/>
      <c r="F14" s="322"/>
      <c r="G14" s="322"/>
      <c r="H14" s="322"/>
      <c r="I14" s="322"/>
      <c r="J14" s="322"/>
      <c r="K14" s="322"/>
      <c r="L14" s="322"/>
      <c r="M14" s="322"/>
      <c r="N14" s="322"/>
      <c r="O14" s="322"/>
      <c r="P14" s="322"/>
      <c r="Q14" s="322"/>
      <c r="R14" s="322"/>
      <c r="S14" s="322"/>
      <c r="T14" s="322"/>
      <c r="U14" s="322"/>
      <c r="V14" s="322"/>
    </row>
    <row r="15" spans="1:22" ht="51" x14ac:dyDescent="0.25">
      <c r="A15" s="320" t="s">
        <v>1310</v>
      </c>
      <c r="B15" s="83" t="s">
        <v>1311</v>
      </c>
      <c r="C15" s="322"/>
      <c r="D15" s="322"/>
      <c r="E15" s="322"/>
      <c r="F15" s="322"/>
      <c r="G15" s="322"/>
      <c r="H15" s="322"/>
      <c r="I15" s="322"/>
      <c r="J15" s="322"/>
      <c r="K15" s="322"/>
      <c r="L15" s="322"/>
      <c r="M15" s="322"/>
      <c r="N15" s="322"/>
      <c r="O15" s="322"/>
      <c r="P15" s="322"/>
      <c r="Q15" s="322"/>
      <c r="R15" s="322"/>
      <c r="S15" s="322"/>
      <c r="T15" s="322"/>
      <c r="U15" s="322"/>
      <c r="V15" s="322"/>
    </row>
    <row r="16" spans="1:22" ht="38.25" x14ac:dyDescent="0.25">
      <c r="A16" s="320" t="s">
        <v>1312</v>
      </c>
      <c r="B16" s="83" t="s">
        <v>1313</v>
      </c>
      <c r="C16" s="322"/>
      <c r="D16" s="322"/>
      <c r="E16" s="322"/>
      <c r="F16" s="322"/>
      <c r="G16" s="322"/>
      <c r="H16" s="322"/>
      <c r="I16" s="322"/>
      <c r="J16" s="322"/>
      <c r="K16" s="322"/>
      <c r="L16" s="322"/>
      <c r="M16" s="322"/>
      <c r="N16" s="322"/>
      <c r="O16" s="322"/>
      <c r="P16" s="322"/>
      <c r="Q16" s="322"/>
      <c r="R16" s="322"/>
      <c r="S16" s="322"/>
      <c r="T16" s="322"/>
      <c r="U16" s="322"/>
      <c r="V16" s="322"/>
    </row>
    <row r="17" spans="1:22" ht="25.5" x14ac:dyDescent="0.25">
      <c r="A17" s="320" t="s">
        <v>1314</v>
      </c>
      <c r="B17" s="83" t="s">
        <v>1315</v>
      </c>
      <c r="C17" s="322"/>
      <c r="D17" s="322"/>
      <c r="E17" s="322"/>
      <c r="F17" s="322"/>
      <c r="G17" s="322"/>
      <c r="H17" s="322"/>
      <c r="I17" s="322"/>
      <c r="J17" s="322"/>
      <c r="K17" s="322"/>
      <c r="L17" s="322"/>
      <c r="M17" s="322"/>
      <c r="N17" s="322"/>
      <c r="O17" s="322"/>
      <c r="P17" s="322"/>
      <c r="Q17" s="322"/>
      <c r="R17" s="322"/>
      <c r="S17" s="322"/>
      <c r="T17" s="322"/>
      <c r="U17" s="322"/>
      <c r="V17" s="322"/>
    </row>
    <row r="18" spans="1:22" ht="38.25" x14ac:dyDescent="0.25">
      <c r="A18" s="338" t="s">
        <v>1316</v>
      </c>
      <c r="B18" s="83" t="s">
        <v>1317</v>
      </c>
      <c r="C18" s="322"/>
      <c r="D18" s="322"/>
      <c r="E18" s="322"/>
      <c r="F18" s="322"/>
      <c r="G18" s="322"/>
      <c r="H18" s="322"/>
      <c r="I18" s="322"/>
      <c r="J18" s="322"/>
      <c r="K18" s="322"/>
      <c r="L18" s="322"/>
      <c r="M18" s="322"/>
      <c r="N18" s="322"/>
      <c r="O18" s="322"/>
      <c r="P18" s="322"/>
      <c r="Q18" s="322"/>
      <c r="R18" s="322"/>
      <c r="S18" s="322"/>
      <c r="T18" s="322"/>
      <c r="U18" s="322"/>
      <c r="V18" s="322"/>
    </row>
    <row r="19" spans="1:22" ht="38.25" x14ac:dyDescent="0.25">
      <c r="A19" s="320" t="s">
        <v>1318</v>
      </c>
      <c r="B19" s="83" t="s">
        <v>1319</v>
      </c>
      <c r="C19" s="322"/>
      <c r="D19" s="322"/>
      <c r="E19" s="322"/>
      <c r="F19" s="322"/>
      <c r="G19" s="322"/>
      <c r="H19" s="322"/>
      <c r="I19" s="322"/>
      <c r="J19" s="322"/>
      <c r="K19" s="322"/>
      <c r="L19" s="322"/>
      <c r="M19" s="322"/>
      <c r="N19" s="322"/>
      <c r="O19" s="322"/>
      <c r="P19" s="322"/>
      <c r="Q19" s="322"/>
      <c r="R19" s="322"/>
      <c r="S19" s="322"/>
      <c r="T19" s="322"/>
      <c r="U19" s="322"/>
      <c r="V19" s="322"/>
    </row>
    <row r="20" spans="1:22" ht="38.25" x14ac:dyDescent="0.25">
      <c r="A20" s="320" t="s">
        <v>1321</v>
      </c>
      <c r="B20" s="83" t="s">
        <v>1322</v>
      </c>
      <c r="C20" s="322"/>
      <c r="D20" s="322"/>
      <c r="E20" s="322"/>
      <c r="F20" s="322"/>
      <c r="G20" s="322"/>
      <c r="H20" s="322"/>
      <c r="I20" s="322"/>
      <c r="J20" s="322"/>
      <c r="K20" s="322"/>
      <c r="L20" s="322"/>
      <c r="M20" s="322"/>
      <c r="N20" s="322"/>
      <c r="O20" s="322"/>
      <c r="P20" s="322"/>
      <c r="Q20" s="322"/>
      <c r="R20" s="322"/>
      <c r="S20" s="322"/>
      <c r="T20" s="322"/>
      <c r="U20" s="322"/>
      <c r="V20" s="322"/>
    </row>
    <row r="21" spans="1:22" ht="15.75" customHeight="1" x14ac:dyDescent="0.25">
      <c r="A21" s="320" t="s">
        <v>1323</v>
      </c>
      <c r="B21" s="83" t="s">
        <v>1324</v>
      </c>
      <c r="C21" s="322"/>
      <c r="D21" s="322"/>
      <c r="E21" s="322"/>
      <c r="F21" s="322"/>
      <c r="G21" s="322"/>
      <c r="H21" s="322"/>
      <c r="I21" s="322"/>
      <c r="J21" s="322"/>
      <c r="K21" s="322"/>
      <c r="L21" s="322"/>
      <c r="M21" s="322"/>
      <c r="N21" s="322"/>
      <c r="O21" s="322"/>
      <c r="P21" s="322"/>
      <c r="Q21" s="322"/>
      <c r="R21" s="322"/>
      <c r="S21" s="322"/>
      <c r="T21" s="322"/>
      <c r="U21" s="322"/>
      <c r="V21" s="322"/>
    </row>
    <row r="22" spans="1:22" ht="15.75" customHeight="1" x14ac:dyDescent="0.25">
      <c r="A22" s="320" t="s">
        <v>1325</v>
      </c>
      <c r="B22" s="83" t="s">
        <v>1327</v>
      </c>
      <c r="C22" s="322"/>
      <c r="D22" s="322"/>
      <c r="E22" s="322"/>
      <c r="F22" s="322"/>
      <c r="G22" s="322"/>
      <c r="H22" s="322"/>
      <c r="I22" s="322"/>
      <c r="J22" s="322"/>
      <c r="K22" s="322"/>
      <c r="L22" s="322"/>
      <c r="M22" s="322"/>
      <c r="N22" s="322"/>
      <c r="O22" s="322"/>
      <c r="P22" s="322"/>
      <c r="Q22" s="322"/>
      <c r="R22" s="322"/>
      <c r="S22" s="322"/>
      <c r="T22" s="322"/>
      <c r="U22" s="322"/>
      <c r="V22" s="322"/>
    </row>
    <row r="23" spans="1:22" ht="15.75" customHeight="1" x14ac:dyDescent="0.25">
      <c r="A23" s="320" t="s">
        <v>1328</v>
      </c>
      <c r="B23" s="83" t="s">
        <v>1329</v>
      </c>
      <c r="C23" s="322"/>
      <c r="D23" s="322"/>
      <c r="E23" s="322"/>
      <c r="F23" s="322"/>
      <c r="G23" s="322"/>
      <c r="H23" s="322"/>
      <c r="I23" s="322"/>
      <c r="J23" s="322"/>
      <c r="K23" s="322"/>
      <c r="L23" s="322"/>
      <c r="M23" s="322"/>
      <c r="N23" s="322"/>
      <c r="O23" s="322"/>
      <c r="P23" s="322"/>
      <c r="Q23" s="322"/>
      <c r="R23" s="322"/>
      <c r="S23" s="322"/>
      <c r="T23" s="322"/>
      <c r="U23" s="322"/>
      <c r="V23" s="322"/>
    </row>
    <row r="24" spans="1:22" ht="15.75" customHeight="1" x14ac:dyDescent="0.25">
      <c r="A24" s="320" t="s">
        <v>1330</v>
      </c>
      <c r="B24" s="83" t="s">
        <v>1331</v>
      </c>
      <c r="C24" s="322"/>
      <c r="D24" s="322"/>
      <c r="E24" s="322"/>
      <c r="F24" s="322"/>
      <c r="G24" s="322"/>
      <c r="H24" s="322"/>
      <c r="I24" s="322"/>
      <c r="J24" s="322"/>
      <c r="K24" s="322"/>
      <c r="L24" s="322"/>
      <c r="M24" s="322"/>
      <c r="N24" s="322"/>
      <c r="O24" s="322"/>
      <c r="P24" s="322"/>
      <c r="Q24" s="322"/>
      <c r="R24" s="322"/>
      <c r="S24" s="322"/>
      <c r="T24" s="322"/>
      <c r="U24" s="322"/>
      <c r="V24" s="322"/>
    </row>
    <row r="25" spans="1:22" ht="15.75" customHeight="1" x14ac:dyDescent="0.25">
      <c r="A25" s="320" t="s">
        <v>1332</v>
      </c>
      <c r="B25" s="83" t="s">
        <v>1333</v>
      </c>
      <c r="C25" s="322"/>
      <c r="D25" s="322"/>
      <c r="E25" s="322"/>
      <c r="F25" s="322"/>
      <c r="G25" s="322"/>
      <c r="H25" s="322"/>
      <c r="I25" s="322"/>
      <c r="J25" s="322"/>
      <c r="K25" s="322"/>
      <c r="L25" s="322"/>
      <c r="M25" s="322"/>
      <c r="N25" s="322"/>
      <c r="O25" s="322"/>
      <c r="P25" s="322"/>
      <c r="Q25" s="322"/>
      <c r="R25" s="322"/>
      <c r="S25" s="322"/>
      <c r="T25" s="322"/>
      <c r="U25" s="322"/>
      <c r="V25" s="322"/>
    </row>
    <row r="26" spans="1:22" ht="12.75" customHeight="1" x14ac:dyDescent="0.25">
      <c r="A26" s="343"/>
      <c r="B26" s="294"/>
      <c r="C26" s="322"/>
      <c r="D26" s="322"/>
      <c r="E26" s="322"/>
      <c r="F26" s="322"/>
      <c r="G26" s="322"/>
      <c r="H26" s="322"/>
      <c r="I26" s="322"/>
      <c r="J26" s="322"/>
      <c r="K26" s="322"/>
      <c r="L26" s="322"/>
      <c r="M26" s="322"/>
      <c r="N26" s="322"/>
      <c r="O26" s="322"/>
      <c r="P26" s="322"/>
      <c r="Q26" s="322"/>
      <c r="R26" s="322"/>
      <c r="S26" s="322"/>
      <c r="T26" s="322"/>
      <c r="U26" s="322"/>
      <c r="V26" s="322"/>
    </row>
    <row r="27" spans="1:22" ht="12.75" customHeight="1" x14ac:dyDescent="0.25">
      <c r="A27" s="674" t="s">
        <v>1335</v>
      </c>
      <c r="B27" s="459"/>
      <c r="C27" s="322"/>
      <c r="D27" s="322"/>
      <c r="E27" s="322"/>
      <c r="F27" s="322"/>
      <c r="G27" s="322"/>
      <c r="H27" s="322"/>
      <c r="I27" s="322"/>
      <c r="J27" s="322"/>
      <c r="K27" s="322"/>
      <c r="L27" s="322"/>
      <c r="M27" s="322"/>
      <c r="N27" s="322"/>
      <c r="O27" s="322"/>
      <c r="P27" s="322"/>
      <c r="Q27" s="322"/>
      <c r="R27" s="322"/>
      <c r="S27" s="322"/>
      <c r="T27" s="322"/>
      <c r="U27" s="322"/>
      <c r="V27" s="322"/>
    </row>
    <row r="28" spans="1:22" ht="61.5" customHeight="1" x14ac:dyDescent="0.25">
      <c r="A28" s="500" t="s">
        <v>1336</v>
      </c>
      <c r="B28" s="459"/>
      <c r="C28" s="322"/>
      <c r="D28" s="344"/>
      <c r="E28" s="322"/>
      <c r="F28" s="322"/>
      <c r="G28" s="322"/>
      <c r="H28" s="322"/>
      <c r="I28" s="322"/>
      <c r="J28" s="322"/>
      <c r="K28" s="322"/>
      <c r="L28" s="322"/>
      <c r="M28" s="322"/>
      <c r="N28" s="322"/>
      <c r="O28" s="322"/>
      <c r="P28" s="322"/>
      <c r="Q28" s="322"/>
      <c r="R28" s="322"/>
      <c r="S28" s="322"/>
      <c r="T28" s="322"/>
      <c r="U28" s="322"/>
      <c r="V28" s="322"/>
    </row>
    <row r="29" spans="1:22" ht="69" customHeight="1" x14ac:dyDescent="0.25">
      <c r="A29" s="500" t="s">
        <v>1337</v>
      </c>
      <c r="B29" s="459"/>
      <c r="C29" s="322"/>
      <c r="D29" s="344"/>
      <c r="E29" s="322"/>
      <c r="F29" s="322"/>
      <c r="G29" s="322"/>
      <c r="H29" s="322"/>
      <c r="I29" s="322"/>
      <c r="J29" s="322"/>
      <c r="K29" s="322"/>
      <c r="L29" s="322"/>
      <c r="M29" s="322"/>
      <c r="N29" s="322"/>
      <c r="O29" s="322"/>
      <c r="P29" s="322"/>
      <c r="Q29" s="322"/>
      <c r="R29" s="322"/>
      <c r="S29" s="322"/>
      <c r="T29" s="322"/>
      <c r="U29" s="322"/>
      <c r="V29" s="322"/>
    </row>
    <row r="30" spans="1:22" ht="47.25" customHeight="1" x14ac:dyDescent="0.25">
      <c r="A30" s="500" t="s">
        <v>1338</v>
      </c>
      <c r="B30" s="459"/>
      <c r="C30" s="322"/>
      <c r="D30" s="344"/>
      <c r="E30" s="322"/>
      <c r="F30" s="322"/>
      <c r="G30" s="322"/>
      <c r="H30" s="322"/>
      <c r="I30" s="322"/>
      <c r="J30" s="322"/>
      <c r="K30" s="322"/>
      <c r="L30" s="322"/>
      <c r="M30" s="322"/>
      <c r="N30" s="322"/>
      <c r="O30" s="322"/>
      <c r="P30" s="322"/>
      <c r="Q30" s="322"/>
      <c r="R30" s="322"/>
      <c r="S30" s="322"/>
      <c r="T30" s="322"/>
      <c r="U30" s="322"/>
      <c r="V30" s="322"/>
    </row>
    <row r="31" spans="1:22" ht="12.75" customHeight="1" x14ac:dyDescent="0.25">
      <c r="A31" s="343"/>
      <c r="B31" s="294"/>
      <c r="C31" s="322"/>
      <c r="D31" s="322"/>
      <c r="E31" s="322"/>
      <c r="F31" s="322"/>
      <c r="G31" s="322"/>
      <c r="H31" s="322"/>
      <c r="I31" s="322"/>
      <c r="J31" s="322"/>
      <c r="K31" s="322"/>
      <c r="L31" s="322"/>
      <c r="M31" s="322"/>
      <c r="N31" s="322"/>
      <c r="O31" s="322"/>
      <c r="P31" s="322"/>
      <c r="Q31" s="322"/>
      <c r="R31" s="322"/>
      <c r="S31" s="322"/>
      <c r="T31" s="322"/>
      <c r="U31" s="322"/>
      <c r="V31" s="322"/>
    </row>
    <row r="32" spans="1:22" ht="12.75" customHeight="1" x14ac:dyDescent="0.25">
      <c r="A32" s="343"/>
      <c r="B32" s="294"/>
      <c r="C32" s="322"/>
      <c r="D32" s="322"/>
      <c r="E32" s="322"/>
      <c r="F32" s="322"/>
      <c r="G32" s="322"/>
      <c r="H32" s="322"/>
      <c r="I32" s="322"/>
      <c r="J32" s="322"/>
      <c r="K32" s="322"/>
      <c r="L32" s="322"/>
      <c r="M32" s="322"/>
      <c r="N32" s="322"/>
      <c r="O32" s="322"/>
      <c r="P32" s="322"/>
      <c r="Q32" s="322"/>
      <c r="R32" s="322"/>
      <c r="S32" s="322"/>
      <c r="T32" s="322"/>
      <c r="U32" s="322"/>
      <c r="V32" s="322"/>
    </row>
    <row r="33" spans="1:22" ht="12.75" customHeight="1" x14ac:dyDescent="0.25">
      <c r="A33" s="343"/>
      <c r="B33" s="294"/>
      <c r="C33" s="322"/>
      <c r="D33" s="322"/>
      <c r="E33" s="322"/>
      <c r="F33" s="322"/>
      <c r="G33" s="322"/>
      <c r="H33" s="322"/>
      <c r="I33" s="322"/>
      <c r="J33" s="322"/>
      <c r="K33" s="322"/>
      <c r="L33" s="322"/>
      <c r="M33" s="322"/>
      <c r="N33" s="322"/>
      <c r="O33" s="322"/>
      <c r="P33" s="322"/>
      <c r="Q33" s="322"/>
      <c r="R33" s="322"/>
      <c r="S33" s="322"/>
      <c r="T33" s="322"/>
      <c r="U33" s="322"/>
      <c r="V33" s="322"/>
    </row>
    <row r="34" spans="1:22" ht="12.75" customHeight="1" x14ac:dyDescent="0.25">
      <c r="A34" s="343"/>
      <c r="B34" s="294"/>
      <c r="C34" s="322"/>
      <c r="D34" s="322"/>
      <c r="E34" s="322"/>
      <c r="F34" s="322"/>
      <c r="G34" s="322"/>
      <c r="H34" s="322"/>
      <c r="I34" s="322"/>
      <c r="J34" s="322"/>
      <c r="K34" s="322"/>
      <c r="L34" s="322"/>
      <c r="M34" s="322"/>
      <c r="N34" s="322"/>
      <c r="O34" s="322"/>
      <c r="P34" s="322"/>
      <c r="Q34" s="322"/>
      <c r="R34" s="322"/>
      <c r="S34" s="322"/>
      <c r="T34" s="322"/>
      <c r="U34" s="322"/>
      <c r="V34" s="322"/>
    </row>
    <row r="35" spans="1:22" ht="12.75" customHeight="1" x14ac:dyDescent="0.25">
      <c r="A35" s="343"/>
      <c r="B35" s="294"/>
      <c r="C35" s="322"/>
      <c r="D35" s="322"/>
      <c r="E35" s="322"/>
      <c r="F35" s="322"/>
      <c r="G35" s="322"/>
      <c r="H35" s="322"/>
      <c r="I35" s="322"/>
      <c r="J35" s="322"/>
      <c r="K35" s="322"/>
      <c r="L35" s="322"/>
      <c r="M35" s="322"/>
      <c r="N35" s="322"/>
      <c r="O35" s="322"/>
      <c r="P35" s="322"/>
      <c r="Q35" s="322"/>
      <c r="R35" s="322"/>
      <c r="S35" s="322"/>
      <c r="T35" s="322"/>
      <c r="U35" s="322"/>
      <c r="V35" s="322"/>
    </row>
    <row r="36" spans="1:22" ht="12.75" customHeight="1" x14ac:dyDescent="0.25">
      <c r="A36" s="343"/>
      <c r="B36" s="294"/>
      <c r="C36" s="322"/>
      <c r="D36" s="322"/>
      <c r="E36" s="322"/>
      <c r="F36" s="322"/>
      <c r="G36" s="322"/>
      <c r="H36" s="322"/>
      <c r="I36" s="322"/>
      <c r="J36" s="322"/>
      <c r="K36" s="322"/>
      <c r="L36" s="322"/>
      <c r="M36" s="322"/>
      <c r="N36" s="322"/>
      <c r="O36" s="322"/>
      <c r="P36" s="322"/>
      <c r="Q36" s="322"/>
      <c r="R36" s="322"/>
      <c r="S36" s="322"/>
      <c r="T36" s="322"/>
      <c r="U36" s="322"/>
      <c r="V36" s="322"/>
    </row>
    <row r="37" spans="1:22" ht="12.75" customHeight="1" x14ac:dyDescent="0.25">
      <c r="A37" s="343"/>
      <c r="B37" s="294"/>
      <c r="C37" s="322"/>
      <c r="D37" s="322"/>
      <c r="E37" s="322"/>
      <c r="F37" s="322"/>
      <c r="G37" s="322"/>
      <c r="H37" s="322"/>
      <c r="I37" s="322"/>
      <c r="J37" s="322"/>
      <c r="K37" s="322"/>
      <c r="L37" s="322"/>
      <c r="M37" s="322"/>
      <c r="N37" s="322"/>
      <c r="O37" s="322"/>
      <c r="P37" s="322"/>
      <c r="Q37" s="322"/>
      <c r="R37" s="322"/>
      <c r="S37" s="322"/>
      <c r="T37" s="322"/>
      <c r="U37" s="322"/>
      <c r="V37" s="322"/>
    </row>
    <row r="38" spans="1:22" ht="12.75" customHeight="1" x14ac:dyDescent="0.25">
      <c r="A38" s="343"/>
      <c r="B38" s="294"/>
      <c r="C38" s="322"/>
      <c r="D38" s="322"/>
      <c r="E38" s="322"/>
      <c r="F38" s="322"/>
      <c r="G38" s="322"/>
      <c r="H38" s="322"/>
      <c r="I38" s="322"/>
      <c r="J38" s="322"/>
      <c r="K38" s="322"/>
      <c r="L38" s="322"/>
      <c r="M38" s="322"/>
      <c r="N38" s="322"/>
      <c r="O38" s="322"/>
      <c r="P38" s="322"/>
      <c r="Q38" s="322"/>
      <c r="R38" s="322"/>
      <c r="S38" s="322"/>
      <c r="T38" s="322"/>
      <c r="U38" s="322"/>
      <c r="V38" s="322"/>
    </row>
    <row r="39" spans="1:22" ht="12.75" customHeight="1" x14ac:dyDescent="0.25">
      <c r="A39" s="343"/>
      <c r="B39" s="294"/>
      <c r="C39" s="322"/>
      <c r="D39" s="322"/>
      <c r="E39" s="322"/>
      <c r="F39" s="322"/>
      <c r="G39" s="322"/>
      <c r="H39" s="322"/>
      <c r="I39" s="322"/>
      <c r="J39" s="322"/>
      <c r="K39" s="322"/>
      <c r="L39" s="322"/>
      <c r="M39" s="322"/>
      <c r="N39" s="322"/>
      <c r="O39" s="322"/>
      <c r="P39" s="322"/>
      <c r="Q39" s="322"/>
      <c r="R39" s="322"/>
      <c r="S39" s="322"/>
      <c r="T39" s="322"/>
      <c r="U39" s="322"/>
      <c r="V39" s="322"/>
    </row>
    <row r="40" spans="1:22" ht="12.75" customHeight="1" x14ac:dyDescent="0.25">
      <c r="A40" s="343"/>
      <c r="B40" s="294"/>
      <c r="C40" s="322"/>
      <c r="D40" s="322"/>
      <c r="E40" s="322"/>
      <c r="F40" s="322"/>
      <c r="G40" s="322"/>
      <c r="H40" s="322"/>
      <c r="I40" s="322"/>
      <c r="J40" s="322"/>
      <c r="K40" s="322"/>
      <c r="L40" s="322"/>
      <c r="M40" s="322"/>
      <c r="N40" s="322"/>
      <c r="O40" s="322"/>
      <c r="P40" s="322"/>
      <c r="Q40" s="322"/>
      <c r="R40" s="322"/>
      <c r="S40" s="322"/>
      <c r="T40" s="322"/>
      <c r="U40" s="322"/>
      <c r="V40" s="322"/>
    </row>
    <row r="41" spans="1:22" ht="12.75" customHeight="1" x14ac:dyDescent="0.25">
      <c r="A41" s="343"/>
      <c r="B41" s="294"/>
      <c r="C41" s="322"/>
      <c r="D41" s="322"/>
      <c r="E41" s="322"/>
      <c r="F41" s="322"/>
      <c r="G41" s="322"/>
      <c r="H41" s="322"/>
      <c r="I41" s="322"/>
      <c r="J41" s="322"/>
      <c r="K41" s="322"/>
      <c r="L41" s="322"/>
      <c r="M41" s="322"/>
      <c r="N41" s="322"/>
      <c r="O41" s="322"/>
      <c r="P41" s="322"/>
      <c r="Q41" s="322"/>
      <c r="R41" s="322"/>
      <c r="S41" s="322"/>
      <c r="T41" s="322"/>
      <c r="U41" s="322"/>
      <c r="V41" s="322"/>
    </row>
    <row r="42" spans="1:22" ht="12.75" customHeight="1" x14ac:dyDescent="0.25">
      <c r="A42" s="343"/>
      <c r="B42" s="294"/>
      <c r="C42" s="322"/>
      <c r="D42" s="322"/>
      <c r="E42" s="322"/>
      <c r="F42" s="322"/>
      <c r="G42" s="322"/>
      <c r="H42" s="322"/>
      <c r="I42" s="322"/>
      <c r="J42" s="322"/>
      <c r="K42" s="322"/>
      <c r="L42" s="322"/>
      <c r="M42" s="322"/>
      <c r="N42" s="322"/>
      <c r="O42" s="322"/>
      <c r="P42" s="322"/>
      <c r="Q42" s="322"/>
      <c r="R42" s="322"/>
      <c r="S42" s="322"/>
      <c r="T42" s="322"/>
      <c r="U42" s="322"/>
      <c r="V42" s="322"/>
    </row>
    <row r="43" spans="1:22" ht="12.75" customHeight="1" x14ac:dyDescent="0.25">
      <c r="A43" s="343"/>
      <c r="B43" s="294"/>
      <c r="C43" s="322"/>
      <c r="D43" s="322"/>
      <c r="E43" s="322"/>
      <c r="F43" s="322"/>
      <c r="G43" s="322"/>
      <c r="H43" s="322"/>
      <c r="I43" s="322"/>
      <c r="J43" s="322"/>
      <c r="K43" s="322"/>
      <c r="L43" s="322"/>
      <c r="M43" s="322"/>
      <c r="N43" s="322"/>
      <c r="O43" s="322"/>
      <c r="P43" s="322"/>
      <c r="Q43" s="322"/>
      <c r="R43" s="322"/>
      <c r="S43" s="322"/>
      <c r="T43" s="322"/>
      <c r="U43" s="322"/>
      <c r="V43" s="322"/>
    </row>
    <row r="44" spans="1:22" ht="12.75" customHeight="1" x14ac:dyDescent="0.25">
      <c r="A44" s="343"/>
      <c r="B44" s="294"/>
      <c r="C44" s="322"/>
      <c r="D44" s="322"/>
      <c r="E44" s="322"/>
      <c r="F44" s="322"/>
      <c r="G44" s="322"/>
      <c r="H44" s="322"/>
      <c r="I44" s="322"/>
      <c r="J44" s="322"/>
      <c r="K44" s="322"/>
      <c r="L44" s="322"/>
      <c r="M44" s="322"/>
      <c r="N44" s="322"/>
      <c r="O44" s="322"/>
      <c r="P44" s="322"/>
      <c r="Q44" s="322"/>
      <c r="R44" s="322"/>
      <c r="S44" s="322"/>
      <c r="T44" s="322"/>
      <c r="U44" s="322"/>
      <c r="V44" s="322"/>
    </row>
    <row r="45" spans="1:22" ht="12.75" hidden="1" customHeight="1" x14ac:dyDescent="0.25">
      <c r="A45" s="343"/>
      <c r="B45" s="294"/>
      <c r="C45" s="322"/>
      <c r="D45" s="322"/>
      <c r="E45" s="322"/>
      <c r="F45" s="322"/>
      <c r="G45" s="322"/>
      <c r="H45" s="322"/>
      <c r="I45" s="322"/>
      <c r="J45" s="322"/>
      <c r="K45" s="322"/>
      <c r="L45" s="322"/>
      <c r="M45" s="322"/>
      <c r="N45" s="322"/>
      <c r="O45" s="322"/>
      <c r="P45" s="322"/>
      <c r="Q45" s="322"/>
      <c r="R45" s="322"/>
      <c r="S45" s="322"/>
      <c r="T45" s="322"/>
      <c r="U45" s="322"/>
      <c r="V45" s="322"/>
    </row>
    <row r="46" spans="1:22" ht="12.75" hidden="1" customHeight="1" x14ac:dyDescent="0.25">
      <c r="A46" s="343"/>
      <c r="B46" s="294"/>
      <c r="C46" s="322"/>
      <c r="D46" s="322"/>
      <c r="E46" s="322"/>
      <c r="F46" s="322"/>
      <c r="G46" s="322"/>
      <c r="H46" s="322"/>
      <c r="I46" s="322"/>
      <c r="J46" s="322"/>
      <c r="K46" s="322"/>
      <c r="L46" s="322"/>
      <c r="M46" s="322"/>
      <c r="N46" s="322"/>
      <c r="O46" s="322"/>
      <c r="P46" s="322"/>
      <c r="Q46" s="322"/>
      <c r="R46" s="322"/>
      <c r="S46" s="322"/>
      <c r="T46" s="322"/>
      <c r="U46" s="322"/>
      <c r="V46" s="322"/>
    </row>
    <row r="47" spans="1:22" ht="12.75" hidden="1" customHeight="1" x14ac:dyDescent="0.25">
      <c r="A47" s="343"/>
      <c r="B47" s="294"/>
      <c r="C47" s="322"/>
      <c r="D47" s="322"/>
      <c r="E47" s="322"/>
      <c r="F47" s="322"/>
      <c r="G47" s="322"/>
      <c r="H47" s="322"/>
      <c r="I47" s="322"/>
      <c r="J47" s="322"/>
      <c r="K47" s="322"/>
      <c r="L47" s="322"/>
      <c r="M47" s="322"/>
      <c r="N47" s="322"/>
      <c r="O47" s="322"/>
      <c r="P47" s="322"/>
      <c r="Q47" s="322"/>
      <c r="R47" s="322"/>
      <c r="S47" s="322"/>
      <c r="T47" s="322"/>
      <c r="U47" s="322"/>
      <c r="V47" s="322"/>
    </row>
    <row r="48" spans="1:22" ht="12.75" hidden="1" customHeight="1" x14ac:dyDescent="0.25">
      <c r="A48" s="257" t="s">
        <v>1350</v>
      </c>
      <c r="B48" s="53"/>
      <c r="C48" s="250"/>
      <c r="D48" s="250"/>
      <c r="E48" s="250"/>
      <c r="F48" s="250"/>
      <c r="G48" s="250"/>
      <c r="H48" s="250"/>
      <c r="I48" s="250"/>
      <c r="J48" s="250"/>
      <c r="K48" s="250"/>
      <c r="L48" s="250"/>
      <c r="M48" s="250"/>
      <c r="N48" s="250"/>
      <c r="O48" s="250"/>
      <c r="P48" s="250"/>
      <c r="Q48" s="250"/>
      <c r="R48" s="250"/>
      <c r="S48" s="250"/>
      <c r="T48" s="250"/>
      <c r="U48" s="250"/>
      <c r="V48" s="250"/>
    </row>
    <row r="49" spans="1:22" ht="12.75" hidden="1" customHeight="1" x14ac:dyDescent="0.25">
      <c r="A49" s="257" t="s">
        <v>1351</v>
      </c>
      <c r="B49" s="53"/>
      <c r="C49" s="250"/>
      <c r="D49" s="250"/>
      <c r="E49" s="250"/>
      <c r="F49" s="250"/>
      <c r="G49" s="250"/>
      <c r="H49" s="250"/>
      <c r="I49" s="250"/>
      <c r="J49" s="250"/>
      <c r="K49" s="250"/>
      <c r="L49" s="250"/>
      <c r="M49" s="250"/>
      <c r="N49" s="250"/>
      <c r="O49" s="250"/>
      <c r="P49" s="250"/>
      <c r="Q49" s="250"/>
      <c r="R49" s="250"/>
      <c r="S49" s="250"/>
      <c r="T49" s="250"/>
      <c r="U49" s="250"/>
      <c r="V49" s="250"/>
    </row>
    <row r="50" spans="1:22" ht="12.75" hidden="1" customHeight="1" x14ac:dyDescent="0.25">
      <c r="A50" s="257"/>
      <c r="B50" s="53"/>
      <c r="C50" s="250"/>
      <c r="D50" s="250"/>
      <c r="E50" s="250"/>
      <c r="F50" s="250"/>
      <c r="G50" s="250"/>
      <c r="H50" s="250"/>
      <c r="I50" s="250"/>
      <c r="J50" s="250"/>
      <c r="K50" s="250"/>
      <c r="L50" s="250"/>
      <c r="M50" s="250"/>
      <c r="N50" s="250"/>
      <c r="O50" s="250"/>
      <c r="P50" s="250"/>
      <c r="Q50" s="250"/>
      <c r="R50" s="250"/>
      <c r="S50" s="250"/>
      <c r="T50" s="250"/>
      <c r="U50" s="250"/>
      <c r="V50" s="250"/>
    </row>
    <row r="51" spans="1:22" ht="12.75" hidden="1" customHeight="1" x14ac:dyDescent="0.25">
      <c r="A51" s="257" t="s">
        <v>84</v>
      </c>
      <c r="B51" s="53"/>
      <c r="C51" s="250"/>
      <c r="D51" s="250"/>
      <c r="E51" s="250"/>
      <c r="F51" s="250"/>
      <c r="G51" s="250"/>
      <c r="H51" s="250"/>
      <c r="I51" s="250"/>
      <c r="J51" s="250"/>
      <c r="K51" s="250"/>
      <c r="L51" s="250"/>
      <c r="M51" s="250"/>
      <c r="N51" s="250"/>
      <c r="O51" s="250"/>
      <c r="P51" s="250"/>
      <c r="Q51" s="250"/>
      <c r="R51" s="250"/>
      <c r="S51" s="250"/>
      <c r="T51" s="250"/>
      <c r="U51" s="250"/>
      <c r="V51" s="250"/>
    </row>
    <row r="52" spans="1:22" ht="12.75" hidden="1" customHeight="1" x14ac:dyDescent="0.25">
      <c r="A52" s="257" t="s">
        <v>53</v>
      </c>
      <c r="B52" s="53"/>
      <c r="C52" s="250"/>
      <c r="D52" s="250"/>
      <c r="E52" s="250"/>
      <c r="F52" s="250"/>
      <c r="G52" s="250"/>
      <c r="H52" s="250"/>
      <c r="I52" s="250"/>
      <c r="J52" s="250"/>
      <c r="K52" s="250"/>
      <c r="L52" s="250"/>
      <c r="M52" s="250"/>
      <c r="N52" s="250"/>
      <c r="O52" s="250"/>
      <c r="P52" s="250"/>
      <c r="Q52" s="250"/>
      <c r="R52" s="250"/>
      <c r="S52" s="250"/>
      <c r="T52" s="250"/>
      <c r="U52" s="250"/>
      <c r="V52" s="250"/>
    </row>
    <row r="53" spans="1:22" ht="12.75" hidden="1" customHeight="1" x14ac:dyDescent="0.25">
      <c r="A53" s="257"/>
      <c r="B53" s="53"/>
      <c r="C53" s="250"/>
      <c r="D53" s="250"/>
      <c r="E53" s="250"/>
      <c r="F53" s="250"/>
      <c r="G53" s="250"/>
      <c r="H53" s="250"/>
      <c r="I53" s="250"/>
      <c r="J53" s="250"/>
      <c r="K53" s="250"/>
      <c r="L53" s="250"/>
      <c r="M53" s="250"/>
      <c r="N53" s="250"/>
      <c r="O53" s="250"/>
      <c r="P53" s="250"/>
      <c r="Q53" s="250"/>
      <c r="R53" s="250"/>
      <c r="S53" s="250"/>
      <c r="T53" s="250"/>
      <c r="U53" s="250"/>
      <c r="V53" s="250"/>
    </row>
    <row r="54" spans="1:22" ht="12.75" hidden="1" customHeight="1" x14ac:dyDescent="0.25">
      <c r="A54" s="257"/>
      <c r="B54" s="53"/>
      <c r="C54" s="250"/>
      <c r="D54" s="250"/>
      <c r="E54" s="250"/>
      <c r="F54" s="250"/>
      <c r="G54" s="250"/>
      <c r="H54" s="250"/>
      <c r="I54" s="250"/>
      <c r="J54" s="250"/>
      <c r="K54" s="250"/>
      <c r="L54" s="250"/>
      <c r="M54" s="250"/>
      <c r="N54" s="250"/>
      <c r="O54" s="250"/>
      <c r="P54" s="250"/>
      <c r="Q54" s="250"/>
      <c r="R54" s="250"/>
      <c r="S54" s="250"/>
      <c r="T54" s="250"/>
      <c r="U54" s="250"/>
      <c r="V54" s="250"/>
    </row>
    <row r="55" spans="1:22" ht="12.75" customHeight="1" x14ac:dyDescent="0.25">
      <c r="A55" s="257"/>
      <c r="B55" s="53"/>
      <c r="C55" s="250"/>
      <c r="D55" s="250"/>
      <c r="E55" s="250"/>
      <c r="F55" s="250"/>
      <c r="G55" s="250"/>
      <c r="H55" s="250"/>
      <c r="I55" s="250"/>
      <c r="J55" s="250"/>
      <c r="K55" s="250"/>
      <c r="L55" s="250"/>
      <c r="M55" s="250"/>
      <c r="N55" s="250"/>
      <c r="O55" s="250"/>
      <c r="P55" s="250"/>
      <c r="Q55" s="250"/>
      <c r="R55" s="250"/>
      <c r="S55" s="250"/>
      <c r="T55" s="250"/>
      <c r="U55" s="250"/>
      <c r="V55" s="250"/>
    </row>
    <row r="56" spans="1:22" ht="12.75" customHeight="1" x14ac:dyDescent="0.25">
      <c r="A56" s="257"/>
      <c r="B56" s="53"/>
      <c r="C56" s="250"/>
      <c r="D56" s="250"/>
      <c r="E56" s="250"/>
      <c r="F56" s="250"/>
      <c r="G56" s="250"/>
      <c r="H56" s="250"/>
      <c r="I56" s="250"/>
      <c r="J56" s="250"/>
      <c r="K56" s="250"/>
      <c r="L56" s="250"/>
      <c r="M56" s="250"/>
      <c r="N56" s="250"/>
      <c r="O56" s="250"/>
      <c r="P56" s="250"/>
      <c r="Q56" s="250"/>
      <c r="R56" s="250"/>
      <c r="S56" s="250"/>
      <c r="T56" s="250"/>
      <c r="U56" s="250"/>
      <c r="V56" s="250"/>
    </row>
    <row r="57" spans="1:22" ht="12.75" customHeight="1" x14ac:dyDescent="0.25">
      <c r="A57" s="257"/>
      <c r="B57" s="53"/>
      <c r="C57" s="250"/>
      <c r="D57" s="250"/>
      <c r="E57" s="250"/>
      <c r="F57" s="250"/>
      <c r="G57" s="250"/>
      <c r="H57" s="250"/>
      <c r="I57" s="250"/>
      <c r="J57" s="250"/>
      <c r="K57" s="250"/>
      <c r="L57" s="250"/>
      <c r="M57" s="250"/>
      <c r="N57" s="250"/>
      <c r="O57" s="250"/>
      <c r="P57" s="250"/>
      <c r="Q57" s="250"/>
      <c r="R57" s="250"/>
      <c r="S57" s="250"/>
      <c r="T57" s="250"/>
      <c r="U57" s="250"/>
      <c r="V57" s="250"/>
    </row>
    <row r="58" spans="1:22" ht="12.75" customHeight="1" x14ac:dyDescent="0.25">
      <c r="A58" s="257"/>
      <c r="B58" s="53"/>
      <c r="C58" s="250"/>
      <c r="D58" s="250"/>
      <c r="E58" s="250"/>
      <c r="F58" s="250"/>
      <c r="G58" s="250"/>
      <c r="H58" s="250"/>
      <c r="I58" s="250"/>
      <c r="J58" s="250"/>
      <c r="K58" s="250"/>
      <c r="L58" s="250"/>
      <c r="M58" s="250"/>
      <c r="N58" s="250"/>
      <c r="O58" s="250"/>
      <c r="P58" s="250"/>
      <c r="Q58" s="250"/>
      <c r="R58" s="250"/>
      <c r="S58" s="250"/>
      <c r="T58" s="250"/>
      <c r="U58" s="250"/>
      <c r="V58" s="250"/>
    </row>
    <row r="59" spans="1:22" ht="12.75" customHeight="1" x14ac:dyDescent="0.25">
      <c r="A59" s="257"/>
      <c r="B59" s="53"/>
      <c r="C59" s="250"/>
      <c r="D59" s="250"/>
      <c r="E59" s="250"/>
      <c r="F59" s="250"/>
      <c r="G59" s="250"/>
      <c r="H59" s="250"/>
      <c r="I59" s="250"/>
      <c r="J59" s="250"/>
      <c r="K59" s="250"/>
      <c r="L59" s="250"/>
      <c r="M59" s="250"/>
      <c r="N59" s="250"/>
      <c r="O59" s="250"/>
      <c r="P59" s="250"/>
      <c r="Q59" s="250"/>
      <c r="R59" s="250"/>
      <c r="S59" s="250"/>
      <c r="T59" s="250"/>
      <c r="U59" s="250"/>
      <c r="V59" s="250"/>
    </row>
    <row r="60" spans="1:22" ht="12.75" customHeight="1" x14ac:dyDescent="0.25">
      <c r="A60" s="257"/>
      <c r="B60" s="53"/>
      <c r="C60" s="250"/>
      <c r="D60" s="250"/>
      <c r="E60" s="250"/>
      <c r="F60" s="250"/>
      <c r="G60" s="250"/>
      <c r="H60" s="250"/>
      <c r="I60" s="250"/>
      <c r="J60" s="250"/>
      <c r="K60" s="250"/>
      <c r="L60" s="250"/>
      <c r="M60" s="250"/>
      <c r="N60" s="250"/>
      <c r="O60" s="250"/>
      <c r="P60" s="250"/>
      <c r="Q60" s="250"/>
      <c r="R60" s="250"/>
      <c r="S60" s="250"/>
      <c r="T60" s="250"/>
      <c r="U60" s="250"/>
      <c r="V60" s="250"/>
    </row>
    <row r="61" spans="1:22" ht="12.75" customHeight="1" x14ac:dyDescent="0.25">
      <c r="A61" s="257"/>
      <c r="B61" s="53"/>
      <c r="C61" s="250"/>
      <c r="D61" s="250"/>
      <c r="E61" s="250"/>
      <c r="F61" s="250"/>
      <c r="G61" s="250"/>
      <c r="H61" s="250"/>
      <c r="I61" s="250"/>
      <c r="J61" s="250"/>
      <c r="K61" s="250"/>
      <c r="L61" s="250"/>
      <c r="M61" s="250"/>
      <c r="N61" s="250"/>
      <c r="O61" s="250"/>
      <c r="P61" s="250"/>
      <c r="Q61" s="250"/>
      <c r="R61" s="250"/>
      <c r="S61" s="250"/>
      <c r="T61" s="250"/>
      <c r="U61" s="250"/>
      <c r="V61" s="250"/>
    </row>
    <row r="62" spans="1:22" ht="12.75" customHeight="1" x14ac:dyDescent="0.25">
      <c r="A62" s="257"/>
      <c r="B62" s="53"/>
      <c r="C62" s="250"/>
      <c r="D62" s="250"/>
      <c r="E62" s="250"/>
      <c r="F62" s="250"/>
      <c r="G62" s="250"/>
      <c r="H62" s="250"/>
      <c r="I62" s="250"/>
      <c r="J62" s="250"/>
      <c r="K62" s="250"/>
      <c r="L62" s="250"/>
      <c r="M62" s="250"/>
      <c r="N62" s="250"/>
      <c r="O62" s="250"/>
      <c r="P62" s="250"/>
      <c r="Q62" s="250"/>
      <c r="R62" s="250"/>
      <c r="S62" s="250"/>
      <c r="T62" s="250"/>
      <c r="U62" s="250"/>
      <c r="V62" s="250"/>
    </row>
    <row r="63" spans="1:22" ht="12.75" customHeight="1" x14ac:dyDescent="0.25">
      <c r="A63" s="257"/>
      <c r="B63" s="53"/>
      <c r="C63" s="250"/>
      <c r="D63" s="250"/>
      <c r="E63" s="250"/>
      <c r="F63" s="250"/>
      <c r="G63" s="250"/>
      <c r="H63" s="250"/>
      <c r="I63" s="250"/>
      <c r="J63" s="250"/>
      <c r="K63" s="250"/>
      <c r="L63" s="250"/>
      <c r="M63" s="250"/>
      <c r="N63" s="250"/>
      <c r="O63" s="250"/>
      <c r="P63" s="250"/>
      <c r="Q63" s="250"/>
      <c r="R63" s="250"/>
      <c r="S63" s="250"/>
      <c r="T63" s="250"/>
      <c r="U63" s="250"/>
      <c r="V63" s="250"/>
    </row>
    <row r="64" spans="1:22" ht="12.75" customHeight="1" x14ac:dyDescent="0.25">
      <c r="A64" s="257"/>
      <c r="B64" s="53"/>
      <c r="C64" s="250"/>
      <c r="D64" s="250"/>
      <c r="E64" s="250"/>
      <c r="F64" s="250"/>
      <c r="G64" s="250"/>
      <c r="H64" s="250"/>
      <c r="I64" s="250"/>
      <c r="J64" s="250"/>
      <c r="K64" s="250"/>
      <c r="L64" s="250"/>
      <c r="M64" s="250"/>
      <c r="N64" s="250"/>
      <c r="O64" s="250"/>
      <c r="P64" s="250"/>
      <c r="Q64" s="250"/>
      <c r="R64" s="250"/>
      <c r="S64" s="250"/>
      <c r="T64" s="250"/>
      <c r="U64" s="250"/>
      <c r="V64" s="250"/>
    </row>
    <row r="65" spans="1:22" ht="12.75" customHeight="1" x14ac:dyDescent="0.25">
      <c r="A65" s="257"/>
      <c r="B65" s="53"/>
      <c r="C65" s="250"/>
      <c r="D65" s="250"/>
      <c r="E65" s="250"/>
      <c r="F65" s="250"/>
      <c r="G65" s="250"/>
      <c r="H65" s="250"/>
      <c r="I65" s="250"/>
      <c r="J65" s="250"/>
      <c r="K65" s="250"/>
      <c r="L65" s="250"/>
      <c r="M65" s="250"/>
      <c r="N65" s="250"/>
      <c r="O65" s="250"/>
      <c r="P65" s="250"/>
      <c r="Q65" s="250"/>
      <c r="R65" s="250"/>
      <c r="S65" s="250"/>
      <c r="T65" s="250"/>
      <c r="U65" s="250"/>
      <c r="V65" s="250"/>
    </row>
    <row r="66" spans="1:22" ht="12.75" customHeight="1" x14ac:dyDescent="0.25">
      <c r="A66" s="257"/>
      <c r="B66" s="53"/>
      <c r="C66" s="250"/>
      <c r="D66" s="250"/>
      <c r="E66" s="250"/>
      <c r="F66" s="250"/>
      <c r="G66" s="250"/>
      <c r="H66" s="250"/>
      <c r="I66" s="250"/>
      <c r="J66" s="250"/>
      <c r="K66" s="250"/>
      <c r="L66" s="250"/>
      <c r="M66" s="250"/>
      <c r="N66" s="250"/>
      <c r="O66" s="250"/>
      <c r="P66" s="250"/>
      <c r="Q66" s="250"/>
      <c r="R66" s="250"/>
      <c r="S66" s="250"/>
      <c r="T66" s="250"/>
      <c r="U66" s="250"/>
      <c r="V66" s="250"/>
    </row>
    <row r="67" spans="1:22" ht="12.75" customHeight="1" x14ac:dyDescent="0.25">
      <c r="A67" s="257"/>
      <c r="B67" s="53"/>
      <c r="C67" s="250"/>
      <c r="D67" s="250"/>
      <c r="E67" s="250"/>
      <c r="F67" s="250"/>
      <c r="G67" s="250"/>
      <c r="H67" s="250"/>
      <c r="I67" s="250"/>
      <c r="J67" s="250"/>
      <c r="K67" s="250"/>
      <c r="L67" s="250"/>
      <c r="M67" s="250"/>
      <c r="N67" s="250"/>
      <c r="O67" s="250"/>
      <c r="P67" s="250"/>
      <c r="Q67" s="250"/>
      <c r="R67" s="250"/>
      <c r="S67" s="250"/>
      <c r="T67" s="250"/>
      <c r="U67" s="250"/>
      <c r="V67" s="250"/>
    </row>
    <row r="68" spans="1:22" ht="12.75" customHeight="1" x14ac:dyDescent="0.25">
      <c r="A68" s="257"/>
      <c r="B68" s="53"/>
      <c r="C68" s="250"/>
      <c r="D68" s="250"/>
      <c r="E68" s="250"/>
      <c r="F68" s="250"/>
      <c r="G68" s="250"/>
      <c r="H68" s="250"/>
      <c r="I68" s="250"/>
      <c r="J68" s="250"/>
      <c r="K68" s="250"/>
      <c r="L68" s="250"/>
      <c r="M68" s="250"/>
      <c r="N68" s="250"/>
      <c r="O68" s="250"/>
      <c r="P68" s="250"/>
      <c r="Q68" s="250"/>
      <c r="R68" s="250"/>
      <c r="S68" s="250"/>
      <c r="T68" s="250"/>
      <c r="U68" s="250"/>
      <c r="V68" s="250"/>
    </row>
    <row r="69" spans="1:22" ht="12.75" customHeight="1" x14ac:dyDescent="0.25">
      <c r="A69" s="257"/>
      <c r="B69" s="53"/>
      <c r="C69" s="250"/>
      <c r="D69" s="250"/>
      <c r="E69" s="250"/>
      <c r="F69" s="250"/>
      <c r="G69" s="250"/>
      <c r="H69" s="250"/>
      <c r="I69" s="250"/>
      <c r="J69" s="250"/>
      <c r="K69" s="250"/>
      <c r="L69" s="250"/>
      <c r="M69" s="250"/>
      <c r="N69" s="250"/>
      <c r="O69" s="250"/>
      <c r="P69" s="250"/>
      <c r="Q69" s="250"/>
      <c r="R69" s="250"/>
      <c r="S69" s="250"/>
      <c r="T69" s="250"/>
      <c r="U69" s="250"/>
      <c r="V69" s="250"/>
    </row>
    <row r="70" spans="1:22" ht="12.75" customHeight="1" x14ac:dyDescent="0.25">
      <c r="A70" s="257"/>
      <c r="B70" s="53"/>
      <c r="C70" s="250"/>
      <c r="D70" s="250"/>
      <c r="E70" s="250"/>
      <c r="F70" s="250"/>
      <c r="G70" s="250"/>
      <c r="H70" s="250"/>
      <c r="I70" s="250"/>
      <c r="J70" s="250"/>
      <c r="K70" s="250"/>
      <c r="L70" s="250"/>
      <c r="M70" s="250"/>
      <c r="N70" s="250"/>
      <c r="O70" s="250"/>
      <c r="P70" s="250"/>
      <c r="Q70" s="250"/>
      <c r="R70" s="250"/>
      <c r="S70" s="250"/>
      <c r="T70" s="250"/>
      <c r="U70" s="250"/>
      <c r="V70" s="250"/>
    </row>
    <row r="71" spans="1:22" ht="12.75" customHeight="1" x14ac:dyDescent="0.25">
      <c r="A71" s="257"/>
      <c r="B71" s="53"/>
      <c r="C71" s="250"/>
      <c r="D71" s="250"/>
      <c r="E71" s="250"/>
      <c r="F71" s="250"/>
      <c r="G71" s="250"/>
      <c r="H71" s="250"/>
      <c r="I71" s="250"/>
      <c r="J71" s="250"/>
      <c r="K71" s="250"/>
      <c r="L71" s="250"/>
      <c r="M71" s="250"/>
      <c r="N71" s="250"/>
      <c r="O71" s="250"/>
      <c r="P71" s="250"/>
      <c r="Q71" s="250"/>
      <c r="R71" s="250"/>
      <c r="S71" s="250"/>
      <c r="T71" s="250"/>
      <c r="U71" s="250"/>
      <c r="V71" s="250"/>
    </row>
    <row r="72" spans="1:22" ht="12.75" customHeight="1" x14ac:dyDescent="0.25">
      <c r="A72" s="257"/>
      <c r="B72" s="53"/>
      <c r="C72" s="250"/>
      <c r="D72" s="250"/>
      <c r="E72" s="250"/>
      <c r="F72" s="250"/>
      <c r="G72" s="250"/>
      <c r="H72" s="250"/>
      <c r="I72" s="250"/>
      <c r="J72" s="250"/>
      <c r="K72" s="250"/>
      <c r="L72" s="250"/>
      <c r="M72" s="250"/>
      <c r="N72" s="250"/>
      <c r="O72" s="250"/>
      <c r="P72" s="250"/>
      <c r="Q72" s="250"/>
      <c r="R72" s="250"/>
      <c r="S72" s="250"/>
      <c r="T72" s="250"/>
      <c r="U72" s="250"/>
      <c r="V72" s="250"/>
    </row>
    <row r="73" spans="1:22" ht="12.75" customHeight="1" x14ac:dyDescent="0.25">
      <c r="A73" s="257"/>
      <c r="B73" s="53"/>
      <c r="C73" s="250"/>
      <c r="D73" s="250"/>
      <c r="E73" s="250"/>
      <c r="F73" s="250"/>
      <c r="G73" s="250"/>
      <c r="H73" s="250"/>
      <c r="I73" s="250"/>
      <c r="J73" s="250"/>
      <c r="K73" s="250"/>
      <c r="L73" s="250"/>
      <c r="M73" s="250"/>
      <c r="N73" s="250"/>
      <c r="O73" s="250"/>
      <c r="P73" s="250"/>
      <c r="Q73" s="250"/>
      <c r="R73" s="250"/>
      <c r="S73" s="250"/>
      <c r="T73" s="250"/>
      <c r="U73" s="250"/>
      <c r="V73" s="250"/>
    </row>
    <row r="74" spans="1:22" ht="12.75" customHeight="1" x14ac:dyDescent="0.25">
      <c r="A74" s="257"/>
      <c r="B74" s="53"/>
      <c r="C74" s="250"/>
      <c r="D74" s="250"/>
      <c r="E74" s="250"/>
      <c r="F74" s="250"/>
      <c r="G74" s="250"/>
      <c r="H74" s="250"/>
      <c r="I74" s="250"/>
      <c r="J74" s="250"/>
      <c r="K74" s="250"/>
      <c r="L74" s="250"/>
      <c r="M74" s="250"/>
      <c r="N74" s="250"/>
      <c r="O74" s="250"/>
      <c r="P74" s="250"/>
      <c r="Q74" s="250"/>
      <c r="R74" s="250"/>
      <c r="S74" s="250"/>
      <c r="T74" s="250"/>
      <c r="U74" s="250"/>
      <c r="V74" s="250"/>
    </row>
    <row r="75" spans="1:22" ht="12.75" customHeight="1" x14ac:dyDescent="0.25">
      <c r="A75" s="257"/>
      <c r="B75" s="53"/>
      <c r="C75" s="250"/>
      <c r="D75" s="250"/>
      <c r="E75" s="250"/>
      <c r="F75" s="250"/>
      <c r="G75" s="250"/>
      <c r="H75" s="250"/>
      <c r="I75" s="250"/>
      <c r="J75" s="250"/>
      <c r="K75" s="250"/>
      <c r="L75" s="250"/>
      <c r="M75" s="250"/>
      <c r="N75" s="250"/>
      <c r="O75" s="250"/>
      <c r="P75" s="250"/>
      <c r="Q75" s="250"/>
      <c r="R75" s="250"/>
      <c r="S75" s="250"/>
      <c r="T75" s="250"/>
      <c r="U75" s="250"/>
      <c r="V75" s="250"/>
    </row>
    <row r="76" spans="1:22" ht="12.75" customHeight="1" x14ac:dyDescent="0.25">
      <c r="A76" s="257"/>
      <c r="B76" s="53"/>
      <c r="C76" s="250"/>
      <c r="D76" s="250"/>
      <c r="E76" s="250"/>
      <c r="F76" s="250"/>
      <c r="G76" s="250"/>
      <c r="H76" s="250"/>
      <c r="I76" s="250"/>
      <c r="J76" s="250"/>
      <c r="K76" s="250"/>
      <c r="L76" s="250"/>
      <c r="M76" s="250"/>
      <c r="N76" s="250"/>
      <c r="O76" s="250"/>
      <c r="P76" s="250"/>
      <c r="Q76" s="250"/>
      <c r="R76" s="250"/>
      <c r="S76" s="250"/>
      <c r="T76" s="250"/>
      <c r="U76" s="250"/>
      <c r="V76" s="250"/>
    </row>
    <row r="77" spans="1:22" ht="12.75" customHeight="1" x14ac:dyDescent="0.25">
      <c r="A77" s="257"/>
      <c r="B77" s="53"/>
      <c r="C77" s="250"/>
      <c r="D77" s="250"/>
      <c r="E77" s="250"/>
      <c r="F77" s="250"/>
      <c r="G77" s="250"/>
      <c r="H77" s="250"/>
      <c r="I77" s="250"/>
      <c r="J77" s="250"/>
      <c r="K77" s="250"/>
      <c r="L77" s="250"/>
      <c r="M77" s="250"/>
      <c r="N77" s="250"/>
      <c r="O77" s="250"/>
      <c r="P77" s="250"/>
      <c r="Q77" s="250"/>
      <c r="R77" s="250"/>
      <c r="S77" s="250"/>
      <c r="T77" s="250"/>
      <c r="U77" s="250"/>
      <c r="V77" s="250"/>
    </row>
    <row r="78" spans="1:22" ht="12.75" customHeight="1" x14ac:dyDescent="0.25">
      <c r="A78" s="257"/>
      <c r="B78" s="53"/>
      <c r="C78" s="250"/>
      <c r="D78" s="250"/>
      <c r="E78" s="250"/>
      <c r="F78" s="250"/>
      <c r="G78" s="250"/>
      <c r="H78" s="250"/>
      <c r="I78" s="250"/>
      <c r="J78" s="250"/>
      <c r="K78" s="250"/>
      <c r="L78" s="250"/>
      <c r="M78" s="250"/>
      <c r="N78" s="250"/>
      <c r="O78" s="250"/>
      <c r="P78" s="250"/>
      <c r="Q78" s="250"/>
      <c r="R78" s="250"/>
      <c r="S78" s="250"/>
      <c r="T78" s="250"/>
      <c r="U78" s="250"/>
      <c r="V78" s="250"/>
    </row>
    <row r="79" spans="1:22" ht="12.75" customHeight="1" x14ac:dyDescent="0.25">
      <c r="A79" s="257"/>
      <c r="B79" s="53"/>
      <c r="C79" s="250"/>
      <c r="D79" s="250"/>
      <c r="E79" s="250"/>
      <c r="F79" s="250"/>
      <c r="G79" s="250"/>
      <c r="H79" s="250"/>
      <c r="I79" s="250"/>
      <c r="J79" s="250"/>
      <c r="K79" s="250"/>
      <c r="L79" s="250"/>
      <c r="M79" s="250"/>
      <c r="N79" s="250"/>
      <c r="O79" s="250"/>
      <c r="P79" s="250"/>
      <c r="Q79" s="250"/>
      <c r="R79" s="250"/>
      <c r="S79" s="250"/>
      <c r="T79" s="250"/>
      <c r="U79" s="250"/>
      <c r="V79" s="250"/>
    </row>
    <row r="80" spans="1:22" ht="12.75" customHeight="1" x14ac:dyDescent="0.25">
      <c r="A80" s="257"/>
      <c r="B80" s="53"/>
      <c r="C80" s="250"/>
      <c r="D80" s="250"/>
      <c r="E80" s="250"/>
      <c r="F80" s="250"/>
      <c r="G80" s="250"/>
      <c r="H80" s="250"/>
      <c r="I80" s="250"/>
      <c r="J80" s="250"/>
      <c r="K80" s="250"/>
      <c r="L80" s="250"/>
      <c r="M80" s="250"/>
      <c r="N80" s="250"/>
      <c r="O80" s="250"/>
      <c r="P80" s="250"/>
      <c r="Q80" s="250"/>
      <c r="R80" s="250"/>
      <c r="S80" s="250"/>
      <c r="T80" s="250"/>
      <c r="U80" s="250"/>
      <c r="V80" s="250"/>
    </row>
    <row r="81" spans="1:22" ht="12.75" customHeight="1" x14ac:dyDescent="0.25">
      <c r="A81" s="257"/>
      <c r="B81" s="53"/>
      <c r="C81" s="250"/>
      <c r="D81" s="250"/>
      <c r="E81" s="250"/>
      <c r="F81" s="250"/>
      <c r="G81" s="250"/>
      <c r="H81" s="250"/>
      <c r="I81" s="250"/>
      <c r="J81" s="250"/>
      <c r="K81" s="250"/>
      <c r="L81" s="250"/>
      <c r="M81" s="250"/>
      <c r="N81" s="250"/>
      <c r="O81" s="250"/>
      <c r="P81" s="250"/>
      <c r="Q81" s="250"/>
      <c r="R81" s="250"/>
      <c r="S81" s="250"/>
      <c r="T81" s="250"/>
      <c r="U81" s="250"/>
      <c r="V81" s="250"/>
    </row>
    <row r="82" spans="1:22" ht="12.75" customHeight="1" x14ac:dyDescent="0.25">
      <c r="A82" s="257"/>
      <c r="B82" s="53"/>
      <c r="C82" s="250"/>
      <c r="D82" s="250"/>
      <c r="E82" s="250"/>
      <c r="F82" s="250"/>
      <c r="G82" s="250"/>
      <c r="H82" s="250"/>
      <c r="I82" s="250"/>
      <c r="J82" s="250"/>
      <c r="K82" s="250"/>
      <c r="L82" s="250"/>
      <c r="M82" s="250"/>
      <c r="N82" s="250"/>
      <c r="O82" s="250"/>
      <c r="P82" s="250"/>
      <c r="Q82" s="250"/>
      <c r="R82" s="250"/>
      <c r="S82" s="250"/>
      <c r="T82" s="250"/>
      <c r="U82" s="250"/>
      <c r="V82" s="250"/>
    </row>
    <row r="83" spans="1:22" ht="12.75" customHeight="1" x14ac:dyDescent="0.25">
      <c r="A83" s="257"/>
      <c r="B83" s="53"/>
      <c r="C83" s="250"/>
      <c r="D83" s="250"/>
      <c r="E83" s="250"/>
      <c r="F83" s="250"/>
      <c r="G83" s="250"/>
      <c r="H83" s="250"/>
      <c r="I83" s="250"/>
      <c r="J83" s="250"/>
      <c r="K83" s="250"/>
      <c r="L83" s="250"/>
      <c r="M83" s="250"/>
      <c r="N83" s="250"/>
      <c r="O83" s="250"/>
      <c r="P83" s="250"/>
      <c r="Q83" s="250"/>
      <c r="R83" s="250"/>
      <c r="S83" s="250"/>
      <c r="T83" s="250"/>
      <c r="U83" s="250"/>
      <c r="V83" s="250"/>
    </row>
    <row r="84" spans="1:22" ht="12.75" customHeight="1" x14ac:dyDescent="0.25">
      <c r="A84" s="257"/>
      <c r="B84" s="53"/>
      <c r="C84" s="250"/>
      <c r="D84" s="250"/>
      <c r="E84" s="250"/>
      <c r="F84" s="250"/>
      <c r="G84" s="250"/>
      <c r="H84" s="250"/>
      <c r="I84" s="250"/>
      <c r="J84" s="250"/>
      <c r="K84" s="250"/>
      <c r="L84" s="250"/>
      <c r="M84" s="250"/>
      <c r="N84" s="250"/>
      <c r="O84" s="250"/>
      <c r="P84" s="250"/>
      <c r="Q84" s="250"/>
      <c r="R84" s="250"/>
      <c r="S84" s="250"/>
      <c r="T84" s="250"/>
      <c r="U84" s="250"/>
      <c r="V84" s="250"/>
    </row>
    <row r="85" spans="1:22" ht="12.75" customHeight="1" x14ac:dyDescent="0.25">
      <c r="A85" s="257"/>
      <c r="B85" s="53"/>
      <c r="C85" s="250"/>
      <c r="D85" s="250"/>
      <c r="E85" s="250"/>
      <c r="F85" s="250"/>
      <c r="G85" s="250"/>
      <c r="H85" s="250"/>
      <c r="I85" s="250"/>
      <c r="J85" s="250"/>
      <c r="K85" s="250"/>
      <c r="L85" s="250"/>
      <c r="M85" s="250"/>
      <c r="N85" s="250"/>
      <c r="O85" s="250"/>
      <c r="P85" s="250"/>
      <c r="Q85" s="250"/>
      <c r="R85" s="250"/>
      <c r="S85" s="250"/>
      <c r="T85" s="250"/>
      <c r="U85" s="250"/>
      <c r="V85" s="250"/>
    </row>
    <row r="86" spans="1:22" ht="12.75" customHeight="1" x14ac:dyDescent="0.25">
      <c r="A86" s="257"/>
      <c r="B86" s="53"/>
      <c r="C86" s="250"/>
      <c r="D86" s="250"/>
      <c r="E86" s="250"/>
      <c r="F86" s="250"/>
      <c r="G86" s="250"/>
      <c r="H86" s="250"/>
      <c r="I86" s="250"/>
      <c r="J86" s="250"/>
      <c r="K86" s="250"/>
      <c r="L86" s="250"/>
      <c r="M86" s="250"/>
      <c r="N86" s="250"/>
      <c r="O86" s="250"/>
      <c r="P86" s="250"/>
      <c r="Q86" s="250"/>
      <c r="R86" s="250"/>
      <c r="S86" s="250"/>
      <c r="T86" s="250"/>
      <c r="U86" s="250"/>
      <c r="V86" s="250"/>
    </row>
    <row r="87" spans="1:22" ht="12.75" customHeight="1" x14ac:dyDescent="0.25">
      <c r="A87" s="257"/>
      <c r="B87" s="53"/>
      <c r="C87" s="250"/>
      <c r="D87" s="250"/>
      <c r="E87" s="250"/>
      <c r="F87" s="250"/>
      <c r="G87" s="250"/>
      <c r="H87" s="250"/>
      <c r="I87" s="250"/>
      <c r="J87" s="250"/>
      <c r="K87" s="250"/>
      <c r="L87" s="250"/>
      <c r="M87" s="250"/>
      <c r="N87" s="250"/>
      <c r="O87" s="250"/>
      <c r="P87" s="250"/>
      <c r="Q87" s="250"/>
      <c r="R87" s="250"/>
      <c r="S87" s="250"/>
      <c r="T87" s="250"/>
      <c r="U87" s="250"/>
      <c r="V87" s="250"/>
    </row>
    <row r="88" spans="1:22" ht="12.75" customHeight="1" x14ac:dyDescent="0.25">
      <c r="A88" s="257"/>
      <c r="B88" s="53"/>
      <c r="C88" s="250"/>
      <c r="D88" s="250"/>
      <c r="E88" s="250"/>
      <c r="F88" s="250"/>
      <c r="G88" s="250"/>
      <c r="H88" s="250"/>
      <c r="I88" s="250"/>
      <c r="J88" s="250"/>
      <c r="K88" s="250"/>
      <c r="L88" s="250"/>
      <c r="M88" s="250"/>
      <c r="N88" s="250"/>
      <c r="O88" s="250"/>
      <c r="P88" s="250"/>
      <c r="Q88" s="250"/>
      <c r="R88" s="250"/>
      <c r="S88" s="250"/>
      <c r="T88" s="250"/>
      <c r="U88" s="250"/>
      <c r="V88" s="250"/>
    </row>
    <row r="89" spans="1:22" ht="12.75" customHeight="1" x14ac:dyDescent="0.25">
      <c r="A89" s="257"/>
      <c r="B89" s="53"/>
      <c r="C89" s="250"/>
      <c r="D89" s="250"/>
      <c r="E89" s="250"/>
      <c r="F89" s="250"/>
      <c r="G89" s="250"/>
      <c r="H89" s="250"/>
      <c r="I89" s="250"/>
      <c r="J89" s="250"/>
      <c r="K89" s="250"/>
      <c r="L89" s="250"/>
      <c r="M89" s="250"/>
      <c r="N89" s="250"/>
      <c r="O89" s="250"/>
      <c r="P89" s="250"/>
      <c r="Q89" s="250"/>
      <c r="R89" s="250"/>
      <c r="S89" s="250"/>
      <c r="T89" s="250"/>
      <c r="U89" s="250"/>
      <c r="V89" s="250"/>
    </row>
    <row r="90" spans="1:22" ht="12.75" customHeight="1" x14ac:dyDescent="0.25">
      <c r="A90" s="257"/>
      <c r="B90" s="53"/>
      <c r="C90" s="250"/>
      <c r="D90" s="250"/>
      <c r="E90" s="250"/>
      <c r="F90" s="250"/>
      <c r="G90" s="250"/>
      <c r="H90" s="250"/>
      <c r="I90" s="250"/>
      <c r="J90" s="250"/>
      <c r="K90" s="250"/>
      <c r="L90" s="250"/>
      <c r="M90" s="250"/>
      <c r="N90" s="250"/>
      <c r="O90" s="250"/>
      <c r="P90" s="250"/>
      <c r="Q90" s="250"/>
      <c r="R90" s="250"/>
      <c r="S90" s="250"/>
      <c r="T90" s="250"/>
      <c r="U90" s="250"/>
      <c r="V90" s="250"/>
    </row>
    <row r="91" spans="1:22" ht="12.75" customHeight="1" x14ac:dyDescent="0.25">
      <c r="A91" s="257"/>
      <c r="B91" s="53"/>
      <c r="C91" s="250"/>
      <c r="D91" s="250"/>
      <c r="E91" s="250"/>
      <c r="F91" s="250"/>
      <c r="G91" s="250"/>
      <c r="H91" s="250"/>
      <c r="I91" s="250"/>
      <c r="J91" s="250"/>
      <c r="K91" s="250"/>
      <c r="L91" s="250"/>
      <c r="M91" s="250"/>
      <c r="N91" s="250"/>
      <c r="O91" s="250"/>
      <c r="P91" s="250"/>
      <c r="Q91" s="250"/>
      <c r="R91" s="250"/>
      <c r="S91" s="250"/>
      <c r="T91" s="250"/>
      <c r="U91" s="250"/>
      <c r="V91" s="250"/>
    </row>
    <row r="92" spans="1:22" ht="12.75" customHeight="1" x14ac:dyDescent="0.25">
      <c r="A92" s="257"/>
      <c r="B92" s="53"/>
      <c r="C92" s="250"/>
      <c r="D92" s="250"/>
      <c r="E92" s="250"/>
      <c r="F92" s="250"/>
      <c r="G92" s="250"/>
      <c r="H92" s="250"/>
      <c r="I92" s="250"/>
      <c r="J92" s="250"/>
      <c r="K92" s="250"/>
      <c r="L92" s="250"/>
      <c r="M92" s="250"/>
      <c r="N92" s="250"/>
      <c r="O92" s="250"/>
      <c r="P92" s="250"/>
      <c r="Q92" s="250"/>
      <c r="R92" s="250"/>
      <c r="S92" s="250"/>
      <c r="T92" s="250"/>
      <c r="U92" s="250"/>
      <c r="V92" s="250"/>
    </row>
    <row r="93" spans="1:22" ht="12.75" customHeight="1" x14ac:dyDescent="0.25">
      <c r="A93" s="257"/>
      <c r="B93" s="53"/>
      <c r="C93" s="250"/>
      <c r="D93" s="250"/>
      <c r="E93" s="250"/>
      <c r="F93" s="250"/>
      <c r="G93" s="250"/>
      <c r="H93" s="250"/>
      <c r="I93" s="250"/>
      <c r="J93" s="250"/>
      <c r="K93" s="250"/>
      <c r="L93" s="250"/>
      <c r="M93" s="250"/>
      <c r="N93" s="250"/>
      <c r="O93" s="250"/>
      <c r="P93" s="250"/>
      <c r="Q93" s="250"/>
      <c r="R93" s="250"/>
      <c r="S93" s="250"/>
      <c r="T93" s="250"/>
      <c r="U93" s="250"/>
      <c r="V93" s="250"/>
    </row>
    <row r="94" spans="1:22" ht="12.75" customHeight="1" x14ac:dyDescent="0.25">
      <c r="A94" s="257"/>
      <c r="B94" s="53"/>
      <c r="C94" s="250"/>
      <c r="D94" s="250"/>
      <c r="E94" s="250"/>
      <c r="F94" s="250"/>
      <c r="G94" s="250"/>
      <c r="H94" s="250"/>
      <c r="I94" s="250"/>
      <c r="J94" s="250"/>
      <c r="K94" s="250"/>
      <c r="L94" s="250"/>
      <c r="M94" s="250"/>
      <c r="N94" s="250"/>
      <c r="O94" s="250"/>
      <c r="P94" s="250"/>
      <c r="Q94" s="250"/>
      <c r="R94" s="250"/>
      <c r="S94" s="250"/>
      <c r="T94" s="250"/>
      <c r="U94" s="250"/>
      <c r="V94" s="250"/>
    </row>
    <row r="95" spans="1:22" ht="12.75" customHeight="1" x14ac:dyDescent="0.25">
      <c r="A95" s="257"/>
      <c r="B95" s="53"/>
      <c r="C95" s="250"/>
      <c r="D95" s="250"/>
      <c r="E95" s="250"/>
      <c r="F95" s="250"/>
      <c r="G95" s="250"/>
      <c r="H95" s="250"/>
      <c r="I95" s="250"/>
      <c r="J95" s="250"/>
      <c r="K95" s="250"/>
      <c r="L95" s="250"/>
      <c r="M95" s="250"/>
      <c r="N95" s="250"/>
      <c r="O95" s="250"/>
      <c r="P95" s="250"/>
      <c r="Q95" s="250"/>
      <c r="R95" s="250"/>
      <c r="S95" s="250"/>
      <c r="T95" s="250"/>
      <c r="U95" s="250"/>
      <c r="V95" s="250"/>
    </row>
    <row r="96" spans="1:22" ht="12.75" customHeight="1" x14ac:dyDescent="0.25">
      <c r="A96" s="257"/>
      <c r="B96" s="53"/>
      <c r="C96" s="250"/>
      <c r="D96" s="250"/>
      <c r="E96" s="250"/>
      <c r="F96" s="250"/>
      <c r="G96" s="250"/>
      <c r="H96" s="250"/>
      <c r="I96" s="250"/>
      <c r="J96" s="250"/>
      <c r="K96" s="250"/>
      <c r="L96" s="250"/>
      <c r="M96" s="250"/>
      <c r="N96" s="250"/>
      <c r="O96" s="250"/>
      <c r="P96" s="250"/>
      <c r="Q96" s="250"/>
      <c r="R96" s="250"/>
      <c r="S96" s="250"/>
      <c r="T96" s="250"/>
      <c r="U96" s="250"/>
      <c r="V96" s="250"/>
    </row>
    <row r="97" spans="1:22" ht="12.75" customHeight="1" x14ac:dyDescent="0.25">
      <c r="A97" s="257"/>
      <c r="B97" s="53"/>
      <c r="C97" s="250"/>
      <c r="D97" s="250"/>
      <c r="E97" s="250"/>
      <c r="F97" s="250"/>
      <c r="G97" s="250"/>
      <c r="H97" s="250"/>
      <c r="I97" s="250"/>
      <c r="J97" s="250"/>
      <c r="K97" s="250"/>
      <c r="L97" s="250"/>
      <c r="M97" s="250"/>
      <c r="N97" s="250"/>
      <c r="O97" s="250"/>
      <c r="P97" s="250"/>
      <c r="Q97" s="250"/>
      <c r="R97" s="250"/>
      <c r="S97" s="250"/>
      <c r="T97" s="250"/>
      <c r="U97" s="250"/>
      <c r="V97" s="250"/>
    </row>
    <row r="98" spans="1:22" ht="12.75" customHeight="1" x14ac:dyDescent="0.25">
      <c r="A98" s="257"/>
      <c r="B98" s="53"/>
      <c r="C98" s="250"/>
      <c r="D98" s="250"/>
      <c r="E98" s="250"/>
      <c r="F98" s="250"/>
      <c r="G98" s="250"/>
      <c r="H98" s="250"/>
      <c r="I98" s="250"/>
      <c r="J98" s="250"/>
      <c r="K98" s="250"/>
      <c r="L98" s="250"/>
      <c r="M98" s="250"/>
      <c r="N98" s="250"/>
      <c r="O98" s="250"/>
      <c r="P98" s="250"/>
      <c r="Q98" s="250"/>
      <c r="R98" s="250"/>
      <c r="S98" s="250"/>
      <c r="T98" s="250"/>
      <c r="U98" s="250"/>
      <c r="V98" s="250"/>
    </row>
    <row r="99" spans="1:22" ht="12.75" customHeight="1" x14ac:dyDescent="0.25">
      <c r="A99" s="257"/>
      <c r="B99" s="53"/>
      <c r="C99" s="250"/>
      <c r="D99" s="250"/>
      <c r="E99" s="250"/>
      <c r="F99" s="250"/>
      <c r="G99" s="250"/>
      <c r="H99" s="250"/>
      <c r="I99" s="250"/>
      <c r="J99" s="250"/>
      <c r="K99" s="250"/>
      <c r="L99" s="250"/>
      <c r="M99" s="250"/>
      <c r="N99" s="250"/>
      <c r="O99" s="250"/>
      <c r="P99" s="250"/>
      <c r="Q99" s="250"/>
      <c r="R99" s="250"/>
      <c r="S99" s="250"/>
      <c r="T99" s="250"/>
      <c r="U99" s="250"/>
      <c r="V99" s="250"/>
    </row>
    <row r="100" spans="1:22" ht="12.75" customHeight="1" x14ac:dyDescent="0.25">
      <c r="A100" s="257"/>
      <c r="B100" s="53"/>
      <c r="C100" s="250"/>
      <c r="D100" s="250"/>
      <c r="E100" s="250"/>
      <c r="F100" s="250"/>
      <c r="G100" s="250"/>
      <c r="H100" s="250"/>
      <c r="I100" s="250"/>
      <c r="J100" s="250"/>
      <c r="K100" s="250"/>
      <c r="L100" s="250"/>
      <c r="M100" s="250"/>
      <c r="N100" s="250"/>
      <c r="O100" s="250"/>
      <c r="P100" s="250"/>
      <c r="Q100" s="250"/>
      <c r="R100" s="250"/>
      <c r="S100" s="250"/>
      <c r="T100" s="250"/>
      <c r="U100" s="250"/>
      <c r="V100" s="250"/>
    </row>
    <row r="101" spans="1:22" ht="12.75" customHeight="1" x14ac:dyDescent="0.25">
      <c r="A101" s="257"/>
      <c r="B101" s="53"/>
      <c r="C101" s="250"/>
      <c r="D101" s="250"/>
      <c r="E101" s="250"/>
      <c r="F101" s="250"/>
      <c r="G101" s="250"/>
      <c r="H101" s="250"/>
      <c r="I101" s="250"/>
      <c r="J101" s="250"/>
      <c r="K101" s="250"/>
      <c r="L101" s="250"/>
      <c r="M101" s="250"/>
      <c r="N101" s="250"/>
      <c r="O101" s="250"/>
      <c r="P101" s="250"/>
      <c r="Q101" s="250"/>
      <c r="R101" s="250"/>
      <c r="S101" s="250"/>
      <c r="T101" s="250"/>
      <c r="U101" s="250"/>
      <c r="V101" s="250"/>
    </row>
    <row r="102" spans="1:22" ht="12.75" customHeight="1" x14ac:dyDescent="0.25">
      <c r="A102" s="257"/>
      <c r="B102" s="53"/>
      <c r="C102" s="250"/>
      <c r="D102" s="250"/>
      <c r="E102" s="250"/>
      <c r="F102" s="250"/>
      <c r="G102" s="250"/>
      <c r="H102" s="250"/>
      <c r="I102" s="250"/>
      <c r="J102" s="250"/>
      <c r="K102" s="250"/>
      <c r="L102" s="250"/>
      <c r="M102" s="250"/>
      <c r="N102" s="250"/>
      <c r="O102" s="250"/>
      <c r="P102" s="250"/>
      <c r="Q102" s="250"/>
      <c r="R102" s="250"/>
      <c r="S102" s="250"/>
      <c r="T102" s="250"/>
      <c r="U102" s="250"/>
      <c r="V102" s="250"/>
    </row>
    <row r="103" spans="1:22" ht="12.75" customHeight="1" x14ac:dyDescent="0.25">
      <c r="A103" s="257"/>
      <c r="B103" s="53"/>
      <c r="C103" s="250"/>
      <c r="D103" s="250"/>
      <c r="E103" s="250"/>
      <c r="F103" s="250"/>
      <c r="G103" s="250"/>
      <c r="H103" s="250"/>
      <c r="I103" s="250"/>
      <c r="J103" s="250"/>
      <c r="K103" s="250"/>
      <c r="L103" s="250"/>
      <c r="M103" s="250"/>
      <c r="N103" s="250"/>
      <c r="O103" s="250"/>
      <c r="P103" s="250"/>
      <c r="Q103" s="250"/>
      <c r="R103" s="250"/>
      <c r="S103" s="250"/>
      <c r="T103" s="250"/>
      <c r="U103" s="250"/>
      <c r="V103" s="250"/>
    </row>
    <row r="104" spans="1:22" ht="12.75" customHeight="1" x14ac:dyDescent="0.25">
      <c r="A104" s="257"/>
      <c r="B104" s="53"/>
      <c r="C104" s="250"/>
      <c r="D104" s="250"/>
      <c r="E104" s="250"/>
      <c r="F104" s="250"/>
      <c r="G104" s="250"/>
      <c r="H104" s="250"/>
      <c r="I104" s="250"/>
      <c r="J104" s="250"/>
      <c r="K104" s="250"/>
      <c r="L104" s="250"/>
      <c r="M104" s="250"/>
      <c r="N104" s="250"/>
      <c r="O104" s="250"/>
      <c r="P104" s="250"/>
      <c r="Q104" s="250"/>
      <c r="R104" s="250"/>
      <c r="S104" s="250"/>
      <c r="T104" s="250"/>
      <c r="U104" s="250"/>
      <c r="V104" s="250"/>
    </row>
    <row r="105" spans="1:22" ht="12.75" customHeight="1" x14ac:dyDescent="0.25">
      <c r="A105" s="257"/>
      <c r="B105" s="53"/>
      <c r="C105" s="250"/>
      <c r="D105" s="250"/>
      <c r="E105" s="250"/>
      <c r="F105" s="250"/>
      <c r="G105" s="250"/>
      <c r="H105" s="250"/>
      <c r="I105" s="250"/>
      <c r="J105" s="250"/>
      <c r="K105" s="250"/>
      <c r="L105" s="250"/>
      <c r="M105" s="250"/>
      <c r="N105" s="250"/>
      <c r="O105" s="250"/>
      <c r="P105" s="250"/>
      <c r="Q105" s="250"/>
      <c r="R105" s="250"/>
      <c r="S105" s="250"/>
      <c r="T105" s="250"/>
      <c r="U105" s="250"/>
      <c r="V105" s="250"/>
    </row>
    <row r="106" spans="1:22" ht="12.75" customHeight="1" x14ac:dyDescent="0.25">
      <c r="A106" s="257"/>
      <c r="B106" s="53"/>
      <c r="C106" s="250"/>
      <c r="D106" s="250"/>
      <c r="E106" s="250"/>
      <c r="F106" s="250"/>
      <c r="G106" s="250"/>
      <c r="H106" s="250"/>
      <c r="I106" s="250"/>
      <c r="J106" s="250"/>
      <c r="K106" s="250"/>
      <c r="L106" s="250"/>
      <c r="M106" s="250"/>
      <c r="N106" s="250"/>
      <c r="O106" s="250"/>
      <c r="P106" s="250"/>
      <c r="Q106" s="250"/>
      <c r="R106" s="250"/>
      <c r="S106" s="250"/>
      <c r="T106" s="250"/>
      <c r="U106" s="250"/>
      <c r="V106" s="250"/>
    </row>
    <row r="107" spans="1:22" ht="12.75" customHeight="1" x14ac:dyDescent="0.25">
      <c r="A107" s="257"/>
      <c r="B107" s="53"/>
      <c r="C107" s="250"/>
      <c r="D107" s="250"/>
      <c r="E107" s="250"/>
      <c r="F107" s="250"/>
      <c r="G107" s="250"/>
      <c r="H107" s="250"/>
      <c r="I107" s="250"/>
      <c r="J107" s="250"/>
      <c r="K107" s="250"/>
      <c r="L107" s="250"/>
      <c r="M107" s="250"/>
      <c r="N107" s="250"/>
      <c r="O107" s="250"/>
      <c r="P107" s="250"/>
      <c r="Q107" s="250"/>
      <c r="R107" s="250"/>
      <c r="S107" s="250"/>
      <c r="T107" s="250"/>
      <c r="U107" s="250"/>
      <c r="V107" s="250"/>
    </row>
    <row r="108" spans="1:22" ht="12.75" customHeight="1" x14ac:dyDescent="0.25">
      <c r="A108" s="257"/>
      <c r="B108" s="53"/>
      <c r="C108" s="250"/>
      <c r="D108" s="250"/>
      <c r="E108" s="250"/>
      <c r="F108" s="250"/>
      <c r="G108" s="250"/>
      <c r="H108" s="250"/>
      <c r="I108" s="250"/>
      <c r="J108" s="250"/>
      <c r="K108" s="250"/>
      <c r="L108" s="250"/>
      <c r="M108" s="250"/>
      <c r="N108" s="250"/>
      <c r="O108" s="250"/>
      <c r="P108" s="250"/>
      <c r="Q108" s="250"/>
      <c r="R108" s="250"/>
      <c r="S108" s="250"/>
      <c r="T108" s="250"/>
      <c r="U108" s="250"/>
      <c r="V108" s="250"/>
    </row>
    <row r="109" spans="1:22" ht="12.75" customHeight="1" x14ac:dyDescent="0.25">
      <c r="A109" s="257"/>
      <c r="B109" s="53"/>
      <c r="C109" s="250"/>
      <c r="D109" s="250"/>
      <c r="E109" s="250"/>
      <c r="F109" s="250"/>
      <c r="G109" s="250"/>
      <c r="H109" s="250"/>
      <c r="I109" s="250"/>
      <c r="J109" s="250"/>
      <c r="K109" s="250"/>
      <c r="L109" s="250"/>
      <c r="M109" s="250"/>
      <c r="N109" s="250"/>
      <c r="O109" s="250"/>
      <c r="P109" s="250"/>
      <c r="Q109" s="250"/>
      <c r="R109" s="250"/>
      <c r="S109" s="250"/>
      <c r="T109" s="250"/>
      <c r="U109" s="250"/>
      <c r="V109" s="250"/>
    </row>
    <row r="110" spans="1:22" ht="12.75" customHeight="1" x14ac:dyDescent="0.25">
      <c r="A110" s="257"/>
      <c r="B110" s="53"/>
      <c r="C110" s="250"/>
      <c r="D110" s="250"/>
      <c r="E110" s="250"/>
      <c r="F110" s="250"/>
      <c r="G110" s="250"/>
      <c r="H110" s="250"/>
      <c r="I110" s="250"/>
      <c r="J110" s="250"/>
      <c r="K110" s="250"/>
      <c r="L110" s="250"/>
      <c r="M110" s="250"/>
      <c r="N110" s="250"/>
      <c r="O110" s="250"/>
      <c r="P110" s="250"/>
      <c r="Q110" s="250"/>
      <c r="R110" s="250"/>
      <c r="S110" s="250"/>
      <c r="T110" s="250"/>
      <c r="U110" s="250"/>
      <c r="V110" s="250"/>
    </row>
    <row r="111" spans="1:22" ht="12.75" customHeight="1" x14ac:dyDescent="0.25">
      <c r="A111" s="257"/>
      <c r="B111" s="53"/>
      <c r="C111" s="250"/>
      <c r="D111" s="250"/>
      <c r="E111" s="250"/>
      <c r="F111" s="250"/>
      <c r="G111" s="250"/>
      <c r="H111" s="250"/>
      <c r="I111" s="250"/>
      <c r="J111" s="250"/>
      <c r="K111" s="250"/>
      <c r="L111" s="250"/>
      <c r="M111" s="250"/>
      <c r="N111" s="250"/>
      <c r="O111" s="250"/>
      <c r="P111" s="250"/>
      <c r="Q111" s="250"/>
      <c r="R111" s="250"/>
      <c r="S111" s="250"/>
      <c r="T111" s="250"/>
      <c r="U111" s="250"/>
      <c r="V111" s="250"/>
    </row>
    <row r="112" spans="1:22" ht="12.75" customHeight="1" x14ac:dyDescent="0.25">
      <c r="A112" s="257"/>
      <c r="B112" s="53"/>
      <c r="C112" s="250"/>
      <c r="D112" s="250"/>
      <c r="E112" s="250"/>
      <c r="F112" s="250"/>
      <c r="G112" s="250"/>
      <c r="H112" s="250"/>
      <c r="I112" s="250"/>
      <c r="J112" s="250"/>
      <c r="K112" s="250"/>
      <c r="L112" s="250"/>
      <c r="M112" s="250"/>
      <c r="N112" s="250"/>
      <c r="O112" s="250"/>
      <c r="P112" s="250"/>
      <c r="Q112" s="250"/>
      <c r="R112" s="250"/>
      <c r="S112" s="250"/>
      <c r="T112" s="250"/>
      <c r="U112" s="250"/>
      <c r="V112" s="250"/>
    </row>
    <row r="113" spans="1:22" ht="12.75" customHeight="1" x14ac:dyDescent="0.25">
      <c r="A113" s="257"/>
      <c r="B113" s="53"/>
      <c r="C113" s="250"/>
      <c r="D113" s="250"/>
      <c r="E113" s="250"/>
      <c r="F113" s="250"/>
      <c r="G113" s="250"/>
      <c r="H113" s="250"/>
      <c r="I113" s="250"/>
      <c r="J113" s="250"/>
      <c r="K113" s="250"/>
      <c r="L113" s="250"/>
      <c r="M113" s="250"/>
      <c r="N113" s="250"/>
      <c r="O113" s="250"/>
      <c r="P113" s="250"/>
      <c r="Q113" s="250"/>
      <c r="R113" s="250"/>
      <c r="S113" s="250"/>
      <c r="T113" s="250"/>
      <c r="U113" s="250"/>
      <c r="V113" s="250"/>
    </row>
    <row r="114" spans="1:22" ht="12.75" customHeight="1" x14ac:dyDescent="0.25">
      <c r="A114" s="257"/>
      <c r="B114" s="53"/>
      <c r="C114" s="250"/>
      <c r="D114" s="250"/>
      <c r="E114" s="250"/>
      <c r="F114" s="250"/>
      <c r="G114" s="250"/>
      <c r="H114" s="250"/>
      <c r="I114" s="250"/>
      <c r="J114" s="250"/>
      <c r="K114" s="250"/>
      <c r="L114" s="250"/>
      <c r="M114" s="250"/>
      <c r="N114" s="250"/>
      <c r="O114" s="250"/>
      <c r="P114" s="250"/>
      <c r="Q114" s="250"/>
      <c r="R114" s="250"/>
      <c r="S114" s="250"/>
      <c r="T114" s="250"/>
      <c r="U114" s="250"/>
      <c r="V114" s="250"/>
    </row>
    <row r="115" spans="1:22" ht="12.75" customHeight="1" x14ac:dyDescent="0.25">
      <c r="A115" s="257"/>
      <c r="B115" s="53"/>
      <c r="C115" s="250"/>
      <c r="D115" s="250"/>
      <c r="E115" s="250"/>
      <c r="F115" s="250"/>
      <c r="G115" s="250"/>
      <c r="H115" s="250"/>
      <c r="I115" s="250"/>
      <c r="J115" s="250"/>
      <c r="K115" s="250"/>
      <c r="L115" s="250"/>
      <c r="M115" s="250"/>
      <c r="N115" s="250"/>
      <c r="O115" s="250"/>
      <c r="P115" s="250"/>
      <c r="Q115" s="250"/>
      <c r="R115" s="250"/>
      <c r="S115" s="250"/>
      <c r="T115" s="250"/>
      <c r="U115" s="250"/>
      <c r="V115" s="250"/>
    </row>
    <row r="116" spans="1:22" ht="12.75" customHeight="1" x14ac:dyDescent="0.25">
      <c r="A116" s="257"/>
      <c r="B116" s="53"/>
      <c r="C116" s="250"/>
      <c r="D116" s="250"/>
      <c r="E116" s="250"/>
      <c r="F116" s="250"/>
      <c r="G116" s="250"/>
      <c r="H116" s="250"/>
      <c r="I116" s="250"/>
      <c r="J116" s="250"/>
      <c r="K116" s="250"/>
      <c r="L116" s="250"/>
      <c r="M116" s="250"/>
      <c r="N116" s="250"/>
      <c r="O116" s="250"/>
      <c r="P116" s="250"/>
      <c r="Q116" s="250"/>
      <c r="R116" s="250"/>
      <c r="S116" s="250"/>
      <c r="T116" s="250"/>
      <c r="U116" s="250"/>
      <c r="V116" s="250"/>
    </row>
    <row r="117" spans="1:22" ht="12.75" customHeight="1" x14ac:dyDescent="0.25">
      <c r="A117" s="257"/>
      <c r="B117" s="53"/>
      <c r="C117" s="250"/>
      <c r="D117" s="250"/>
      <c r="E117" s="250"/>
      <c r="F117" s="250"/>
      <c r="G117" s="250"/>
      <c r="H117" s="250"/>
      <c r="I117" s="250"/>
      <c r="J117" s="250"/>
      <c r="K117" s="250"/>
      <c r="L117" s="250"/>
      <c r="M117" s="250"/>
      <c r="N117" s="250"/>
      <c r="O117" s="250"/>
      <c r="P117" s="250"/>
      <c r="Q117" s="250"/>
      <c r="R117" s="250"/>
      <c r="S117" s="250"/>
      <c r="T117" s="250"/>
      <c r="U117" s="250"/>
      <c r="V117" s="250"/>
    </row>
    <row r="118" spans="1:22" ht="12.75" customHeight="1" x14ac:dyDescent="0.25">
      <c r="A118" s="257"/>
      <c r="B118" s="53"/>
      <c r="C118" s="250"/>
      <c r="D118" s="250"/>
      <c r="E118" s="250"/>
      <c r="F118" s="250"/>
      <c r="G118" s="250"/>
      <c r="H118" s="250"/>
      <c r="I118" s="250"/>
      <c r="J118" s="250"/>
      <c r="K118" s="250"/>
      <c r="L118" s="250"/>
      <c r="M118" s="250"/>
      <c r="N118" s="250"/>
      <c r="O118" s="250"/>
      <c r="P118" s="250"/>
      <c r="Q118" s="250"/>
      <c r="R118" s="250"/>
      <c r="S118" s="250"/>
      <c r="T118" s="250"/>
      <c r="U118" s="250"/>
      <c r="V118" s="250"/>
    </row>
    <row r="119" spans="1:22" ht="12.75" customHeight="1" x14ac:dyDescent="0.25">
      <c r="A119" s="257"/>
      <c r="B119" s="53"/>
      <c r="C119" s="250"/>
      <c r="D119" s="250"/>
      <c r="E119" s="250"/>
      <c r="F119" s="250"/>
      <c r="G119" s="250"/>
      <c r="H119" s="250"/>
      <c r="I119" s="250"/>
      <c r="J119" s="250"/>
      <c r="K119" s="250"/>
      <c r="L119" s="250"/>
      <c r="M119" s="250"/>
      <c r="N119" s="250"/>
      <c r="O119" s="250"/>
      <c r="P119" s="250"/>
      <c r="Q119" s="250"/>
      <c r="R119" s="250"/>
      <c r="S119" s="250"/>
      <c r="T119" s="250"/>
      <c r="U119" s="250"/>
      <c r="V119" s="250"/>
    </row>
    <row r="120" spans="1:22" ht="12.75" customHeight="1" x14ac:dyDescent="0.25">
      <c r="A120" s="257"/>
      <c r="B120" s="53"/>
      <c r="C120" s="250"/>
      <c r="D120" s="250"/>
      <c r="E120" s="250"/>
      <c r="F120" s="250"/>
      <c r="G120" s="250"/>
      <c r="H120" s="250"/>
      <c r="I120" s="250"/>
      <c r="J120" s="250"/>
      <c r="K120" s="250"/>
      <c r="L120" s="250"/>
      <c r="M120" s="250"/>
      <c r="N120" s="250"/>
      <c r="O120" s="250"/>
      <c r="P120" s="250"/>
      <c r="Q120" s="250"/>
      <c r="R120" s="250"/>
      <c r="S120" s="250"/>
      <c r="T120" s="250"/>
      <c r="U120" s="250"/>
      <c r="V120" s="250"/>
    </row>
    <row r="121" spans="1:22" ht="12.75" customHeight="1" x14ac:dyDescent="0.25">
      <c r="A121" s="257"/>
      <c r="B121" s="53"/>
      <c r="C121" s="250"/>
      <c r="D121" s="250"/>
      <c r="E121" s="250"/>
      <c r="F121" s="250"/>
      <c r="G121" s="250"/>
      <c r="H121" s="250"/>
      <c r="I121" s="250"/>
      <c r="J121" s="250"/>
      <c r="K121" s="250"/>
      <c r="L121" s="250"/>
      <c r="M121" s="250"/>
      <c r="N121" s="250"/>
      <c r="O121" s="250"/>
      <c r="P121" s="250"/>
      <c r="Q121" s="250"/>
      <c r="R121" s="250"/>
      <c r="S121" s="250"/>
      <c r="T121" s="250"/>
      <c r="U121" s="250"/>
      <c r="V121" s="250"/>
    </row>
    <row r="122" spans="1:22" ht="12.75" customHeight="1" x14ac:dyDescent="0.25">
      <c r="A122" s="257"/>
      <c r="B122" s="53"/>
      <c r="C122" s="250"/>
      <c r="D122" s="250"/>
      <c r="E122" s="250"/>
      <c r="F122" s="250"/>
      <c r="G122" s="250"/>
      <c r="H122" s="250"/>
      <c r="I122" s="250"/>
      <c r="J122" s="250"/>
      <c r="K122" s="250"/>
      <c r="L122" s="250"/>
      <c r="M122" s="250"/>
      <c r="N122" s="250"/>
      <c r="O122" s="250"/>
      <c r="P122" s="250"/>
      <c r="Q122" s="250"/>
      <c r="R122" s="250"/>
      <c r="S122" s="250"/>
      <c r="T122" s="250"/>
      <c r="U122" s="250"/>
      <c r="V122" s="250"/>
    </row>
    <row r="123" spans="1:22" ht="12.75" customHeight="1" x14ac:dyDescent="0.25">
      <c r="A123" s="257"/>
      <c r="B123" s="53"/>
      <c r="C123" s="250"/>
      <c r="D123" s="250"/>
      <c r="E123" s="250"/>
      <c r="F123" s="250"/>
      <c r="G123" s="250"/>
      <c r="H123" s="250"/>
      <c r="I123" s="250"/>
      <c r="J123" s="250"/>
      <c r="K123" s="250"/>
      <c r="L123" s="250"/>
      <c r="M123" s="250"/>
      <c r="N123" s="250"/>
      <c r="O123" s="250"/>
      <c r="P123" s="250"/>
      <c r="Q123" s="250"/>
      <c r="R123" s="250"/>
      <c r="S123" s="250"/>
      <c r="T123" s="250"/>
      <c r="U123" s="250"/>
      <c r="V123" s="250"/>
    </row>
    <row r="124" spans="1:22" ht="12.75" customHeight="1" x14ac:dyDescent="0.25">
      <c r="A124" s="257"/>
      <c r="B124" s="53"/>
      <c r="C124" s="250"/>
      <c r="D124" s="250"/>
      <c r="E124" s="250"/>
      <c r="F124" s="250"/>
      <c r="G124" s="250"/>
      <c r="H124" s="250"/>
      <c r="I124" s="250"/>
      <c r="J124" s="250"/>
      <c r="K124" s="250"/>
      <c r="L124" s="250"/>
      <c r="M124" s="250"/>
      <c r="N124" s="250"/>
      <c r="O124" s="250"/>
      <c r="P124" s="250"/>
      <c r="Q124" s="250"/>
      <c r="R124" s="250"/>
      <c r="S124" s="250"/>
      <c r="T124" s="250"/>
      <c r="U124" s="250"/>
      <c r="V124" s="250"/>
    </row>
    <row r="125" spans="1:22" ht="12.75" customHeight="1" x14ac:dyDescent="0.25">
      <c r="A125" s="257"/>
      <c r="B125" s="53"/>
      <c r="C125" s="250"/>
      <c r="D125" s="250"/>
      <c r="E125" s="250"/>
      <c r="F125" s="250"/>
      <c r="G125" s="250"/>
      <c r="H125" s="250"/>
      <c r="I125" s="250"/>
      <c r="J125" s="250"/>
      <c r="K125" s="250"/>
      <c r="L125" s="250"/>
      <c r="M125" s="250"/>
      <c r="N125" s="250"/>
      <c r="O125" s="250"/>
      <c r="P125" s="250"/>
      <c r="Q125" s="250"/>
      <c r="R125" s="250"/>
      <c r="S125" s="250"/>
      <c r="T125" s="250"/>
      <c r="U125" s="250"/>
      <c r="V125" s="250"/>
    </row>
    <row r="126" spans="1:22" ht="12.75" customHeight="1" x14ac:dyDescent="0.25">
      <c r="A126" s="257"/>
      <c r="B126" s="53"/>
      <c r="C126" s="250"/>
      <c r="D126" s="250"/>
      <c r="E126" s="250"/>
      <c r="F126" s="250"/>
      <c r="G126" s="250"/>
      <c r="H126" s="250"/>
      <c r="I126" s="250"/>
      <c r="J126" s="250"/>
      <c r="K126" s="250"/>
      <c r="L126" s="250"/>
      <c r="M126" s="250"/>
      <c r="N126" s="250"/>
      <c r="O126" s="250"/>
      <c r="P126" s="250"/>
      <c r="Q126" s="250"/>
      <c r="R126" s="250"/>
      <c r="S126" s="250"/>
      <c r="T126" s="250"/>
      <c r="U126" s="250"/>
      <c r="V126" s="250"/>
    </row>
    <row r="127" spans="1:22" ht="12.75" customHeight="1" x14ac:dyDescent="0.25">
      <c r="A127" s="257"/>
      <c r="B127" s="53"/>
      <c r="C127" s="250"/>
      <c r="D127" s="250"/>
      <c r="E127" s="250"/>
      <c r="F127" s="250"/>
      <c r="G127" s="250"/>
      <c r="H127" s="250"/>
      <c r="I127" s="250"/>
      <c r="J127" s="250"/>
      <c r="K127" s="250"/>
      <c r="L127" s="250"/>
      <c r="M127" s="250"/>
      <c r="N127" s="250"/>
      <c r="O127" s="250"/>
      <c r="P127" s="250"/>
      <c r="Q127" s="250"/>
      <c r="R127" s="250"/>
      <c r="S127" s="250"/>
      <c r="T127" s="250"/>
      <c r="U127" s="250"/>
      <c r="V127" s="250"/>
    </row>
    <row r="128" spans="1:22" ht="12.75" customHeight="1" x14ac:dyDescent="0.25">
      <c r="A128" s="257"/>
      <c r="B128" s="53"/>
      <c r="C128" s="250"/>
      <c r="D128" s="250"/>
      <c r="E128" s="250"/>
      <c r="F128" s="250"/>
      <c r="G128" s="250"/>
      <c r="H128" s="250"/>
      <c r="I128" s="250"/>
      <c r="J128" s="250"/>
      <c r="K128" s="250"/>
      <c r="L128" s="250"/>
      <c r="M128" s="250"/>
      <c r="N128" s="250"/>
      <c r="O128" s="250"/>
      <c r="P128" s="250"/>
      <c r="Q128" s="250"/>
      <c r="R128" s="250"/>
      <c r="S128" s="250"/>
      <c r="T128" s="250"/>
      <c r="U128" s="250"/>
      <c r="V128" s="250"/>
    </row>
    <row r="129" spans="1:22" ht="12.75" customHeight="1" x14ac:dyDescent="0.25">
      <c r="A129" s="257"/>
      <c r="B129" s="53"/>
      <c r="C129" s="250"/>
      <c r="D129" s="250"/>
      <c r="E129" s="250"/>
      <c r="F129" s="250"/>
      <c r="G129" s="250"/>
      <c r="H129" s="250"/>
      <c r="I129" s="250"/>
      <c r="J129" s="250"/>
      <c r="K129" s="250"/>
      <c r="L129" s="250"/>
      <c r="M129" s="250"/>
      <c r="N129" s="250"/>
      <c r="O129" s="250"/>
      <c r="P129" s="250"/>
      <c r="Q129" s="250"/>
      <c r="R129" s="250"/>
      <c r="S129" s="250"/>
      <c r="T129" s="250"/>
      <c r="U129" s="250"/>
      <c r="V129" s="250"/>
    </row>
    <row r="130" spans="1:22" ht="12.75" customHeight="1" x14ac:dyDescent="0.25">
      <c r="A130" s="257"/>
      <c r="B130" s="53"/>
      <c r="C130" s="250"/>
      <c r="D130" s="250"/>
      <c r="E130" s="250"/>
      <c r="F130" s="250"/>
      <c r="G130" s="250"/>
      <c r="H130" s="250"/>
      <c r="I130" s="250"/>
      <c r="J130" s="250"/>
      <c r="K130" s="250"/>
      <c r="L130" s="250"/>
      <c r="M130" s="250"/>
      <c r="N130" s="250"/>
      <c r="O130" s="250"/>
      <c r="P130" s="250"/>
      <c r="Q130" s="250"/>
      <c r="R130" s="250"/>
      <c r="S130" s="250"/>
      <c r="T130" s="250"/>
      <c r="U130" s="250"/>
      <c r="V130" s="250"/>
    </row>
    <row r="131" spans="1:22" ht="12.75" customHeight="1" x14ac:dyDescent="0.25">
      <c r="A131" s="257"/>
      <c r="B131" s="53"/>
      <c r="C131" s="250"/>
      <c r="D131" s="250"/>
      <c r="E131" s="250"/>
      <c r="F131" s="250"/>
      <c r="G131" s="250"/>
      <c r="H131" s="250"/>
      <c r="I131" s="250"/>
      <c r="J131" s="250"/>
      <c r="K131" s="250"/>
      <c r="L131" s="250"/>
      <c r="M131" s="250"/>
      <c r="N131" s="250"/>
      <c r="O131" s="250"/>
      <c r="P131" s="250"/>
      <c r="Q131" s="250"/>
      <c r="R131" s="250"/>
      <c r="S131" s="250"/>
      <c r="T131" s="250"/>
      <c r="U131" s="250"/>
      <c r="V131" s="250"/>
    </row>
    <row r="132" spans="1:22" ht="12.75" customHeight="1" x14ac:dyDescent="0.25">
      <c r="A132" s="257"/>
      <c r="B132" s="53"/>
      <c r="C132" s="250"/>
      <c r="D132" s="250"/>
      <c r="E132" s="250"/>
      <c r="F132" s="250"/>
      <c r="G132" s="250"/>
      <c r="H132" s="250"/>
      <c r="I132" s="250"/>
      <c r="J132" s="250"/>
      <c r="K132" s="250"/>
      <c r="L132" s="250"/>
      <c r="M132" s="250"/>
      <c r="N132" s="250"/>
      <c r="O132" s="250"/>
      <c r="P132" s="250"/>
      <c r="Q132" s="250"/>
      <c r="R132" s="250"/>
      <c r="S132" s="250"/>
      <c r="T132" s="250"/>
      <c r="U132" s="250"/>
      <c r="V132" s="250"/>
    </row>
    <row r="133" spans="1:22" ht="12.75" customHeight="1" x14ac:dyDescent="0.25">
      <c r="A133" s="257"/>
      <c r="B133" s="53"/>
      <c r="C133" s="250"/>
      <c r="D133" s="250"/>
      <c r="E133" s="250"/>
      <c r="F133" s="250"/>
      <c r="G133" s="250"/>
      <c r="H133" s="250"/>
      <c r="I133" s="250"/>
      <c r="J133" s="250"/>
      <c r="K133" s="250"/>
      <c r="L133" s="250"/>
      <c r="M133" s="250"/>
      <c r="N133" s="250"/>
      <c r="O133" s="250"/>
      <c r="P133" s="250"/>
      <c r="Q133" s="250"/>
      <c r="R133" s="250"/>
      <c r="S133" s="250"/>
      <c r="T133" s="250"/>
      <c r="U133" s="250"/>
      <c r="V133" s="250"/>
    </row>
    <row r="134" spans="1:22" ht="12.75" customHeight="1" x14ac:dyDescent="0.25">
      <c r="A134" s="257"/>
      <c r="B134" s="53"/>
      <c r="C134" s="250"/>
      <c r="D134" s="250"/>
      <c r="E134" s="250"/>
      <c r="F134" s="250"/>
      <c r="G134" s="250"/>
      <c r="H134" s="250"/>
      <c r="I134" s="250"/>
      <c r="J134" s="250"/>
      <c r="K134" s="250"/>
      <c r="L134" s="250"/>
      <c r="M134" s="250"/>
      <c r="N134" s="250"/>
      <c r="O134" s="250"/>
      <c r="P134" s="250"/>
      <c r="Q134" s="250"/>
      <c r="R134" s="250"/>
      <c r="S134" s="250"/>
      <c r="T134" s="250"/>
      <c r="U134" s="250"/>
      <c r="V134" s="250"/>
    </row>
    <row r="135" spans="1:22" ht="12.75" customHeight="1" x14ac:dyDescent="0.25">
      <c r="A135" s="257"/>
      <c r="B135" s="53"/>
      <c r="C135" s="250"/>
      <c r="D135" s="250"/>
      <c r="E135" s="250"/>
      <c r="F135" s="250"/>
      <c r="G135" s="250"/>
      <c r="H135" s="250"/>
      <c r="I135" s="250"/>
      <c r="J135" s="250"/>
      <c r="K135" s="250"/>
      <c r="L135" s="250"/>
      <c r="M135" s="250"/>
      <c r="N135" s="250"/>
      <c r="O135" s="250"/>
      <c r="P135" s="250"/>
      <c r="Q135" s="250"/>
      <c r="R135" s="250"/>
      <c r="S135" s="250"/>
      <c r="T135" s="250"/>
      <c r="U135" s="250"/>
      <c r="V135" s="250"/>
    </row>
    <row r="136" spans="1:22" ht="12.75" customHeight="1" x14ac:dyDescent="0.25">
      <c r="A136" s="257"/>
      <c r="B136" s="53"/>
      <c r="C136" s="250"/>
      <c r="D136" s="250"/>
      <c r="E136" s="250"/>
      <c r="F136" s="250"/>
      <c r="G136" s="250"/>
      <c r="H136" s="250"/>
      <c r="I136" s="250"/>
      <c r="J136" s="250"/>
      <c r="K136" s="250"/>
      <c r="L136" s="250"/>
      <c r="M136" s="250"/>
      <c r="N136" s="250"/>
      <c r="O136" s="250"/>
      <c r="P136" s="250"/>
      <c r="Q136" s="250"/>
      <c r="R136" s="250"/>
      <c r="S136" s="250"/>
      <c r="T136" s="250"/>
      <c r="U136" s="250"/>
      <c r="V136" s="250"/>
    </row>
    <row r="137" spans="1:22" ht="12.75" customHeight="1" x14ac:dyDescent="0.25">
      <c r="A137" s="257"/>
      <c r="B137" s="53"/>
      <c r="C137" s="250"/>
      <c r="D137" s="250"/>
      <c r="E137" s="250"/>
      <c r="F137" s="250"/>
      <c r="G137" s="250"/>
      <c r="H137" s="250"/>
      <c r="I137" s="250"/>
      <c r="J137" s="250"/>
      <c r="K137" s="250"/>
      <c r="L137" s="250"/>
      <c r="M137" s="250"/>
      <c r="N137" s="250"/>
      <c r="O137" s="250"/>
      <c r="P137" s="250"/>
      <c r="Q137" s="250"/>
      <c r="R137" s="250"/>
      <c r="S137" s="250"/>
      <c r="T137" s="250"/>
      <c r="U137" s="250"/>
      <c r="V137" s="250"/>
    </row>
    <row r="138" spans="1:22" ht="12.75" customHeight="1" x14ac:dyDescent="0.25">
      <c r="A138" s="257"/>
      <c r="B138" s="53"/>
      <c r="C138" s="250"/>
      <c r="D138" s="250"/>
      <c r="E138" s="250"/>
      <c r="F138" s="250"/>
      <c r="G138" s="250"/>
      <c r="H138" s="250"/>
      <c r="I138" s="250"/>
      <c r="J138" s="250"/>
      <c r="K138" s="250"/>
      <c r="L138" s="250"/>
      <c r="M138" s="250"/>
      <c r="N138" s="250"/>
      <c r="O138" s="250"/>
      <c r="P138" s="250"/>
      <c r="Q138" s="250"/>
      <c r="R138" s="250"/>
      <c r="S138" s="250"/>
      <c r="T138" s="250"/>
      <c r="U138" s="250"/>
      <c r="V138" s="250"/>
    </row>
    <row r="139" spans="1:22" ht="12.75" customHeight="1" x14ac:dyDescent="0.25">
      <c r="A139" s="257"/>
      <c r="B139" s="53"/>
      <c r="C139" s="250"/>
      <c r="D139" s="250"/>
      <c r="E139" s="250"/>
      <c r="F139" s="250"/>
      <c r="G139" s="250"/>
      <c r="H139" s="250"/>
      <c r="I139" s="250"/>
      <c r="J139" s="250"/>
      <c r="K139" s="250"/>
      <c r="L139" s="250"/>
      <c r="M139" s="250"/>
      <c r="N139" s="250"/>
      <c r="O139" s="250"/>
      <c r="P139" s="250"/>
      <c r="Q139" s="250"/>
      <c r="R139" s="250"/>
      <c r="S139" s="250"/>
      <c r="T139" s="250"/>
      <c r="U139" s="250"/>
      <c r="V139" s="250"/>
    </row>
    <row r="140" spans="1:22" ht="12.75" customHeight="1" x14ac:dyDescent="0.25">
      <c r="A140" s="257"/>
      <c r="B140" s="53"/>
      <c r="C140" s="250"/>
      <c r="D140" s="250"/>
      <c r="E140" s="250"/>
      <c r="F140" s="250"/>
      <c r="G140" s="250"/>
      <c r="H140" s="250"/>
      <c r="I140" s="250"/>
      <c r="J140" s="250"/>
      <c r="K140" s="250"/>
      <c r="L140" s="250"/>
      <c r="M140" s="250"/>
      <c r="N140" s="250"/>
      <c r="O140" s="250"/>
      <c r="P140" s="250"/>
      <c r="Q140" s="250"/>
      <c r="R140" s="250"/>
      <c r="S140" s="250"/>
      <c r="T140" s="250"/>
      <c r="U140" s="250"/>
      <c r="V140" s="250"/>
    </row>
    <row r="141" spans="1:22" ht="12.75" customHeight="1" x14ac:dyDescent="0.25">
      <c r="A141" s="257"/>
      <c r="B141" s="53"/>
      <c r="C141" s="250"/>
      <c r="D141" s="250"/>
      <c r="E141" s="250"/>
      <c r="F141" s="250"/>
      <c r="G141" s="250"/>
      <c r="H141" s="250"/>
      <c r="I141" s="250"/>
      <c r="J141" s="250"/>
      <c r="K141" s="250"/>
      <c r="L141" s="250"/>
      <c r="M141" s="250"/>
      <c r="N141" s="250"/>
      <c r="O141" s="250"/>
      <c r="P141" s="250"/>
      <c r="Q141" s="250"/>
      <c r="R141" s="250"/>
      <c r="S141" s="250"/>
      <c r="T141" s="250"/>
      <c r="U141" s="250"/>
      <c r="V141" s="250"/>
    </row>
    <row r="142" spans="1:22" ht="12.75" customHeight="1" x14ac:dyDescent="0.25">
      <c r="A142" s="257"/>
      <c r="B142" s="53"/>
      <c r="C142" s="250"/>
      <c r="D142" s="250"/>
      <c r="E142" s="250"/>
      <c r="F142" s="250"/>
      <c r="G142" s="250"/>
      <c r="H142" s="250"/>
      <c r="I142" s="250"/>
      <c r="J142" s="250"/>
      <c r="K142" s="250"/>
      <c r="L142" s="250"/>
      <c r="M142" s="250"/>
      <c r="N142" s="250"/>
      <c r="O142" s="250"/>
      <c r="P142" s="250"/>
      <c r="Q142" s="250"/>
      <c r="R142" s="250"/>
      <c r="S142" s="250"/>
      <c r="T142" s="250"/>
      <c r="U142" s="250"/>
      <c r="V142" s="250"/>
    </row>
    <row r="143" spans="1:22" ht="12.75" customHeight="1" x14ac:dyDescent="0.25">
      <c r="A143" s="257"/>
      <c r="B143" s="53"/>
      <c r="C143" s="250"/>
      <c r="D143" s="250"/>
      <c r="E143" s="250"/>
      <c r="F143" s="250"/>
      <c r="G143" s="250"/>
      <c r="H143" s="250"/>
      <c r="I143" s="250"/>
      <c r="J143" s="250"/>
      <c r="K143" s="250"/>
      <c r="L143" s="250"/>
      <c r="M143" s="250"/>
      <c r="N143" s="250"/>
      <c r="O143" s="250"/>
      <c r="P143" s="250"/>
      <c r="Q143" s="250"/>
      <c r="R143" s="250"/>
      <c r="S143" s="250"/>
      <c r="T143" s="250"/>
      <c r="U143" s="250"/>
      <c r="V143" s="250"/>
    </row>
    <row r="144" spans="1:22" ht="12.75" customHeight="1" x14ac:dyDescent="0.25">
      <c r="A144" s="257"/>
      <c r="B144" s="53"/>
      <c r="C144" s="250"/>
      <c r="D144" s="250"/>
      <c r="E144" s="250"/>
      <c r="F144" s="250"/>
      <c r="G144" s="250"/>
      <c r="H144" s="250"/>
      <c r="I144" s="250"/>
      <c r="J144" s="250"/>
      <c r="K144" s="250"/>
      <c r="L144" s="250"/>
      <c r="M144" s="250"/>
      <c r="N144" s="250"/>
      <c r="O144" s="250"/>
      <c r="P144" s="250"/>
      <c r="Q144" s="250"/>
      <c r="R144" s="250"/>
      <c r="S144" s="250"/>
      <c r="T144" s="250"/>
      <c r="U144" s="250"/>
      <c r="V144" s="250"/>
    </row>
    <row r="145" spans="1:22" ht="12.75" customHeight="1" x14ac:dyDescent="0.25">
      <c r="A145" s="257"/>
      <c r="B145" s="53"/>
      <c r="C145" s="250"/>
      <c r="D145" s="250"/>
      <c r="E145" s="250"/>
      <c r="F145" s="250"/>
      <c r="G145" s="250"/>
      <c r="H145" s="250"/>
      <c r="I145" s="250"/>
      <c r="J145" s="250"/>
      <c r="K145" s="250"/>
      <c r="L145" s="250"/>
      <c r="M145" s="250"/>
      <c r="N145" s="250"/>
      <c r="O145" s="250"/>
      <c r="P145" s="250"/>
      <c r="Q145" s="250"/>
      <c r="R145" s="250"/>
      <c r="S145" s="250"/>
      <c r="T145" s="250"/>
      <c r="U145" s="250"/>
      <c r="V145" s="250"/>
    </row>
    <row r="146" spans="1:22" ht="12.75" customHeight="1" x14ac:dyDescent="0.25">
      <c r="A146" s="257"/>
      <c r="B146" s="53"/>
      <c r="C146" s="250"/>
      <c r="D146" s="250"/>
      <c r="E146" s="250"/>
      <c r="F146" s="250"/>
      <c r="G146" s="250"/>
      <c r="H146" s="250"/>
      <c r="I146" s="250"/>
      <c r="J146" s="250"/>
      <c r="K146" s="250"/>
      <c r="L146" s="250"/>
      <c r="M146" s="250"/>
      <c r="N146" s="250"/>
      <c r="O146" s="250"/>
      <c r="P146" s="250"/>
      <c r="Q146" s="250"/>
      <c r="R146" s="250"/>
      <c r="S146" s="250"/>
      <c r="T146" s="250"/>
      <c r="U146" s="250"/>
      <c r="V146" s="250"/>
    </row>
    <row r="147" spans="1:22" ht="12.75" customHeight="1" x14ac:dyDescent="0.25">
      <c r="A147" s="257"/>
      <c r="B147" s="53"/>
      <c r="C147" s="250"/>
      <c r="D147" s="250"/>
      <c r="E147" s="250"/>
      <c r="F147" s="250"/>
      <c r="G147" s="250"/>
      <c r="H147" s="250"/>
      <c r="I147" s="250"/>
      <c r="J147" s="250"/>
      <c r="K147" s="250"/>
      <c r="L147" s="250"/>
      <c r="M147" s="250"/>
      <c r="N147" s="250"/>
      <c r="O147" s="250"/>
      <c r="P147" s="250"/>
      <c r="Q147" s="250"/>
      <c r="R147" s="250"/>
      <c r="S147" s="250"/>
      <c r="T147" s="250"/>
      <c r="U147" s="250"/>
      <c r="V147" s="250"/>
    </row>
    <row r="148" spans="1:22" ht="12.75" customHeight="1" x14ac:dyDescent="0.25">
      <c r="A148" s="257"/>
      <c r="B148" s="53"/>
      <c r="C148" s="250"/>
      <c r="D148" s="250"/>
      <c r="E148" s="250"/>
      <c r="F148" s="250"/>
      <c r="G148" s="250"/>
      <c r="H148" s="250"/>
      <c r="I148" s="250"/>
      <c r="J148" s="250"/>
      <c r="K148" s="250"/>
      <c r="L148" s="250"/>
      <c r="M148" s="250"/>
      <c r="N148" s="250"/>
      <c r="O148" s="250"/>
      <c r="P148" s="250"/>
      <c r="Q148" s="250"/>
      <c r="R148" s="250"/>
      <c r="S148" s="250"/>
      <c r="T148" s="250"/>
      <c r="U148" s="250"/>
      <c r="V148" s="250"/>
    </row>
    <row r="149" spans="1:22" ht="12.75" customHeight="1" x14ac:dyDescent="0.25">
      <c r="A149" s="257"/>
      <c r="B149" s="53"/>
      <c r="C149" s="250"/>
      <c r="D149" s="250"/>
      <c r="E149" s="250"/>
      <c r="F149" s="250"/>
      <c r="G149" s="250"/>
      <c r="H149" s="250"/>
      <c r="I149" s="250"/>
      <c r="J149" s="250"/>
      <c r="K149" s="250"/>
      <c r="L149" s="250"/>
      <c r="M149" s="250"/>
      <c r="N149" s="250"/>
      <c r="O149" s="250"/>
      <c r="P149" s="250"/>
      <c r="Q149" s="250"/>
      <c r="R149" s="250"/>
      <c r="S149" s="250"/>
      <c r="T149" s="250"/>
      <c r="U149" s="250"/>
      <c r="V149" s="250"/>
    </row>
    <row r="150" spans="1:22" ht="12.75" customHeight="1" x14ac:dyDescent="0.25">
      <c r="A150" s="257"/>
      <c r="B150" s="53"/>
      <c r="C150" s="250"/>
      <c r="D150" s="250"/>
      <c r="E150" s="250"/>
      <c r="F150" s="250"/>
      <c r="G150" s="250"/>
      <c r="H150" s="250"/>
      <c r="I150" s="250"/>
      <c r="J150" s="250"/>
      <c r="K150" s="250"/>
      <c r="L150" s="250"/>
      <c r="M150" s="250"/>
      <c r="N150" s="250"/>
      <c r="O150" s="250"/>
      <c r="P150" s="250"/>
      <c r="Q150" s="250"/>
      <c r="R150" s="250"/>
      <c r="S150" s="250"/>
      <c r="T150" s="250"/>
      <c r="U150" s="250"/>
      <c r="V150" s="250"/>
    </row>
    <row r="151" spans="1:22" ht="12.75" customHeight="1" x14ac:dyDescent="0.25">
      <c r="A151" s="257"/>
      <c r="B151" s="53"/>
      <c r="C151" s="250"/>
      <c r="D151" s="250"/>
      <c r="E151" s="250"/>
      <c r="F151" s="250"/>
      <c r="G151" s="250"/>
      <c r="H151" s="250"/>
      <c r="I151" s="250"/>
      <c r="J151" s="250"/>
      <c r="K151" s="250"/>
      <c r="L151" s="250"/>
      <c r="M151" s="250"/>
      <c r="N151" s="250"/>
      <c r="O151" s="250"/>
      <c r="P151" s="250"/>
      <c r="Q151" s="250"/>
      <c r="R151" s="250"/>
      <c r="S151" s="250"/>
      <c r="T151" s="250"/>
      <c r="U151" s="250"/>
      <c r="V151" s="250"/>
    </row>
    <row r="152" spans="1:22" ht="12.75" customHeight="1" x14ac:dyDescent="0.25">
      <c r="A152" s="257"/>
      <c r="B152" s="53"/>
      <c r="C152" s="250"/>
      <c r="D152" s="250"/>
      <c r="E152" s="250"/>
      <c r="F152" s="250"/>
      <c r="G152" s="250"/>
      <c r="H152" s="250"/>
      <c r="I152" s="250"/>
      <c r="J152" s="250"/>
      <c r="K152" s="250"/>
      <c r="L152" s="250"/>
      <c r="M152" s="250"/>
      <c r="N152" s="250"/>
      <c r="O152" s="250"/>
      <c r="P152" s="250"/>
      <c r="Q152" s="250"/>
      <c r="R152" s="250"/>
      <c r="S152" s="250"/>
      <c r="T152" s="250"/>
      <c r="U152" s="250"/>
      <c r="V152" s="250"/>
    </row>
    <row r="153" spans="1:22" ht="12.75" customHeight="1" x14ac:dyDescent="0.25">
      <c r="A153" s="257"/>
      <c r="B153" s="53"/>
      <c r="C153" s="250"/>
      <c r="D153" s="250"/>
      <c r="E153" s="250"/>
      <c r="F153" s="250"/>
      <c r="G153" s="250"/>
      <c r="H153" s="250"/>
      <c r="I153" s="250"/>
      <c r="J153" s="250"/>
      <c r="K153" s="250"/>
      <c r="L153" s="250"/>
      <c r="M153" s="250"/>
      <c r="N153" s="250"/>
      <c r="O153" s="250"/>
      <c r="P153" s="250"/>
      <c r="Q153" s="250"/>
      <c r="R153" s="250"/>
      <c r="S153" s="250"/>
      <c r="T153" s="250"/>
      <c r="U153" s="250"/>
      <c r="V153" s="250"/>
    </row>
    <row r="154" spans="1:22" ht="12.75" customHeight="1" x14ac:dyDescent="0.25">
      <c r="A154" s="257"/>
      <c r="B154" s="53"/>
      <c r="C154" s="250"/>
      <c r="D154" s="250"/>
      <c r="E154" s="250"/>
      <c r="F154" s="250"/>
      <c r="G154" s="250"/>
      <c r="H154" s="250"/>
      <c r="I154" s="250"/>
      <c r="J154" s="250"/>
      <c r="K154" s="250"/>
      <c r="L154" s="250"/>
      <c r="M154" s="250"/>
      <c r="N154" s="250"/>
      <c r="O154" s="250"/>
      <c r="P154" s="250"/>
      <c r="Q154" s="250"/>
      <c r="R154" s="250"/>
      <c r="S154" s="250"/>
      <c r="T154" s="250"/>
      <c r="U154" s="250"/>
      <c r="V154" s="250"/>
    </row>
    <row r="155" spans="1:22" ht="12.75" customHeight="1" x14ac:dyDescent="0.25">
      <c r="A155" s="257"/>
      <c r="B155" s="53"/>
      <c r="C155" s="250"/>
      <c r="D155" s="250"/>
      <c r="E155" s="250"/>
      <c r="F155" s="250"/>
      <c r="G155" s="250"/>
      <c r="H155" s="250"/>
      <c r="I155" s="250"/>
      <c r="J155" s="250"/>
      <c r="K155" s="250"/>
      <c r="L155" s="250"/>
      <c r="M155" s="250"/>
      <c r="N155" s="250"/>
      <c r="O155" s="250"/>
      <c r="P155" s="250"/>
      <c r="Q155" s="250"/>
      <c r="R155" s="250"/>
      <c r="S155" s="250"/>
      <c r="T155" s="250"/>
      <c r="U155" s="250"/>
      <c r="V155" s="250"/>
    </row>
    <row r="156" spans="1:22" ht="12.75" customHeight="1" x14ac:dyDescent="0.25">
      <c r="A156" s="257"/>
      <c r="B156" s="53"/>
      <c r="C156" s="250"/>
      <c r="D156" s="250"/>
      <c r="E156" s="250"/>
      <c r="F156" s="250"/>
      <c r="G156" s="250"/>
      <c r="H156" s="250"/>
      <c r="I156" s="250"/>
      <c r="J156" s="250"/>
      <c r="K156" s="250"/>
      <c r="L156" s="250"/>
      <c r="M156" s="250"/>
      <c r="N156" s="250"/>
      <c r="O156" s="250"/>
      <c r="P156" s="250"/>
      <c r="Q156" s="250"/>
      <c r="R156" s="250"/>
      <c r="S156" s="250"/>
      <c r="T156" s="250"/>
      <c r="U156" s="250"/>
      <c r="V156" s="250"/>
    </row>
    <row r="157" spans="1:22" ht="12.75" customHeight="1" x14ac:dyDescent="0.25">
      <c r="A157" s="257"/>
      <c r="B157" s="53"/>
      <c r="C157" s="250"/>
      <c r="D157" s="250"/>
      <c r="E157" s="250"/>
      <c r="F157" s="250"/>
      <c r="G157" s="250"/>
      <c r="H157" s="250"/>
      <c r="I157" s="250"/>
      <c r="J157" s="250"/>
      <c r="K157" s="250"/>
      <c r="L157" s="250"/>
      <c r="M157" s="250"/>
      <c r="N157" s="250"/>
      <c r="O157" s="250"/>
      <c r="P157" s="250"/>
      <c r="Q157" s="250"/>
      <c r="R157" s="250"/>
      <c r="S157" s="250"/>
      <c r="T157" s="250"/>
      <c r="U157" s="250"/>
      <c r="V157" s="250"/>
    </row>
    <row r="158" spans="1:22" ht="12.75" customHeight="1" x14ac:dyDescent="0.25">
      <c r="A158" s="257"/>
      <c r="B158" s="53"/>
      <c r="C158" s="250"/>
      <c r="D158" s="250"/>
      <c r="E158" s="250"/>
      <c r="F158" s="250"/>
      <c r="G158" s="250"/>
      <c r="H158" s="250"/>
      <c r="I158" s="250"/>
      <c r="J158" s="250"/>
      <c r="K158" s="250"/>
      <c r="L158" s="250"/>
      <c r="M158" s="250"/>
      <c r="N158" s="250"/>
      <c r="O158" s="250"/>
      <c r="P158" s="250"/>
      <c r="Q158" s="250"/>
      <c r="R158" s="250"/>
      <c r="S158" s="250"/>
      <c r="T158" s="250"/>
      <c r="U158" s="250"/>
      <c r="V158" s="250"/>
    </row>
    <row r="159" spans="1:22" ht="12.75" customHeight="1" x14ac:dyDescent="0.25">
      <c r="A159" s="257"/>
      <c r="B159" s="53"/>
      <c r="C159" s="250"/>
      <c r="D159" s="250"/>
      <c r="E159" s="250"/>
      <c r="F159" s="250"/>
      <c r="G159" s="250"/>
      <c r="H159" s="250"/>
      <c r="I159" s="250"/>
      <c r="J159" s="250"/>
      <c r="K159" s="250"/>
      <c r="L159" s="250"/>
      <c r="M159" s="250"/>
      <c r="N159" s="250"/>
      <c r="O159" s="250"/>
      <c r="P159" s="250"/>
      <c r="Q159" s="250"/>
      <c r="R159" s="250"/>
      <c r="S159" s="250"/>
      <c r="T159" s="250"/>
      <c r="U159" s="250"/>
      <c r="V159" s="250"/>
    </row>
    <row r="160" spans="1:22" ht="12.75" customHeight="1" x14ac:dyDescent="0.25">
      <c r="A160" s="257"/>
      <c r="B160" s="53"/>
      <c r="C160" s="250"/>
      <c r="D160" s="250"/>
      <c r="E160" s="250"/>
      <c r="F160" s="250"/>
      <c r="G160" s="250"/>
      <c r="H160" s="250"/>
      <c r="I160" s="250"/>
      <c r="J160" s="250"/>
      <c r="K160" s="250"/>
      <c r="L160" s="250"/>
      <c r="M160" s="250"/>
      <c r="N160" s="250"/>
      <c r="O160" s="250"/>
      <c r="P160" s="250"/>
      <c r="Q160" s="250"/>
      <c r="R160" s="250"/>
      <c r="S160" s="250"/>
      <c r="T160" s="250"/>
      <c r="U160" s="250"/>
      <c r="V160" s="250"/>
    </row>
    <row r="161" spans="1:22" ht="12.75" customHeight="1" x14ac:dyDescent="0.25">
      <c r="A161" s="257"/>
      <c r="B161" s="53"/>
      <c r="C161" s="250"/>
      <c r="D161" s="250"/>
      <c r="E161" s="250"/>
      <c r="F161" s="250"/>
      <c r="G161" s="250"/>
      <c r="H161" s="250"/>
      <c r="I161" s="250"/>
      <c r="J161" s="250"/>
      <c r="K161" s="250"/>
      <c r="L161" s="250"/>
      <c r="M161" s="250"/>
      <c r="N161" s="250"/>
      <c r="O161" s="250"/>
      <c r="P161" s="250"/>
      <c r="Q161" s="250"/>
      <c r="R161" s="250"/>
      <c r="S161" s="250"/>
      <c r="T161" s="250"/>
      <c r="U161" s="250"/>
      <c r="V161" s="250"/>
    </row>
    <row r="162" spans="1:22" ht="12.75" customHeight="1" x14ac:dyDescent="0.25">
      <c r="A162" s="257"/>
      <c r="B162" s="53"/>
      <c r="C162" s="250"/>
      <c r="D162" s="250"/>
      <c r="E162" s="250"/>
      <c r="F162" s="250"/>
      <c r="G162" s="250"/>
      <c r="H162" s="250"/>
      <c r="I162" s="250"/>
      <c r="J162" s="250"/>
      <c r="K162" s="250"/>
      <c r="L162" s="250"/>
      <c r="M162" s="250"/>
      <c r="N162" s="250"/>
      <c r="O162" s="250"/>
      <c r="P162" s="250"/>
      <c r="Q162" s="250"/>
      <c r="R162" s="250"/>
      <c r="S162" s="250"/>
      <c r="T162" s="250"/>
      <c r="U162" s="250"/>
      <c r="V162" s="250"/>
    </row>
    <row r="163" spans="1:22" ht="12.75" customHeight="1" x14ac:dyDescent="0.25">
      <c r="A163" s="257"/>
      <c r="B163" s="53"/>
      <c r="C163" s="250"/>
      <c r="D163" s="250"/>
      <c r="E163" s="250"/>
      <c r="F163" s="250"/>
      <c r="G163" s="250"/>
      <c r="H163" s="250"/>
      <c r="I163" s="250"/>
      <c r="J163" s="250"/>
      <c r="K163" s="250"/>
      <c r="L163" s="250"/>
      <c r="M163" s="250"/>
      <c r="N163" s="250"/>
      <c r="O163" s="250"/>
      <c r="P163" s="250"/>
      <c r="Q163" s="250"/>
      <c r="R163" s="250"/>
      <c r="S163" s="250"/>
      <c r="T163" s="250"/>
      <c r="U163" s="250"/>
      <c r="V163" s="250"/>
    </row>
    <row r="164" spans="1:22" ht="12.75" customHeight="1" x14ac:dyDescent="0.25">
      <c r="A164" s="257"/>
      <c r="B164" s="53"/>
      <c r="C164" s="250"/>
      <c r="D164" s="250"/>
      <c r="E164" s="250"/>
      <c r="F164" s="250"/>
      <c r="G164" s="250"/>
      <c r="H164" s="250"/>
      <c r="I164" s="250"/>
      <c r="J164" s="250"/>
      <c r="K164" s="250"/>
      <c r="L164" s="250"/>
      <c r="M164" s="250"/>
      <c r="N164" s="250"/>
      <c r="O164" s="250"/>
      <c r="P164" s="250"/>
      <c r="Q164" s="250"/>
      <c r="R164" s="250"/>
      <c r="S164" s="250"/>
      <c r="T164" s="250"/>
      <c r="U164" s="250"/>
      <c r="V164" s="250"/>
    </row>
    <row r="165" spans="1:22" ht="12.75" customHeight="1" x14ac:dyDescent="0.25">
      <c r="A165" s="257"/>
      <c r="B165" s="53"/>
      <c r="C165" s="250"/>
      <c r="D165" s="250"/>
      <c r="E165" s="250"/>
      <c r="F165" s="250"/>
      <c r="G165" s="250"/>
      <c r="H165" s="250"/>
      <c r="I165" s="250"/>
      <c r="J165" s="250"/>
      <c r="K165" s="250"/>
      <c r="L165" s="250"/>
      <c r="M165" s="250"/>
      <c r="N165" s="250"/>
      <c r="O165" s="250"/>
      <c r="P165" s="250"/>
      <c r="Q165" s="250"/>
      <c r="R165" s="250"/>
      <c r="S165" s="250"/>
      <c r="T165" s="250"/>
      <c r="U165" s="250"/>
      <c r="V165" s="250"/>
    </row>
    <row r="166" spans="1:22" ht="12.75" customHeight="1" x14ac:dyDescent="0.25">
      <c r="A166" s="257"/>
      <c r="B166" s="53"/>
      <c r="C166" s="250"/>
      <c r="D166" s="250"/>
      <c r="E166" s="250"/>
      <c r="F166" s="250"/>
      <c r="G166" s="250"/>
      <c r="H166" s="250"/>
      <c r="I166" s="250"/>
      <c r="J166" s="250"/>
      <c r="K166" s="250"/>
      <c r="L166" s="250"/>
      <c r="M166" s="250"/>
      <c r="N166" s="250"/>
      <c r="O166" s="250"/>
      <c r="P166" s="250"/>
      <c r="Q166" s="250"/>
      <c r="R166" s="250"/>
      <c r="S166" s="250"/>
      <c r="T166" s="250"/>
      <c r="U166" s="250"/>
      <c r="V166" s="250"/>
    </row>
    <row r="167" spans="1:22" ht="12.75" customHeight="1" x14ac:dyDescent="0.25">
      <c r="A167" s="257"/>
      <c r="B167" s="53"/>
      <c r="C167" s="250"/>
      <c r="D167" s="250"/>
      <c r="E167" s="250"/>
      <c r="F167" s="250"/>
      <c r="G167" s="250"/>
      <c r="H167" s="250"/>
      <c r="I167" s="250"/>
      <c r="J167" s="250"/>
      <c r="K167" s="250"/>
      <c r="L167" s="250"/>
      <c r="M167" s="250"/>
      <c r="N167" s="250"/>
      <c r="O167" s="250"/>
      <c r="P167" s="250"/>
      <c r="Q167" s="250"/>
      <c r="R167" s="250"/>
      <c r="S167" s="250"/>
      <c r="T167" s="250"/>
      <c r="U167" s="250"/>
      <c r="V167" s="250"/>
    </row>
    <row r="168" spans="1:22" ht="12.75" customHeight="1" x14ac:dyDescent="0.25">
      <c r="A168" s="257"/>
      <c r="B168" s="53"/>
      <c r="C168" s="250"/>
      <c r="D168" s="250"/>
      <c r="E168" s="250"/>
      <c r="F168" s="250"/>
      <c r="G168" s="250"/>
      <c r="H168" s="250"/>
      <c r="I168" s="250"/>
      <c r="J168" s="250"/>
      <c r="K168" s="250"/>
      <c r="L168" s="250"/>
      <c r="M168" s="250"/>
      <c r="N168" s="250"/>
      <c r="O168" s="250"/>
      <c r="P168" s="250"/>
      <c r="Q168" s="250"/>
      <c r="R168" s="250"/>
      <c r="S168" s="250"/>
      <c r="T168" s="250"/>
      <c r="U168" s="250"/>
      <c r="V168" s="250"/>
    </row>
    <row r="169" spans="1:22" ht="12.75" customHeight="1" x14ac:dyDescent="0.25">
      <c r="A169" s="257"/>
      <c r="B169" s="53"/>
      <c r="C169" s="250"/>
      <c r="D169" s="250"/>
      <c r="E169" s="250"/>
      <c r="F169" s="250"/>
      <c r="G169" s="250"/>
      <c r="H169" s="250"/>
      <c r="I169" s="250"/>
      <c r="J169" s="250"/>
      <c r="K169" s="250"/>
      <c r="L169" s="250"/>
      <c r="M169" s="250"/>
      <c r="N169" s="250"/>
      <c r="O169" s="250"/>
      <c r="P169" s="250"/>
      <c r="Q169" s="250"/>
      <c r="R169" s="250"/>
      <c r="S169" s="250"/>
      <c r="T169" s="250"/>
      <c r="U169" s="250"/>
      <c r="V169" s="250"/>
    </row>
    <row r="170" spans="1:22" ht="12.75" customHeight="1" x14ac:dyDescent="0.25">
      <c r="A170" s="257"/>
      <c r="B170" s="53"/>
      <c r="C170" s="250"/>
      <c r="D170" s="250"/>
      <c r="E170" s="250"/>
      <c r="F170" s="250"/>
      <c r="G170" s="250"/>
      <c r="H170" s="250"/>
      <c r="I170" s="250"/>
      <c r="J170" s="250"/>
      <c r="K170" s="250"/>
      <c r="L170" s="250"/>
      <c r="M170" s="250"/>
      <c r="N170" s="250"/>
      <c r="O170" s="250"/>
      <c r="P170" s="250"/>
      <c r="Q170" s="250"/>
      <c r="R170" s="250"/>
      <c r="S170" s="250"/>
      <c r="T170" s="250"/>
      <c r="U170" s="250"/>
      <c r="V170" s="250"/>
    </row>
    <row r="171" spans="1:22" ht="12.75" customHeight="1" x14ac:dyDescent="0.25">
      <c r="A171" s="257"/>
      <c r="B171" s="53"/>
      <c r="C171" s="250"/>
      <c r="D171" s="250"/>
      <c r="E171" s="250"/>
      <c r="F171" s="250"/>
      <c r="G171" s="250"/>
      <c r="H171" s="250"/>
      <c r="I171" s="250"/>
      <c r="J171" s="250"/>
      <c r="K171" s="250"/>
      <c r="L171" s="250"/>
      <c r="M171" s="250"/>
      <c r="N171" s="250"/>
      <c r="O171" s="250"/>
      <c r="P171" s="250"/>
      <c r="Q171" s="250"/>
      <c r="R171" s="250"/>
      <c r="S171" s="250"/>
      <c r="T171" s="250"/>
      <c r="U171" s="250"/>
      <c r="V171" s="250"/>
    </row>
    <row r="172" spans="1:22" ht="12.75" customHeight="1" x14ac:dyDescent="0.25">
      <c r="A172" s="257"/>
      <c r="B172" s="53"/>
      <c r="C172" s="250"/>
      <c r="D172" s="250"/>
      <c r="E172" s="250"/>
      <c r="F172" s="250"/>
      <c r="G172" s="250"/>
      <c r="H172" s="250"/>
      <c r="I172" s="250"/>
      <c r="J172" s="250"/>
      <c r="K172" s="250"/>
      <c r="L172" s="250"/>
      <c r="M172" s="250"/>
      <c r="N172" s="250"/>
      <c r="O172" s="250"/>
      <c r="P172" s="250"/>
      <c r="Q172" s="250"/>
      <c r="R172" s="250"/>
      <c r="S172" s="250"/>
      <c r="T172" s="250"/>
      <c r="U172" s="250"/>
      <c r="V172" s="250"/>
    </row>
    <row r="173" spans="1:22" ht="12.75" customHeight="1" x14ac:dyDescent="0.25">
      <c r="A173" s="257"/>
      <c r="B173" s="53"/>
      <c r="C173" s="250"/>
      <c r="D173" s="250"/>
      <c r="E173" s="250"/>
      <c r="F173" s="250"/>
      <c r="G173" s="250"/>
      <c r="H173" s="250"/>
      <c r="I173" s="250"/>
      <c r="J173" s="250"/>
      <c r="K173" s="250"/>
      <c r="L173" s="250"/>
      <c r="M173" s="250"/>
      <c r="N173" s="250"/>
      <c r="O173" s="250"/>
      <c r="P173" s="250"/>
      <c r="Q173" s="250"/>
      <c r="R173" s="250"/>
      <c r="S173" s="250"/>
      <c r="T173" s="250"/>
      <c r="U173" s="250"/>
      <c r="V173" s="250"/>
    </row>
    <row r="174" spans="1:22" ht="12.75" customHeight="1" x14ac:dyDescent="0.25">
      <c r="A174" s="257"/>
      <c r="B174" s="53"/>
      <c r="C174" s="250"/>
      <c r="D174" s="250"/>
      <c r="E174" s="250"/>
      <c r="F174" s="250"/>
      <c r="G174" s="250"/>
      <c r="H174" s="250"/>
      <c r="I174" s="250"/>
      <c r="J174" s="250"/>
      <c r="K174" s="250"/>
      <c r="L174" s="250"/>
      <c r="M174" s="250"/>
      <c r="N174" s="250"/>
      <c r="O174" s="250"/>
      <c r="P174" s="250"/>
      <c r="Q174" s="250"/>
      <c r="R174" s="250"/>
      <c r="S174" s="250"/>
      <c r="T174" s="250"/>
      <c r="U174" s="250"/>
      <c r="V174" s="250"/>
    </row>
    <row r="175" spans="1:22" ht="12.75" customHeight="1" x14ac:dyDescent="0.25">
      <c r="A175" s="257"/>
      <c r="B175" s="53"/>
      <c r="C175" s="250"/>
      <c r="D175" s="250"/>
      <c r="E175" s="250"/>
      <c r="F175" s="250"/>
      <c r="G175" s="250"/>
      <c r="H175" s="250"/>
      <c r="I175" s="250"/>
      <c r="J175" s="250"/>
      <c r="K175" s="250"/>
      <c r="L175" s="250"/>
      <c r="M175" s="250"/>
      <c r="N175" s="250"/>
      <c r="O175" s="250"/>
      <c r="P175" s="250"/>
      <c r="Q175" s="250"/>
      <c r="R175" s="250"/>
      <c r="S175" s="250"/>
      <c r="T175" s="250"/>
      <c r="U175" s="250"/>
      <c r="V175" s="250"/>
    </row>
    <row r="176" spans="1:22" ht="12.75" customHeight="1" x14ac:dyDescent="0.25">
      <c r="A176" s="257"/>
      <c r="B176" s="53"/>
      <c r="C176" s="250"/>
      <c r="D176" s="250"/>
      <c r="E176" s="250"/>
      <c r="F176" s="250"/>
      <c r="G176" s="250"/>
      <c r="H176" s="250"/>
      <c r="I176" s="250"/>
      <c r="J176" s="250"/>
      <c r="K176" s="250"/>
      <c r="L176" s="250"/>
      <c r="M176" s="250"/>
      <c r="N176" s="250"/>
      <c r="O176" s="250"/>
      <c r="P176" s="250"/>
      <c r="Q176" s="250"/>
      <c r="R176" s="250"/>
      <c r="S176" s="250"/>
      <c r="T176" s="250"/>
      <c r="U176" s="250"/>
      <c r="V176" s="250"/>
    </row>
    <row r="177" spans="1:22" ht="12.75" customHeight="1" x14ac:dyDescent="0.25">
      <c r="A177" s="257"/>
      <c r="B177" s="53"/>
      <c r="C177" s="250"/>
      <c r="D177" s="250"/>
      <c r="E177" s="250"/>
      <c r="F177" s="250"/>
      <c r="G177" s="250"/>
      <c r="H177" s="250"/>
      <c r="I177" s="250"/>
      <c r="J177" s="250"/>
      <c r="K177" s="250"/>
      <c r="L177" s="250"/>
      <c r="M177" s="250"/>
      <c r="N177" s="250"/>
      <c r="O177" s="250"/>
      <c r="P177" s="250"/>
      <c r="Q177" s="250"/>
      <c r="R177" s="250"/>
      <c r="S177" s="250"/>
      <c r="T177" s="250"/>
      <c r="U177" s="250"/>
      <c r="V177" s="250"/>
    </row>
    <row r="178" spans="1:22" ht="12.75" customHeight="1" x14ac:dyDescent="0.25">
      <c r="A178" s="257"/>
      <c r="B178" s="53"/>
      <c r="C178" s="250"/>
      <c r="D178" s="250"/>
      <c r="E178" s="250"/>
      <c r="F178" s="250"/>
      <c r="G178" s="250"/>
      <c r="H178" s="250"/>
      <c r="I178" s="250"/>
      <c r="J178" s="250"/>
      <c r="K178" s="250"/>
      <c r="L178" s="250"/>
      <c r="M178" s="250"/>
      <c r="N178" s="250"/>
      <c r="O178" s="250"/>
      <c r="P178" s="250"/>
      <c r="Q178" s="250"/>
      <c r="R178" s="250"/>
      <c r="S178" s="250"/>
      <c r="T178" s="250"/>
      <c r="U178" s="250"/>
      <c r="V178" s="250"/>
    </row>
    <row r="179" spans="1:22" ht="12.75" customHeight="1" x14ac:dyDescent="0.25">
      <c r="A179" s="257"/>
      <c r="B179" s="53"/>
      <c r="C179" s="250"/>
      <c r="D179" s="250"/>
      <c r="E179" s="250"/>
      <c r="F179" s="250"/>
      <c r="G179" s="250"/>
      <c r="H179" s="250"/>
      <c r="I179" s="250"/>
      <c r="J179" s="250"/>
      <c r="K179" s="250"/>
      <c r="L179" s="250"/>
      <c r="M179" s="250"/>
      <c r="N179" s="250"/>
      <c r="O179" s="250"/>
      <c r="P179" s="250"/>
      <c r="Q179" s="250"/>
      <c r="R179" s="250"/>
      <c r="S179" s="250"/>
      <c r="T179" s="250"/>
      <c r="U179" s="250"/>
      <c r="V179" s="250"/>
    </row>
    <row r="180" spans="1:22" ht="12.75" customHeight="1" x14ac:dyDescent="0.25">
      <c r="A180" s="257"/>
      <c r="B180" s="53"/>
      <c r="C180" s="250"/>
      <c r="D180" s="250"/>
      <c r="E180" s="250"/>
      <c r="F180" s="250"/>
      <c r="G180" s="250"/>
      <c r="H180" s="250"/>
      <c r="I180" s="250"/>
      <c r="J180" s="250"/>
      <c r="K180" s="250"/>
      <c r="L180" s="250"/>
      <c r="M180" s="250"/>
      <c r="N180" s="250"/>
      <c r="O180" s="250"/>
      <c r="P180" s="250"/>
      <c r="Q180" s="250"/>
      <c r="R180" s="250"/>
      <c r="S180" s="250"/>
      <c r="T180" s="250"/>
      <c r="U180" s="250"/>
      <c r="V180" s="250"/>
    </row>
    <row r="181" spans="1:22" ht="12.75" customHeight="1" x14ac:dyDescent="0.25">
      <c r="A181" s="257"/>
      <c r="B181" s="53"/>
      <c r="C181" s="250"/>
      <c r="D181" s="250"/>
      <c r="E181" s="250"/>
      <c r="F181" s="250"/>
      <c r="G181" s="250"/>
      <c r="H181" s="250"/>
      <c r="I181" s="250"/>
      <c r="J181" s="250"/>
      <c r="K181" s="250"/>
      <c r="L181" s="250"/>
      <c r="M181" s="250"/>
      <c r="N181" s="250"/>
      <c r="O181" s="250"/>
      <c r="P181" s="250"/>
      <c r="Q181" s="250"/>
      <c r="R181" s="250"/>
      <c r="S181" s="250"/>
      <c r="T181" s="250"/>
      <c r="U181" s="250"/>
      <c r="V181" s="250"/>
    </row>
    <row r="182" spans="1:22" ht="12.75" customHeight="1" x14ac:dyDescent="0.25">
      <c r="A182" s="257"/>
      <c r="B182" s="53"/>
      <c r="C182" s="250"/>
      <c r="D182" s="250"/>
      <c r="E182" s="250"/>
      <c r="F182" s="250"/>
      <c r="G182" s="250"/>
      <c r="H182" s="250"/>
      <c r="I182" s="250"/>
      <c r="J182" s="250"/>
      <c r="K182" s="250"/>
      <c r="L182" s="250"/>
      <c r="M182" s="250"/>
      <c r="N182" s="250"/>
      <c r="O182" s="250"/>
      <c r="P182" s="250"/>
      <c r="Q182" s="250"/>
      <c r="R182" s="250"/>
      <c r="S182" s="250"/>
      <c r="T182" s="250"/>
      <c r="U182" s="250"/>
      <c r="V182" s="250"/>
    </row>
    <row r="183" spans="1:22" ht="12.75" customHeight="1" x14ac:dyDescent="0.25">
      <c r="A183" s="257"/>
      <c r="B183" s="53"/>
      <c r="C183" s="250"/>
      <c r="D183" s="250"/>
      <c r="E183" s="250"/>
      <c r="F183" s="250"/>
      <c r="G183" s="250"/>
      <c r="H183" s="250"/>
      <c r="I183" s="250"/>
      <c r="J183" s="250"/>
      <c r="K183" s="250"/>
      <c r="L183" s="250"/>
      <c r="M183" s="250"/>
      <c r="N183" s="250"/>
      <c r="O183" s="250"/>
      <c r="P183" s="250"/>
      <c r="Q183" s="250"/>
      <c r="R183" s="250"/>
      <c r="S183" s="250"/>
      <c r="T183" s="250"/>
      <c r="U183" s="250"/>
      <c r="V183" s="250"/>
    </row>
    <row r="184" spans="1:22" ht="12.75" customHeight="1" x14ac:dyDescent="0.25">
      <c r="A184" s="257"/>
      <c r="B184" s="53"/>
      <c r="C184" s="250"/>
      <c r="D184" s="250"/>
      <c r="E184" s="250"/>
      <c r="F184" s="250"/>
      <c r="G184" s="250"/>
      <c r="H184" s="250"/>
      <c r="I184" s="250"/>
      <c r="J184" s="250"/>
      <c r="K184" s="250"/>
      <c r="L184" s="250"/>
      <c r="M184" s="250"/>
      <c r="N184" s="250"/>
      <c r="O184" s="250"/>
      <c r="P184" s="250"/>
      <c r="Q184" s="250"/>
      <c r="R184" s="250"/>
      <c r="S184" s="250"/>
      <c r="T184" s="250"/>
      <c r="U184" s="250"/>
      <c r="V184" s="250"/>
    </row>
    <row r="185" spans="1:22" ht="12.75" customHeight="1" x14ac:dyDescent="0.25">
      <c r="A185" s="257"/>
      <c r="B185" s="53"/>
      <c r="C185" s="250"/>
      <c r="D185" s="250"/>
      <c r="E185" s="250"/>
      <c r="F185" s="250"/>
      <c r="G185" s="250"/>
      <c r="H185" s="250"/>
      <c r="I185" s="250"/>
      <c r="J185" s="250"/>
      <c r="K185" s="250"/>
      <c r="L185" s="250"/>
      <c r="M185" s="250"/>
      <c r="N185" s="250"/>
      <c r="O185" s="250"/>
      <c r="P185" s="250"/>
      <c r="Q185" s="250"/>
      <c r="R185" s="250"/>
      <c r="S185" s="250"/>
      <c r="T185" s="250"/>
      <c r="U185" s="250"/>
      <c r="V185" s="250"/>
    </row>
    <row r="186" spans="1:22" ht="12.75" customHeight="1" x14ac:dyDescent="0.25">
      <c r="A186" s="257"/>
      <c r="B186" s="53"/>
      <c r="C186" s="250"/>
      <c r="D186" s="250"/>
      <c r="E186" s="250"/>
      <c r="F186" s="250"/>
      <c r="G186" s="250"/>
      <c r="H186" s="250"/>
      <c r="I186" s="250"/>
      <c r="J186" s="250"/>
      <c r="K186" s="250"/>
      <c r="L186" s="250"/>
      <c r="M186" s="250"/>
      <c r="N186" s="250"/>
      <c r="O186" s="250"/>
      <c r="P186" s="250"/>
      <c r="Q186" s="250"/>
      <c r="R186" s="250"/>
      <c r="S186" s="250"/>
      <c r="T186" s="250"/>
      <c r="U186" s="250"/>
      <c r="V186" s="250"/>
    </row>
    <row r="187" spans="1:22" ht="12.75" customHeight="1" x14ac:dyDescent="0.25">
      <c r="A187" s="257"/>
      <c r="B187" s="53"/>
      <c r="C187" s="250"/>
      <c r="D187" s="250"/>
      <c r="E187" s="250"/>
      <c r="F187" s="250"/>
      <c r="G187" s="250"/>
      <c r="H187" s="250"/>
      <c r="I187" s="250"/>
      <c r="J187" s="250"/>
      <c r="K187" s="250"/>
      <c r="L187" s="250"/>
      <c r="M187" s="250"/>
      <c r="N187" s="250"/>
      <c r="O187" s="250"/>
      <c r="P187" s="250"/>
      <c r="Q187" s="250"/>
      <c r="R187" s="250"/>
      <c r="S187" s="250"/>
      <c r="T187" s="250"/>
      <c r="U187" s="250"/>
      <c r="V187" s="250"/>
    </row>
    <row r="188" spans="1:22" ht="12.75" customHeight="1" x14ac:dyDescent="0.25">
      <c r="A188" s="257"/>
      <c r="B188" s="53"/>
      <c r="C188" s="250"/>
      <c r="D188" s="250"/>
      <c r="E188" s="250"/>
      <c r="F188" s="250"/>
      <c r="G188" s="250"/>
      <c r="H188" s="250"/>
      <c r="I188" s="250"/>
      <c r="J188" s="250"/>
      <c r="K188" s="250"/>
      <c r="L188" s="250"/>
      <c r="M188" s="250"/>
      <c r="N188" s="250"/>
      <c r="O188" s="250"/>
      <c r="P188" s="250"/>
      <c r="Q188" s="250"/>
      <c r="R188" s="250"/>
      <c r="S188" s="250"/>
      <c r="T188" s="250"/>
      <c r="U188" s="250"/>
      <c r="V188" s="250"/>
    </row>
    <row r="189" spans="1:22" ht="12.75" customHeight="1" x14ac:dyDescent="0.25">
      <c r="A189" s="257"/>
      <c r="B189" s="53"/>
      <c r="C189" s="250"/>
      <c r="D189" s="250"/>
      <c r="E189" s="250"/>
      <c r="F189" s="250"/>
      <c r="G189" s="250"/>
      <c r="H189" s="250"/>
      <c r="I189" s="250"/>
      <c r="J189" s="250"/>
      <c r="K189" s="250"/>
      <c r="L189" s="250"/>
      <c r="M189" s="250"/>
      <c r="N189" s="250"/>
      <c r="O189" s="250"/>
      <c r="P189" s="250"/>
      <c r="Q189" s="250"/>
      <c r="R189" s="250"/>
      <c r="S189" s="250"/>
      <c r="T189" s="250"/>
      <c r="U189" s="250"/>
      <c r="V189" s="250"/>
    </row>
    <row r="190" spans="1:22" ht="12.75" customHeight="1" x14ac:dyDescent="0.25">
      <c r="A190" s="257"/>
      <c r="B190" s="53"/>
      <c r="C190" s="250"/>
      <c r="D190" s="250"/>
      <c r="E190" s="250"/>
      <c r="F190" s="250"/>
      <c r="G190" s="250"/>
      <c r="H190" s="250"/>
      <c r="I190" s="250"/>
      <c r="J190" s="250"/>
      <c r="K190" s="250"/>
      <c r="L190" s="250"/>
      <c r="M190" s="250"/>
      <c r="N190" s="250"/>
      <c r="O190" s="250"/>
      <c r="P190" s="250"/>
      <c r="Q190" s="250"/>
      <c r="R190" s="250"/>
      <c r="S190" s="250"/>
      <c r="T190" s="250"/>
      <c r="U190" s="250"/>
      <c r="V190" s="250"/>
    </row>
    <row r="191" spans="1:22" ht="12.75" customHeight="1" x14ac:dyDescent="0.25">
      <c r="A191" s="257"/>
      <c r="B191" s="53"/>
      <c r="C191" s="250"/>
      <c r="D191" s="250"/>
      <c r="E191" s="250"/>
      <c r="F191" s="250"/>
      <c r="G191" s="250"/>
      <c r="H191" s="250"/>
      <c r="I191" s="250"/>
      <c r="J191" s="250"/>
      <c r="K191" s="250"/>
      <c r="L191" s="250"/>
      <c r="M191" s="250"/>
      <c r="N191" s="250"/>
      <c r="O191" s="250"/>
      <c r="P191" s="250"/>
      <c r="Q191" s="250"/>
      <c r="R191" s="250"/>
      <c r="S191" s="250"/>
      <c r="T191" s="250"/>
      <c r="U191" s="250"/>
      <c r="V191" s="250"/>
    </row>
    <row r="192" spans="1:22" ht="12.75" customHeight="1" x14ac:dyDescent="0.25">
      <c r="A192" s="257"/>
      <c r="B192" s="53"/>
      <c r="C192" s="250"/>
      <c r="D192" s="250"/>
      <c r="E192" s="250"/>
      <c r="F192" s="250"/>
      <c r="G192" s="250"/>
      <c r="H192" s="250"/>
      <c r="I192" s="250"/>
      <c r="J192" s="250"/>
      <c r="K192" s="250"/>
      <c r="L192" s="250"/>
      <c r="M192" s="250"/>
      <c r="N192" s="250"/>
      <c r="O192" s="250"/>
      <c r="P192" s="250"/>
      <c r="Q192" s="250"/>
      <c r="R192" s="250"/>
      <c r="S192" s="250"/>
      <c r="T192" s="250"/>
      <c r="U192" s="250"/>
      <c r="V192" s="250"/>
    </row>
    <row r="193" spans="1:22" ht="12.75" customHeight="1" x14ac:dyDescent="0.25">
      <c r="A193" s="257"/>
      <c r="B193" s="53"/>
      <c r="C193" s="250"/>
      <c r="D193" s="250"/>
      <c r="E193" s="250"/>
      <c r="F193" s="250"/>
      <c r="G193" s="250"/>
      <c r="H193" s="250"/>
      <c r="I193" s="250"/>
      <c r="J193" s="250"/>
      <c r="K193" s="250"/>
      <c r="L193" s="250"/>
      <c r="M193" s="250"/>
      <c r="N193" s="250"/>
      <c r="O193" s="250"/>
      <c r="P193" s="250"/>
      <c r="Q193" s="250"/>
      <c r="R193" s="250"/>
      <c r="S193" s="250"/>
      <c r="T193" s="250"/>
      <c r="U193" s="250"/>
      <c r="V193" s="250"/>
    </row>
    <row r="194" spans="1:22" ht="12.75" customHeight="1" x14ac:dyDescent="0.25">
      <c r="A194" s="257"/>
      <c r="B194" s="53"/>
      <c r="C194" s="250"/>
      <c r="D194" s="250"/>
      <c r="E194" s="250"/>
      <c r="F194" s="250"/>
      <c r="G194" s="250"/>
      <c r="H194" s="250"/>
      <c r="I194" s="250"/>
      <c r="J194" s="250"/>
      <c r="K194" s="250"/>
      <c r="L194" s="250"/>
      <c r="M194" s="250"/>
      <c r="N194" s="250"/>
      <c r="O194" s="250"/>
      <c r="P194" s="250"/>
      <c r="Q194" s="250"/>
      <c r="R194" s="250"/>
      <c r="S194" s="250"/>
      <c r="T194" s="250"/>
      <c r="U194" s="250"/>
      <c r="V194" s="250"/>
    </row>
    <row r="195" spans="1:22" ht="12.75" customHeight="1" x14ac:dyDescent="0.25">
      <c r="A195" s="257"/>
      <c r="B195" s="53"/>
      <c r="C195" s="250"/>
      <c r="D195" s="250"/>
      <c r="E195" s="250"/>
      <c r="F195" s="250"/>
      <c r="G195" s="250"/>
      <c r="H195" s="250"/>
      <c r="I195" s="250"/>
      <c r="J195" s="250"/>
      <c r="K195" s="250"/>
      <c r="L195" s="250"/>
      <c r="M195" s="250"/>
      <c r="N195" s="250"/>
      <c r="O195" s="250"/>
      <c r="P195" s="250"/>
      <c r="Q195" s="250"/>
      <c r="R195" s="250"/>
      <c r="S195" s="250"/>
      <c r="T195" s="250"/>
      <c r="U195" s="250"/>
      <c r="V195" s="250"/>
    </row>
    <row r="196" spans="1:22" ht="12.75" customHeight="1" x14ac:dyDescent="0.25">
      <c r="A196" s="257"/>
      <c r="B196" s="53"/>
      <c r="C196" s="250"/>
      <c r="D196" s="250"/>
      <c r="E196" s="250"/>
      <c r="F196" s="250"/>
      <c r="G196" s="250"/>
      <c r="H196" s="250"/>
      <c r="I196" s="250"/>
      <c r="J196" s="250"/>
      <c r="K196" s="250"/>
      <c r="L196" s="250"/>
      <c r="M196" s="250"/>
      <c r="N196" s="250"/>
      <c r="O196" s="250"/>
      <c r="P196" s="250"/>
      <c r="Q196" s="250"/>
      <c r="R196" s="250"/>
      <c r="S196" s="250"/>
      <c r="T196" s="250"/>
      <c r="U196" s="250"/>
      <c r="V196" s="250"/>
    </row>
    <row r="197" spans="1:22" ht="12.75" customHeight="1" x14ac:dyDescent="0.25">
      <c r="A197" s="257"/>
      <c r="B197" s="53"/>
      <c r="C197" s="250"/>
      <c r="D197" s="250"/>
      <c r="E197" s="250"/>
      <c r="F197" s="250"/>
      <c r="G197" s="250"/>
      <c r="H197" s="250"/>
      <c r="I197" s="250"/>
      <c r="J197" s="250"/>
      <c r="K197" s="250"/>
      <c r="L197" s="250"/>
      <c r="M197" s="250"/>
      <c r="N197" s="250"/>
      <c r="O197" s="250"/>
      <c r="P197" s="250"/>
      <c r="Q197" s="250"/>
      <c r="R197" s="250"/>
      <c r="S197" s="250"/>
      <c r="T197" s="250"/>
      <c r="U197" s="250"/>
      <c r="V197" s="250"/>
    </row>
    <row r="198" spans="1:22" ht="12.75" customHeight="1" x14ac:dyDescent="0.25">
      <c r="A198" s="257"/>
      <c r="B198" s="53"/>
      <c r="C198" s="250"/>
      <c r="D198" s="250"/>
      <c r="E198" s="250"/>
      <c r="F198" s="250"/>
      <c r="G198" s="250"/>
      <c r="H198" s="250"/>
      <c r="I198" s="250"/>
      <c r="J198" s="250"/>
      <c r="K198" s="250"/>
      <c r="L198" s="250"/>
      <c r="M198" s="250"/>
      <c r="N198" s="250"/>
      <c r="O198" s="250"/>
      <c r="P198" s="250"/>
      <c r="Q198" s="250"/>
      <c r="R198" s="250"/>
      <c r="S198" s="250"/>
      <c r="T198" s="250"/>
      <c r="U198" s="250"/>
      <c r="V198" s="250"/>
    </row>
    <row r="199" spans="1:22" ht="12.75" customHeight="1" x14ac:dyDescent="0.25">
      <c r="A199" s="257"/>
      <c r="B199" s="53"/>
      <c r="C199" s="250"/>
      <c r="D199" s="250"/>
      <c r="E199" s="250"/>
      <c r="F199" s="250"/>
      <c r="G199" s="250"/>
      <c r="H199" s="250"/>
      <c r="I199" s="250"/>
      <c r="J199" s="250"/>
      <c r="K199" s="250"/>
      <c r="L199" s="250"/>
      <c r="M199" s="250"/>
      <c r="N199" s="250"/>
      <c r="O199" s="250"/>
      <c r="P199" s="250"/>
      <c r="Q199" s="250"/>
      <c r="R199" s="250"/>
      <c r="S199" s="250"/>
      <c r="T199" s="250"/>
      <c r="U199" s="250"/>
      <c r="V199" s="250"/>
    </row>
    <row r="200" spans="1:22" ht="12.75" customHeight="1" x14ac:dyDescent="0.25">
      <c r="A200" s="257"/>
      <c r="B200" s="53"/>
      <c r="C200" s="250"/>
      <c r="D200" s="250"/>
      <c r="E200" s="250"/>
      <c r="F200" s="250"/>
      <c r="G200" s="250"/>
      <c r="H200" s="250"/>
      <c r="I200" s="250"/>
      <c r="J200" s="250"/>
      <c r="K200" s="250"/>
      <c r="L200" s="250"/>
      <c r="M200" s="250"/>
      <c r="N200" s="250"/>
      <c r="O200" s="250"/>
      <c r="P200" s="250"/>
      <c r="Q200" s="250"/>
      <c r="R200" s="250"/>
      <c r="S200" s="250"/>
      <c r="T200" s="250"/>
      <c r="U200" s="250"/>
      <c r="V200" s="250"/>
    </row>
    <row r="201" spans="1:22" ht="12.75" customHeight="1" x14ac:dyDescent="0.25">
      <c r="A201" s="257"/>
      <c r="B201" s="53"/>
      <c r="C201" s="250"/>
      <c r="D201" s="250"/>
      <c r="E201" s="250"/>
      <c r="F201" s="250"/>
      <c r="G201" s="250"/>
      <c r="H201" s="250"/>
      <c r="I201" s="250"/>
      <c r="J201" s="250"/>
      <c r="K201" s="250"/>
      <c r="L201" s="250"/>
      <c r="M201" s="250"/>
      <c r="N201" s="250"/>
      <c r="O201" s="250"/>
      <c r="P201" s="250"/>
      <c r="Q201" s="250"/>
      <c r="R201" s="250"/>
      <c r="S201" s="250"/>
      <c r="T201" s="250"/>
      <c r="U201" s="250"/>
      <c r="V201" s="250"/>
    </row>
    <row r="202" spans="1:22" ht="12.75" customHeight="1" x14ac:dyDescent="0.25">
      <c r="A202" s="257"/>
      <c r="B202" s="53"/>
      <c r="C202" s="250"/>
      <c r="D202" s="250"/>
      <c r="E202" s="250"/>
      <c r="F202" s="250"/>
      <c r="G202" s="250"/>
      <c r="H202" s="250"/>
      <c r="I202" s="250"/>
      <c r="J202" s="250"/>
      <c r="K202" s="250"/>
      <c r="L202" s="250"/>
      <c r="M202" s="250"/>
      <c r="N202" s="250"/>
      <c r="O202" s="250"/>
      <c r="P202" s="250"/>
      <c r="Q202" s="250"/>
      <c r="R202" s="250"/>
      <c r="S202" s="250"/>
      <c r="T202" s="250"/>
      <c r="U202" s="250"/>
      <c r="V202" s="250"/>
    </row>
    <row r="203" spans="1:22" ht="12.75" customHeight="1" x14ac:dyDescent="0.25">
      <c r="A203" s="257"/>
      <c r="B203" s="53"/>
      <c r="C203" s="250"/>
      <c r="D203" s="250"/>
      <c r="E203" s="250"/>
      <c r="F203" s="250"/>
      <c r="G203" s="250"/>
      <c r="H203" s="250"/>
      <c r="I203" s="250"/>
      <c r="J203" s="250"/>
      <c r="K203" s="250"/>
      <c r="L203" s="250"/>
      <c r="M203" s="250"/>
      <c r="N203" s="250"/>
      <c r="O203" s="250"/>
      <c r="P203" s="250"/>
      <c r="Q203" s="250"/>
      <c r="R203" s="250"/>
      <c r="S203" s="250"/>
      <c r="T203" s="250"/>
      <c r="U203" s="250"/>
      <c r="V203" s="250"/>
    </row>
    <row r="204" spans="1:22" ht="12.75" customHeight="1" x14ac:dyDescent="0.25">
      <c r="A204" s="257"/>
      <c r="B204" s="53"/>
      <c r="C204" s="250"/>
      <c r="D204" s="250"/>
      <c r="E204" s="250"/>
      <c r="F204" s="250"/>
      <c r="G204" s="250"/>
      <c r="H204" s="250"/>
      <c r="I204" s="250"/>
      <c r="J204" s="250"/>
      <c r="K204" s="250"/>
      <c r="L204" s="250"/>
      <c r="M204" s="250"/>
      <c r="N204" s="250"/>
      <c r="O204" s="250"/>
      <c r="P204" s="250"/>
      <c r="Q204" s="250"/>
      <c r="R204" s="250"/>
      <c r="S204" s="250"/>
      <c r="T204" s="250"/>
      <c r="U204" s="250"/>
      <c r="V204" s="250"/>
    </row>
    <row r="205" spans="1:22" ht="12.75" customHeight="1" x14ac:dyDescent="0.25">
      <c r="A205" s="257"/>
      <c r="B205" s="53"/>
      <c r="C205" s="250"/>
      <c r="D205" s="250"/>
      <c r="E205" s="250"/>
      <c r="F205" s="250"/>
      <c r="G205" s="250"/>
      <c r="H205" s="250"/>
      <c r="I205" s="250"/>
      <c r="J205" s="250"/>
      <c r="K205" s="250"/>
      <c r="L205" s="250"/>
      <c r="M205" s="250"/>
      <c r="N205" s="250"/>
      <c r="O205" s="250"/>
      <c r="P205" s="250"/>
      <c r="Q205" s="250"/>
      <c r="R205" s="250"/>
      <c r="S205" s="250"/>
      <c r="T205" s="250"/>
      <c r="U205" s="250"/>
      <c r="V205" s="250"/>
    </row>
    <row r="206" spans="1:22" ht="12.75" customHeight="1" x14ac:dyDescent="0.25">
      <c r="A206" s="257"/>
      <c r="B206" s="53"/>
      <c r="C206" s="250"/>
      <c r="D206" s="250"/>
      <c r="E206" s="250"/>
      <c r="F206" s="250"/>
      <c r="G206" s="250"/>
      <c r="H206" s="250"/>
      <c r="I206" s="250"/>
      <c r="J206" s="250"/>
      <c r="K206" s="250"/>
      <c r="L206" s="250"/>
      <c r="M206" s="250"/>
      <c r="N206" s="250"/>
      <c r="O206" s="250"/>
      <c r="P206" s="250"/>
      <c r="Q206" s="250"/>
      <c r="R206" s="250"/>
      <c r="S206" s="250"/>
      <c r="T206" s="250"/>
      <c r="U206" s="250"/>
      <c r="V206" s="250"/>
    </row>
    <row r="207" spans="1:22" ht="12.75" customHeight="1" x14ac:dyDescent="0.25">
      <c r="A207" s="257"/>
      <c r="B207" s="53"/>
      <c r="C207" s="250"/>
      <c r="D207" s="250"/>
      <c r="E207" s="250"/>
      <c r="F207" s="250"/>
      <c r="G207" s="250"/>
      <c r="H207" s="250"/>
      <c r="I207" s="250"/>
      <c r="J207" s="250"/>
      <c r="K207" s="250"/>
      <c r="L207" s="250"/>
      <c r="M207" s="250"/>
      <c r="N207" s="250"/>
      <c r="O207" s="250"/>
      <c r="P207" s="250"/>
      <c r="Q207" s="250"/>
      <c r="R207" s="250"/>
      <c r="S207" s="250"/>
      <c r="T207" s="250"/>
      <c r="U207" s="250"/>
      <c r="V207" s="250"/>
    </row>
    <row r="208" spans="1:22" ht="12.75" customHeight="1" x14ac:dyDescent="0.25">
      <c r="A208" s="257"/>
      <c r="B208" s="53"/>
      <c r="C208" s="250"/>
      <c r="D208" s="250"/>
      <c r="E208" s="250"/>
      <c r="F208" s="250"/>
      <c r="G208" s="250"/>
      <c r="H208" s="250"/>
      <c r="I208" s="250"/>
      <c r="J208" s="250"/>
      <c r="K208" s="250"/>
      <c r="L208" s="250"/>
      <c r="M208" s="250"/>
      <c r="N208" s="250"/>
      <c r="O208" s="250"/>
      <c r="P208" s="250"/>
      <c r="Q208" s="250"/>
      <c r="R208" s="250"/>
      <c r="S208" s="250"/>
      <c r="T208" s="250"/>
      <c r="U208" s="250"/>
      <c r="V208" s="250"/>
    </row>
    <row r="209" spans="1:22" ht="12.75" customHeight="1" x14ac:dyDescent="0.25">
      <c r="A209" s="257"/>
      <c r="B209" s="53"/>
      <c r="C209" s="250"/>
      <c r="D209" s="250"/>
      <c r="E209" s="250"/>
      <c r="F209" s="250"/>
      <c r="G209" s="250"/>
      <c r="H209" s="250"/>
      <c r="I209" s="250"/>
      <c r="J209" s="250"/>
      <c r="K209" s="250"/>
      <c r="L209" s="250"/>
      <c r="M209" s="250"/>
      <c r="N209" s="250"/>
      <c r="O209" s="250"/>
      <c r="P209" s="250"/>
      <c r="Q209" s="250"/>
      <c r="R209" s="250"/>
      <c r="S209" s="250"/>
      <c r="T209" s="250"/>
      <c r="U209" s="250"/>
      <c r="V209" s="250"/>
    </row>
    <row r="210" spans="1:22" ht="12.75" customHeight="1" x14ac:dyDescent="0.25">
      <c r="A210" s="257"/>
      <c r="B210" s="53"/>
      <c r="C210" s="250"/>
      <c r="D210" s="250"/>
      <c r="E210" s="250"/>
      <c r="F210" s="250"/>
      <c r="G210" s="250"/>
      <c r="H210" s="250"/>
      <c r="I210" s="250"/>
      <c r="J210" s="250"/>
      <c r="K210" s="250"/>
      <c r="L210" s="250"/>
      <c r="M210" s="250"/>
      <c r="N210" s="250"/>
      <c r="O210" s="250"/>
      <c r="P210" s="250"/>
      <c r="Q210" s="250"/>
      <c r="R210" s="250"/>
      <c r="S210" s="250"/>
      <c r="T210" s="250"/>
      <c r="U210" s="250"/>
      <c r="V210" s="250"/>
    </row>
    <row r="211" spans="1:22" ht="12.75" customHeight="1" x14ac:dyDescent="0.25">
      <c r="A211" s="257"/>
      <c r="B211" s="53"/>
      <c r="C211" s="250"/>
      <c r="D211" s="250"/>
      <c r="E211" s="250"/>
      <c r="F211" s="250"/>
      <c r="G211" s="250"/>
      <c r="H211" s="250"/>
      <c r="I211" s="250"/>
      <c r="J211" s="250"/>
      <c r="K211" s="250"/>
      <c r="L211" s="250"/>
      <c r="M211" s="250"/>
      <c r="N211" s="250"/>
      <c r="O211" s="250"/>
      <c r="P211" s="250"/>
      <c r="Q211" s="250"/>
      <c r="R211" s="250"/>
      <c r="S211" s="250"/>
      <c r="T211" s="250"/>
      <c r="U211" s="250"/>
      <c r="V211" s="250"/>
    </row>
    <row r="212" spans="1:22" ht="12.75" customHeight="1" x14ac:dyDescent="0.25">
      <c r="A212" s="257"/>
      <c r="B212" s="53"/>
      <c r="C212" s="250"/>
      <c r="D212" s="250"/>
      <c r="E212" s="250"/>
      <c r="F212" s="250"/>
      <c r="G212" s="250"/>
      <c r="H212" s="250"/>
      <c r="I212" s="250"/>
      <c r="J212" s="250"/>
      <c r="K212" s="250"/>
      <c r="L212" s="250"/>
      <c r="M212" s="250"/>
      <c r="N212" s="250"/>
      <c r="O212" s="250"/>
      <c r="P212" s="250"/>
      <c r="Q212" s="250"/>
      <c r="R212" s="250"/>
      <c r="S212" s="250"/>
      <c r="T212" s="250"/>
      <c r="U212" s="250"/>
      <c r="V212" s="250"/>
    </row>
    <row r="213" spans="1:22" ht="12.75" customHeight="1" x14ac:dyDescent="0.25">
      <c r="A213" s="257"/>
      <c r="B213" s="53"/>
      <c r="C213" s="250"/>
      <c r="D213" s="250"/>
      <c r="E213" s="250"/>
      <c r="F213" s="250"/>
      <c r="G213" s="250"/>
      <c r="H213" s="250"/>
      <c r="I213" s="250"/>
      <c r="J213" s="250"/>
      <c r="K213" s="250"/>
      <c r="L213" s="250"/>
      <c r="M213" s="250"/>
      <c r="N213" s="250"/>
      <c r="O213" s="250"/>
      <c r="P213" s="250"/>
      <c r="Q213" s="250"/>
      <c r="R213" s="250"/>
      <c r="S213" s="250"/>
      <c r="T213" s="250"/>
      <c r="U213" s="250"/>
      <c r="V213" s="250"/>
    </row>
    <row r="214" spans="1:22" ht="12.75" customHeight="1" x14ac:dyDescent="0.25">
      <c r="A214" s="257"/>
      <c r="B214" s="53"/>
      <c r="C214" s="250"/>
      <c r="D214" s="250"/>
      <c r="E214" s="250"/>
      <c r="F214" s="250"/>
      <c r="G214" s="250"/>
      <c r="H214" s="250"/>
      <c r="I214" s="250"/>
      <c r="J214" s="250"/>
      <c r="K214" s="250"/>
      <c r="L214" s="250"/>
      <c r="M214" s="250"/>
      <c r="N214" s="250"/>
      <c r="O214" s="250"/>
      <c r="P214" s="250"/>
      <c r="Q214" s="250"/>
      <c r="R214" s="250"/>
      <c r="S214" s="250"/>
      <c r="T214" s="250"/>
      <c r="U214" s="250"/>
      <c r="V214" s="250"/>
    </row>
    <row r="215" spans="1:22" ht="12.75" customHeight="1" x14ac:dyDescent="0.25">
      <c r="A215" s="257"/>
      <c r="B215" s="53"/>
      <c r="C215" s="250"/>
      <c r="D215" s="250"/>
      <c r="E215" s="250"/>
      <c r="F215" s="250"/>
      <c r="G215" s="250"/>
      <c r="H215" s="250"/>
      <c r="I215" s="250"/>
      <c r="J215" s="250"/>
      <c r="K215" s="250"/>
      <c r="L215" s="250"/>
      <c r="M215" s="250"/>
      <c r="N215" s="250"/>
      <c r="O215" s="250"/>
      <c r="P215" s="250"/>
      <c r="Q215" s="250"/>
      <c r="R215" s="250"/>
      <c r="S215" s="250"/>
      <c r="T215" s="250"/>
      <c r="U215" s="250"/>
      <c r="V215" s="250"/>
    </row>
    <row r="216" spans="1:22" ht="12.75" customHeight="1" x14ac:dyDescent="0.25">
      <c r="A216" s="257"/>
      <c r="B216" s="53"/>
      <c r="C216" s="250"/>
      <c r="D216" s="250"/>
      <c r="E216" s="250"/>
      <c r="F216" s="250"/>
      <c r="G216" s="250"/>
      <c r="H216" s="250"/>
      <c r="I216" s="250"/>
      <c r="J216" s="250"/>
      <c r="K216" s="250"/>
      <c r="L216" s="250"/>
      <c r="M216" s="250"/>
      <c r="N216" s="250"/>
      <c r="O216" s="250"/>
      <c r="P216" s="250"/>
      <c r="Q216" s="250"/>
      <c r="R216" s="250"/>
      <c r="S216" s="250"/>
      <c r="T216" s="250"/>
      <c r="U216" s="250"/>
      <c r="V216" s="250"/>
    </row>
    <row r="217" spans="1:22" ht="12.75" customHeight="1" x14ac:dyDescent="0.25">
      <c r="A217" s="257"/>
      <c r="B217" s="53"/>
      <c r="C217" s="250"/>
      <c r="D217" s="250"/>
      <c r="E217" s="250"/>
      <c r="F217" s="250"/>
      <c r="G217" s="250"/>
      <c r="H217" s="250"/>
      <c r="I217" s="250"/>
      <c r="J217" s="250"/>
      <c r="K217" s="250"/>
      <c r="L217" s="250"/>
      <c r="M217" s="250"/>
      <c r="N217" s="250"/>
      <c r="O217" s="250"/>
      <c r="P217" s="250"/>
      <c r="Q217" s="250"/>
      <c r="R217" s="250"/>
      <c r="S217" s="250"/>
      <c r="T217" s="250"/>
      <c r="U217" s="250"/>
      <c r="V217" s="250"/>
    </row>
    <row r="218" spans="1:22" ht="12.75" customHeight="1" x14ac:dyDescent="0.25">
      <c r="A218" s="257"/>
      <c r="B218" s="53"/>
      <c r="C218" s="250"/>
      <c r="D218" s="250"/>
      <c r="E218" s="250"/>
      <c r="F218" s="250"/>
      <c r="G218" s="250"/>
      <c r="H218" s="250"/>
      <c r="I218" s="250"/>
      <c r="J218" s="250"/>
      <c r="K218" s="250"/>
      <c r="L218" s="250"/>
      <c r="M218" s="250"/>
      <c r="N218" s="250"/>
      <c r="O218" s="250"/>
      <c r="P218" s="250"/>
      <c r="Q218" s="250"/>
      <c r="R218" s="250"/>
      <c r="S218" s="250"/>
      <c r="T218" s="250"/>
      <c r="U218" s="250"/>
      <c r="V218" s="250"/>
    </row>
    <row r="219" spans="1:22" ht="12.75" customHeight="1" x14ac:dyDescent="0.25">
      <c r="A219" s="257"/>
      <c r="B219" s="53"/>
      <c r="C219" s="250"/>
      <c r="D219" s="250"/>
      <c r="E219" s="250"/>
      <c r="F219" s="250"/>
      <c r="G219" s="250"/>
      <c r="H219" s="250"/>
      <c r="I219" s="250"/>
      <c r="J219" s="250"/>
      <c r="K219" s="250"/>
      <c r="L219" s="250"/>
      <c r="M219" s="250"/>
      <c r="N219" s="250"/>
      <c r="O219" s="250"/>
      <c r="P219" s="250"/>
      <c r="Q219" s="250"/>
      <c r="R219" s="250"/>
      <c r="S219" s="250"/>
      <c r="T219" s="250"/>
      <c r="U219" s="250"/>
      <c r="V219" s="250"/>
    </row>
    <row r="220" spans="1:22" ht="12.75" customHeight="1" x14ac:dyDescent="0.25">
      <c r="A220" s="257"/>
      <c r="B220" s="53"/>
      <c r="C220" s="250"/>
      <c r="D220" s="250"/>
      <c r="E220" s="250"/>
      <c r="F220" s="250"/>
      <c r="G220" s="250"/>
      <c r="H220" s="250"/>
      <c r="I220" s="250"/>
      <c r="J220" s="250"/>
      <c r="K220" s="250"/>
      <c r="L220" s="250"/>
      <c r="M220" s="250"/>
      <c r="N220" s="250"/>
      <c r="O220" s="250"/>
      <c r="P220" s="250"/>
      <c r="Q220" s="250"/>
      <c r="R220" s="250"/>
      <c r="S220" s="250"/>
      <c r="T220" s="250"/>
      <c r="U220" s="250"/>
      <c r="V220" s="250"/>
    </row>
    <row r="221" spans="1:22" ht="12.75" customHeight="1" x14ac:dyDescent="0.25">
      <c r="A221" s="257"/>
      <c r="B221" s="53"/>
      <c r="C221" s="250"/>
      <c r="D221" s="250"/>
      <c r="E221" s="250"/>
      <c r="F221" s="250"/>
      <c r="G221" s="250"/>
      <c r="H221" s="250"/>
      <c r="I221" s="250"/>
      <c r="J221" s="250"/>
      <c r="K221" s="250"/>
      <c r="L221" s="250"/>
      <c r="M221" s="250"/>
      <c r="N221" s="250"/>
      <c r="O221" s="250"/>
      <c r="P221" s="250"/>
      <c r="Q221" s="250"/>
      <c r="R221" s="250"/>
      <c r="S221" s="250"/>
      <c r="T221" s="250"/>
      <c r="U221" s="250"/>
      <c r="V221" s="250"/>
    </row>
    <row r="222" spans="1:22" ht="12.75" customHeight="1" x14ac:dyDescent="0.25">
      <c r="A222" s="257"/>
      <c r="B222" s="53"/>
      <c r="C222" s="250"/>
      <c r="D222" s="250"/>
      <c r="E222" s="250"/>
      <c r="F222" s="250"/>
      <c r="G222" s="250"/>
      <c r="H222" s="250"/>
      <c r="I222" s="250"/>
      <c r="J222" s="250"/>
      <c r="K222" s="250"/>
      <c r="L222" s="250"/>
      <c r="M222" s="250"/>
      <c r="N222" s="250"/>
      <c r="O222" s="250"/>
      <c r="P222" s="250"/>
      <c r="Q222" s="250"/>
      <c r="R222" s="250"/>
      <c r="S222" s="250"/>
      <c r="T222" s="250"/>
      <c r="U222" s="250"/>
      <c r="V222" s="250"/>
    </row>
    <row r="223" spans="1:22" ht="12.75" customHeight="1" x14ac:dyDescent="0.25">
      <c r="A223" s="257"/>
      <c r="B223" s="53"/>
      <c r="C223" s="250"/>
      <c r="D223" s="250"/>
      <c r="E223" s="250"/>
      <c r="F223" s="250"/>
      <c r="G223" s="250"/>
      <c r="H223" s="250"/>
      <c r="I223" s="250"/>
      <c r="J223" s="250"/>
      <c r="K223" s="250"/>
      <c r="L223" s="250"/>
      <c r="M223" s="250"/>
      <c r="N223" s="250"/>
      <c r="O223" s="250"/>
      <c r="P223" s="250"/>
      <c r="Q223" s="250"/>
      <c r="R223" s="250"/>
      <c r="S223" s="250"/>
      <c r="T223" s="250"/>
      <c r="U223" s="250"/>
      <c r="V223" s="250"/>
    </row>
    <row r="224" spans="1:22" ht="12.75" customHeight="1" x14ac:dyDescent="0.25">
      <c r="A224" s="257"/>
      <c r="B224" s="53"/>
      <c r="C224" s="250"/>
      <c r="D224" s="250"/>
      <c r="E224" s="250"/>
      <c r="F224" s="250"/>
      <c r="G224" s="250"/>
      <c r="H224" s="250"/>
      <c r="I224" s="250"/>
      <c r="J224" s="250"/>
      <c r="K224" s="250"/>
      <c r="L224" s="250"/>
      <c r="M224" s="250"/>
      <c r="N224" s="250"/>
      <c r="O224" s="250"/>
      <c r="P224" s="250"/>
      <c r="Q224" s="250"/>
      <c r="R224" s="250"/>
      <c r="S224" s="250"/>
      <c r="T224" s="250"/>
      <c r="U224" s="250"/>
      <c r="V224" s="250"/>
    </row>
    <row r="225" spans="1:22" ht="12.75" customHeight="1" x14ac:dyDescent="0.25">
      <c r="A225" s="257"/>
      <c r="B225" s="53"/>
      <c r="C225" s="250"/>
      <c r="D225" s="250"/>
      <c r="E225" s="250"/>
      <c r="F225" s="250"/>
      <c r="G225" s="250"/>
      <c r="H225" s="250"/>
      <c r="I225" s="250"/>
      <c r="J225" s="250"/>
      <c r="K225" s="250"/>
      <c r="L225" s="250"/>
      <c r="M225" s="250"/>
      <c r="N225" s="250"/>
      <c r="O225" s="250"/>
      <c r="P225" s="250"/>
      <c r="Q225" s="250"/>
      <c r="R225" s="250"/>
      <c r="S225" s="250"/>
      <c r="T225" s="250"/>
      <c r="U225" s="250"/>
      <c r="V225" s="250"/>
    </row>
    <row r="226" spans="1:22" ht="12.75" customHeight="1" x14ac:dyDescent="0.25">
      <c r="A226" s="257"/>
      <c r="B226" s="53"/>
      <c r="C226" s="250"/>
      <c r="D226" s="250"/>
      <c r="E226" s="250"/>
      <c r="F226" s="250"/>
      <c r="G226" s="250"/>
      <c r="H226" s="250"/>
      <c r="I226" s="250"/>
      <c r="J226" s="250"/>
      <c r="K226" s="250"/>
      <c r="L226" s="250"/>
      <c r="M226" s="250"/>
      <c r="N226" s="250"/>
      <c r="O226" s="250"/>
      <c r="P226" s="250"/>
      <c r="Q226" s="250"/>
      <c r="R226" s="250"/>
      <c r="S226" s="250"/>
      <c r="T226" s="250"/>
      <c r="U226" s="250"/>
      <c r="V226" s="250"/>
    </row>
    <row r="227" spans="1:22" ht="12.75" customHeight="1" x14ac:dyDescent="0.25">
      <c r="A227" s="257"/>
      <c r="B227" s="53"/>
      <c r="C227" s="250"/>
      <c r="D227" s="250"/>
      <c r="E227" s="250"/>
      <c r="F227" s="250"/>
      <c r="G227" s="250"/>
      <c r="H227" s="250"/>
      <c r="I227" s="250"/>
      <c r="J227" s="250"/>
      <c r="K227" s="250"/>
      <c r="L227" s="250"/>
      <c r="M227" s="250"/>
      <c r="N227" s="250"/>
      <c r="O227" s="250"/>
      <c r="P227" s="250"/>
      <c r="Q227" s="250"/>
      <c r="R227" s="250"/>
      <c r="S227" s="250"/>
      <c r="T227" s="250"/>
      <c r="U227" s="250"/>
      <c r="V227" s="250"/>
    </row>
    <row r="228" spans="1:22" ht="12.75" customHeight="1" x14ac:dyDescent="0.25">
      <c r="A228" s="257"/>
      <c r="B228" s="53"/>
      <c r="C228" s="250"/>
      <c r="D228" s="250"/>
      <c r="E228" s="250"/>
      <c r="F228" s="250"/>
      <c r="G228" s="250"/>
      <c r="H228" s="250"/>
      <c r="I228" s="250"/>
      <c r="J228" s="250"/>
      <c r="K228" s="250"/>
      <c r="L228" s="250"/>
      <c r="M228" s="250"/>
      <c r="N228" s="250"/>
      <c r="O228" s="250"/>
      <c r="P228" s="250"/>
      <c r="Q228" s="250"/>
      <c r="R228" s="250"/>
      <c r="S228" s="250"/>
      <c r="T228" s="250"/>
      <c r="U228" s="250"/>
      <c r="V228" s="250"/>
    </row>
    <row r="229" spans="1:22" ht="12.75" customHeight="1" x14ac:dyDescent="0.25">
      <c r="A229" s="257"/>
      <c r="B229" s="53"/>
      <c r="C229" s="250"/>
      <c r="D229" s="250"/>
      <c r="E229" s="250"/>
      <c r="F229" s="250"/>
      <c r="G229" s="250"/>
      <c r="H229" s="250"/>
      <c r="I229" s="250"/>
      <c r="J229" s="250"/>
      <c r="K229" s="250"/>
      <c r="L229" s="250"/>
      <c r="M229" s="250"/>
      <c r="N229" s="250"/>
      <c r="O229" s="250"/>
      <c r="P229" s="250"/>
      <c r="Q229" s="250"/>
      <c r="R229" s="250"/>
      <c r="S229" s="250"/>
      <c r="T229" s="250"/>
      <c r="U229" s="250"/>
      <c r="V229" s="250"/>
    </row>
    <row r="230" spans="1:22" ht="12.75" customHeight="1" x14ac:dyDescent="0.25">
      <c r="A230" s="257"/>
      <c r="B230" s="53"/>
      <c r="C230" s="250"/>
      <c r="D230" s="250"/>
      <c r="E230" s="250"/>
      <c r="F230" s="250"/>
      <c r="G230" s="250"/>
      <c r="H230" s="250"/>
      <c r="I230" s="250"/>
      <c r="J230" s="250"/>
      <c r="K230" s="250"/>
      <c r="L230" s="250"/>
      <c r="M230" s="250"/>
      <c r="N230" s="250"/>
      <c r="O230" s="250"/>
      <c r="P230" s="250"/>
      <c r="Q230" s="250"/>
      <c r="R230" s="250"/>
      <c r="S230" s="250"/>
      <c r="T230" s="250"/>
      <c r="U230" s="250"/>
      <c r="V230" s="250"/>
    </row>
    <row r="231" spans="1:22" ht="12.75" customHeight="1" x14ac:dyDescent="0.25">
      <c r="A231" s="257"/>
      <c r="B231" s="53"/>
      <c r="C231" s="250"/>
      <c r="D231" s="250"/>
      <c r="E231" s="250"/>
      <c r="F231" s="250"/>
      <c r="G231" s="250"/>
      <c r="H231" s="250"/>
      <c r="I231" s="250"/>
      <c r="J231" s="250"/>
      <c r="K231" s="250"/>
      <c r="L231" s="250"/>
      <c r="M231" s="250"/>
      <c r="N231" s="250"/>
      <c r="O231" s="250"/>
      <c r="P231" s="250"/>
      <c r="Q231" s="250"/>
      <c r="R231" s="250"/>
      <c r="S231" s="250"/>
      <c r="T231" s="250"/>
      <c r="U231" s="250"/>
      <c r="V231" s="250"/>
    </row>
    <row r="232" spans="1:22" ht="12.75" customHeight="1" x14ac:dyDescent="0.25">
      <c r="A232" s="257"/>
      <c r="B232" s="53"/>
      <c r="C232" s="250"/>
      <c r="D232" s="250"/>
      <c r="E232" s="250"/>
      <c r="F232" s="250"/>
      <c r="G232" s="250"/>
      <c r="H232" s="250"/>
      <c r="I232" s="250"/>
      <c r="J232" s="250"/>
      <c r="K232" s="250"/>
      <c r="L232" s="250"/>
      <c r="M232" s="250"/>
      <c r="N232" s="250"/>
      <c r="O232" s="250"/>
      <c r="P232" s="250"/>
      <c r="Q232" s="250"/>
      <c r="R232" s="250"/>
      <c r="S232" s="250"/>
      <c r="T232" s="250"/>
      <c r="U232" s="250"/>
      <c r="V232" s="250"/>
    </row>
    <row r="233" spans="1:22" ht="12.75" customHeight="1" x14ac:dyDescent="0.25">
      <c r="A233" s="257"/>
      <c r="B233" s="53"/>
      <c r="C233" s="250"/>
      <c r="D233" s="250"/>
      <c r="E233" s="250"/>
      <c r="F233" s="250"/>
      <c r="G233" s="250"/>
      <c r="H233" s="250"/>
      <c r="I233" s="250"/>
      <c r="J233" s="250"/>
      <c r="K233" s="250"/>
      <c r="L233" s="250"/>
      <c r="M233" s="250"/>
      <c r="N233" s="250"/>
      <c r="O233" s="250"/>
      <c r="P233" s="250"/>
      <c r="Q233" s="250"/>
      <c r="R233" s="250"/>
      <c r="S233" s="250"/>
      <c r="T233" s="250"/>
      <c r="U233" s="250"/>
      <c r="V233" s="250"/>
    </row>
    <row r="234" spans="1:22" ht="12.75" customHeight="1" x14ac:dyDescent="0.25">
      <c r="A234" s="257"/>
      <c r="B234" s="53"/>
      <c r="C234" s="250"/>
      <c r="D234" s="250"/>
      <c r="E234" s="250"/>
      <c r="F234" s="250"/>
      <c r="G234" s="250"/>
      <c r="H234" s="250"/>
      <c r="I234" s="250"/>
      <c r="J234" s="250"/>
      <c r="K234" s="250"/>
      <c r="L234" s="250"/>
      <c r="M234" s="250"/>
      <c r="N234" s="250"/>
      <c r="O234" s="250"/>
      <c r="P234" s="250"/>
      <c r="Q234" s="250"/>
      <c r="R234" s="250"/>
      <c r="S234" s="250"/>
      <c r="T234" s="250"/>
      <c r="U234" s="250"/>
      <c r="V234" s="250"/>
    </row>
    <row r="235" spans="1:22" ht="12.75" customHeight="1" x14ac:dyDescent="0.25">
      <c r="A235" s="257"/>
      <c r="B235" s="53"/>
      <c r="C235" s="250"/>
      <c r="D235" s="250"/>
      <c r="E235" s="250"/>
      <c r="F235" s="250"/>
      <c r="G235" s="250"/>
      <c r="H235" s="250"/>
      <c r="I235" s="250"/>
      <c r="J235" s="250"/>
      <c r="K235" s="250"/>
      <c r="L235" s="250"/>
      <c r="M235" s="250"/>
      <c r="N235" s="250"/>
      <c r="O235" s="250"/>
      <c r="P235" s="250"/>
      <c r="Q235" s="250"/>
      <c r="R235" s="250"/>
      <c r="S235" s="250"/>
      <c r="T235" s="250"/>
      <c r="U235" s="250"/>
      <c r="V235" s="250"/>
    </row>
    <row r="236" spans="1:22" ht="12.75" customHeight="1" x14ac:dyDescent="0.25">
      <c r="A236" s="257"/>
      <c r="B236" s="53"/>
      <c r="C236" s="250"/>
      <c r="D236" s="250"/>
      <c r="E236" s="250"/>
      <c r="F236" s="250"/>
      <c r="G236" s="250"/>
      <c r="H236" s="250"/>
      <c r="I236" s="250"/>
      <c r="J236" s="250"/>
      <c r="K236" s="250"/>
      <c r="L236" s="250"/>
      <c r="M236" s="250"/>
      <c r="N236" s="250"/>
      <c r="O236" s="250"/>
      <c r="P236" s="250"/>
      <c r="Q236" s="250"/>
      <c r="R236" s="250"/>
      <c r="S236" s="250"/>
      <c r="T236" s="250"/>
      <c r="U236" s="250"/>
      <c r="V236" s="250"/>
    </row>
    <row r="237" spans="1:22" ht="12.75" customHeight="1" x14ac:dyDescent="0.25">
      <c r="A237" s="257"/>
      <c r="B237" s="53"/>
      <c r="C237" s="250"/>
      <c r="D237" s="250"/>
      <c r="E237" s="250"/>
      <c r="F237" s="250"/>
      <c r="G237" s="250"/>
      <c r="H237" s="250"/>
      <c r="I237" s="250"/>
      <c r="J237" s="250"/>
      <c r="K237" s="250"/>
      <c r="L237" s="250"/>
      <c r="M237" s="250"/>
      <c r="N237" s="250"/>
      <c r="O237" s="250"/>
      <c r="P237" s="250"/>
      <c r="Q237" s="250"/>
      <c r="R237" s="250"/>
      <c r="S237" s="250"/>
      <c r="T237" s="250"/>
      <c r="U237" s="250"/>
      <c r="V237" s="250"/>
    </row>
    <row r="238" spans="1:22" ht="12.75" customHeight="1" x14ac:dyDescent="0.25">
      <c r="A238" s="257"/>
      <c r="B238" s="53"/>
      <c r="C238" s="250"/>
      <c r="D238" s="250"/>
      <c r="E238" s="250"/>
      <c r="F238" s="250"/>
      <c r="G238" s="250"/>
      <c r="H238" s="250"/>
      <c r="I238" s="250"/>
      <c r="J238" s="250"/>
      <c r="K238" s="250"/>
      <c r="L238" s="250"/>
      <c r="M238" s="250"/>
      <c r="N238" s="250"/>
      <c r="O238" s="250"/>
      <c r="P238" s="250"/>
      <c r="Q238" s="250"/>
      <c r="R238" s="250"/>
      <c r="S238" s="250"/>
      <c r="T238" s="250"/>
      <c r="U238" s="250"/>
      <c r="V238" s="250"/>
    </row>
    <row r="239" spans="1:22" ht="12.75" customHeight="1" x14ac:dyDescent="0.25">
      <c r="A239" s="257"/>
      <c r="B239" s="53"/>
      <c r="C239" s="250"/>
      <c r="D239" s="250"/>
      <c r="E239" s="250"/>
      <c r="F239" s="250"/>
      <c r="G239" s="250"/>
      <c r="H239" s="250"/>
      <c r="I239" s="250"/>
      <c r="J239" s="250"/>
      <c r="K239" s="250"/>
      <c r="L239" s="250"/>
      <c r="M239" s="250"/>
      <c r="N239" s="250"/>
      <c r="O239" s="250"/>
      <c r="P239" s="250"/>
      <c r="Q239" s="250"/>
      <c r="R239" s="250"/>
      <c r="S239" s="250"/>
      <c r="T239" s="250"/>
      <c r="U239" s="250"/>
      <c r="V239" s="250"/>
    </row>
    <row r="240" spans="1:22" ht="12.75" customHeight="1" x14ac:dyDescent="0.25">
      <c r="A240" s="257"/>
      <c r="B240" s="53"/>
      <c r="C240" s="250"/>
      <c r="D240" s="250"/>
      <c r="E240" s="250"/>
      <c r="F240" s="250"/>
      <c r="G240" s="250"/>
      <c r="H240" s="250"/>
      <c r="I240" s="250"/>
      <c r="J240" s="250"/>
      <c r="K240" s="250"/>
      <c r="L240" s="250"/>
      <c r="M240" s="250"/>
      <c r="N240" s="250"/>
      <c r="O240" s="250"/>
      <c r="P240" s="250"/>
      <c r="Q240" s="250"/>
      <c r="R240" s="250"/>
      <c r="S240" s="250"/>
      <c r="T240" s="250"/>
      <c r="U240" s="250"/>
      <c r="V240" s="250"/>
    </row>
    <row r="241" spans="1:22" ht="12.75" customHeight="1" x14ac:dyDescent="0.25">
      <c r="A241" s="257"/>
      <c r="B241" s="53"/>
      <c r="C241" s="250"/>
      <c r="D241" s="250"/>
      <c r="E241" s="250"/>
      <c r="F241" s="250"/>
      <c r="G241" s="250"/>
      <c r="H241" s="250"/>
      <c r="I241" s="250"/>
      <c r="J241" s="250"/>
      <c r="K241" s="250"/>
      <c r="L241" s="250"/>
      <c r="M241" s="250"/>
      <c r="N241" s="250"/>
      <c r="O241" s="250"/>
      <c r="P241" s="250"/>
      <c r="Q241" s="250"/>
      <c r="R241" s="250"/>
      <c r="S241" s="250"/>
      <c r="T241" s="250"/>
      <c r="U241" s="250"/>
      <c r="V241" s="250"/>
    </row>
    <row r="242" spans="1:22" ht="12.75" customHeight="1" x14ac:dyDescent="0.25">
      <c r="A242" s="257"/>
      <c r="B242" s="53"/>
      <c r="C242" s="250"/>
      <c r="D242" s="250"/>
      <c r="E242" s="250"/>
      <c r="F242" s="250"/>
      <c r="G242" s="250"/>
      <c r="H242" s="250"/>
      <c r="I242" s="250"/>
      <c r="J242" s="250"/>
      <c r="K242" s="250"/>
      <c r="L242" s="250"/>
      <c r="M242" s="250"/>
      <c r="N242" s="250"/>
      <c r="O242" s="250"/>
      <c r="P242" s="250"/>
      <c r="Q242" s="250"/>
      <c r="R242" s="250"/>
      <c r="S242" s="250"/>
      <c r="T242" s="250"/>
      <c r="U242" s="250"/>
      <c r="V242" s="250"/>
    </row>
    <row r="243" spans="1:22" ht="12.75" customHeight="1" x14ac:dyDescent="0.25">
      <c r="A243" s="257"/>
      <c r="B243" s="53"/>
      <c r="C243" s="250"/>
      <c r="D243" s="250"/>
      <c r="E243" s="250"/>
      <c r="F243" s="250"/>
      <c r="G243" s="250"/>
      <c r="H243" s="250"/>
      <c r="I243" s="250"/>
      <c r="J243" s="250"/>
      <c r="K243" s="250"/>
      <c r="L243" s="250"/>
      <c r="M243" s="250"/>
      <c r="N243" s="250"/>
      <c r="O243" s="250"/>
      <c r="P243" s="250"/>
      <c r="Q243" s="250"/>
      <c r="R243" s="250"/>
      <c r="S243" s="250"/>
      <c r="T243" s="250"/>
      <c r="U243" s="250"/>
      <c r="V243" s="250"/>
    </row>
    <row r="244" spans="1:22" ht="12.75" customHeight="1" x14ac:dyDescent="0.25">
      <c r="A244" s="257"/>
      <c r="B244" s="53"/>
      <c r="C244" s="250"/>
      <c r="D244" s="250"/>
      <c r="E244" s="250"/>
      <c r="F244" s="250"/>
      <c r="G244" s="250"/>
      <c r="H244" s="250"/>
      <c r="I244" s="250"/>
      <c r="J244" s="250"/>
      <c r="K244" s="250"/>
      <c r="L244" s="250"/>
      <c r="M244" s="250"/>
      <c r="N244" s="250"/>
      <c r="O244" s="250"/>
      <c r="P244" s="250"/>
      <c r="Q244" s="250"/>
      <c r="R244" s="250"/>
      <c r="S244" s="250"/>
      <c r="T244" s="250"/>
      <c r="U244" s="250"/>
      <c r="V244" s="250"/>
    </row>
    <row r="245" spans="1:22" ht="12.75" customHeight="1" x14ac:dyDescent="0.25">
      <c r="A245" s="257"/>
      <c r="B245" s="53"/>
      <c r="C245" s="250"/>
      <c r="D245" s="250"/>
      <c r="E245" s="250"/>
      <c r="F245" s="250"/>
      <c r="G245" s="250"/>
      <c r="H245" s="250"/>
      <c r="I245" s="250"/>
      <c r="J245" s="250"/>
      <c r="K245" s="250"/>
      <c r="L245" s="250"/>
      <c r="M245" s="250"/>
      <c r="N245" s="250"/>
      <c r="O245" s="250"/>
      <c r="P245" s="250"/>
      <c r="Q245" s="250"/>
      <c r="R245" s="250"/>
      <c r="S245" s="250"/>
      <c r="T245" s="250"/>
      <c r="U245" s="250"/>
      <c r="V245" s="250"/>
    </row>
    <row r="246" spans="1:22" ht="12.75" customHeight="1" x14ac:dyDescent="0.25">
      <c r="A246" s="257"/>
      <c r="B246" s="53"/>
      <c r="C246" s="250"/>
      <c r="D246" s="250"/>
      <c r="E246" s="250"/>
      <c r="F246" s="250"/>
      <c r="G246" s="250"/>
      <c r="H246" s="250"/>
      <c r="I246" s="250"/>
      <c r="J246" s="250"/>
      <c r="K246" s="250"/>
      <c r="L246" s="250"/>
      <c r="M246" s="250"/>
      <c r="N246" s="250"/>
      <c r="O246" s="250"/>
      <c r="P246" s="250"/>
      <c r="Q246" s="250"/>
      <c r="R246" s="250"/>
      <c r="S246" s="250"/>
      <c r="T246" s="250"/>
      <c r="U246" s="250"/>
      <c r="V246" s="250"/>
    </row>
    <row r="247" spans="1:22" ht="12.75" customHeight="1" x14ac:dyDescent="0.25">
      <c r="A247" s="257"/>
      <c r="B247" s="53"/>
      <c r="C247" s="250"/>
      <c r="D247" s="250"/>
      <c r="E247" s="250"/>
      <c r="F247" s="250"/>
      <c r="G247" s="250"/>
      <c r="H247" s="250"/>
      <c r="I247" s="250"/>
      <c r="J247" s="250"/>
      <c r="K247" s="250"/>
      <c r="L247" s="250"/>
      <c r="M247" s="250"/>
      <c r="N247" s="250"/>
      <c r="O247" s="250"/>
      <c r="P247" s="250"/>
      <c r="Q247" s="250"/>
      <c r="R247" s="250"/>
      <c r="S247" s="250"/>
      <c r="T247" s="250"/>
      <c r="U247" s="250"/>
      <c r="V247" s="250"/>
    </row>
    <row r="248" spans="1:22" ht="12.75" customHeight="1" x14ac:dyDescent="0.25">
      <c r="A248" s="257"/>
      <c r="B248" s="53"/>
      <c r="C248" s="250"/>
      <c r="D248" s="250"/>
      <c r="E248" s="250"/>
      <c r="F248" s="250"/>
      <c r="G248" s="250"/>
      <c r="H248" s="250"/>
      <c r="I248" s="250"/>
      <c r="J248" s="250"/>
      <c r="K248" s="250"/>
      <c r="L248" s="250"/>
      <c r="M248" s="250"/>
      <c r="N248" s="250"/>
      <c r="O248" s="250"/>
      <c r="P248" s="250"/>
      <c r="Q248" s="250"/>
      <c r="R248" s="250"/>
      <c r="S248" s="250"/>
      <c r="T248" s="250"/>
      <c r="U248" s="250"/>
      <c r="V248" s="250"/>
    </row>
    <row r="249" spans="1:22" ht="12.75" customHeight="1" x14ac:dyDescent="0.25">
      <c r="A249" s="257"/>
      <c r="B249" s="53"/>
      <c r="C249" s="250"/>
      <c r="D249" s="250"/>
      <c r="E249" s="250"/>
      <c r="F249" s="250"/>
      <c r="G249" s="250"/>
      <c r="H249" s="250"/>
      <c r="I249" s="250"/>
      <c r="J249" s="250"/>
      <c r="K249" s="250"/>
      <c r="L249" s="250"/>
      <c r="M249" s="250"/>
      <c r="N249" s="250"/>
      <c r="O249" s="250"/>
      <c r="P249" s="250"/>
      <c r="Q249" s="250"/>
      <c r="R249" s="250"/>
      <c r="S249" s="250"/>
      <c r="T249" s="250"/>
      <c r="U249" s="250"/>
      <c r="V249" s="250"/>
    </row>
    <row r="250" spans="1:22" ht="12.75" customHeight="1" x14ac:dyDescent="0.25">
      <c r="A250" s="257"/>
      <c r="B250" s="53"/>
      <c r="C250" s="250"/>
      <c r="D250" s="250"/>
      <c r="E250" s="250"/>
      <c r="F250" s="250"/>
      <c r="G250" s="250"/>
      <c r="H250" s="250"/>
      <c r="I250" s="250"/>
      <c r="J250" s="250"/>
      <c r="K250" s="250"/>
      <c r="L250" s="250"/>
      <c r="M250" s="250"/>
      <c r="N250" s="250"/>
      <c r="O250" s="250"/>
      <c r="P250" s="250"/>
      <c r="Q250" s="250"/>
      <c r="R250" s="250"/>
      <c r="S250" s="250"/>
      <c r="T250" s="250"/>
      <c r="U250" s="250"/>
      <c r="V250" s="250"/>
    </row>
    <row r="251" spans="1:22" ht="12.75" customHeight="1" x14ac:dyDescent="0.25">
      <c r="A251" s="257"/>
      <c r="B251" s="53"/>
      <c r="C251" s="250"/>
      <c r="D251" s="250"/>
      <c r="E251" s="250"/>
      <c r="F251" s="250"/>
      <c r="G251" s="250"/>
      <c r="H251" s="250"/>
      <c r="I251" s="250"/>
      <c r="J251" s="250"/>
      <c r="K251" s="250"/>
      <c r="L251" s="250"/>
      <c r="M251" s="250"/>
      <c r="N251" s="250"/>
      <c r="O251" s="250"/>
      <c r="P251" s="250"/>
      <c r="Q251" s="250"/>
      <c r="R251" s="250"/>
      <c r="S251" s="250"/>
      <c r="T251" s="250"/>
      <c r="U251" s="250"/>
      <c r="V251" s="250"/>
    </row>
    <row r="252" spans="1:22" ht="12.75" customHeight="1" x14ac:dyDescent="0.25">
      <c r="A252" s="257"/>
      <c r="B252" s="53"/>
      <c r="C252" s="250"/>
      <c r="D252" s="250"/>
      <c r="E252" s="250"/>
      <c r="F252" s="250"/>
      <c r="G252" s="250"/>
      <c r="H252" s="250"/>
      <c r="I252" s="250"/>
      <c r="J252" s="250"/>
      <c r="K252" s="250"/>
      <c r="L252" s="250"/>
      <c r="M252" s="250"/>
      <c r="N252" s="250"/>
      <c r="O252" s="250"/>
      <c r="P252" s="250"/>
      <c r="Q252" s="250"/>
      <c r="R252" s="250"/>
      <c r="S252" s="250"/>
      <c r="T252" s="250"/>
      <c r="U252" s="250"/>
      <c r="V252" s="250"/>
    </row>
    <row r="253" spans="1:22" ht="15.75" customHeight="1" x14ac:dyDescent="0.25"/>
    <row r="254" spans="1:22" ht="15.75" customHeight="1" x14ac:dyDescent="0.25"/>
    <row r="255" spans="1:22" ht="15.75" customHeight="1" x14ac:dyDescent="0.25"/>
    <row r="256" spans="1:22"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
    <mergeCell ref="A27:B27"/>
    <mergeCell ref="A28:B28"/>
    <mergeCell ref="A29:B29"/>
    <mergeCell ref="A30:B30"/>
    <mergeCell ref="A1:B2"/>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B9CA"/>
  </sheetPr>
  <dimension ref="A1:P1000"/>
  <sheetViews>
    <sheetView showGridLines="0" workbookViewId="0"/>
  </sheetViews>
  <sheetFormatPr baseColWidth="10" defaultColWidth="14.42578125" defaultRowHeight="15" customHeight="1" x14ac:dyDescent="0.25"/>
  <cols>
    <col min="1" max="1" width="45.85546875" customWidth="1"/>
    <col min="2" max="2" width="15.42578125" customWidth="1"/>
    <col min="3" max="3" width="13.42578125" customWidth="1"/>
    <col min="4" max="4" width="12" customWidth="1"/>
    <col min="5" max="16" width="10.85546875" customWidth="1"/>
  </cols>
  <sheetData>
    <row r="1" spans="1:16" ht="17.25" customHeight="1" x14ac:dyDescent="0.25">
      <c r="A1" s="528" t="s">
        <v>288</v>
      </c>
      <c r="B1" s="454"/>
      <c r="C1" s="454"/>
      <c r="D1" s="454"/>
      <c r="E1" s="454"/>
      <c r="F1" s="454"/>
      <c r="G1" s="402"/>
      <c r="H1" s="402"/>
      <c r="I1" s="402"/>
      <c r="J1" s="402"/>
      <c r="K1" s="402"/>
      <c r="L1" s="402"/>
      <c r="M1" s="402"/>
      <c r="N1" s="402"/>
      <c r="O1" s="402"/>
      <c r="P1" s="402"/>
    </row>
    <row r="2" spans="1:16" ht="12.75" customHeight="1" x14ac:dyDescent="0.25">
      <c r="A2" s="678" t="s">
        <v>11</v>
      </c>
      <c r="B2" s="454"/>
      <c r="C2" s="454"/>
      <c r="D2" s="454"/>
      <c r="E2" s="454"/>
      <c r="F2" s="454"/>
      <c r="G2" s="402"/>
      <c r="H2" s="402"/>
      <c r="I2" s="402"/>
      <c r="J2" s="402"/>
      <c r="K2" s="402"/>
      <c r="L2" s="402"/>
      <c r="M2" s="402"/>
      <c r="N2" s="402"/>
      <c r="O2" s="402"/>
      <c r="P2" s="402"/>
    </row>
    <row r="3" spans="1:16" ht="12.75" customHeight="1" x14ac:dyDescent="0.25">
      <c r="A3" s="528" t="s">
        <v>18</v>
      </c>
      <c r="B3" s="454"/>
      <c r="C3" s="454"/>
      <c r="D3" s="454"/>
      <c r="E3" s="454"/>
      <c r="F3" s="454"/>
      <c r="G3" s="402"/>
      <c r="H3" s="402"/>
      <c r="I3" s="402"/>
      <c r="J3" s="402"/>
      <c r="K3" s="402"/>
      <c r="L3" s="402"/>
      <c r="M3" s="402"/>
      <c r="N3" s="402"/>
      <c r="O3" s="402"/>
      <c r="P3" s="402"/>
    </row>
    <row r="4" spans="1:16" ht="12.75" customHeight="1" x14ac:dyDescent="0.25">
      <c r="A4" s="190"/>
      <c r="B4" s="404"/>
      <c r="C4" s="404"/>
      <c r="D4" s="405"/>
      <c r="E4" s="405"/>
      <c r="F4" s="405"/>
      <c r="G4" s="402"/>
      <c r="H4" s="402"/>
      <c r="I4" s="402"/>
      <c r="J4" s="402"/>
      <c r="K4" s="402"/>
      <c r="L4" s="402"/>
      <c r="M4" s="402"/>
      <c r="N4" s="402"/>
      <c r="O4" s="402"/>
      <c r="P4" s="402"/>
    </row>
    <row r="5" spans="1:16" ht="12.75" customHeight="1" x14ac:dyDescent="0.25">
      <c r="A5" s="528" t="s">
        <v>27</v>
      </c>
      <c r="B5" s="454"/>
      <c r="C5" s="454"/>
      <c r="D5" s="454"/>
      <c r="E5" s="454"/>
      <c r="F5" s="454"/>
      <c r="G5" s="402"/>
      <c r="H5" s="402"/>
      <c r="I5" s="402"/>
      <c r="J5" s="402"/>
      <c r="K5" s="402"/>
      <c r="L5" s="402"/>
      <c r="M5" s="402"/>
      <c r="N5" s="402"/>
      <c r="O5" s="402"/>
      <c r="P5" s="402"/>
    </row>
    <row r="6" spans="1:16" ht="12.75" customHeight="1" x14ac:dyDescent="0.25">
      <c r="A6" s="190"/>
      <c r="B6" s="96"/>
      <c r="C6" s="96"/>
      <c r="D6" s="405"/>
      <c r="E6" s="405"/>
      <c r="F6" s="405"/>
      <c r="G6" s="402"/>
      <c r="H6" s="402"/>
      <c r="I6" s="402"/>
      <c r="J6" s="402"/>
      <c r="K6" s="402"/>
      <c r="L6" s="402"/>
      <c r="M6" s="402"/>
      <c r="N6" s="402"/>
      <c r="O6" s="402"/>
      <c r="P6" s="402"/>
    </row>
    <row r="7" spans="1:16" ht="39.75" customHeight="1" x14ac:dyDescent="0.25">
      <c r="A7" s="683" t="s">
        <v>1416</v>
      </c>
      <c r="B7" s="448"/>
      <c r="C7" s="448"/>
      <c r="D7" s="448"/>
      <c r="E7" s="448"/>
      <c r="F7" s="448"/>
      <c r="G7" s="402"/>
      <c r="H7" s="402"/>
      <c r="I7" s="402"/>
      <c r="J7" s="402"/>
      <c r="K7" s="402"/>
      <c r="L7" s="402"/>
      <c r="M7" s="402"/>
      <c r="N7" s="402"/>
      <c r="O7" s="402"/>
      <c r="P7" s="402"/>
    </row>
    <row r="8" spans="1:16" ht="13.5" customHeight="1" x14ac:dyDescent="0.25">
      <c r="A8" s="402"/>
      <c r="B8" s="402"/>
      <c r="C8" s="402"/>
      <c r="D8" s="402"/>
      <c r="E8" s="402"/>
      <c r="F8" s="402"/>
      <c r="G8" s="402"/>
      <c r="H8" s="402"/>
      <c r="I8" s="402"/>
      <c r="J8" s="402"/>
      <c r="K8" s="402"/>
      <c r="L8" s="402"/>
      <c r="M8" s="402"/>
      <c r="N8" s="402"/>
      <c r="O8" s="402"/>
      <c r="P8" s="402"/>
    </row>
    <row r="9" spans="1:16" ht="15" customHeight="1" x14ac:dyDescent="0.25">
      <c r="A9" s="680" t="s">
        <v>1417</v>
      </c>
      <c r="B9" s="677" t="s">
        <v>1418</v>
      </c>
      <c r="C9" s="458"/>
      <c r="D9" s="458"/>
      <c r="E9" s="459"/>
      <c r="F9" s="407"/>
      <c r="G9" s="402"/>
      <c r="H9" s="402"/>
      <c r="I9" s="402"/>
      <c r="J9" s="402"/>
      <c r="K9" s="402"/>
      <c r="L9" s="402"/>
      <c r="M9" s="402"/>
      <c r="N9" s="402"/>
      <c r="O9" s="402"/>
      <c r="P9" s="402"/>
    </row>
    <row r="10" spans="1:16" ht="21.75" customHeight="1" x14ac:dyDescent="0.25">
      <c r="A10" s="462"/>
      <c r="B10" s="679" t="s">
        <v>1419</v>
      </c>
      <c r="C10" s="677" t="s">
        <v>1420</v>
      </c>
      <c r="D10" s="458"/>
      <c r="E10" s="459"/>
      <c r="F10" s="679" t="s">
        <v>1421</v>
      </c>
      <c r="G10" s="402"/>
      <c r="H10" s="402"/>
      <c r="I10" s="402"/>
      <c r="J10" s="402"/>
      <c r="K10" s="402"/>
      <c r="L10" s="402"/>
      <c r="M10" s="402"/>
      <c r="N10" s="402"/>
      <c r="O10" s="402"/>
      <c r="P10" s="402"/>
    </row>
    <row r="11" spans="1:16" ht="34.5" customHeight="1" x14ac:dyDescent="0.25">
      <c r="A11" s="463"/>
      <c r="B11" s="463"/>
      <c r="C11" s="408" t="s">
        <v>1184</v>
      </c>
      <c r="D11" s="408" t="s">
        <v>1192</v>
      </c>
      <c r="E11" s="408" t="s">
        <v>1422</v>
      </c>
      <c r="F11" s="463"/>
      <c r="G11" s="402"/>
      <c r="H11" s="402"/>
      <c r="I11" s="402"/>
      <c r="J11" s="402"/>
      <c r="K11" s="402"/>
      <c r="L11" s="402"/>
      <c r="M11" s="402"/>
      <c r="N11" s="402"/>
      <c r="O11" s="402"/>
      <c r="P11" s="402"/>
    </row>
    <row r="12" spans="1:16" ht="16.5" customHeight="1" x14ac:dyDescent="0.25">
      <c r="A12" s="409" t="s">
        <v>448</v>
      </c>
      <c r="B12" s="410" t="s">
        <v>1423</v>
      </c>
      <c r="C12" s="410" t="s">
        <v>1424</v>
      </c>
      <c r="D12" s="410" t="s">
        <v>1424</v>
      </c>
      <c r="E12" s="410" t="s">
        <v>1424</v>
      </c>
      <c r="F12" s="410" t="s">
        <v>1424</v>
      </c>
      <c r="G12" s="402"/>
      <c r="H12" s="402"/>
      <c r="I12" s="402"/>
      <c r="J12" s="402"/>
      <c r="K12" s="402"/>
      <c r="L12" s="402"/>
      <c r="M12" s="402"/>
      <c r="N12" s="402"/>
      <c r="O12" s="402"/>
      <c r="P12" s="402"/>
    </row>
    <row r="13" spans="1:16" ht="12.75" customHeight="1" x14ac:dyDescent="0.25">
      <c r="A13" s="411" t="s">
        <v>1426</v>
      </c>
      <c r="B13" s="410" t="s">
        <v>1423</v>
      </c>
      <c r="C13" s="410" t="s">
        <v>1424</v>
      </c>
      <c r="D13" s="410" t="s">
        <v>1424</v>
      </c>
      <c r="E13" s="410" t="s">
        <v>1424</v>
      </c>
      <c r="F13" s="410" t="s">
        <v>1424</v>
      </c>
      <c r="G13" s="402"/>
      <c r="H13" s="402"/>
      <c r="I13" s="402"/>
      <c r="J13" s="402"/>
      <c r="K13" s="402"/>
      <c r="L13" s="402"/>
      <c r="M13" s="402"/>
      <c r="N13" s="402"/>
      <c r="O13" s="402"/>
      <c r="P13" s="402"/>
    </row>
    <row r="14" spans="1:16" ht="12.75" customHeight="1" x14ac:dyDescent="0.25">
      <c r="A14" s="409" t="s">
        <v>1427</v>
      </c>
      <c r="B14" s="410" t="s">
        <v>1423</v>
      </c>
      <c r="C14" s="410" t="s">
        <v>1424</v>
      </c>
      <c r="D14" s="410" t="s">
        <v>1424</v>
      </c>
      <c r="E14" s="410" t="s">
        <v>1424</v>
      </c>
      <c r="F14" s="410" t="s">
        <v>1424</v>
      </c>
      <c r="G14" s="402"/>
      <c r="H14" s="402"/>
      <c r="I14" s="402"/>
      <c r="J14" s="402"/>
      <c r="K14" s="402"/>
      <c r="L14" s="402"/>
      <c r="M14" s="402"/>
      <c r="N14" s="402"/>
      <c r="O14" s="402"/>
      <c r="P14" s="402"/>
    </row>
    <row r="15" spans="1:16" ht="12.75" customHeight="1" x14ac:dyDescent="0.25">
      <c r="A15" s="409" t="s">
        <v>394</v>
      </c>
      <c r="B15" s="410" t="s">
        <v>1423</v>
      </c>
      <c r="C15" s="410" t="s">
        <v>1424</v>
      </c>
      <c r="D15" s="410" t="s">
        <v>1424</v>
      </c>
      <c r="E15" s="410" t="s">
        <v>1424</v>
      </c>
      <c r="F15" s="410" t="s">
        <v>1424</v>
      </c>
      <c r="G15" s="402"/>
      <c r="H15" s="402"/>
      <c r="I15" s="402"/>
      <c r="J15" s="402"/>
      <c r="K15" s="402"/>
      <c r="L15" s="402"/>
      <c r="M15" s="402"/>
      <c r="N15" s="402"/>
      <c r="O15" s="402"/>
      <c r="P15" s="402"/>
    </row>
    <row r="16" spans="1:16" ht="12.75" customHeight="1" x14ac:dyDescent="0.25">
      <c r="A16" s="409" t="s">
        <v>401</v>
      </c>
      <c r="B16" s="410" t="s">
        <v>1423</v>
      </c>
      <c r="C16" s="410" t="s">
        <v>1423</v>
      </c>
      <c r="D16" s="410" t="s">
        <v>1423</v>
      </c>
      <c r="E16" s="410" t="s">
        <v>1423</v>
      </c>
      <c r="F16" s="410" t="s">
        <v>1423</v>
      </c>
      <c r="G16" s="402"/>
      <c r="H16" s="402"/>
      <c r="I16" s="402"/>
      <c r="J16" s="402"/>
      <c r="K16" s="402"/>
      <c r="L16" s="402"/>
      <c r="M16" s="402"/>
      <c r="N16" s="402"/>
      <c r="O16" s="402"/>
      <c r="P16" s="402"/>
    </row>
    <row r="17" spans="1:16" ht="12.75" customHeight="1" x14ac:dyDescent="0.25">
      <c r="A17" s="409" t="s">
        <v>409</v>
      </c>
      <c r="B17" s="410" t="s">
        <v>1423</v>
      </c>
      <c r="C17" s="410" t="s">
        <v>1423</v>
      </c>
      <c r="D17" s="410" t="s">
        <v>1428</v>
      </c>
      <c r="E17" s="410" t="s">
        <v>1428</v>
      </c>
      <c r="F17" s="410" t="s">
        <v>1428</v>
      </c>
      <c r="G17" s="402"/>
      <c r="H17" s="402"/>
      <c r="I17" s="402"/>
      <c r="J17" s="402"/>
      <c r="K17" s="402"/>
      <c r="L17" s="402"/>
      <c r="M17" s="402"/>
      <c r="N17" s="402"/>
      <c r="O17" s="402"/>
      <c r="P17" s="402"/>
    </row>
    <row r="18" spans="1:16" ht="12.75" customHeight="1" x14ac:dyDescent="0.25">
      <c r="A18" s="411" t="s">
        <v>425</v>
      </c>
      <c r="B18" s="410" t="s">
        <v>1428</v>
      </c>
      <c r="C18" s="410" t="s">
        <v>1423</v>
      </c>
      <c r="D18" s="410" t="s">
        <v>1428</v>
      </c>
      <c r="E18" s="410" t="s">
        <v>1428</v>
      </c>
      <c r="F18" s="410" t="s">
        <v>1428</v>
      </c>
      <c r="G18" s="402"/>
      <c r="H18" s="402"/>
      <c r="I18" s="402"/>
      <c r="J18" s="402"/>
      <c r="K18" s="402"/>
      <c r="L18" s="402"/>
      <c r="M18" s="402"/>
      <c r="N18" s="402"/>
      <c r="O18" s="402"/>
      <c r="P18" s="402"/>
    </row>
    <row r="19" spans="1:16" x14ac:dyDescent="0.25">
      <c r="A19" s="411" t="s">
        <v>448</v>
      </c>
      <c r="B19" s="410" t="s">
        <v>1424</v>
      </c>
      <c r="C19" s="410" t="s">
        <v>1423</v>
      </c>
      <c r="D19" s="410" t="s">
        <v>1423</v>
      </c>
      <c r="E19" s="410" t="s">
        <v>1423</v>
      </c>
      <c r="F19" s="410" t="s">
        <v>1423</v>
      </c>
      <c r="G19" s="402"/>
      <c r="H19" s="402"/>
      <c r="I19" s="402"/>
      <c r="J19" s="402"/>
      <c r="K19" s="402"/>
      <c r="L19" s="402"/>
      <c r="M19" s="402"/>
      <c r="N19" s="402"/>
      <c r="O19" s="402"/>
      <c r="P19" s="402"/>
    </row>
    <row r="20" spans="1:16" ht="63" customHeight="1" x14ac:dyDescent="0.25">
      <c r="A20" s="411" t="s">
        <v>486</v>
      </c>
      <c r="B20" s="410" t="s">
        <v>1423</v>
      </c>
      <c r="C20" s="410" t="s">
        <v>1423</v>
      </c>
      <c r="D20" s="410" t="s">
        <v>1423</v>
      </c>
      <c r="E20" s="410" t="s">
        <v>1423</v>
      </c>
      <c r="F20" s="410" t="s">
        <v>1423</v>
      </c>
      <c r="G20" s="402"/>
      <c r="H20" s="402"/>
      <c r="I20" s="402"/>
      <c r="J20" s="402"/>
      <c r="K20" s="402"/>
      <c r="L20" s="402"/>
      <c r="M20" s="402"/>
      <c r="N20" s="402"/>
      <c r="O20" s="402"/>
      <c r="P20" s="402"/>
    </row>
    <row r="21" spans="1:16" ht="15.75" customHeight="1" x14ac:dyDescent="0.25">
      <c r="A21" s="409" t="s">
        <v>516</v>
      </c>
      <c r="B21" s="410" t="s">
        <v>1428</v>
      </c>
      <c r="C21" s="410" t="s">
        <v>1424</v>
      </c>
      <c r="D21" s="410" t="s">
        <v>1423</v>
      </c>
      <c r="E21" s="410" t="s">
        <v>1428</v>
      </c>
      <c r="F21" s="410" t="s">
        <v>1428</v>
      </c>
      <c r="G21" s="402"/>
      <c r="H21" s="402"/>
      <c r="I21" s="402"/>
      <c r="J21" s="402"/>
      <c r="K21" s="402"/>
      <c r="L21" s="402"/>
      <c r="M21" s="402"/>
      <c r="N21" s="402"/>
      <c r="O21" s="402"/>
      <c r="P21" s="402"/>
    </row>
    <row r="22" spans="1:16" ht="30.75" customHeight="1" x14ac:dyDescent="0.25">
      <c r="A22" s="409" t="s">
        <v>549</v>
      </c>
      <c r="B22" s="410" t="s">
        <v>1428</v>
      </c>
      <c r="C22" s="410" t="s">
        <v>1423</v>
      </c>
      <c r="D22" s="410" t="s">
        <v>1428</v>
      </c>
      <c r="E22" s="410" t="s">
        <v>1428</v>
      </c>
      <c r="F22" s="410" t="s">
        <v>1424</v>
      </c>
      <c r="G22" s="402"/>
      <c r="H22" s="402"/>
      <c r="I22" s="402"/>
      <c r="J22" s="402"/>
      <c r="K22" s="402"/>
      <c r="L22" s="402"/>
      <c r="M22" s="402"/>
      <c r="N22" s="402"/>
      <c r="O22" s="402"/>
      <c r="P22" s="402"/>
    </row>
    <row r="23" spans="1:16" ht="12.75" customHeight="1" x14ac:dyDescent="0.25">
      <c r="A23" s="409" t="s">
        <v>581</v>
      </c>
      <c r="B23" s="410" t="s">
        <v>1428</v>
      </c>
      <c r="C23" s="410" t="s">
        <v>1423</v>
      </c>
      <c r="D23" s="410" t="s">
        <v>1423</v>
      </c>
      <c r="E23" s="410" t="s">
        <v>1428</v>
      </c>
      <c r="F23" s="410" t="s">
        <v>1428</v>
      </c>
      <c r="G23" s="402"/>
      <c r="H23" s="402"/>
      <c r="I23" s="402"/>
      <c r="J23" s="402"/>
      <c r="K23" s="402"/>
      <c r="L23" s="402"/>
      <c r="M23" s="402"/>
      <c r="N23" s="402"/>
      <c r="O23" s="402"/>
      <c r="P23" s="402"/>
    </row>
    <row r="24" spans="1:16" ht="12.75" customHeight="1" x14ac:dyDescent="0.25">
      <c r="A24" s="409" t="s">
        <v>615</v>
      </c>
      <c r="B24" s="410" t="s">
        <v>1423</v>
      </c>
      <c r="C24" s="410" t="s">
        <v>1423</v>
      </c>
      <c r="D24" s="410" t="s">
        <v>1424</v>
      </c>
      <c r="E24" s="410" t="s">
        <v>1424</v>
      </c>
      <c r="F24" s="410" t="s">
        <v>1424</v>
      </c>
      <c r="G24" s="402"/>
      <c r="H24" s="402"/>
      <c r="I24" s="402"/>
      <c r="J24" s="402"/>
      <c r="K24" s="402"/>
      <c r="L24" s="402"/>
      <c r="M24" s="402"/>
      <c r="N24" s="402"/>
      <c r="O24" s="402"/>
      <c r="P24" s="402"/>
    </row>
    <row r="25" spans="1:16" ht="27" customHeight="1" x14ac:dyDescent="0.25">
      <c r="A25" s="409" t="s">
        <v>643</v>
      </c>
      <c r="B25" s="410" t="s">
        <v>1423</v>
      </c>
      <c r="C25" s="410" t="s">
        <v>1423</v>
      </c>
      <c r="D25" s="410" t="s">
        <v>1423</v>
      </c>
      <c r="E25" s="410" t="s">
        <v>1428</v>
      </c>
      <c r="F25" s="410" t="s">
        <v>1428</v>
      </c>
      <c r="G25" s="402"/>
      <c r="H25" s="402"/>
      <c r="I25" s="402"/>
      <c r="J25" s="402"/>
      <c r="K25" s="402"/>
      <c r="L25" s="402"/>
      <c r="M25" s="402"/>
      <c r="N25" s="402"/>
      <c r="O25" s="402"/>
      <c r="P25" s="402"/>
    </row>
    <row r="26" spans="1:16" ht="30.75" customHeight="1" x14ac:dyDescent="0.25">
      <c r="A26" s="409" t="s">
        <v>670</v>
      </c>
      <c r="B26" s="410" t="s">
        <v>1423</v>
      </c>
      <c r="C26" s="410" t="s">
        <v>1430</v>
      </c>
      <c r="D26" s="410" t="s">
        <v>1423</v>
      </c>
      <c r="E26" s="410" t="s">
        <v>1423</v>
      </c>
      <c r="F26" s="410" t="s">
        <v>1428</v>
      </c>
      <c r="G26" s="402"/>
      <c r="H26" s="402"/>
      <c r="I26" s="402"/>
      <c r="J26" s="402"/>
      <c r="K26" s="402"/>
      <c r="L26" s="402"/>
      <c r="M26" s="402"/>
      <c r="N26" s="402"/>
      <c r="O26" s="402"/>
      <c r="P26" s="402"/>
    </row>
    <row r="27" spans="1:16" ht="31.5" customHeight="1" x14ac:dyDescent="0.25">
      <c r="A27" s="681" t="s">
        <v>1431</v>
      </c>
      <c r="B27" s="458"/>
      <c r="C27" s="458"/>
      <c r="D27" s="458"/>
      <c r="E27" s="458"/>
      <c r="F27" s="459"/>
      <c r="G27" s="402"/>
      <c r="H27" s="402"/>
      <c r="I27" s="402"/>
      <c r="J27" s="402"/>
      <c r="K27" s="402"/>
      <c r="L27" s="402"/>
      <c r="M27" s="402"/>
      <c r="N27" s="402"/>
      <c r="O27" s="402"/>
      <c r="P27" s="402"/>
    </row>
    <row r="28" spans="1:16" ht="12.75" customHeight="1" x14ac:dyDescent="0.25">
      <c r="A28" s="402"/>
      <c r="B28" s="402"/>
      <c r="C28" s="402"/>
      <c r="D28" s="402"/>
      <c r="E28" s="402"/>
      <c r="F28" s="402"/>
      <c r="G28" s="402"/>
      <c r="H28" s="402"/>
      <c r="I28" s="402"/>
      <c r="J28" s="402"/>
      <c r="K28" s="402"/>
      <c r="L28" s="402"/>
      <c r="M28" s="402"/>
      <c r="N28" s="402"/>
      <c r="O28" s="402"/>
      <c r="P28" s="402"/>
    </row>
    <row r="29" spans="1:16" ht="12.75" customHeight="1" x14ac:dyDescent="0.25">
      <c r="A29" s="414" t="s">
        <v>1433</v>
      </c>
      <c r="B29" s="402"/>
      <c r="C29" s="402"/>
      <c r="D29" s="402"/>
      <c r="E29" s="402"/>
      <c r="F29" s="402"/>
      <c r="G29" s="402"/>
      <c r="H29" s="402"/>
      <c r="I29" s="402"/>
      <c r="J29" s="402"/>
      <c r="K29" s="402"/>
      <c r="L29" s="402"/>
      <c r="M29" s="402"/>
      <c r="N29" s="402"/>
      <c r="O29" s="402"/>
      <c r="P29" s="402"/>
    </row>
    <row r="30" spans="1:16" ht="12.75" customHeight="1" x14ac:dyDescent="0.25">
      <c r="A30" s="417" t="s">
        <v>1434</v>
      </c>
      <c r="B30" s="402"/>
      <c r="C30" s="402"/>
      <c r="D30" s="402"/>
      <c r="E30" s="402"/>
      <c r="F30" s="402"/>
      <c r="G30" s="402"/>
      <c r="H30" s="402"/>
      <c r="I30" s="402"/>
      <c r="J30" s="402"/>
      <c r="K30" s="402"/>
      <c r="L30" s="402"/>
      <c r="M30" s="402"/>
      <c r="N30" s="402"/>
      <c r="O30" s="402"/>
      <c r="P30" s="402"/>
    </row>
    <row r="31" spans="1:16" ht="12.75" customHeight="1" x14ac:dyDescent="0.25">
      <c r="A31" s="421" t="s">
        <v>1435</v>
      </c>
      <c r="B31" s="402"/>
      <c r="C31" s="402"/>
      <c r="D31" s="402"/>
      <c r="E31" s="402"/>
      <c r="F31" s="402"/>
      <c r="G31" s="402"/>
      <c r="H31" s="402"/>
      <c r="I31" s="402"/>
      <c r="J31" s="402"/>
      <c r="K31" s="402"/>
      <c r="L31" s="402"/>
      <c r="M31" s="402"/>
      <c r="N31" s="402"/>
      <c r="O31" s="402"/>
      <c r="P31" s="402"/>
    </row>
    <row r="32" spans="1:16" ht="12.75" customHeight="1" x14ac:dyDescent="0.25">
      <c r="A32" s="402"/>
      <c r="B32" s="402"/>
      <c r="C32" s="402"/>
      <c r="D32" s="402"/>
      <c r="E32" s="402"/>
      <c r="F32" s="402"/>
      <c r="G32" s="402"/>
      <c r="H32" s="402"/>
      <c r="I32" s="402"/>
      <c r="J32" s="402"/>
      <c r="K32" s="402"/>
      <c r="L32" s="402"/>
      <c r="M32" s="402"/>
      <c r="N32" s="402"/>
      <c r="O32" s="402"/>
      <c r="P32" s="402"/>
    </row>
    <row r="33" spans="1:16" ht="42.75" customHeight="1" x14ac:dyDescent="0.25">
      <c r="A33" s="682" t="s">
        <v>1436</v>
      </c>
      <c r="B33" s="506"/>
      <c r="C33" s="506"/>
      <c r="D33" s="506"/>
      <c r="E33" s="506"/>
      <c r="F33" s="507"/>
      <c r="G33" s="402"/>
      <c r="H33" s="402"/>
      <c r="I33" s="402"/>
      <c r="J33" s="402"/>
      <c r="K33" s="402"/>
      <c r="L33" s="402"/>
      <c r="M33" s="402"/>
      <c r="N33" s="402"/>
      <c r="O33" s="402"/>
      <c r="P33" s="402"/>
    </row>
    <row r="34" spans="1:16" ht="12.75" customHeight="1" x14ac:dyDescent="0.25">
      <c r="A34" s="402"/>
      <c r="B34" s="402"/>
      <c r="C34" s="402"/>
      <c r="D34" s="402"/>
      <c r="E34" s="402"/>
      <c r="F34" s="402"/>
      <c r="G34" s="402"/>
      <c r="H34" s="402"/>
      <c r="I34" s="402"/>
      <c r="J34" s="402"/>
      <c r="K34" s="402"/>
      <c r="L34" s="402"/>
      <c r="M34" s="402"/>
      <c r="N34" s="402"/>
      <c r="O34" s="402"/>
      <c r="P34" s="402"/>
    </row>
    <row r="35" spans="1:16" ht="15.75" customHeight="1" x14ac:dyDescent="0.25"/>
    <row r="36" spans="1:16" ht="15.75" customHeight="1" x14ac:dyDescent="0.25"/>
    <row r="37" spans="1:16" ht="15.75" customHeight="1" x14ac:dyDescent="0.25"/>
    <row r="38" spans="1:16" ht="15.75" customHeight="1" x14ac:dyDescent="0.25"/>
    <row r="39" spans="1:16" ht="15.75" customHeight="1" x14ac:dyDescent="0.25"/>
    <row r="40" spans="1:16" ht="15.75" customHeight="1" x14ac:dyDescent="0.25"/>
    <row r="41" spans="1:16" ht="15.75" customHeight="1" x14ac:dyDescent="0.25"/>
    <row r="42" spans="1:16" ht="15.75" customHeight="1" x14ac:dyDescent="0.25"/>
    <row r="43" spans="1:16" ht="15.75" customHeight="1" x14ac:dyDescent="0.25"/>
    <row r="44" spans="1:16" ht="15.75" customHeight="1" x14ac:dyDescent="0.25"/>
    <row r="45" spans="1:16" ht="15.75" customHeight="1" x14ac:dyDescent="0.25"/>
    <row r="46" spans="1:16" ht="15.75" customHeight="1" x14ac:dyDescent="0.25"/>
    <row r="47" spans="1:16" ht="15.75" customHeight="1" x14ac:dyDescent="0.25"/>
    <row r="48" spans="1:16"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2">
    <mergeCell ref="A27:F27"/>
    <mergeCell ref="A33:F33"/>
    <mergeCell ref="A5:F5"/>
    <mergeCell ref="A7:F7"/>
    <mergeCell ref="F10:F11"/>
    <mergeCell ref="A3:F3"/>
    <mergeCell ref="B9:E9"/>
    <mergeCell ref="A2:F2"/>
    <mergeCell ref="A1:F1"/>
    <mergeCell ref="B10:B11"/>
    <mergeCell ref="A9:A11"/>
    <mergeCell ref="C10:E10"/>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0"/>
  <sheetViews>
    <sheetView showGridLines="0" workbookViewId="0"/>
  </sheetViews>
  <sheetFormatPr baseColWidth="10" defaultColWidth="14.42578125" defaultRowHeight="15" customHeight="1" x14ac:dyDescent="0.25"/>
  <cols>
    <col min="1" max="1" width="33.140625" customWidth="1"/>
    <col min="2" max="2" width="132.42578125" customWidth="1"/>
    <col min="3" max="3" width="44.28515625" customWidth="1"/>
    <col min="4" max="4" width="37.42578125" customWidth="1"/>
    <col min="5" max="5" width="169.42578125" customWidth="1"/>
    <col min="6" max="15" width="10.85546875" customWidth="1"/>
  </cols>
  <sheetData>
    <row r="1" spans="1:15" ht="21.75" customHeight="1" x14ac:dyDescent="0.25">
      <c r="A1" s="528" t="s">
        <v>288</v>
      </c>
      <c r="B1" s="454"/>
      <c r="C1" s="97"/>
      <c r="D1" s="97"/>
      <c r="E1" s="97"/>
      <c r="F1" s="97"/>
      <c r="G1" s="106"/>
      <c r="H1" s="106"/>
      <c r="I1" s="106"/>
      <c r="J1" s="106"/>
      <c r="K1" s="106"/>
      <c r="L1" s="106"/>
      <c r="M1" s="106"/>
      <c r="N1" s="106"/>
      <c r="O1" s="106"/>
    </row>
    <row r="2" spans="1:15" ht="12.75" customHeight="1" x14ac:dyDescent="0.25">
      <c r="A2" s="528" t="s">
        <v>11</v>
      </c>
      <c r="B2" s="454"/>
      <c r="C2" s="97"/>
      <c r="D2" s="108"/>
      <c r="E2" s="108"/>
      <c r="F2" s="108"/>
      <c r="G2" s="106"/>
      <c r="H2" s="106"/>
      <c r="I2" s="106"/>
      <c r="J2" s="106"/>
      <c r="K2" s="106"/>
      <c r="L2" s="106"/>
      <c r="M2" s="106"/>
      <c r="N2" s="106"/>
      <c r="O2" s="106"/>
    </row>
    <row r="3" spans="1:15" ht="12.75" customHeight="1" x14ac:dyDescent="0.25">
      <c r="A3" s="528" t="s">
        <v>18</v>
      </c>
      <c r="B3" s="454"/>
      <c r="C3" s="97"/>
      <c r="D3" s="97"/>
      <c r="E3" s="97"/>
      <c r="F3" s="97"/>
      <c r="G3" s="106"/>
      <c r="H3" s="106"/>
      <c r="I3" s="106"/>
      <c r="J3" s="106"/>
      <c r="K3" s="106"/>
      <c r="L3" s="106"/>
      <c r="M3" s="106"/>
      <c r="N3" s="106"/>
      <c r="O3" s="106"/>
    </row>
    <row r="4" spans="1:15" ht="12.75" customHeight="1" x14ac:dyDescent="0.25">
      <c r="A4" s="528" t="s">
        <v>1437</v>
      </c>
      <c r="B4" s="454"/>
      <c r="C4" s="96"/>
      <c r="D4" s="96"/>
      <c r="E4" s="96"/>
      <c r="F4" s="96"/>
      <c r="G4" s="106"/>
      <c r="H4" s="106"/>
      <c r="I4" s="106"/>
      <c r="J4" s="106"/>
      <c r="K4" s="106"/>
      <c r="L4" s="106"/>
      <c r="M4" s="106"/>
      <c r="N4" s="106"/>
      <c r="O4" s="106"/>
    </row>
    <row r="5" spans="1:15" ht="12.75" customHeight="1" x14ac:dyDescent="0.25">
      <c r="A5" s="423"/>
      <c r="B5" s="106"/>
      <c r="C5" s="106"/>
      <c r="D5" s="106"/>
      <c r="E5" s="106"/>
      <c r="F5" s="106"/>
      <c r="G5" s="106"/>
      <c r="H5" s="106"/>
      <c r="I5" s="106"/>
      <c r="J5" s="106"/>
      <c r="K5" s="106"/>
      <c r="L5" s="106"/>
      <c r="M5" s="106"/>
      <c r="N5" s="106"/>
      <c r="O5" s="106"/>
    </row>
    <row r="6" spans="1:15" ht="12.75" customHeight="1" x14ac:dyDescent="0.25">
      <c r="A6" s="106"/>
      <c r="B6" s="106"/>
      <c r="C6" s="106"/>
      <c r="D6" s="106"/>
      <c r="E6" s="106"/>
      <c r="F6" s="106"/>
      <c r="G6" s="106"/>
      <c r="H6" s="106"/>
      <c r="I6" s="106"/>
      <c r="J6" s="106"/>
      <c r="K6" s="106"/>
      <c r="L6" s="106"/>
      <c r="M6" s="106"/>
      <c r="N6" s="106"/>
      <c r="O6" s="106"/>
    </row>
    <row r="7" spans="1:15" ht="15" customHeight="1" x14ac:dyDescent="0.25">
      <c r="A7" s="525" t="s">
        <v>320</v>
      </c>
      <c r="B7" s="525" t="s">
        <v>324</v>
      </c>
      <c r="C7" s="535" t="s">
        <v>327</v>
      </c>
      <c r="D7" s="507"/>
      <c r="E7" s="536" t="s">
        <v>340</v>
      </c>
      <c r="F7" s="106"/>
      <c r="G7" s="106"/>
      <c r="H7" s="106"/>
      <c r="I7" s="106"/>
      <c r="J7" s="106"/>
      <c r="K7" s="106"/>
      <c r="L7" s="106"/>
      <c r="M7" s="106"/>
      <c r="N7" s="106"/>
      <c r="O7" s="106"/>
    </row>
    <row r="8" spans="1:15" ht="15" customHeight="1" x14ac:dyDescent="0.25">
      <c r="A8" s="526"/>
      <c r="B8" s="526"/>
      <c r="C8" s="130" t="s">
        <v>344</v>
      </c>
      <c r="D8" s="130" t="s">
        <v>346</v>
      </c>
      <c r="E8" s="526"/>
      <c r="F8" s="106"/>
      <c r="G8" s="106"/>
      <c r="H8" s="106"/>
      <c r="I8" s="106"/>
      <c r="J8" s="106"/>
      <c r="K8" s="106"/>
      <c r="L8" s="106"/>
      <c r="M8" s="106"/>
      <c r="N8" s="106"/>
      <c r="O8" s="106"/>
    </row>
    <row r="9" spans="1:15" ht="119.25" customHeight="1" x14ac:dyDescent="0.25">
      <c r="A9" s="529" t="s">
        <v>349</v>
      </c>
      <c r="B9" s="135" t="s">
        <v>351</v>
      </c>
      <c r="C9" s="527" t="s">
        <v>353</v>
      </c>
      <c r="D9" s="527" t="s">
        <v>354</v>
      </c>
      <c r="E9" s="137" t="s">
        <v>356</v>
      </c>
      <c r="F9" s="106"/>
      <c r="G9" s="106"/>
      <c r="H9" s="106"/>
      <c r="I9" s="106"/>
      <c r="J9" s="106"/>
      <c r="K9" s="106"/>
      <c r="L9" s="106"/>
      <c r="M9" s="106"/>
      <c r="N9" s="106"/>
      <c r="O9" s="106"/>
    </row>
    <row r="10" spans="1:15" ht="12.75" customHeight="1" x14ac:dyDescent="0.25">
      <c r="A10" s="462"/>
      <c r="B10" s="138" t="s">
        <v>357</v>
      </c>
      <c r="C10" s="462"/>
      <c r="D10" s="462"/>
      <c r="E10" s="140"/>
      <c r="F10" s="106"/>
      <c r="G10" s="106"/>
      <c r="H10" s="106"/>
      <c r="I10" s="106"/>
      <c r="J10" s="106"/>
      <c r="K10" s="106"/>
      <c r="L10" s="106"/>
      <c r="M10" s="106"/>
      <c r="N10" s="106"/>
      <c r="O10" s="106"/>
    </row>
    <row r="11" spans="1:15" ht="12.75" customHeight="1" x14ac:dyDescent="0.25">
      <c r="A11" s="462"/>
      <c r="B11" s="135" t="s">
        <v>359</v>
      </c>
      <c r="C11" s="462"/>
      <c r="D11" s="462"/>
      <c r="E11" s="140"/>
      <c r="F11" s="106"/>
      <c r="G11" s="106"/>
      <c r="H11" s="106"/>
      <c r="I11" s="106"/>
      <c r="J11" s="106"/>
      <c r="K11" s="106"/>
      <c r="L11" s="106"/>
      <c r="M11" s="106"/>
      <c r="N11" s="106"/>
      <c r="O11" s="106"/>
    </row>
    <row r="12" spans="1:15" ht="24" customHeight="1" x14ac:dyDescent="0.25">
      <c r="A12" s="462"/>
      <c r="B12" s="145" t="s">
        <v>360</v>
      </c>
      <c r="C12" s="462"/>
      <c r="D12" s="462"/>
      <c r="E12" s="140"/>
      <c r="F12" s="106"/>
      <c r="G12" s="106"/>
      <c r="H12" s="106"/>
      <c r="I12" s="106"/>
      <c r="J12" s="106"/>
      <c r="K12" s="106"/>
      <c r="L12" s="106"/>
      <c r="M12" s="106"/>
      <c r="N12" s="106"/>
      <c r="O12" s="106"/>
    </row>
    <row r="13" spans="1:15" ht="12.75" customHeight="1" x14ac:dyDescent="0.25">
      <c r="A13" s="462"/>
      <c r="B13" s="149" t="s">
        <v>363</v>
      </c>
      <c r="C13" s="462"/>
      <c r="D13" s="462"/>
      <c r="E13" s="140"/>
      <c r="F13" s="106"/>
      <c r="G13" s="106"/>
      <c r="H13" s="106"/>
      <c r="I13" s="106"/>
      <c r="J13" s="106"/>
      <c r="K13" s="106"/>
      <c r="L13" s="106"/>
      <c r="M13" s="106"/>
      <c r="N13" s="106"/>
      <c r="O13" s="106"/>
    </row>
    <row r="14" spans="1:15" ht="12.75" customHeight="1" x14ac:dyDescent="0.25">
      <c r="A14" s="462"/>
      <c r="B14" s="151" t="s">
        <v>364</v>
      </c>
      <c r="C14" s="462"/>
      <c r="D14" s="462"/>
      <c r="E14" s="140"/>
      <c r="F14" s="106"/>
      <c r="G14" s="106"/>
      <c r="H14" s="106"/>
      <c r="I14" s="106"/>
      <c r="J14" s="106"/>
      <c r="K14" s="106"/>
      <c r="L14" s="106"/>
      <c r="M14" s="106"/>
      <c r="N14" s="106"/>
      <c r="O14" s="106"/>
    </row>
    <row r="15" spans="1:15" ht="27" customHeight="1" x14ac:dyDescent="0.25">
      <c r="A15" s="462"/>
      <c r="B15" s="152" t="s">
        <v>367</v>
      </c>
      <c r="C15" s="462"/>
      <c r="D15" s="462"/>
      <c r="E15" s="140"/>
      <c r="F15" s="106"/>
      <c r="G15" s="106"/>
      <c r="H15" s="106"/>
      <c r="I15" s="106"/>
      <c r="J15" s="106"/>
      <c r="K15" s="106"/>
      <c r="L15" s="106"/>
      <c r="M15" s="106"/>
      <c r="N15" s="106"/>
      <c r="O15" s="106"/>
    </row>
    <row r="16" spans="1:15" ht="21.75" customHeight="1" x14ac:dyDescent="0.25">
      <c r="A16" s="462"/>
      <c r="B16" s="152" t="s">
        <v>369</v>
      </c>
      <c r="C16" s="462"/>
      <c r="D16" s="462"/>
      <c r="E16" s="140"/>
      <c r="F16" s="106"/>
      <c r="G16" s="106"/>
      <c r="H16" s="106"/>
      <c r="I16" s="106"/>
      <c r="J16" s="106"/>
      <c r="K16" s="106"/>
      <c r="L16" s="106"/>
      <c r="M16" s="106"/>
      <c r="N16" s="106"/>
      <c r="O16" s="106"/>
    </row>
    <row r="17" spans="1:15" ht="75" customHeight="1" x14ac:dyDescent="0.25">
      <c r="A17" s="462"/>
      <c r="B17" s="152" t="s">
        <v>371</v>
      </c>
      <c r="C17" s="462"/>
      <c r="D17" s="462"/>
      <c r="E17" s="140"/>
      <c r="F17" s="106"/>
      <c r="G17" s="106"/>
      <c r="H17" s="106"/>
      <c r="I17" s="106"/>
      <c r="J17" s="106"/>
      <c r="K17" s="106"/>
      <c r="L17" s="106"/>
      <c r="M17" s="106"/>
      <c r="N17" s="106"/>
      <c r="O17" s="106"/>
    </row>
    <row r="18" spans="1:15" ht="51.75" customHeight="1" x14ac:dyDescent="0.25">
      <c r="A18" s="462"/>
      <c r="B18" s="152" t="s">
        <v>372</v>
      </c>
      <c r="C18" s="462"/>
      <c r="D18" s="462"/>
      <c r="E18" s="156" t="s">
        <v>374</v>
      </c>
      <c r="F18" s="106"/>
      <c r="G18" s="106"/>
      <c r="H18" s="106"/>
      <c r="I18" s="106"/>
      <c r="J18" s="106"/>
      <c r="K18" s="106"/>
      <c r="L18" s="106"/>
      <c r="M18" s="106"/>
      <c r="N18" s="106"/>
      <c r="O18" s="106"/>
    </row>
    <row r="19" spans="1:15" ht="12.75" customHeight="1" x14ac:dyDescent="0.25">
      <c r="A19" s="462"/>
      <c r="B19" s="151" t="s">
        <v>375</v>
      </c>
      <c r="C19" s="462"/>
      <c r="D19" s="462"/>
      <c r="E19" s="140"/>
      <c r="F19" s="106"/>
      <c r="G19" s="106"/>
      <c r="H19" s="106"/>
      <c r="I19" s="106"/>
      <c r="J19" s="106"/>
      <c r="K19" s="106"/>
      <c r="L19" s="106"/>
      <c r="M19" s="106"/>
      <c r="N19" s="106"/>
      <c r="O19" s="106"/>
    </row>
    <row r="20" spans="1:15" ht="114.75" customHeight="1" x14ac:dyDescent="0.25">
      <c r="A20" s="462"/>
      <c r="B20" s="135" t="s">
        <v>376</v>
      </c>
      <c r="C20" s="463"/>
      <c r="D20" s="463"/>
      <c r="E20" s="157" t="s">
        <v>1438</v>
      </c>
      <c r="F20" s="106"/>
      <c r="G20" s="106"/>
      <c r="H20" s="106"/>
      <c r="I20" s="106"/>
      <c r="J20" s="106"/>
      <c r="K20" s="106"/>
      <c r="L20" s="106"/>
      <c r="M20" s="106"/>
      <c r="N20" s="106"/>
      <c r="O20" s="106"/>
    </row>
    <row r="21" spans="1:15" ht="99" customHeight="1" x14ac:dyDescent="0.25">
      <c r="A21" s="521" t="s">
        <v>378</v>
      </c>
      <c r="B21" s="158" t="s">
        <v>379</v>
      </c>
      <c r="C21" s="522" t="s">
        <v>381</v>
      </c>
      <c r="D21" s="522" t="s">
        <v>382</v>
      </c>
      <c r="E21" s="522" t="s">
        <v>1439</v>
      </c>
      <c r="F21" s="106"/>
      <c r="G21" s="106"/>
      <c r="H21" s="106"/>
      <c r="I21" s="106"/>
      <c r="J21" s="106"/>
      <c r="K21" s="106"/>
      <c r="L21" s="106"/>
      <c r="M21" s="106"/>
      <c r="N21" s="106"/>
      <c r="O21" s="106"/>
    </row>
    <row r="22" spans="1:15" ht="12.75" customHeight="1" x14ac:dyDescent="0.25">
      <c r="A22" s="462"/>
      <c r="B22" s="138" t="s">
        <v>357</v>
      </c>
      <c r="C22" s="462"/>
      <c r="D22" s="462"/>
      <c r="E22" s="462"/>
      <c r="F22" s="106"/>
      <c r="G22" s="106"/>
      <c r="H22" s="106"/>
      <c r="I22" s="106"/>
      <c r="J22" s="106"/>
      <c r="K22" s="106"/>
      <c r="L22" s="106"/>
      <c r="M22" s="106"/>
      <c r="N22" s="106"/>
      <c r="O22" s="106"/>
    </row>
    <row r="23" spans="1:15" ht="48.75" customHeight="1" x14ac:dyDescent="0.25">
      <c r="A23" s="462"/>
      <c r="B23" s="135" t="s">
        <v>385</v>
      </c>
      <c r="C23" s="462"/>
      <c r="D23" s="462"/>
      <c r="E23" s="462"/>
      <c r="F23" s="106"/>
      <c r="G23" s="106"/>
      <c r="H23" s="106"/>
      <c r="I23" s="106"/>
      <c r="J23" s="106"/>
      <c r="K23" s="106"/>
      <c r="L23" s="106"/>
      <c r="M23" s="106"/>
      <c r="N23" s="106"/>
      <c r="O23" s="106"/>
    </row>
    <row r="24" spans="1:15" ht="20.25" customHeight="1" x14ac:dyDescent="0.25">
      <c r="A24" s="462"/>
      <c r="B24" s="145" t="s">
        <v>360</v>
      </c>
      <c r="C24" s="462"/>
      <c r="D24" s="462"/>
      <c r="E24" s="462"/>
      <c r="F24" s="106"/>
      <c r="G24" s="106"/>
      <c r="H24" s="106"/>
      <c r="I24" s="106"/>
      <c r="J24" s="106"/>
      <c r="K24" s="106"/>
      <c r="L24" s="106"/>
      <c r="M24" s="106"/>
      <c r="N24" s="106"/>
      <c r="O24" s="106"/>
    </row>
    <row r="25" spans="1:15" ht="124.5" customHeight="1" x14ac:dyDescent="0.25">
      <c r="A25" s="463"/>
      <c r="B25" s="135" t="s">
        <v>386</v>
      </c>
      <c r="C25" s="463"/>
      <c r="D25" s="463"/>
      <c r="E25" s="463"/>
      <c r="F25" s="106"/>
      <c r="G25" s="106"/>
      <c r="H25" s="106"/>
      <c r="I25" s="106"/>
      <c r="J25" s="106"/>
      <c r="K25" s="106"/>
      <c r="L25" s="106"/>
      <c r="M25" s="106"/>
      <c r="N25" s="106"/>
      <c r="O25" s="106"/>
    </row>
    <row r="26" spans="1:15" ht="81.75" customHeight="1" x14ac:dyDescent="0.25">
      <c r="A26" s="523" t="s">
        <v>387</v>
      </c>
      <c r="B26" s="135" t="s">
        <v>388</v>
      </c>
      <c r="C26" s="522" t="s">
        <v>389</v>
      </c>
      <c r="D26" s="539" t="s">
        <v>390</v>
      </c>
      <c r="E26" s="159"/>
      <c r="F26" s="106"/>
      <c r="G26" s="106"/>
      <c r="H26" s="106"/>
      <c r="I26" s="106"/>
      <c r="J26" s="106"/>
      <c r="K26" s="106"/>
      <c r="L26" s="106"/>
      <c r="M26" s="106"/>
      <c r="N26" s="106"/>
      <c r="O26" s="106"/>
    </row>
    <row r="27" spans="1:15" ht="21" customHeight="1" x14ac:dyDescent="0.25">
      <c r="A27" s="524"/>
      <c r="B27" s="145" t="s">
        <v>357</v>
      </c>
      <c r="C27" s="462"/>
      <c r="D27" s="533"/>
      <c r="E27" s="140"/>
      <c r="F27" s="106"/>
      <c r="G27" s="106"/>
      <c r="H27" s="106"/>
      <c r="I27" s="106"/>
      <c r="J27" s="106"/>
      <c r="K27" s="106"/>
      <c r="L27" s="106"/>
      <c r="M27" s="106"/>
      <c r="N27" s="106"/>
      <c r="O27" s="106"/>
    </row>
    <row r="28" spans="1:15" ht="43.5" customHeight="1" x14ac:dyDescent="0.25">
      <c r="A28" s="524"/>
      <c r="B28" s="152" t="s">
        <v>391</v>
      </c>
      <c r="C28" s="462"/>
      <c r="D28" s="533"/>
      <c r="E28" s="160"/>
      <c r="F28" s="106"/>
      <c r="G28" s="106"/>
      <c r="H28" s="106"/>
      <c r="I28" s="106"/>
      <c r="J28" s="106"/>
      <c r="K28" s="106"/>
      <c r="L28" s="106"/>
      <c r="M28" s="106"/>
      <c r="N28" s="106"/>
      <c r="O28" s="106"/>
    </row>
    <row r="29" spans="1:15" ht="21" customHeight="1" x14ac:dyDescent="0.25">
      <c r="A29" s="524"/>
      <c r="B29" s="145" t="s">
        <v>360</v>
      </c>
      <c r="C29" s="462"/>
      <c r="D29" s="533"/>
      <c r="E29" s="140"/>
      <c r="F29" s="106"/>
      <c r="G29" s="106"/>
      <c r="H29" s="106"/>
      <c r="I29" s="106"/>
      <c r="J29" s="106"/>
      <c r="K29" s="106"/>
      <c r="L29" s="106"/>
      <c r="M29" s="106"/>
      <c r="N29" s="106"/>
      <c r="O29" s="106"/>
    </row>
    <row r="30" spans="1:15" ht="237.75" customHeight="1" x14ac:dyDescent="0.25">
      <c r="A30" s="515"/>
      <c r="B30" s="135" t="s">
        <v>392</v>
      </c>
      <c r="C30" s="463"/>
      <c r="D30" s="513"/>
      <c r="E30" s="161" t="s">
        <v>1440</v>
      </c>
      <c r="F30" s="106"/>
      <c r="G30" s="106"/>
      <c r="H30" s="106"/>
      <c r="I30" s="106"/>
      <c r="J30" s="106"/>
      <c r="K30" s="106"/>
      <c r="L30" s="106"/>
      <c r="M30" s="106"/>
      <c r="N30" s="106"/>
      <c r="O30" s="106"/>
    </row>
    <row r="31" spans="1:15" ht="43.5" customHeight="1" x14ac:dyDescent="0.25">
      <c r="A31" s="521" t="s">
        <v>394</v>
      </c>
      <c r="B31" s="162" t="s">
        <v>395</v>
      </c>
      <c r="C31" s="522" t="s">
        <v>396</v>
      </c>
      <c r="D31" s="522" t="s">
        <v>397</v>
      </c>
      <c r="E31" s="522" t="s">
        <v>1441</v>
      </c>
      <c r="F31" s="106"/>
      <c r="G31" s="106"/>
      <c r="H31" s="106"/>
      <c r="I31" s="106"/>
      <c r="J31" s="106"/>
      <c r="K31" s="106"/>
      <c r="L31" s="106"/>
      <c r="M31" s="106"/>
      <c r="N31" s="106"/>
      <c r="O31" s="106"/>
    </row>
    <row r="32" spans="1:15" ht="20.25" customHeight="1" x14ac:dyDescent="0.25">
      <c r="A32" s="462"/>
      <c r="B32" s="145" t="s">
        <v>357</v>
      </c>
      <c r="C32" s="462"/>
      <c r="D32" s="462"/>
      <c r="E32" s="462"/>
      <c r="F32" s="106"/>
      <c r="G32" s="106"/>
      <c r="H32" s="106"/>
      <c r="I32" s="106"/>
      <c r="J32" s="106"/>
      <c r="K32" s="106"/>
      <c r="L32" s="106"/>
      <c r="M32" s="106"/>
      <c r="N32" s="106"/>
      <c r="O32" s="106"/>
    </row>
    <row r="33" spans="1:15" ht="70.5" customHeight="1" x14ac:dyDescent="0.25">
      <c r="A33" s="462"/>
      <c r="B33" s="135" t="s">
        <v>399</v>
      </c>
      <c r="C33" s="462"/>
      <c r="D33" s="462"/>
      <c r="E33" s="462"/>
      <c r="F33" s="106"/>
      <c r="G33" s="106"/>
      <c r="H33" s="106"/>
      <c r="I33" s="106"/>
      <c r="J33" s="106"/>
      <c r="K33" s="106"/>
      <c r="L33" s="106"/>
      <c r="M33" s="106"/>
      <c r="N33" s="106"/>
      <c r="O33" s="106"/>
    </row>
    <row r="34" spans="1:15" ht="18.75" customHeight="1" x14ac:dyDescent="0.25">
      <c r="A34" s="462"/>
      <c r="B34" s="163" t="s">
        <v>360</v>
      </c>
      <c r="C34" s="462"/>
      <c r="D34" s="462"/>
      <c r="E34" s="462"/>
      <c r="F34" s="106"/>
      <c r="G34" s="106"/>
      <c r="H34" s="106"/>
      <c r="I34" s="106"/>
      <c r="J34" s="106"/>
      <c r="K34" s="106"/>
      <c r="L34" s="106"/>
      <c r="M34" s="106"/>
      <c r="N34" s="106"/>
      <c r="O34" s="106"/>
    </row>
    <row r="35" spans="1:15" ht="137.25" customHeight="1" x14ac:dyDescent="0.25">
      <c r="A35" s="463"/>
      <c r="B35" s="164" t="s">
        <v>400</v>
      </c>
      <c r="C35" s="463"/>
      <c r="D35" s="463"/>
      <c r="E35" s="463"/>
      <c r="F35" s="106"/>
      <c r="G35" s="106"/>
      <c r="H35" s="106"/>
      <c r="I35" s="106"/>
      <c r="J35" s="106"/>
      <c r="K35" s="106"/>
      <c r="L35" s="106"/>
      <c r="M35" s="106"/>
      <c r="N35" s="106"/>
      <c r="O35" s="106"/>
    </row>
    <row r="36" spans="1:15" ht="81.75" customHeight="1" x14ac:dyDescent="0.25">
      <c r="A36" s="521" t="s">
        <v>401</v>
      </c>
      <c r="B36" s="152" t="s">
        <v>402</v>
      </c>
      <c r="C36" s="522" t="s">
        <v>403</v>
      </c>
      <c r="D36" s="522" t="s">
        <v>404</v>
      </c>
      <c r="E36" s="159"/>
      <c r="F36" s="106"/>
      <c r="G36" s="106"/>
      <c r="H36" s="106"/>
      <c r="I36" s="106"/>
      <c r="J36" s="106"/>
      <c r="K36" s="106"/>
      <c r="L36" s="106"/>
      <c r="M36" s="106"/>
      <c r="N36" s="106"/>
      <c r="O36" s="106"/>
    </row>
    <row r="37" spans="1:15" ht="18.75" customHeight="1" x14ac:dyDescent="0.25">
      <c r="A37" s="462"/>
      <c r="B37" s="145" t="s">
        <v>357</v>
      </c>
      <c r="C37" s="462"/>
      <c r="D37" s="462"/>
      <c r="E37" s="140"/>
      <c r="F37" s="106"/>
      <c r="G37" s="106"/>
      <c r="H37" s="106"/>
      <c r="I37" s="106"/>
      <c r="J37" s="106"/>
      <c r="K37" s="106"/>
      <c r="L37" s="106"/>
      <c r="M37" s="106"/>
      <c r="N37" s="106"/>
      <c r="O37" s="106"/>
    </row>
    <row r="38" spans="1:15" ht="48.75" customHeight="1" x14ac:dyDescent="0.25">
      <c r="A38" s="462"/>
      <c r="B38" s="135" t="s">
        <v>405</v>
      </c>
      <c r="C38" s="462"/>
      <c r="D38" s="462"/>
      <c r="E38" s="140"/>
      <c r="F38" s="106"/>
      <c r="G38" s="106"/>
      <c r="H38" s="106"/>
      <c r="I38" s="106"/>
      <c r="J38" s="106"/>
      <c r="K38" s="106"/>
      <c r="L38" s="106"/>
      <c r="M38" s="106"/>
      <c r="N38" s="106"/>
      <c r="O38" s="106"/>
    </row>
    <row r="39" spans="1:15" ht="21.75" customHeight="1" x14ac:dyDescent="0.25">
      <c r="A39" s="462"/>
      <c r="B39" s="163" t="s">
        <v>360</v>
      </c>
      <c r="C39" s="462"/>
      <c r="D39" s="462"/>
      <c r="E39" s="140"/>
      <c r="F39" s="106"/>
      <c r="G39" s="106"/>
      <c r="H39" s="106"/>
      <c r="I39" s="106"/>
      <c r="J39" s="106"/>
      <c r="K39" s="106"/>
      <c r="L39" s="106"/>
      <c r="M39" s="106"/>
      <c r="N39" s="106"/>
      <c r="O39" s="106"/>
    </row>
    <row r="40" spans="1:15" ht="409.5" customHeight="1" x14ac:dyDescent="0.25">
      <c r="A40" s="463"/>
      <c r="B40" s="166" t="s">
        <v>406</v>
      </c>
      <c r="C40" s="463"/>
      <c r="D40" s="463"/>
      <c r="E40" s="167" t="s">
        <v>407</v>
      </c>
      <c r="F40" s="106"/>
      <c r="G40" s="106"/>
      <c r="H40" s="106"/>
      <c r="I40" s="106"/>
      <c r="J40" s="106"/>
      <c r="K40" s="106"/>
      <c r="L40" s="106"/>
      <c r="M40" s="106"/>
      <c r="N40" s="106"/>
      <c r="O40" s="106"/>
    </row>
    <row r="41" spans="1:15" ht="140.25" customHeight="1" x14ac:dyDescent="0.25">
      <c r="A41" s="520" t="s">
        <v>409</v>
      </c>
      <c r="B41" s="162" t="s">
        <v>410</v>
      </c>
      <c r="C41" s="522" t="s">
        <v>411</v>
      </c>
      <c r="D41" s="522" t="s">
        <v>412</v>
      </c>
      <c r="E41" s="537" t="s">
        <v>1442</v>
      </c>
      <c r="F41" s="106"/>
      <c r="G41" s="106"/>
      <c r="H41" s="106"/>
      <c r="I41" s="106"/>
      <c r="J41" s="106"/>
      <c r="K41" s="106"/>
      <c r="L41" s="106"/>
      <c r="M41" s="106"/>
      <c r="N41" s="106"/>
      <c r="O41" s="106"/>
    </row>
    <row r="42" spans="1:15" ht="24.75" customHeight="1" x14ac:dyDescent="0.25">
      <c r="A42" s="462"/>
      <c r="B42" s="145" t="s">
        <v>357</v>
      </c>
      <c r="C42" s="462"/>
      <c r="D42" s="462"/>
      <c r="E42" s="462"/>
      <c r="F42" s="106"/>
      <c r="G42" s="106"/>
      <c r="H42" s="106"/>
      <c r="I42" s="106"/>
      <c r="J42" s="106"/>
      <c r="K42" s="106"/>
      <c r="L42" s="106"/>
      <c r="M42" s="106"/>
      <c r="N42" s="106"/>
      <c r="O42" s="106"/>
    </row>
    <row r="43" spans="1:15" ht="74.25" customHeight="1" x14ac:dyDescent="0.25">
      <c r="A43" s="462"/>
      <c r="B43" s="135" t="s">
        <v>418</v>
      </c>
      <c r="C43" s="462"/>
      <c r="D43" s="462"/>
      <c r="E43" s="140"/>
      <c r="F43" s="106"/>
      <c r="G43" s="106"/>
      <c r="H43" s="106"/>
      <c r="I43" s="106"/>
      <c r="J43" s="106"/>
      <c r="K43" s="106"/>
      <c r="L43" s="106"/>
      <c r="M43" s="106"/>
      <c r="N43" s="106"/>
      <c r="O43" s="106"/>
    </row>
    <row r="44" spans="1:15" ht="19.5" customHeight="1" x14ac:dyDescent="0.25">
      <c r="A44" s="462"/>
      <c r="B44" s="171" t="s">
        <v>360</v>
      </c>
      <c r="C44" s="462"/>
      <c r="D44" s="462"/>
      <c r="E44" s="140"/>
      <c r="F44" s="106"/>
      <c r="G44" s="106"/>
      <c r="H44" s="106"/>
      <c r="I44" s="106"/>
      <c r="J44" s="106"/>
      <c r="K44" s="106"/>
      <c r="L44" s="106"/>
      <c r="M44" s="106"/>
      <c r="N44" s="106"/>
      <c r="O44" s="106"/>
    </row>
    <row r="45" spans="1:15" ht="299.25" customHeight="1" x14ac:dyDescent="0.25">
      <c r="A45" s="463"/>
      <c r="B45" s="135" t="s">
        <v>422</v>
      </c>
      <c r="C45" s="463"/>
      <c r="D45" s="463"/>
      <c r="E45" s="175" t="s">
        <v>424</v>
      </c>
      <c r="F45" s="106"/>
      <c r="G45" s="106"/>
      <c r="H45" s="106"/>
      <c r="I45" s="106"/>
      <c r="J45" s="106"/>
      <c r="K45" s="106"/>
      <c r="L45" s="106"/>
      <c r="M45" s="106"/>
      <c r="N45" s="106"/>
      <c r="O45" s="106"/>
    </row>
    <row r="46" spans="1:15" ht="136.5" customHeight="1" x14ac:dyDescent="0.25">
      <c r="A46" s="521" t="s">
        <v>425</v>
      </c>
      <c r="B46" s="135" t="s">
        <v>426</v>
      </c>
      <c r="C46" s="522" t="s">
        <v>428</v>
      </c>
      <c r="D46" s="522" t="s">
        <v>429</v>
      </c>
      <c r="E46" s="522" t="s">
        <v>1443</v>
      </c>
      <c r="F46" s="106"/>
      <c r="G46" s="106"/>
      <c r="H46" s="106"/>
      <c r="I46" s="106"/>
      <c r="J46" s="106"/>
      <c r="K46" s="106"/>
      <c r="L46" s="106"/>
      <c r="M46" s="106"/>
      <c r="N46" s="106"/>
      <c r="O46" s="106"/>
    </row>
    <row r="47" spans="1:15" ht="17.25" customHeight="1" x14ac:dyDescent="0.25">
      <c r="A47" s="462"/>
      <c r="B47" s="145" t="s">
        <v>357</v>
      </c>
      <c r="C47" s="462"/>
      <c r="D47" s="462"/>
      <c r="E47" s="462"/>
      <c r="F47" s="106"/>
      <c r="G47" s="106"/>
      <c r="H47" s="106"/>
      <c r="I47" s="106"/>
      <c r="J47" s="106"/>
      <c r="K47" s="106"/>
      <c r="L47" s="106"/>
      <c r="M47" s="106"/>
      <c r="N47" s="106"/>
      <c r="O47" s="106"/>
    </row>
    <row r="48" spans="1:15" ht="57" customHeight="1" x14ac:dyDescent="0.25">
      <c r="A48" s="462"/>
      <c r="B48" s="135" t="s">
        <v>436</v>
      </c>
      <c r="C48" s="462"/>
      <c r="D48" s="462"/>
      <c r="E48" s="462"/>
      <c r="F48" s="106"/>
      <c r="G48" s="106"/>
      <c r="H48" s="106"/>
      <c r="I48" s="106"/>
      <c r="J48" s="106"/>
      <c r="K48" s="106"/>
      <c r="L48" s="106"/>
      <c r="M48" s="106"/>
      <c r="N48" s="106"/>
      <c r="O48" s="106"/>
    </row>
    <row r="49" spans="1:15" ht="19.5" customHeight="1" x14ac:dyDescent="0.25">
      <c r="A49" s="462"/>
      <c r="B49" s="171" t="s">
        <v>360</v>
      </c>
      <c r="C49" s="462"/>
      <c r="D49" s="462"/>
      <c r="E49" s="538" t="s">
        <v>1444</v>
      </c>
      <c r="F49" s="106"/>
      <c r="G49" s="106"/>
      <c r="H49" s="106"/>
      <c r="I49" s="106"/>
      <c r="J49" s="106"/>
      <c r="K49" s="106"/>
      <c r="L49" s="106"/>
      <c r="M49" s="106"/>
      <c r="N49" s="106"/>
      <c r="O49" s="106"/>
    </row>
    <row r="50" spans="1:15" ht="288.75" customHeight="1" x14ac:dyDescent="0.25">
      <c r="A50" s="463"/>
      <c r="B50" s="135" t="s">
        <v>443</v>
      </c>
      <c r="C50" s="463"/>
      <c r="D50" s="463"/>
      <c r="E50" s="463"/>
      <c r="F50" s="106"/>
      <c r="G50" s="106"/>
      <c r="H50" s="106"/>
      <c r="I50" s="106"/>
      <c r="J50" s="106"/>
      <c r="K50" s="106"/>
      <c r="L50" s="106"/>
      <c r="M50" s="106"/>
      <c r="N50" s="106"/>
      <c r="O50" s="106"/>
    </row>
    <row r="51" spans="1:15" ht="86.25" customHeight="1" x14ac:dyDescent="0.25">
      <c r="A51" s="523" t="s">
        <v>448</v>
      </c>
      <c r="B51" s="135" t="s">
        <v>451</v>
      </c>
      <c r="C51" s="534" t="s">
        <v>452</v>
      </c>
      <c r="D51" s="534" t="s">
        <v>456</v>
      </c>
      <c r="E51" s="184" t="s">
        <v>457</v>
      </c>
      <c r="F51" s="106"/>
      <c r="G51" s="106"/>
      <c r="H51" s="106"/>
      <c r="I51" s="106"/>
      <c r="J51" s="106"/>
      <c r="K51" s="106"/>
      <c r="L51" s="106"/>
      <c r="M51" s="106"/>
      <c r="N51" s="106"/>
      <c r="O51" s="106"/>
    </row>
    <row r="52" spans="1:15" ht="22.5" customHeight="1" x14ac:dyDescent="0.25">
      <c r="A52" s="524"/>
      <c r="B52" s="145" t="s">
        <v>357</v>
      </c>
      <c r="C52" s="462"/>
      <c r="D52" s="462"/>
      <c r="E52" s="140"/>
      <c r="F52" s="106"/>
      <c r="G52" s="106"/>
      <c r="H52" s="106"/>
      <c r="I52" s="106"/>
      <c r="J52" s="106"/>
      <c r="K52" s="106"/>
      <c r="L52" s="106"/>
      <c r="M52" s="106"/>
      <c r="N52" s="106"/>
      <c r="O52" s="106"/>
    </row>
    <row r="53" spans="1:15" ht="96.75" customHeight="1" x14ac:dyDescent="0.25">
      <c r="A53" s="524"/>
      <c r="B53" s="185" t="s">
        <v>467</v>
      </c>
      <c r="C53" s="462"/>
      <c r="D53" s="462"/>
      <c r="E53" s="140"/>
      <c r="F53" s="106"/>
      <c r="G53" s="106"/>
      <c r="H53" s="106"/>
      <c r="I53" s="106"/>
      <c r="J53" s="106"/>
      <c r="K53" s="106"/>
      <c r="L53" s="106"/>
      <c r="M53" s="106"/>
      <c r="N53" s="106"/>
      <c r="O53" s="106"/>
    </row>
    <row r="54" spans="1:15" ht="21" customHeight="1" x14ac:dyDescent="0.25">
      <c r="A54" s="524"/>
      <c r="B54" s="171" t="s">
        <v>360</v>
      </c>
      <c r="C54" s="462"/>
      <c r="D54" s="462"/>
      <c r="E54" s="140"/>
      <c r="F54" s="106"/>
      <c r="G54" s="106"/>
      <c r="H54" s="106"/>
      <c r="I54" s="106"/>
      <c r="J54" s="106"/>
      <c r="K54" s="106"/>
      <c r="L54" s="106"/>
      <c r="M54" s="106"/>
      <c r="N54" s="106"/>
      <c r="O54" s="106"/>
    </row>
    <row r="55" spans="1:15" ht="274.5" customHeight="1" x14ac:dyDescent="0.25">
      <c r="A55" s="515"/>
      <c r="B55" s="164" t="s">
        <v>479</v>
      </c>
      <c r="C55" s="463"/>
      <c r="D55" s="463"/>
      <c r="E55" s="186" t="s">
        <v>480</v>
      </c>
      <c r="F55" s="106"/>
      <c r="G55" s="106"/>
      <c r="H55" s="106"/>
      <c r="I55" s="106"/>
      <c r="J55" s="106"/>
      <c r="K55" s="106"/>
      <c r="L55" s="106"/>
      <c r="M55" s="106"/>
      <c r="N55" s="106"/>
      <c r="O55" s="106"/>
    </row>
    <row r="56" spans="1:15" ht="174.75" customHeight="1" x14ac:dyDescent="0.25">
      <c r="A56" s="521" t="s">
        <v>486</v>
      </c>
      <c r="B56" s="135" t="s">
        <v>488</v>
      </c>
      <c r="C56" s="522" t="s">
        <v>489</v>
      </c>
      <c r="D56" s="522" t="s">
        <v>490</v>
      </c>
      <c r="E56" s="159"/>
      <c r="F56" s="106"/>
      <c r="G56" s="106"/>
      <c r="H56" s="106"/>
      <c r="I56" s="106"/>
      <c r="J56" s="106"/>
      <c r="K56" s="106"/>
      <c r="L56" s="106"/>
      <c r="M56" s="106"/>
      <c r="N56" s="106"/>
      <c r="O56" s="106"/>
    </row>
    <row r="57" spans="1:15" ht="19.5" customHeight="1" x14ac:dyDescent="0.25">
      <c r="A57" s="462"/>
      <c r="B57" s="145" t="s">
        <v>357</v>
      </c>
      <c r="C57" s="462"/>
      <c r="D57" s="462"/>
      <c r="E57" s="140"/>
      <c r="F57" s="106"/>
      <c r="G57" s="106"/>
      <c r="H57" s="106"/>
      <c r="I57" s="106"/>
      <c r="J57" s="106"/>
      <c r="K57" s="106"/>
      <c r="L57" s="106"/>
      <c r="M57" s="106"/>
      <c r="N57" s="106"/>
      <c r="O57" s="106"/>
    </row>
    <row r="58" spans="1:15" ht="129" customHeight="1" x14ac:dyDescent="0.25">
      <c r="A58" s="462"/>
      <c r="B58" s="135" t="s">
        <v>500</v>
      </c>
      <c r="C58" s="462"/>
      <c r="D58" s="462"/>
      <c r="E58" s="140"/>
      <c r="F58" s="106"/>
      <c r="G58" s="106"/>
      <c r="H58" s="106"/>
      <c r="I58" s="106"/>
      <c r="J58" s="106"/>
      <c r="K58" s="106"/>
      <c r="L58" s="106"/>
      <c r="M58" s="106"/>
      <c r="N58" s="106"/>
      <c r="O58" s="106"/>
    </row>
    <row r="59" spans="1:15" ht="18.75" customHeight="1" x14ac:dyDescent="0.25">
      <c r="A59" s="462"/>
      <c r="B59" s="171" t="s">
        <v>360</v>
      </c>
      <c r="C59" s="462"/>
      <c r="D59" s="462"/>
      <c r="E59" s="140"/>
      <c r="F59" s="106"/>
      <c r="G59" s="106"/>
      <c r="H59" s="106"/>
      <c r="I59" s="106"/>
      <c r="J59" s="106"/>
      <c r="K59" s="106"/>
      <c r="L59" s="106"/>
      <c r="M59" s="106"/>
      <c r="N59" s="106"/>
      <c r="O59" s="106"/>
    </row>
    <row r="60" spans="1:15" ht="258" customHeight="1" x14ac:dyDescent="0.25">
      <c r="A60" s="463"/>
      <c r="B60" s="135" t="s">
        <v>510</v>
      </c>
      <c r="C60" s="463"/>
      <c r="D60" s="463"/>
      <c r="E60" s="187"/>
      <c r="F60" s="106"/>
      <c r="G60" s="106"/>
      <c r="H60" s="106"/>
      <c r="I60" s="106"/>
      <c r="J60" s="106"/>
      <c r="K60" s="106"/>
      <c r="L60" s="106"/>
      <c r="M60" s="106"/>
      <c r="N60" s="106"/>
      <c r="O60" s="106"/>
    </row>
    <row r="61" spans="1:15" ht="104.25" customHeight="1" x14ac:dyDescent="0.25">
      <c r="A61" s="532" t="s">
        <v>516</v>
      </c>
      <c r="B61" s="162" t="s">
        <v>520</v>
      </c>
      <c r="C61" s="522" t="s">
        <v>521</v>
      </c>
      <c r="D61" s="522" t="s">
        <v>524</v>
      </c>
      <c r="E61" s="159"/>
      <c r="F61" s="106"/>
      <c r="G61" s="106"/>
      <c r="H61" s="106"/>
      <c r="I61" s="106"/>
      <c r="J61" s="106"/>
      <c r="K61" s="106"/>
      <c r="L61" s="106"/>
      <c r="M61" s="106"/>
      <c r="N61" s="106"/>
      <c r="O61" s="106"/>
    </row>
    <row r="62" spans="1:15" ht="20.25" customHeight="1" x14ac:dyDescent="0.25">
      <c r="A62" s="533"/>
      <c r="B62" s="145" t="s">
        <v>357</v>
      </c>
      <c r="C62" s="462"/>
      <c r="D62" s="462"/>
      <c r="E62" s="140"/>
      <c r="F62" s="106"/>
      <c r="G62" s="106"/>
      <c r="H62" s="106"/>
      <c r="I62" s="106"/>
      <c r="J62" s="106"/>
      <c r="K62" s="106"/>
      <c r="L62" s="106"/>
      <c r="M62" s="106"/>
      <c r="N62" s="106"/>
      <c r="O62" s="106"/>
    </row>
    <row r="63" spans="1:15" ht="105.75" customHeight="1" x14ac:dyDescent="0.25">
      <c r="A63" s="533"/>
      <c r="B63" s="135" t="s">
        <v>532</v>
      </c>
      <c r="C63" s="462"/>
      <c r="D63" s="462"/>
      <c r="E63" s="140"/>
      <c r="F63" s="106"/>
      <c r="G63" s="106"/>
      <c r="H63" s="106"/>
      <c r="I63" s="106"/>
      <c r="J63" s="106"/>
      <c r="K63" s="106"/>
      <c r="L63" s="106"/>
      <c r="M63" s="106"/>
      <c r="N63" s="106"/>
      <c r="O63" s="106"/>
    </row>
    <row r="64" spans="1:15" ht="17.25" customHeight="1" x14ac:dyDescent="0.25">
      <c r="A64" s="533"/>
      <c r="B64" s="171" t="s">
        <v>360</v>
      </c>
      <c r="C64" s="462"/>
      <c r="D64" s="462"/>
      <c r="E64" s="140"/>
      <c r="F64" s="106"/>
      <c r="G64" s="106"/>
      <c r="H64" s="106"/>
      <c r="I64" s="106"/>
      <c r="J64" s="106"/>
      <c r="K64" s="106"/>
      <c r="L64" s="106"/>
      <c r="M64" s="106"/>
      <c r="N64" s="106"/>
      <c r="O64" s="106"/>
    </row>
    <row r="65" spans="1:15" ht="186.75" customHeight="1" x14ac:dyDescent="0.25">
      <c r="A65" s="533"/>
      <c r="B65" s="135" t="s">
        <v>541</v>
      </c>
      <c r="C65" s="463"/>
      <c r="D65" s="463"/>
      <c r="E65" s="186" t="s">
        <v>544</v>
      </c>
      <c r="F65" s="106"/>
      <c r="G65" s="106"/>
      <c r="H65" s="106"/>
      <c r="I65" s="106"/>
      <c r="J65" s="106"/>
      <c r="K65" s="106"/>
      <c r="L65" s="106"/>
      <c r="M65" s="106"/>
      <c r="N65" s="106"/>
      <c r="O65" s="106"/>
    </row>
    <row r="66" spans="1:15" ht="57" customHeight="1" x14ac:dyDescent="0.25">
      <c r="A66" s="521" t="s">
        <v>549</v>
      </c>
      <c r="B66" s="188" t="s">
        <v>550</v>
      </c>
      <c r="C66" s="522" t="s">
        <v>554</v>
      </c>
      <c r="D66" s="522" t="s">
        <v>555</v>
      </c>
      <c r="E66" s="159"/>
      <c r="F66" s="106"/>
      <c r="G66" s="106"/>
      <c r="H66" s="106"/>
      <c r="I66" s="106"/>
      <c r="J66" s="106"/>
      <c r="K66" s="106"/>
      <c r="L66" s="106"/>
      <c r="M66" s="106"/>
      <c r="N66" s="106"/>
      <c r="O66" s="106"/>
    </row>
    <row r="67" spans="1:15" ht="20.25" customHeight="1" x14ac:dyDescent="0.25">
      <c r="A67" s="462"/>
      <c r="B67" s="145" t="s">
        <v>357</v>
      </c>
      <c r="C67" s="462"/>
      <c r="D67" s="462"/>
      <c r="E67" s="140"/>
      <c r="F67" s="106"/>
      <c r="G67" s="106"/>
      <c r="H67" s="106"/>
      <c r="I67" s="106"/>
      <c r="J67" s="106"/>
      <c r="K67" s="106"/>
      <c r="L67" s="106"/>
      <c r="M67" s="106"/>
      <c r="N67" s="106"/>
      <c r="O67" s="106"/>
    </row>
    <row r="68" spans="1:15" ht="71.25" customHeight="1" x14ac:dyDescent="0.25">
      <c r="A68" s="462"/>
      <c r="B68" s="135" t="s">
        <v>564</v>
      </c>
      <c r="C68" s="462"/>
      <c r="D68" s="462"/>
      <c r="E68" s="140"/>
      <c r="F68" s="106"/>
      <c r="G68" s="106"/>
      <c r="H68" s="106"/>
      <c r="I68" s="106"/>
      <c r="J68" s="106"/>
      <c r="K68" s="106"/>
      <c r="L68" s="106"/>
      <c r="M68" s="106"/>
      <c r="N68" s="106"/>
      <c r="O68" s="106"/>
    </row>
    <row r="69" spans="1:15" ht="21" customHeight="1" x14ac:dyDescent="0.25">
      <c r="A69" s="462"/>
      <c r="B69" s="171" t="s">
        <v>360</v>
      </c>
      <c r="C69" s="462"/>
      <c r="D69" s="462"/>
      <c r="E69" s="140"/>
      <c r="F69" s="106"/>
      <c r="G69" s="106"/>
      <c r="H69" s="106"/>
      <c r="I69" s="106"/>
      <c r="J69" s="106"/>
      <c r="K69" s="106"/>
      <c r="L69" s="106"/>
      <c r="M69" s="106"/>
      <c r="N69" s="106"/>
      <c r="O69" s="106"/>
    </row>
    <row r="70" spans="1:15" ht="138" customHeight="1" x14ac:dyDescent="0.25">
      <c r="A70" s="463"/>
      <c r="B70" s="135" t="s">
        <v>574</v>
      </c>
      <c r="C70" s="463"/>
      <c r="D70" s="463"/>
      <c r="E70" s="187"/>
      <c r="F70" s="106"/>
      <c r="G70" s="106"/>
      <c r="H70" s="106"/>
      <c r="I70" s="106"/>
      <c r="J70" s="106"/>
      <c r="K70" s="106"/>
      <c r="L70" s="106"/>
      <c r="M70" s="106"/>
      <c r="N70" s="106"/>
      <c r="O70" s="106"/>
    </row>
    <row r="71" spans="1:15" ht="72" customHeight="1" x14ac:dyDescent="0.25">
      <c r="A71" s="523" t="s">
        <v>581</v>
      </c>
      <c r="B71" s="162" t="s">
        <v>582</v>
      </c>
      <c r="C71" s="522" t="s">
        <v>583</v>
      </c>
      <c r="D71" s="522" t="s">
        <v>585</v>
      </c>
      <c r="E71" s="159"/>
      <c r="F71" s="106"/>
      <c r="G71" s="106"/>
      <c r="H71" s="106"/>
      <c r="I71" s="106"/>
      <c r="J71" s="106"/>
      <c r="K71" s="106"/>
      <c r="L71" s="106"/>
      <c r="M71" s="106"/>
      <c r="N71" s="106"/>
      <c r="O71" s="106"/>
    </row>
    <row r="72" spans="1:15" ht="20.25" customHeight="1" x14ac:dyDescent="0.25">
      <c r="A72" s="524"/>
      <c r="B72" s="145" t="s">
        <v>357</v>
      </c>
      <c r="C72" s="462"/>
      <c r="D72" s="462"/>
      <c r="E72" s="140"/>
      <c r="F72" s="106"/>
      <c r="G72" s="106"/>
      <c r="H72" s="106"/>
      <c r="I72" s="106"/>
      <c r="J72" s="106"/>
      <c r="K72" s="106"/>
      <c r="L72" s="106"/>
      <c r="M72" s="106"/>
      <c r="N72" s="106"/>
      <c r="O72" s="106"/>
    </row>
    <row r="73" spans="1:15" ht="48" customHeight="1" x14ac:dyDescent="0.25">
      <c r="A73" s="524"/>
      <c r="B73" s="152" t="s">
        <v>597</v>
      </c>
      <c r="C73" s="462"/>
      <c r="D73" s="462"/>
      <c r="E73" s="140"/>
      <c r="F73" s="106"/>
      <c r="G73" s="106"/>
      <c r="H73" s="106"/>
      <c r="I73" s="106"/>
      <c r="J73" s="106"/>
      <c r="K73" s="106"/>
      <c r="L73" s="106"/>
      <c r="M73" s="106"/>
      <c r="N73" s="106"/>
      <c r="O73" s="106"/>
    </row>
    <row r="74" spans="1:15" ht="18.75" customHeight="1" x14ac:dyDescent="0.25">
      <c r="A74" s="524"/>
      <c r="B74" s="171" t="s">
        <v>360</v>
      </c>
      <c r="C74" s="462"/>
      <c r="D74" s="462"/>
      <c r="E74" s="140"/>
      <c r="F74" s="106"/>
      <c r="G74" s="106"/>
      <c r="H74" s="106"/>
      <c r="I74" s="106"/>
      <c r="J74" s="106"/>
      <c r="K74" s="106"/>
      <c r="L74" s="106"/>
      <c r="M74" s="106"/>
      <c r="N74" s="106"/>
      <c r="O74" s="106"/>
    </row>
    <row r="75" spans="1:15" ht="286.5" customHeight="1" x14ac:dyDescent="0.25">
      <c r="A75" s="515"/>
      <c r="B75" s="135" t="s">
        <v>607</v>
      </c>
      <c r="C75" s="463"/>
      <c r="D75" s="463"/>
      <c r="E75" s="186" t="s">
        <v>608</v>
      </c>
      <c r="F75" s="106"/>
      <c r="G75" s="106"/>
      <c r="H75" s="106"/>
      <c r="I75" s="106"/>
      <c r="J75" s="106"/>
      <c r="K75" s="106"/>
      <c r="L75" s="106"/>
      <c r="M75" s="106"/>
      <c r="N75" s="106"/>
      <c r="O75" s="106"/>
    </row>
    <row r="76" spans="1:15" ht="73.5" customHeight="1" x14ac:dyDescent="0.25">
      <c r="A76" s="520" t="s">
        <v>615</v>
      </c>
      <c r="B76" s="162" t="s">
        <v>618</v>
      </c>
      <c r="C76" s="522" t="s">
        <v>620</v>
      </c>
      <c r="D76" s="522" t="s">
        <v>621</v>
      </c>
      <c r="E76" s="159"/>
      <c r="F76" s="106"/>
      <c r="G76" s="106"/>
      <c r="H76" s="106"/>
      <c r="I76" s="106"/>
      <c r="J76" s="106"/>
      <c r="K76" s="106"/>
      <c r="L76" s="106"/>
      <c r="M76" s="106"/>
      <c r="N76" s="106"/>
      <c r="O76" s="106"/>
    </row>
    <row r="77" spans="1:15" ht="19.5" customHeight="1" x14ac:dyDescent="0.25">
      <c r="A77" s="462"/>
      <c r="B77" s="145" t="s">
        <v>357</v>
      </c>
      <c r="C77" s="462"/>
      <c r="D77" s="462"/>
      <c r="E77" s="140"/>
      <c r="F77" s="106"/>
      <c r="G77" s="106"/>
      <c r="H77" s="106"/>
      <c r="I77" s="106"/>
      <c r="J77" s="106"/>
      <c r="K77" s="106"/>
      <c r="L77" s="106"/>
      <c r="M77" s="106"/>
      <c r="N77" s="106"/>
      <c r="O77" s="106"/>
    </row>
    <row r="78" spans="1:15" ht="74.25" customHeight="1" x14ac:dyDescent="0.25">
      <c r="A78" s="462"/>
      <c r="B78" s="152" t="s">
        <v>630</v>
      </c>
      <c r="C78" s="462"/>
      <c r="D78" s="462"/>
      <c r="E78" s="140"/>
      <c r="F78" s="106"/>
      <c r="G78" s="106"/>
      <c r="H78" s="106"/>
      <c r="I78" s="106"/>
      <c r="J78" s="106"/>
      <c r="K78" s="106"/>
      <c r="L78" s="106"/>
      <c r="M78" s="106"/>
      <c r="N78" s="106"/>
      <c r="O78" s="106"/>
    </row>
    <row r="79" spans="1:15" ht="19.5" customHeight="1" x14ac:dyDescent="0.25">
      <c r="A79" s="462"/>
      <c r="B79" s="171" t="s">
        <v>360</v>
      </c>
      <c r="C79" s="462"/>
      <c r="D79" s="462"/>
      <c r="E79" s="140"/>
      <c r="F79" s="106"/>
      <c r="G79" s="106"/>
      <c r="H79" s="106"/>
      <c r="I79" s="106"/>
      <c r="J79" s="106"/>
      <c r="K79" s="106"/>
      <c r="L79" s="106"/>
      <c r="M79" s="106"/>
      <c r="N79" s="106"/>
      <c r="O79" s="106"/>
    </row>
    <row r="80" spans="1:15" ht="159" customHeight="1" x14ac:dyDescent="0.25">
      <c r="A80" s="463"/>
      <c r="B80" s="135" t="s">
        <v>637</v>
      </c>
      <c r="C80" s="463"/>
      <c r="D80" s="463"/>
      <c r="E80" s="186" t="s">
        <v>480</v>
      </c>
      <c r="F80" s="106"/>
      <c r="G80" s="106"/>
      <c r="H80" s="106"/>
      <c r="I80" s="106"/>
      <c r="J80" s="106"/>
      <c r="K80" s="106"/>
      <c r="L80" s="106"/>
      <c r="M80" s="106"/>
      <c r="N80" s="106"/>
      <c r="O80" s="106"/>
    </row>
    <row r="81" spans="1:15" ht="60" customHeight="1" x14ac:dyDescent="0.25">
      <c r="A81" s="521" t="s">
        <v>643</v>
      </c>
      <c r="B81" s="162" t="s">
        <v>644</v>
      </c>
      <c r="C81" s="522" t="s">
        <v>645</v>
      </c>
      <c r="D81" s="522" t="s">
        <v>646</v>
      </c>
      <c r="E81" s="159"/>
      <c r="F81" s="106"/>
      <c r="G81" s="106"/>
      <c r="H81" s="106"/>
      <c r="I81" s="106"/>
      <c r="J81" s="106"/>
      <c r="K81" s="106"/>
      <c r="L81" s="106"/>
      <c r="M81" s="106"/>
      <c r="N81" s="106"/>
      <c r="O81" s="106"/>
    </row>
    <row r="82" spans="1:15" ht="18.75" customHeight="1" x14ac:dyDescent="0.25">
      <c r="A82" s="462"/>
      <c r="B82" s="145" t="s">
        <v>357</v>
      </c>
      <c r="C82" s="462"/>
      <c r="D82" s="462"/>
      <c r="E82" s="140"/>
      <c r="F82" s="106"/>
      <c r="G82" s="106"/>
      <c r="H82" s="106"/>
      <c r="I82" s="106"/>
      <c r="J82" s="106"/>
      <c r="K82" s="106"/>
      <c r="L82" s="106"/>
      <c r="M82" s="106"/>
      <c r="N82" s="106"/>
      <c r="O82" s="106"/>
    </row>
    <row r="83" spans="1:15" ht="56.25" customHeight="1" x14ac:dyDescent="0.25">
      <c r="A83" s="462"/>
      <c r="B83" s="152" t="s">
        <v>656</v>
      </c>
      <c r="C83" s="462"/>
      <c r="D83" s="462"/>
      <c r="E83" s="140"/>
      <c r="F83" s="106"/>
      <c r="G83" s="106"/>
      <c r="H83" s="106"/>
      <c r="I83" s="106"/>
      <c r="J83" s="106"/>
      <c r="K83" s="106"/>
      <c r="L83" s="106"/>
      <c r="M83" s="106"/>
      <c r="N83" s="106"/>
      <c r="O83" s="106"/>
    </row>
    <row r="84" spans="1:15" ht="20.25" customHeight="1" x14ac:dyDescent="0.25">
      <c r="A84" s="462"/>
      <c r="B84" s="171" t="s">
        <v>360</v>
      </c>
      <c r="C84" s="462"/>
      <c r="D84" s="462"/>
      <c r="E84" s="140"/>
      <c r="F84" s="106"/>
      <c r="G84" s="106"/>
      <c r="H84" s="106"/>
      <c r="I84" s="106"/>
      <c r="J84" s="106"/>
      <c r="K84" s="106"/>
      <c r="L84" s="106"/>
      <c r="M84" s="106"/>
      <c r="N84" s="106"/>
      <c r="O84" s="106"/>
    </row>
    <row r="85" spans="1:15" ht="297.75" customHeight="1" x14ac:dyDescent="0.25">
      <c r="A85" s="463"/>
      <c r="B85" s="135" t="s">
        <v>665</v>
      </c>
      <c r="C85" s="463"/>
      <c r="D85" s="463"/>
      <c r="E85" s="187"/>
      <c r="F85" s="106"/>
      <c r="G85" s="106"/>
      <c r="H85" s="106"/>
      <c r="I85" s="106"/>
      <c r="J85" s="106"/>
      <c r="K85" s="106"/>
      <c r="L85" s="106"/>
      <c r="M85" s="106"/>
      <c r="N85" s="106"/>
      <c r="O85" s="106"/>
    </row>
    <row r="86" spans="1:15" ht="77.25" customHeight="1" x14ac:dyDescent="0.25">
      <c r="A86" s="521" t="s">
        <v>670</v>
      </c>
      <c r="B86" s="162" t="s">
        <v>671</v>
      </c>
      <c r="C86" s="522" t="s">
        <v>672</v>
      </c>
      <c r="D86" s="522" t="s">
        <v>675</v>
      </c>
      <c r="E86" s="159"/>
      <c r="F86" s="106"/>
      <c r="G86" s="106"/>
      <c r="H86" s="106"/>
      <c r="I86" s="106"/>
      <c r="J86" s="106"/>
      <c r="K86" s="106"/>
      <c r="L86" s="106"/>
      <c r="M86" s="106"/>
      <c r="N86" s="106"/>
      <c r="O86" s="106"/>
    </row>
    <row r="87" spans="1:15" ht="19.5" customHeight="1" x14ac:dyDescent="0.25">
      <c r="A87" s="462"/>
      <c r="B87" s="145" t="s">
        <v>357</v>
      </c>
      <c r="C87" s="462"/>
      <c r="D87" s="462"/>
      <c r="E87" s="140"/>
      <c r="F87" s="106"/>
      <c r="G87" s="106"/>
      <c r="H87" s="106"/>
      <c r="I87" s="106"/>
      <c r="J87" s="106"/>
      <c r="K87" s="106"/>
      <c r="L87" s="106"/>
      <c r="M87" s="106"/>
      <c r="N87" s="106"/>
      <c r="O87" s="106"/>
    </row>
    <row r="88" spans="1:15" ht="51" customHeight="1" x14ac:dyDescent="0.25">
      <c r="A88" s="462"/>
      <c r="B88" s="152" t="s">
        <v>684</v>
      </c>
      <c r="C88" s="462"/>
      <c r="D88" s="462"/>
      <c r="E88" s="140"/>
      <c r="F88" s="106"/>
      <c r="G88" s="106"/>
      <c r="H88" s="106"/>
      <c r="I88" s="106"/>
      <c r="J88" s="106"/>
      <c r="K88" s="106"/>
      <c r="L88" s="106"/>
      <c r="M88" s="106"/>
      <c r="N88" s="106"/>
      <c r="O88" s="106"/>
    </row>
    <row r="89" spans="1:15" ht="20.25" customHeight="1" x14ac:dyDescent="0.25">
      <c r="A89" s="462"/>
      <c r="B89" s="171" t="s">
        <v>360</v>
      </c>
      <c r="C89" s="462"/>
      <c r="D89" s="462"/>
      <c r="E89" s="140"/>
      <c r="F89" s="106"/>
      <c r="G89" s="106"/>
      <c r="H89" s="106"/>
      <c r="I89" s="106"/>
      <c r="J89" s="106"/>
      <c r="K89" s="106"/>
      <c r="L89" s="106"/>
      <c r="M89" s="106"/>
      <c r="N89" s="106"/>
      <c r="O89" s="106"/>
    </row>
    <row r="90" spans="1:15" ht="229.5" customHeight="1" x14ac:dyDescent="0.25">
      <c r="A90" s="463"/>
      <c r="B90" s="135" t="s">
        <v>693</v>
      </c>
      <c r="C90" s="463"/>
      <c r="D90" s="463"/>
      <c r="E90" s="186" t="s">
        <v>694</v>
      </c>
      <c r="F90" s="106"/>
      <c r="G90" s="106"/>
      <c r="H90" s="106"/>
      <c r="I90" s="106"/>
      <c r="J90" s="106"/>
      <c r="K90" s="106"/>
      <c r="L90" s="106"/>
      <c r="M90" s="106"/>
      <c r="N90" s="106"/>
      <c r="O90" s="106"/>
    </row>
    <row r="91" spans="1:15" ht="12.75" customHeight="1" x14ac:dyDescent="0.25">
      <c r="A91" s="106"/>
      <c r="B91" s="106"/>
      <c r="C91" s="106"/>
      <c r="D91" s="106"/>
      <c r="E91" s="106"/>
      <c r="F91" s="106"/>
      <c r="G91" s="106"/>
      <c r="H91" s="106"/>
      <c r="I91" s="106"/>
      <c r="J91" s="106"/>
      <c r="K91" s="106"/>
      <c r="L91" s="106"/>
      <c r="M91" s="106"/>
      <c r="N91" s="106"/>
      <c r="O91" s="106"/>
    </row>
    <row r="92" spans="1:15" ht="15.75" customHeight="1" x14ac:dyDescent="0.25"/>
    <row r="93" spans="1:15" ht="15.75" customHeight="1" x14ac:dyDescent="0.25"/>
    <row r="94" spans="1:15" ht="15.75" customHeight="1" x14ac:dyDescent="0.25"/>
    <row r="95" spans="1:15" ht="15.75" customHeight="1" x14ac:dyDescent="0.25"/>
    <row r="96" spans="1:15"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8">
    <mergeCell ref="C86:C90"/>
    <mergeCell ref="C71:C75"/>
    <mergeCell ref="A61:A65"/>
    <mergeCell ref="C76:C80"/>
    <mergeCell ref="C81:C85"/>
    <mergeCell ref="A86:A90"/>
    <mergeCell ref="A76:A80"/>
    <mergeCell ref="A81:A85"/>
    <mergeCell ref="A66:A70"/>
    <mergeCell ref="A71:A75"/>
    <mergeCell ref="A51:A55"/>
    <mergeCell ref="A56:A60"/>
    <mergeCell ref="A46:A50"/>
    <mergeCell ref="C61:C65"/>
    <mergeCell ref="C66:C70"/>
    <mergeCell ref="A21:A25"/>
    <mergeCell ref="A9:A20"/>
    <mergeCell ref="D9:D20"/>
    <mergeCell ref="D21:D25"/>
    <mergeCell ref="D26:D30"/>
    <mergeCell ref="C21:C25"/>
    <mergeCell ref="C26:C30"/>
    <mergeCell ref="A1:B1"/>
    <mergeCell ref="A2:B2"/>
    <mergeCell ref="A3:B3"/>
    <mergeCell ref="A4:B4"/>
    <mergeCell ref="C9:C20"/>
    <mergeCell ref="A7:A8"/>
    <mergeCell ref="B7:B8"/>
    <mergeCell ref="E7:E8"/>
    <mergeCell ref="E21:E25"/>
    <mergeCell ref="D66:D70"/>
    <mergeCell ref="D46:D50"/>
    <mergeCell ref="D51:D55"/>
    <mergeCell ref="D36:D40"/>
    <mergeCell ref="C7:D7"/>
    <mergeCell ref="C51:C55"/>
    <mergeCell ref="C46:C50"/>
    <mergeCell ref="D71:D75"/>
    <mergeCell ref="D81:D85"/>
    <mergeCell ref="D86:D90"/>
    <mergeCell ref="D76:D80"/>
    <mergeCell ref="D61:D65"/>
    <mergeCell ref="E41:E42"/>
    <mergeCell ref="C41:C45"/>
    <mergeCell ref="C56:C60"/>
    <mergeCell ref="D56:D60"/>
    <mergeCell ref="D31:D35"/>
    <mergeCell ref="E31:E35"/>
    <mergeCell ref="E49:E50"/>
    <mergeCell ref="E46:E48"/>
    <mergeCell ref="A36:A40"/>
    <mergeCell ref="A41:A45"/>
    <mergeCell ref="A26:A30"/>
    <mergeCell ref="A31:A35"/>
    <mergeCell ref="D41:D45"/>
    <mergeCell ref="C36:C40"/>
    <mergeCell ref="C31:C35"/>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showGridLines="0" topLeftCell="A14" workbookViewId="0">
      <selection sqref="A1:K1"/>
    </sheetView>
  </sheetViews>
  <sheetFormatPr baseColWidth="10" defaultColWidth="14.42578125" defaultRowHeight="15" customHeight="1" x14ac:dyDescent="0.25"/>
  <cols>
    <col min="1" max="1" width="6.140625" customWidth="1"/>
    <col min="2" max="2" width="30.5703125" customWidth="1"/>
    <col min="3" max="3" width="14.28515625" customWidth="1"/>
    <col min="4" max="4" width="5.7109375" customWidth="1"/>
    <col min="5" max="10" width="11.42578125" customWidth="1"/>
    <col min="11" max="11" width="7.28515625" customWidth="1"/>
    <col min="12" max="13" width="11.42578125" customWidth="1"/>
    <col min="14" max="25" width="10.7109375" customWidth="1"/>
  </cols>
  <sheetData>
    <row r="1" spans="1:25" ht="28.5" customHeight="1" x14ac:dyDescent="0.25">
      <c r="A1" s="450" t="s">
        <v>7</v>
      </c>
      <c r="B1" s="448"/>
      <c r="C1" s="448"/>
      <c r="D1" s="448"/>
      <c r="E1" s="448"/>
      <c r="F1" s="448"/>
      <c r="G1" s="448"/>
      <c r="H1" s="448"/>
      <c r="I1" s="448"/>
      <c r="J1" s="448"/>
      <c r="K1" s="448"/>
      <c r="L1" s="3"/>
      <c r="M1" s="5"/>
      <c r="N1" s="5"/>
      <c r="O1" s="5"/>
      <c r="P1" s="5"/>
      <c r="Q1" s="5"/>
      <c r="R1" s="5"/>
      <c r="S1" s="5"/>
      <c r="T1" s="5"/>
      <c r="U1" s="5"/>
    </row>
    <row r="2" spans="1:25" ht="15.75" x14ac:dyDescent="0.25">
      <c r="A2" s="449" t="s">
        <v>11</v>
      </c>
      <c r="B2" s="448"/>
      <c r="C2" s="448"/>
      <c r="D2" s="448"/>
      <c r="E2" s="448"/>
      <c r="F2" s="448"/>
      <c r="G2" s="448"/>
      <c r="H2" s="448"/>
      <c r="I2" s="448"/>
      <c r="J2" s="448"/>
      <c r="K2" s="448"/>
      <c r="L2" s="8"/>
      <c r="M2" s="8"/>
      <c r="N2" s="5"/>
      <c r="O2" s="5"/>
      <c r="P2" s="5"/>
      <c r="Q2" s="5"/>
      <c r="R2" s="5"/>
      <c r="S2" s="5"/>
      <c r="T2" s="5"/>
      <c r="U2" s="5"/>
    </row>
    <row r="3" spans="1:25" ht="15.75" customHeight="1" x14ac:dyDescent="0.25">
      <c r="A3" s="451" t="s">
        <v>18</v>
      </c>
      <c r="B3" s="452"/>
      <c r="C3" s="452"/>
      <c r="D3" s="452"/>
      <c r="E3" s="452"/>
      <c r="F3" s="452"/>
      <c r="G3" s="452"/>
      <c r="H3" s="452"/>
      <c r="I3" s="452"/>
      <c r="J3" s="452"/>
      <c r="K3" s="452"/>
      <c r="L3" s="5"/>
      <c r="M3" s="5"/>
      <c r="N3" s="5"/>
      <c r="O3" s="5"/>
      <c r="P3" s="5"/>
      <c r="Q3" s="5"/>
      <c r="R3" s="5"/>
      <c r="S3" s="5"/>
      <c r="T3" s="5"/>
      <c r="U3" s="5"/>
    </row>
    <row r="4" spans="1:25" ht="7.5" customHeight="1" x14ac:dyDescent="0.25">
      <c r="A4" s="453"/>
      <c r="B4" s="454"/>
      <c r="C4" s="454"/>
      <c r="D4" s="454"/>
      <c r="E4" s="454"/>
      <c r="F4" s="454"/>
      <c r="G4" s="454"/>
      <c r="H4" s="454"/>
      <c r="I4" s="454"/>
      <c r="J4" s="454"/>
      <c r="K4" s="454"/>
      <c r="L4" s="5"/>
      <c r="M4" s="5"/>
      <c r="N4" s="5"/>
      <c r="O4" s="5"/>
      <c r="P4" s="5"/>
      <c r="Q4" s="5"/>
      <c r="R4" s="5"/>
      <c r="S4" s="5"/>
      <c r="T4" s="5"/>
      <c r="U4" s="5"/>
    </row>
    <row r="5" spans="1:25" ht="15.75" x14ac:dyDescent="0.25">
      <c r="A5" s="450" t="s">
        <v>27</v>
      </c>
      <c r="B5" s="448"/>
      <c r="C5" s="448"/>
      <c r="D5" s="448"/>
      <c r="E5" s="448"/>
      <c r="F5" s="448"/>
      <c r="G5" s="448"/>
      <c r="H5" s="448"/>
      <c r="I5" s="448"/>
      <c r="J5" s="448"/>
      <c r="K5" s="448"/>
      <c r="L5" s="5"/>
      <c r="M5" s="5"/>
      <c r="N5" s="5"/>
      <c r="O5" s="5"/>
      <c r="P5" s="5"/>
      <c r="Q5" s="5"/>
      <c r="R5" s="5"/>
      <c r="S5" s="5"/>
      <c r="T5" s="5"/>
      <c r="U5" s="5"/>
    </row>
    <row r="6" spans="1:25" ht="7.5" customHeight="1" x14ac:dyDescent="0.25">
      <c r="A6" s="5"/>
      <c r="B6" s="5"/>
      <c r="C6" s="5"/>
      <c r="D6" s="5"/>
      <c r="E6" s="5"/>
      <c r="F6" s="5"/>
      <c r="G6" s="5"/>
      <c r="H6" s="5"/>
      <c r="I6" s="5"/>
      <c r="J6" s="5"/>
      <c r="K6" s="5"/>
      <c r="L6" s="5"/>
      <c r="M6" s="5"/>
      <c r="N6" s="5"/>
      <c r="O6" s="5"/>
      <c r="P6" s="5"/>
      <c r="Q6" s="5"/>
      <c r="R6" s="5"/>
      <c r="S6" s="5"/>
      <c r="T6" s="5"/>
      <c r="U6" s="5"/>
    </row>
    <row r="7" spans="1:25" x14ac:dyDescent="0.25">
      <c r="A7" s="5"/>
      <c r="B7" s="5"/>
      <c r="C7" s="5"/>
      <c r="D7" s="5"/>
      <c r="E7" s="5"/>
      <c r="F7" s="5"/>
      <c r="G7" s="5"/>
      <c r="H7" s="5"/>
      <c r="I7" s="5"/>
      <c r="J7" s="5"/>
      <c r="K7" s="5"/>
      <c r="L7" s="5"/>
      <c r="M7" s="5"/>
      <c r="N7" s="5"/>
      <c r="O7" s="5"/>
      <c r="P7" s="5"/>
      <c r="Q7" s="5"/>
      <c r="R7" s="5"/>
      <c r="S7" s="5"/>
      <c r="T7" s="5"/>
      <c r="U7" s="5"/>
    </row>
    <row r="8" spans="1:25" ht="30.75" customHeight="1" x14ac:dyDescent="0.25">
      <c r="A8" s="455" t="s">
        <v>34</v>
      </c>
      <c r="B8" s="448"/>
      <c r="C8" s="448"/>
      <c r="D8" s="448"/>
      <c r="E8" s="20"/>
      <c r="F8" s="20"/>
      <c r="G8" s="20"/>
      <c r="H8" s="20"/>
      <c r="I8" s="20"/>
      <c r="J8" s="20"/>
      <c r="K8" s="20"/>
      <c r="L8" s="5"/>
      <c r="M8" s="5"/>
      <c r="N8" s="5"/>
      <c r="O8" s="5"/>
      <c r="P8" s="5"/>
      <c r="Q8" s="5"/>
      <c r="R8" s="5"/>
      <c r="S8" s="5"/>
      <c r="T8" s="5"/>
      <c r="U8" s="5"/>
    </row>
    <row r="9" spans="1:25" x14ac:dyDescent="0.25">
      <c r="A9" s="20"/>
      <c r="B9" s="20"/>
      <c r="C9" s="20"/>
      <c r="D9" s="20"/>
      <c r="E9" s="20"/>
      <c r="F9" s="20"/>
      <c r="G9" s="20"/>
      <c r="H9" s="20"/>
      <c r="I9" s="20"/>
      <c r="J9" s="20"/>
      <c r="K9" s="20"/>
      <c r="L9" s="5"/>
      <c r="M9" s="5"/>
      <c r="N9" s="5"/>
      <c r="O9" s="5"/>
      <c r="P9" s="5"/>
      <c r="Q9" s="5"/>
      <c r="R9" s="5"/>
      <c r="S9" s="5"/>
      <c r="T9" s="5"/>
      <c r="U9" s="5"/>
      <c r="V9" s="5"/>
      <c r="W9" s="5"/>
      <c r="X9" s="5"/>
      <c r="Y9" s="5"/>
    </row>
    <row r="10" spans="1:25" x14ac:dyDescent="0.25">
      <c r="A10" s="20"/>
      <c r="B10" s="20"/>
      <c r="C10" s="20"/>
      <c r="D10" s="20"/>
      <c r="E10" s="20"/>
      <c r="F10" s="20"/>
      <c r="G10" s="20"/>
      <c r="H10" s="20"/>
      <c r="I10" s="20"/>
      <c r="J10" s="20"/>
      <c r="K10" s="20"/>
      <c r="L10" s="5"/>
      <c r="M10" s="5"/>
      <c r="N10" s="5"/>
      <c r="O10" s="5"/>
      <c r="P10" s="5"/>
      <c r="Q10" s="5"/>
      <c r="R10" s="5"/>
      <c r="S10" s="5"/>
      <c r="T10" s="5"/>
      <c r="U10" s="5"/>
      <c r="V10" s="5"/>
      <c r="W10" s="5"/>
      <c r="X10" s="5"/>
      <c r="Y10" s="5"/>
    </row>
    <row r="11" spans="1:25" x14ac:dyDescent="0.25">
      <c r="A11" s="20"/>
      <c r="B11" s="20"/>
      <c r="C11" s="20"/>
      <c r="D11" s="20"/>
      <c r="E11" s="20"/>
      <c r="F11" s="20"/>
      <c r="G11" s="20"/>
      <c r="H11" s="20"/>
      <c r="I11" s="20"/>
      <c r="J11" s="20"/>
      <c r="K11" s="20"/>
      <c r="L11" s="5"/>
      <c r="M11" s="5"/>
      <c r="N11" s="5"/>
      <c r="O11" s="5"/>
      <c r="P11" s="5"/>
      <c r="Q11" s="5"/>
      <c r="R11" s="5"/>
      <c r="S11" s="5"/>
      <c r="T11" s="5"/>
      <c r="U11" s="5"/>
      <c r="V11" s="5"/>
      <c r="W11" s="5"/>
      <c r="X11" s="5"/>
      <c r="Y11" s="5"/>
    </row>
    <row r="12" spans="1:25" x14ac:dyDescent="0.25">
      <c r="A12" s="20"/>
      <c r="B12" s="20"/>
      <c r="C12" s="20"/>
      <c r="D12" s="20"/>
      <c r="E12" s="20"/>
      <c r="F12" s="20"/>
      <c r="G12" s="20"/>
      <c r="H12" s="20"/>
      <c r="I12" s="20"/>
      <c r="J12" s="20"/>
      <c r="K12" s="20"/>
      <c r="L12" s="5"/>
      <c r="M12" s="5"/>
      <c r="N12" s="5"/>
      <c r="O12" s="5"/>
      <c r="P12" s="5"/>
      <c r="Q12" s="5"/>
      <c r="R12" s="5"/>
      <c r="S12" s="5"/>
      <c r="T12" s="5"/>
      <c r="U12" s="5"/>
      <c r="V12" s="5"/>
      <c r="W12" s="5"/>
      <c r="X12" s="5"/>
      <c r="Y12" s="5"/>
    </row>
    <row r="13" spans="1:25" x14ac:dyDescent="0.25">
      <c r="A13" s="20"/>
      <c r="B13" s="20"/>
      <c r="C13" s="20"/>
      <c r="D13" s="20"/>
      <c r="E13" s="20"/>
      <c r="F13" s="20"/>
      <c r="G13" s="20"/>
      <c r="H13" s="20"/>
      <c r="I13" s="20"/>
      <c r="J13" s="20"/>
      <c r="K13" s="20"/>
      <c r="L13" s="5"/>
      <c r="M13" s="5"/>
      <c r="N13" s="5"/>
      <c r="O13" s="5"/>
      <c r="P13" s="5"/>
      <c r="Q13" s="5"/>
      <c r="R13" s="5"/>
      <c r="S13" s="5"/>
      <c r="T13" s="5"/>
      <c r="U13" s="5"/>
      <c r="V13" s="5"/>
      <c r="W13" s="5"/>
      <c r="X13" s="5"/>
      <c r="Y13" s="5"/>
    </row>
    <row r="14" spans="1:25" x14ac:dyDescent="0.25">
      <c r="A14" s="20"/>
      <c r="B14" s="20"/>
      <c r="C14" s="20"/>
      <c r="D14" s="20"/>
      <c r="E14" s="20"/>
      <c r="F14" s="20"/>
      <c r="G14" s="20"/>
      <c r="H14" s="20"/>
      <c r="I14" s="20"/>
      <c r="J14" s="20"/>
      <c r="K14" s="20"/>
      <c r="L14" s="5"/>
      <c r="M14" s="5"/>
      <c r="N14" s="5"/>
      <c r="O14" s="5"/>
      <c r="P14" s="5"/>
      <c r="Q14" s="5"/>
      <c r="R14" s="5"/>
      <c r="S14" s="5"/>
      <c r="T14" s="5"/>
      <c r="U14" s="5"/>
      <c r="V14" s="5"/>
      <c r="W14" s="5"/>
      <c r="X14" s="5"/>
      <c r="Y14" s="5"/>
    </row>
    <row r="15" spans="1:25" x14ac:dyDescent="0.25">
      <c r="A15" s="20"/>
      <c r="B15" s="20"/>
      <c r="C15" s="20"/>
      <c r="D15" s="20"/>
      <c r="E15" s="20"/>
      <c r="F15" s="20"/>
      <c r="G15" s="20"/>
      <c r="H15" s="20"/>
      <c r="I15" s="20"/>
      <c r="J15" s="20"/>
      <c r="K15" s="20"/>
      <c r="L15" s="5"/>
      <c r="M15" s="5"/>
      <c r="N15" s="5"/>
      <c r="O15" s="5"/>
      <c r="P15" s="5"/>
      <c r="Q15" s="5"/>
      <c r="R15" s="5"/>
      <c r="S15" s="5"/>
      <c r="T15" s="5"/>
      <c r="U15" s="5"/>
      <c r="V15" s="5"/>
      <c r="W15" s="5"/>
      <c r="X15" s="5"/>
      <c r="Y15" s="5"/>
    </row>
    <row r="16" spans="1:25" x14ac:dyDescent="0.25">
      <c r="A16" s="20"/>
      <c r="B16" s="20"/>
      <c r="C16" s="20"/>
      <c r="D16" s="20"/>
      <c r="E16" s="20"/>
      <c r="F16" s="20"/>
      <c r="G16" s="20"/>
      <c r="H16" s="20"/>
      <c r="I16" s="20"/>
      <c r="J16" s="20"/>
      <c r="K16" s="20"/>
      <c r="L16" s="5"/>
      <c r="M16" s="5"/>
      <c r="N16" s="5"/>
      <c r="O16" s="5"/>
      <c r="P16" s="5"/>
      <c r="Q16" s="5"/>
      <c r="R16" s="5"/>
      <c r="S16" s="5"/>
      <c r="T16" s="5"/>
      <c r="U16" s="5"/>
      <c r="V16" s="5"/>
      <c r="W16" s="5"/>
      <c r="X16" s="5"/>
      <c r="Y16" s="5"/>
    </row>
    <row r="17" spans="1:25" x14ac:dyDescent="0.25">
      <c r="A17" s="20"/>
      <c r="B17" s="20"/>
      <c r="C17" s="20"/>
      <c r="D17" s="20"/>
      <c r="E17" s="20"/>
      <c r="F17" s="20"/>
      <c r="G17" s="20"/>
      <c r="H17" s="20"/>
      <c r="I17" s="20"/>
      <c r="J17" s="20"/>
      <c r="K17" s="20"/>
      <c r="L17" s="5"/>
      <c r="M17" s="5"/>
      <c r="N17" s="5"/>
      <c r="O17" s="5"/>
      <c r="P17" s="5"/>
      <c r="Q17" s="5"/>
      <c r="R17" s="5"/>
      <c r="S17" s="5"/>
      <c r="T17" s="5"/>
      <c r="U17" s="5"/>
      <c r="V17" s="5"/>
      <c r="W17" s="5"/>
      <c r="X17" s="5"/>
      <c r="Y17" s="5"/>
    </row>
    <row r="18" spans="1:25" x14ac:dyDescent="0.25">
      <c r="A18" s="20"/>
      <c r="B18" s="20"/>
      <c r="C18" s="20"/>
      <c r="D18" s="20"/>
      <c r="E18" s="20"/>
      <c r="F18" s="20"/>
      <c r="G18" s="20"/>
      <c r="H18" s="20"/>
      <c r="I18" s="20"/>
      <c r="J18" s="20"/>
      <c r="K18" s="20"/>
      <c r="L18" s="5"/>
      <c r="M18" s="5"/>
      <c r="N18" s="5"/>
      <c r="O18" s="5"/>
      <c r="P18" s="5"/>
      <c r="Q18" s="5"/>
      <c r="R18" s="5"/>
      <c r="S18" s="5"/>
      <c r="T18" s="5"/>
      <c r="U18" s="5"/>
      <c r="V18" s="5"/>
      <c r="W18" s="5"/>
      <c r="X18" s="5"/>
      <c r="Y18" s="5"/>
    </row>
    <row r="19" spans="1:25" x14ac:dyDescent="0.25">
      <c r="A19" s="20"/>
      <c r="B19" s="20"/>
      <c r="C19" s="20"/>
      <c r="D19" s="20"/>
      <c r="E19" s="20"/>
      <c r="F19" s="20"/>
      <c r="G19" s="20"/>
      <c r="H19" s="20"/>
      <c r="I19" s="20"/>
      <c r="J19" s="20"/>
      <c r="K19" s="20"/>
      <c r="L19" s="5"/>
      <c r="M19" s="5"/>
      <c r="N19" s="5"/>
      <c r="O19" s="5"/>
      <c r="P19" s="5"/>
      <c r="Q19" s="5"/>
      <c r="R19" s="5"/>
      <c r="S19" s="5"/>
      <c r="T19" s="5"/>
      <c r="U19" s="5"/>
      <c r="V19" s="5"/>
      <c r="W19" s="5"/>
      <c r="X19" s="5"/>
      <c r="Y19" s="5"/>
    </row>
    <row r="20" spans="1:25" ht="33.75" customHeight="1" x14ac:dyDescent="0.25">
      <c r="A20" s="20"/>
      <c r="B20" s="20"/>
      <c r="C20" s="20"/>
      <c r="D20" s="20"/>
      <c r="E20" s="20"/>
      <c r="F20" s="20"/>
      <c r="G20" s="20"/>
      <c r="H20" s="20"/>
      <c r="I20" s="20"/>
      <c r="J20" s="20"/>
      <c r="K20" s="20"/>
      <c r="L20" s="5"/>
      <c r="M20" s="5"/>
      <c r="N20" s="5"/>
      <c r="O20" s="5"/>
      <c r="P20" s="5"/>
      <c r="Q20" s="5"/>
      <c r="R20" s="5"/>
      <c r="S20" s="5"/>
      <c r="T20" s="5"/>
      <c r="U20" s="5"/>
      <c r="V20" s="5"/>
      <c r="W20" s="5"/>
      <c r="X20" s="5"/>
      <c r="Y20" s="5"/>
    </row>
    <row r="21" spans="1:25" ht="22.5" customHeight="1" x14ac:dyDescent="0.25">
      <c r="A21" s="20"/>
      <c r="B21" s="20"/>
      <c r="C21" s="20"/>
      <c r="D21" s="20"/>
      <c r="E21" s="20"/>
      <c r="F21" s="20"/>
      <c r="G21" s="20"/>
      <c r="H21" s="20"/>
      <c r="I21" s="20"/>
      <c r="J21" s="20"/>
      <c r="K21" s="20"/>
      <c r="L21" s="5"/>
      <c r="M21" s="5"/>
      <c r="N21" s="5"/>
      <c r="O21" s="5"/>
      <c r="P21" s="5"/>
      <c r="Q21" s="5"/>
      <c r="R21" s="5"/>
      <c r="S21" s="5"/>
      <c r="T21" s="5"/>
      <c r="U21" s="5"/>
      <c r="V21" s="5"/>
      <c r="W21" s="5"/>
      <c r="X21" s="5"/>
      <c r="Y21" s="5"/>
    </row>
    <row r="22" spans="1:25" ht="61.5" customHeight="1" x14ac:dyDescent="0.25">
      <c r="A22" s="20"/>
      <c r="B22" s="20"/>
      <c r="C22" s="20"/>
      <c r="D22" s="20"/>
      <c r="E22" s="20"/>
      <c r="F22" s="20"/>
      <c r="G22" s="20"/>
      <c r="H22" s="20"/>
      <c r="I22" s="20"/>
      <c r="J22" s="20"/>
      <c r="K22" s="20"/>
      <c r="L22" s="5"/>
      <c r="M22" s="5"/>
      <c r="N22" s="5"/>
      <c r="O22" s="5"/>
      <c r="P22" s="5"/>
      <c r="Q22" s="5"/>
      <c r="R22" s="5"/>
      <c r="S22" s="5"/>
      <c r="T22" s="5"/>
      <c r="U22" s="5"/>
      <c r="V22" s="5"/>
      <c r="W22" s="5"/>
      <c r="X22" s="5"/>
      <c r="Y22" s="5"/>
    </row>
    <row r="23" spans="1:25" ht="36.75" customHeight="1" x14ac:dyDescent="0.25">
      <c r="A23" s="20"/>
      <c r="B23" s="20"/>
      <c r="C23" s="20"/>
      <c r="D23" s="20"/>
      <c r="E23" s="20"/>
      <c r="F23" s="20"/>
      <c r="G23" s="20"/>
      <c r="H23" s="20"/>
      <c r="I23" s="20"/>
      <c r="J23" s="20"/>
      <c r="K23" s="20"/>
      <c r="L23" s="5"/>
      <c r="M23" s="5"/>
      <c r="N23" s="5"/>
      <c r="O23" s="5"/>
      <c r="P23" s="5"/>
      <c r="Q23" s="5"/>
      <c r="R23" s="5"/>
      <c r="S23" s="5"/>
      <c r="T23" s="5"/>
      <c r="U23" s="5"/>
      <c r="V23" s="5"/>
      <c r="W23" s="5"/>
      <c r="X23" s="5"/>
      <c r="Y23" s="5"/>
    </row>
    <row r="24" spans="1:25" ht="15.75" hidden="1" customHeight="1" x14ac:dyDescent="0.25">
      <c r="A24" s="20"/>
      <c r="B24" s="20"/>
      <c r="C24" s="20"/>
      <c r="D24" s="20"/>
      <c r="E24" s="20"/>
      <c r="F24" s="20"/>
      <c r="G24" s="20"/>
      <c r="H24" s="20"/>
      <c r="I24" s="20"/>
      <c r="J24" s="20"/>
      <c r="K24" s="20"/>
      <c r="L24" s="5"/>
      <c r="M24" s="5"/>
      <c r="N24" s="5"/>
      <c r="O24" s="5"/>
      <c r="P24" s="5"/>
      <c r="Q24" s="5"/>
      <c r="R24" s="5"/>
      <c r="S24" s="5"/>
      <c r="T24" s="5"/>
      <c r="U24" s="5"/>
      <c r="V24" s="5"/>
      <c r="W24" s="5"/>
      <c r="X24" s="5"/>
      <c r="Y24" s="5"/>
    </row>
    <row r="25" spans="1:25" ht="15.75" hidden="1" customHeight="1" x14ac:dyDescent="0.25">
      <c r="A25" s="20"/>
      <c r="B25" s="20"/>
      <c r="C25" s="20"/>
      <c r="D25" s="20"/>
      <c r="E25" s="20"/>
      <c r="F25" s="20"/>
      <c r="G25" s="20"/>
      <c r="H25" s="20"/>
      <c r="I25" s="20"/>
      <c r="J25" s="20"/>
      <c r="K25" s="20"/>
      <c r="L25" s="5"/>
      <c r="M25" s="5"/>
      <c r="N25" s="5"/>
      <c r="O25" s="5"/>
      <c r="P25" s="5"/>
      <c r="Q25" s="5"/>
      <c r="R25" s="5"/>
      <c r="S25" s="5"/>
      <c r="T25" s="5"/>
      <c r="U25" s="5"/>
      <c r="V25" s="5"/>
      <c r="W25" s="5"/>
      <c r="X25" s="5"/>
      <c r="Y25" s="5"/>
    </row>
    <row r="26" spans="1:25" ht="15.75" customHeight="1" x14ac:dyDescent="0.25">
      <c r="A26" s="5"/>
      <c r="B26" s="5"/>
      <c r="C26" s="5"/>
      <c r="D26" s="5"/>
      <c r="E26" s="5"/>
      <c r="F26" s="5"/>
      <c r="G26" s="5"/>
      <c r="H26" s="5"/>
      <c r="I26" s="5"/>
      <c r="J26" s="5"/>
      <c r="K26" s="5"/>
      <c r="L26" s="5"/>
      <c r="M26" s="5"/>
      <c r="N26" s="5"/>
      <c r="O26" s="5"/>
      <c r="P26" s="5"/>
      <c r="Q26" s="5"/>
      <c r="R26" s="5"/>
      <c r="S26" s="5"/>
      <c r="T26" s="5"/>
      <c r="U26" s="5"/>
      <c r="V26" s="5"/>
      <c r="W26" s="5"/>
      <c r="X26" s="5"/>
      <c r="Y26" s="5"/>
    </row>
    <row r="27" spans="1:25" ht="15.75" customHeight="1" x14ac:dyDescent="0.25">
      <c r="A27" s="5"/>
      <c r="B27" s="5"/>
      <c r="C27" s="5"/>
      <c r="D27" s="5"/>
      <c r="E27" s="447" t="s">
        <v>195</v>
      </c>
      <c r="F27" s="448"/>
      <c r="G27" s="448"/>
      <c r="H27" s="448"/>
      <c r="I27" s="448"/>
      <c r="J27" s="448"/>
      <c r="K27" s="448"/>
      <c r="L27" s="5"/>
      <c r="M27" s="5"/>
      <c r="N27" s="5"/>
      <c r="O27" s="5"/>
      <c r="P27" s="5"/>
      <c r="Q27" s="5"/>
      <c r="R27" s="5"/>
      <c r="S27" s="5"/>
      <c r="T27" s="5"/>
      <c r="U27" s="5"/>
      <c r="V27" s="5"/>
      <c r="W27" s="5"/>
      <c r="X27" s="5"/>
      <c r="Y27" s="5"/>
    </row>
    <row r="28" spans="1:25" ht="15.75"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row>
    <row r="29" spans="1:25" ht="15.75"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row>
    <row r="30" spans="1:25" ht="15.75"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row>
    <row r="31" spans="1:25" ht="15.75"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row>
    <row r="32" spans="1:25" ht="15.75"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row>
    <row r="33" spans="1:25" ht="15.75"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row>
    <row r="34" spans="1:25" ht="15.75"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row>
    <row r="35" spans="1:25" ht="15.75"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row>
    <row r="36" spans="1:25" ht="15.7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row>
    <row r="37" spans="1:25" ht="15.75" customHeight="1" x14ac:dyDescent="0.25">
      <c r="A37" s="5"/>
      <c r="B37" s="5"/>
      <c r="C37" s="5"/>
      <c r="D37" s="5"/>
      <c r="E37" s="5"/>
      <c r="F37" s="5"/>
      <c r="G37" s="5"/>
      <c r="H37" s="5"/>
      <c r="I37" s="5"/>
      <c r="J37" s="5"/>
      <c r="K37" s="5"/>
      <c r="L37" s="5"/>
      <c r="M37" s="5"/>
      <c r="N37" s="5"/>
      <c r="O37" s="5"/>
      <c r="P37" s="5"/>
      <c r="Q37" s="5"/>
      <c r="R37" s="5"/>
      <c r="S37" s="5"/>
      <c r="T37" s="5"/>
      <c r="U37" s="5"/>
      <c r="V37" s="5"/>
      <c r="W37" s="5"/>
      <c r="X37" s="5"/>
      <c r="Y37" s="5"/>
    </row>
    <row r="38" spans="1:25" ht="15.75" customHeight="1" x14ac:dyDescent="0.25">
      <c r="A38" s="5"/>
      <c r="B38" s="5"/>
      <c r="C38" s="5"/>
      <c r="D38" s="5"/>
      <c r="E38" s="5"/>
      <c r="F38" s="5"/>
      <c r="G38" s="5"/>
      <c r="H38" s="5"/>
      <c r="I38" s="5"/>
      <c r="J38" s="5"/>
      <c r="K38" s="5"/>
      <c r="L38" s="5"/>
      <c r="M38" s="5"/>
      <c r="N38" s="5"/>
      <c r="O38" s="5"/>
      <c r="P38" s="5"/>
      <c r="Q38" s="5"/>
      <c r="R38" s="5"/>
      <c r="S38" s="5"/>
      <c r="T38" s="5"/>
      <c r="U38" s="5"/>
      <c r="V38" s="5"/>
      <c r="W38" s="5"/>
      <c r="X38" s="5"/>
      <c r="Y38" s="5"/>
    </row>
    <row r="39" spans="1:25" ht="15.75" customHeight="1" x14ac:dyDescent="0.25">
      <c r="A39" s="5"/>
      <c r="B39" s="5"/>
      <c r="C39" s="5"/>
      <c r="D39" s="5"/>
      <c r="E39" s="5"/>
      <c r="F39" s="5"/>
      <c r="G39" s="5"/>
      <c r="H39" s="5"/>
      <c r="I39" s="5"/>
      <c r="J39" s="5"/>
      <c r="K39" s="5"/>
      <c r="L39" s="5"/>
      <c r="M39" s="5"/>
      <c r="N39" s="5"/>
      <c r="O39" s="5"/>
      <c r="P39" s="5"/>
      <c r="Q39" s="5"/>
      <c r="R39" s="5"/>
      <c r="S39" s="5"/>
      <c r="T39" s="5"/>
      <c r="U39" s="5"/>
      <c r="V39" s="5"/>
      <c r="W39" s="5"/>
      <c r="X39" s="5"/>
      <c r="Y39" s="5"/>
    </row>
    <row r="40" spans="1:25" ht="15.75"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row>
    <row r="41" spans="1:25" ht="15.75"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row>
    <row r="42" spans="1:25" ht="15.75"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row>
    <row r="43" spans="1:25" ht="15.75"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row>
    <row r="44" spans="1:25" ht="15.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row>
    <row r="45" spans="1:25" ht="15.75"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row>
    <row r="46" spans="1:25" ht="15.75"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row>
    <row r="47" spans="1:25" ht="15.75"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row>
    <row r="48" spans="1:25" ht="15.75"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row>
    <row r="49" spans="1:25" ht="15.75"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row>
    <row r="50" spans="1:25" ht="15.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row>
    <row r="51" spans="1:25" ht="15.75"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row>
    <row r="52" spans="1:25" ht="15.75"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row>
    <row r="53" spans="1:25" ht="15.75"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row>
    <row r="54" spans="1:25" ht="15.75" customHeight="1" x14ac:dyDescent="0.25">
      <c r="A54" s="5"/>
      <c r="B54" s="5"/>
      <c r="C54" s="5"/>
      <c r="D54" s="5"/>
      <c r="E54" s="5"/>
      <c r="F54" s="5"/>
      <c r="G54" s="5"/>
      <c r="H54" s="5"/>
      <c r="I54" s="5"/>
      <c r="J54" s="5"/>
      <c r="K54" s="5"/>
      <c r="L54" s="5"/>
      <c r="M54" s="5"/>
      <c r="N54" s="5"/>
      <c r="O54" s="5"/>
      <c r="P54" s="5"/>
      <c r="Q54" s="5"/>
      <c r="R54" s="5"/>
      <c r="S54" s="5"/>
      <c r="T54" s="5"/>
      <c r="U54" s="5"/>
      <c r="V54" s="5"/>
      <c r="W54" s="5"/>
      <c r="X54" s="5"/>
      <c r="Y54" s="5"/>
    </row>
    <row r="55" spans="1:25" ht="15.75"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row>
    <row r="56" spans="1:25" ht="15.75"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row>
    <row r="57" spans="1:25" ht="15.75"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row>
    <row r="58" spans="1:25" ht="15.75"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row>
    <row r="59" spans="1:25" ht="15.75"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row>
    <row r="60" spans="1:25" ht="15.75"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row>
    <row r="61" spans="1:25" ht="15.75"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row>
    <row r="62" spans="1:25" ht="15.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row>
    <row r="63" spans="1:25" ht="15.75"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row>
    <row r="64" spans="1:25" ht="15.75" customHeight="1" x14ac:dyDescent="0.25">
      <c r="A64" s="5"/>
      <c r="B64" s="5"/>
      <c r="C64" s="5"/>
      <c r="D64" s="5"/>
      <c r="E64" s="5"/>
      <c r="F64" s="5"/>
      <c r="G64" s="5"/>
      <c r="H64" s="5"/>
      <c r="I64" s="5"/>
      <c r="J64" s="5"/>
      <c r="K64" s="5"/>
      <c r="L64" s="5"/>
      <c r="M64" s="5"/>
      <c r="N64" s="5"/>
      <c r="O64" s="5"/>
      <c r="P64" s="5"/>
      <c r="Q64" s="5"/>
      <c r="R64" s="5"/>
      <c r="S64" s="5"/>
      <c r="T64" s="5"/>
      <c r="U64" s="5"/>
      <c r="V64" s="5"/>
      <c r="W64" s="5"/>
      <c r="X64" s="5"/>
      <c r="Y64" s="5"/>
    </row>
    <row r="65" spans="1:25" ht="15.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row>
    <row r="66" spans="1:25" ht="15.75" customHeight="1" x14ac:dyDescent="0.25">
      <c r="A66" s="5"/>
      <c r="B66" s="5"/>
      <c r="C66" s="5"/>
      <c r="D66" s="5"/>
      <c r="E66" s="5"/>
      <c r="F66" s="5"/>
      <c r="G66" s="5"/>
      <c r="H66" s="5"/>
      <c r="I66" s="5"/>
      <c r="J66" s="5"/>
      <c r="K66" s="5"/>
      <c r="L66" s="5"/>
      <c r="M66" s="5"/>
      <c r="N66" s="5"/>
      <c r="O66" s="5"/>
      <c r="P66" s="5"/>
      <c r="Q66" s="5"/>
      <c r="R66" s="5"/>
      <c r="S66" s="5"/>
      <c r="T66" s="5"/>
      <c r="U66" s="5"/>
      <c r="V66" s="5"/>
      <c r="W66" s="5"/>
      <c r="X66" s="5"/>
      <c r="Y66" s="5"/>
    </row>
    <row r="67" spans="1:25" ht="15.75"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row>
    <row r="68" spans="1:25" ht="15.75" customHeight="1" x14ac:dyDescent="0.25">
      <c r="A68" s="5"/>
      <c r="B68" s="5"/>
      <c r="C68" s="5"/>
      <c r="D68" s="5"/>
      <c r="E68" s="5"/>
      <c r="F68" s="5"/>
      <c r="G68" s="5"/>
      <c r="H68" s="5"/>
      <c r="I68" s="5"/>
      <c r="J68" s="5"/>
      <c r="K68" s="5"/>
      <c r="L68" s="5"/>
      <c r="M68" s="5"/>
      <c r="N68" s="5"/>
      <c r="O68" s="5"/>
      <c r="P68" s="5"/>
      <c r="Q68" s="5"/>
      <c r="R68" s="5"/>
      <c r="S68" s="5"/>
      <c r="T68" s="5"/>
      <c r="U68" s="5"/>
      <c r="V68" s="5"/>
      <c r="W68" s="5"/>
      <c r="X68" s="5"/>
      <c r="Y68" s="5"/>
    </row>
    <row r="69" spans="1:25" ht="15.75" customHeight="1" x14ac:dyDescent="0.25">
      <c r="A69" s="5"/>
      <c r="B69" s="5"/>
      <c r="C69" s="5"/>
      <c r="D69" s="5"/>
      <c r="E69" s="5"/>
      <c r="F69" s="5"/>
      <c r="G69" s="5"/>
      <c r="H69" s="5"/>
      <c r="I69" s="5"/>
      <c r="J69" s="5"/>
      <c r="K69" s="5"/>
      <c r="L69" s="5"/>
      <c r="M69" s="5"/>
      <c r="N69" s="5"/>
      <c r="O69" s="5"/>
      <c r="P69" s="5"/>
      <c r="Q69" s="5"/>
      <c r="R69" s="5"/>
      <c r="S69" s="5"/>
      <c r="T69" s="5"/>
      <c r="U69" s="5"/>
      <c r="V69" s="5"/>
      <c r="W69" s="5"/>
      <c r="X69" s="5"/>
      <c r="Y69" s="5"/>
    </row>
    <row r="70" spans="1:25" ht="15.75"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row>
    <row r="71" spans="1:25" ht="15.75" customHeight="1" x14ac:dyDescent="0.25">
      <c r="A71" s="5"/>
      <c r="B71" s="5"/>
      <c r="C71" s="5"/>
      <c r="D71" s="5"/>
      <c r="E71" s="5"/>
      <c r="F71" s="5"/>
      <c r="G71" s="5"/>
      <c r="H71" s="5"/>
      <c r="I71" s="5"/>
      <c r="J71" s="5"/>
      <c r="K71" s="5"/>
      <c r="L71" s="5"/>
      <c r="M71" s="5"/>
      <c r="N71" s="5"/>
      <c r="O71" s="5"/>
      <c r="P71" s="5"/>
      <c r="Q71" s="5"/>
      <c r="R71" s="5"/>
      <c r="S71" s="5"/>
      <c r="T71" s="5"/>
      <c r="U71" s="5"/>
      <c r="V71" s="5"/>
      <c r="W71" s="5"/>
      <c r="X71" s="5"/>
      <c r="Y71" s="5"/>
    </row>
    <row r="72" spans="1:25" ht="15.75" customHeight="1" x14ac:dyDescent="0.25">
      <c r="A72" s="5"/>
      <c r="B72" s="5"/>
      <c r="C72" s="5"/>
      <c r="D72" s="5"/>
      <c r="E72" s="5"/>
      <c r="F72" s="5"/>
      <c r="G72" s="5"/>
      <c r="H72" s="5"/>
      <c r="I72" s="5"/>
      <c r="J72" s="5"/>
      <c r="K72" s="5"/>
      <c r="L72" s="5"/>
      <c r="M72" s="5"/>
      <c r="N72" s="5"/>
      <c r="O72" s="5"/>
      <c r="P72" s="5"/>
      <c r="Q72" s="5"/>
      <c r="R72" s="5"/>
      <c r="S72" s="5"/>
      <c r="T72" s="5"/>
      <c r="U72" s="5"/>
      <c r="V72" s="5"/>
      <c r="W72" s="5"/>
      <c r="X72" s="5"/>
      <c r="Y72" s="5"/>
    </row>
    <row r="73" spans="1:25" ht="15.75"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row>
    <row r="74" spans="1:25" ht="15.7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row>
    <row r="75" spans="1:25" ht="15.7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row>
    <row r="76" spans="1:25" ht="15.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row>
    <row r="77" spans="1:25" ht="15.7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row>
    <row r="78" spans="1:25" ht="15.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row>
    <row r="79" spans="1:25" ht="15.7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row>
    <row r="80" spans="1:25" ht="15.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row>
    <row r="81" spans="1:25" ht="15.75" customHeight="1" x14ac:dyDescent="0.25">
      <c r="A81" s="5"/>
      <c r="B81" s="5"/>
      <c r="C81" s="5"/>
      <c r="D81" s="5"/>
      <c r="E81" s="5"/>
      <c r="F81" s="5"/>
      <c r="G81" s="5"/>
      <c r="H81" s="5"/>
      <c r="I81" s="5"/>
      <c r="J81" s="5"/>
      <c r="K81" s="5"/>
      <c r="L81" s="5"/>
      <c r="M81" s="5"/>
      <c r="N81" s="5"/>
      <c r="O81" s="5"/>
      <c r="P81" s="5"/>
      <c r="Q81" s="5"/>
      <c r="R81" s="5"/>
      <c r="S81" s="5"/>
      <c r="T81" s="5"/>
      <c r="U81" s="5"/>
      <c r="V81" s="5"/>
      <c r="W81" s="5"/>
      <c r="X81" s="5"/>
      <c r="Y81" s="5"/>
    </row>
    <row r="82" spans="1:25" ht="15.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row>
    <row r="83" spans="1:25" ht="15.75" customHeight="1" x14ac:dyDescent="0.25">
      <c r="A83" s="5"/>
      <c r="B83" s="5"/>
      <c r="C83" s="5"/>
      <c r="D83" s="5"/>
      <c r="E83" s="5"/>
      <c r="F83" s="5"/>
      <c r="G83" s="5"/>
      <c r="H83" s="5"/>
      <c r="I83" s="5"/>
      <c r="J83" s="5"/>
      <c r="K83" s="5"/>
      <c r="L83" s="5"/>
      <c r="M83" s="5"/>
      <c r="N83" s="5"/>
      <c r="O83" s="5"/>
      <c r="P83" s="5"/>
      <c r="Q83" s="5"/>
      <c r="R83" s="5"/>
      <c r="S83" s="5"/>
      <c r="T83" s="5"/>
      <c r="U83" s="5"/>
      <c r="V83" s="5"/>
      <c r="W83" s="5"/>
      <c r="X83" s="5"/>
      <c r="Y83" s="5"/>
    </row>
    <row r="84" spans="1:25" ht="15.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row>
    <row r="85" spans="1:25" ht="15.7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row>
    <row r="86" spans="1:25" ht="15.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row>
    <row r="87" spans="1:25" ht="15.7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row>
    <row r="88" spans="1:25" ht="15.7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row>
    <row r="89" spans="1:25" ht="15.75" customHeight="1" x14ac:dyDescent="0.25">
      <c r="A89" s="5"/>
      <c r="B89" s="5"/>
      <c r="C89" s="5"/>
      <c r="D89" s="5"/>
      <c r="E89" s="5"/>
      <c r="F89" s="5"/>
      <c r="G89" s="5"/>
      <c r="H89" s="5"/>
      <c r="I89" s="5"/>
      <c r="J89" s="5"/>
      <c r="K89" s="5"/>
      <c r="L89" s="5"/>
      <c r="M89" s="5"/>
      <c r="N89" s="5"/>
      <c r="O89" s="5"/>
      <c r="P89" s="5"/>
      <c r="Q89" s="5"/>
      <c r="R89" s="5"/>
      <c r="S89" s="5"/>
      <c r="T89" s="5"/>
      <c r="U89" s="5"/>
      <c r="V89" s="5"/>
      <c r="W89" s="5"/>
      <c r="X89" s="5"/>
      <c r="Y89" s="5"/>
    </row>
    <row r="90" spans="1:25" ht="15.7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row>
    <row r="91" spans="1:25" ht="15.75" customHeight="1" x14ac:dyDescent="0.25">
      <c r="A91" s="5"/>
      <c r="B91" s="5"/>
      <c r="C91" s="5"/>
      <c r="D91" s="5"/>
      <c r="E91" s="5"/>
      <c r="F91" s="5"/>
      <c r="G91" s="5"/>
      <c r="H91" s="5"/>
      <c r="I91" s="5"/>
      <c r="J91" s="5"/>
      <c r="K91" s="5"/>
      <c r="L91" s="5"/>
      <c r="M91" s="5"/>
      <c r="N91" s="5"/>
      <c r="O91" s="5"/>
      <c r="P91" s="5"/>
      <c r="Q91" s="5"/>
      <c r="R91" s="5"/>
      <c r="S91" s="5"/>
      <c r="T91" s="5"/>
      <c r="U91" s="5"/>
      <c r="V91" s="5"/>
      <c r="W91" s="5"/>
      <c r="X91" s="5"/>
      <c r="Y91" s="5"/>
    </row>
    <row r="92" spans="1:25" ht="15.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row>
    <row r="93" spans="1:25" ht="15.75" customHeight="1" x14ac:dyDescent="0.25">
      <c r="A93" s="5"/>
      <c r="B93" s="5"/>
      <c r="C93" s="5"/>
      <c r="D93" s="5"/>
      <c r="E93" s="5"/>
      <c r="F93" s="5"/>
      <c r="G93" s="5"/>
      <c r="H93" s="5"/>
      <c r="I93" s="5"/>
      <c r="J93" s="5"/>
      <c r="K93" s="5"/>
      <c r="L93" s="5"/>
      <c r="M93" s="5"/>
      <c r="N93" s="5"/>
      <c r="O93" s="5"/>
      <c r="P93" s="5"/>
      <c r="Q93" s="5"/>
      <c r="R93" s="5"/>
      <c r="S93" s="5"/>
      <c r="T93" s="5"/>
      <c r="U93" s="5"/>
      <c r="V93" s="5"/>
      <c r="W93" s="5"/>
      <c r="X93" s="5"/>
      <c r="Y93" s="5"/>
    </row>
    <row r="94" spans="1:25" ht="15.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row>
    <row r="95" spans="1:25" ht="15.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row>
    <row r="96" spans="1:25" ht="15.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row>
    <row r="97" spans="1:25" ht="15.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row>
    <row r="98" spans="1:25" ht="15.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row>
    <row r="99" spans="1:25" ht="15.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row>
    <row r="100" spans="1:25" ht="15.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7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7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7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7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7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7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7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7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7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7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7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7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7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7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7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7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7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7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7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7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7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7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7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7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7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7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7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7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7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7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7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7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7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7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7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7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7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7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7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7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7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7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7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7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7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7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7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7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7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7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7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7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7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7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7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7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7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7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7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7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7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7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7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7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7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7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7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7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7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7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75" customHeight="1" x14ac:dyDescent="0.25"/>
    <row r="229" spans="1:25" ht="15.75" customHeight="1" x14ac:dyDescent="0.25"/>
    <row r="230" spans="1:25" ht="15.75" customHeight="1" x14ac:dyDescent="0.25"/>
    <row r="231" spans="1:25" ht="15.75" customHeight="1" x14ac:dyDescent="0.25"/>
    <row r="232" spans="1:25" ht="15.75" customHeight="1" x14ac:dyDescent="0.25"/>
    <row r="233" spans="1:25" ht="15.75" customHeight="1" x14ac:dyDescent="0.25"/>
    <row r="234" spans="1:25" ht="15.75" customHeight="1" x14ac:dyDescent="0.25"/>
    <row r="235" spans="1:25" ht="15.75" customHeight="1" x14ac:dyDescent="0.25"/>
    <row r="236" spans="1:25" ht="15.75" customHeight="1" x14ac:dyDescent="0.25"/>
    <row r="237" spans="1:25" ht="15.75" customHeight="1" x14ac:dyDescent="0.25"/>
    <row r="238" spans="1:25" ht="15.75" customHeight="1" x14ac:dyDescent="0.25"/>
    <row r="239" spans="1:25" ht="15.75" customHeight="1" x14ac:dyDescent="0.25"/>
    <row r="240" spans="1:25"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
    <mergeCell ref="E27:K27"/>
    <mergeCell ref="A2:K2"/>
    <mergeCell ref="A1:K1"/>
    <mergeCell ref="A3:K4"/>
    <mergeCell ref="A5:K5"/>
    <mergeCell ref="A8:D8"/>
  </mergeCells>
  <pageMargins left="0.7" right="0.7" top="0.75" bottom="0.75" header="0" footer="0"/>
  <pageSetup scale="68"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B9CA"/>
  </sheetPr>
  <dimension ref="A1:Z1000"/>
  <sheetViews>
    <sheetView showGridLines="0" workbookViewId="0">
      <pane ySplit="1" topLeftCell="A2" activePane="bottomLeft" state="frozen"/>
      <selection pane="bottomLeft" activeCell="B3" sqref="B3"/>
    </sheetView>
  </sheetViews>
  <sheetFormatPr baseColWidth="10" defaultColWidth="14.42578125" defaultRowHeight="15" customHeight="1" x14ac:dyDescent="0.25"/>
  <cols>
    <col min="1" max="1" width="22.28515625" customWidth="1"/>
    <col min="2" max="2" width="87.28515625" customWidth="1"/>
    <col min="3" max="3" width="12.42578125" customWidth="1"/>
    <col min="4" max="4" width="13" hidden="1" customWidth="1"/>
    <col min="5" max="5" width="19.28515625" customWidth="1"/>
    <col min="6" max="7" width="10.7109375" hidden="1" customWidth="1"/>
    <col min="8" max="26" width="10.7109375" customWidth="1"/>
  </cols>
  <sheetData>
    <row r="1" spans="1:26" ht="28.5" customHeight="1" x14ac:dyDescent="0.25">
      <c r="A1" s="460" t="s">
        <v>4</v>
      </c>
      <c r="B1" s="448"/>
      <c r="C1" s="448"/>
      <c r="D1" s="448"/>
      <c r="E1" s="448"/>
      <c r="F1" s="4"/>
      <c r="G1" s="4"/>
      <c r="H1" s="4"/>
      <c r="I1" s="4"/>
      <c r="J1" s="4"/>
      <c r="K1" s="4"/>
      <c r="L1" s="4"/>
      <c r="M1" s="4"/>
      <c r="N1" s="4"/>
      <c r="O1" s="4"/>
      <c r="P1" s="4"/>
      <c r="Q1" s="4"/>
      <c r="R1" s="4"/>
      <c r="S1" s="4"/>
      <c r="T1" s="4"/>
      <c r="U1" s="4"/>
      <c r="V1" s="4"/>
      <c r="W1" s="4"/>
      <c r="X1" s="4"/>
      <c r="Y1" s="4"/>
      <c r="Z1" s="4"/>
    </row>
    <row r="2" spans="1:26" ht="150.75" customHeight="1" x14ac:dyDescent="0.25">
      <c r="A2" s="4"/>
      <c r="B2" s="6" t="s">
        <v>10</v>
      </c>
      <c r="C2" s="456"/>
      <c r="D2" s="454"/>
      <c r="E2" s="454"/>
      <c r="F2" s="4"/>
      <c r="G2" s="4"/>
      <c r="H2" s="4"/>
      <c r="I2" s="4"/>
      <c r="J2" s="4"/>
      <c r="K2" s="4"/>
      <c r="L2" s="4"/>
      <c r="M2" s="4"/>
      <c r="N2" s="4"/>
      <c r="O2" s="4"/>
      <c r="P2" s="4"/>
      <c r="Q2" s="4"/>
      <c r="R2" s="4"/>
      <c r="S2" s="4"/>
      <c r="T2" s="4"/>
      <c r="U2" s="4"/>
      <c r="V2" s="4"/>
      <c r="W2" s="4"/>
      <c r="X2" s="4"/>
      <c r="Y2" s="4"/>
      <c r="Z2" s="4"/>
    </row>
    <row r="3" spans="1:26" ht="15" customHeight="1" x14ac:dyDescent="0.25">
      <c r="A3" s="9"/>
      <c r="B3" s="9"/>
      <c r="C3" s="9"/>
      <c r="D3" s="9"/>
      <c r="E3" s="9"/>
      <c r="F3" s="4"/>
      <c r="G3" s="4"/>
      <c r="H3" s="4"/>
      <c r="I3" s="4"/>
      <c r="J3" s="4"/>
      <c r="K3" s="4"/>
      <c r="L3" s="4"/>
      <c r="M3" s="4"/>
      <c r="N3" s="4"/>
      <c r="O3" s="4"/>
      <c r="P3" s="4"/>
      <c r="Q3" s="4"/>
      <c r="R3" s="4"/>
      <c r="S3" s="4"/>
      <c r="T3" s="4"/>
      <c r="U3" s="4"/>
      <c r="V3" s="4"/>
      <c r="W3" s="4"/>
      <c r="X3" s="4"/>
      <c r="Y3" s="4"/>
      <c r="Z3" s="4"/>
    </row>
    <row r="4" spans="1:26" ht="30" customHeight="1" x14ac:dyDescent="0.25">
      <c r="A4" s="457" t="s">
        <v>19</v>
      </c>
      <c r="B4" s="458"/>
      <c r="C4" s="458"/>
      <c r="D4" s="458"/>
      <c r="E4" s="459"/>
      <c r="F4" s="4"/>
      <c r="G4" s="4"/>
      <c r="H4" s="4"/>
      <c r="I4" s="4"/>
      <c r="J4" s="4"/>
      <c r="K4" s="4"/>
      <c r="L4" s="4"/>
      <c r="M4" s="4"/>
      <c r="N4" s="4"/>
      <c r="O4" s="4"/>
      <c r="P4" s="4"/>
      <c r="Q4" s="4"/>
      <c r="R4" s="4"/>
      <c r="S4" s="4"/>
      <c r="T4" s="4"/>
      <c r="U4" s="4"/>
      <c r="V4" s="4"/>
      <c r="W4" s="4"/>
      <c r="X4" s="4"/>
      <c r="Y4" s="4"/>
      <c r="Z4" s="4"/>
    </row>
    <row r="5" spans="1:26" ht="30" x14ac:dyDescent="0.25">
      <c r="A5" s="16" t="s">
        <v>28</v>
      </c>
      <c r="B5" s="18" t="s">
        <v>30</v>
      </c>
      <c r="C5" s="18" t="s">
        <v>37</v>
      </c>
      <c r="D5" s="19" t="s">
        <v>39</v>
      </c>
      <c r="E5" s="21" t="s">
        <v>41</v>
      </c>
      <c r="F5" s="4"/>
      <c r="G5" s="4"/>
      <c r="H5" s="4"/>
      <c r="I5" s="4"/>
      <c r="J5" s="4"/>
      <c r="K5" s="4"/>
      <c r="L5" s="4"/>
      <c r="M5" s="4"/>
      <c r="N5" s="4"/>
      <c r="O5" s="4"/>
      <c r="P5" s="4"/>
      <c r="Q5" s="4"/>
      <c r="R5" s="4"/>
      <c r="S5" s="4"/>
      <c r="T5" s="4"/>
      <c r="U5" s="4"/>
      <c r="V5" s="4"/>
      <c r="W5" s="4"/>
      <c r="X5" s="4"/>
      <c r="Y5" s="4"/>
      <c r="Z5" s="4"/>
    </row>
    <row r="6" spans="1:26" x14ac:dyDescent="0.25">
      <c r="A6" s="468" t="s">
        <v>43</v>
      </c>
      <c r="B6" s="24" t="s">
        <v>49</v>
      </c>
      <c r="C6" s="26" t="s">
        <v>53</v>
      </c>
      <c r="D6" s="28">
        <f t="shared" ref="D6:D24" si="0">IF(C6=$F$7,$G$7,IF(C6=$F$8,$G$8,""))</f>
        <v>0</v>
      </c>
      <c r="E6" s="461" t="str">
        <f>IF(C6="","",IF(OR(C25&gt;=12,C6="SI"),"5. CATASTRÓFICO",IF(C25&lt;=5,"3. MODERADO",IF(AND(C25&gt;=6,C25&lt;=11),"4. MAYOR",))))</f>
        <v>5. CATASTRÓFICO</v>
      </c>
      <c r="F6" s="4"/>
      <c r="G6" s="4"/>
      <c r="H6" s="4"/>
      <c r="I6" s="4"/>
      <c r="J6" s="4"/>
      <c r="K6" s="4"/>
      <c r="L6" s="4"/>
      <c r="M6" s="4"/>
      <c r="N6" s="4"/>
      <c r="O6" s="4"/>
      <c r="P6" s="4"/>
      <c r="Q6" s="4"/>
      <c r="R6" s="4"/>
      <c r="S6" s="4"/>
      <c r="T6" s="4"/>
      <c r="U6" s="4"/>
      <c r="V6" s="4"/>
      <c r="W6" s="4"/>
      <c r="X6" s="4"/>
      <c r="Y6" s="4"/>
      <c r="Z6" s="4"/>
    </row>
    <row r="7" spans="1:26" x14ac:dyDescent="0.25">
      <c r="A7" s="465"/>
      <c r="B7" s="32" t="s">
        <v>81</v>
      </c>
      <c r="C7" s="34" t="s">
        <v>84</v>
      </c>
      <c r="D7" s="28">
        <f t="shared" si="0"/>
        <v>1</v>
      </c>
      <c r="E7" s="462"/>
      <c r="F7" s="4" t="s">
        <v>84</v>
      </c>
      <c r="G7" s="4">
        <v>1</v>
      </c>
      <c r="H7" s="4"/>
      <c r="I7" s="4"/>
      <c r="J7" s="4"/>
      <c r="K7" s="4"/>
      <c r="L7" s="4"/>
      <c r="M7" s="4"/>
      <c r="N7" s="4"/>
      <c r="O7" s="4"/>
      <c r="P7" s="4"/>
      <c r="Q7" s="4"/>
      <c r="R7" s="4"/>
      <c r="S7" s="4"/>
      <c r="T7" s="4"/>
      <c r="U7" s="4"/>
      <c r="V7" s="4"/>
      <c r="W7" s="4"/>
      <c r="X7" s="4"/>
      <c r="Y7" s="4"/>
      <c r="Z7" s="4"/>
    </row>
    <row r="8" spans="1:26" x14ac:dyDescent="0.25">
      <c r="A8" s="465"/>
      <c r="B8" s="32" t="s">
        <v>98</v>
      </c>
      <c r="C8" s="34" t="s">
        <v>84</v>
      </c>
      <c r="D8" s="28">
        <f t="shared" si="0"/>
        <v>1</v>
      </c>
      <c r="E8" s="462"/>
      <c r="F8" s="4" t="s">
        <v>53</v>
      </c>
      <c r="G8" s="4">
        <v>0</v>
      </c>
      <c r="H8" s="4"/>
      <c r="I8" s="4"/>
      <c r="J8" s="4"/>
      <c r="K8" s="4"/>
      <c r="L8" s="4"/>
      <c r="M8" s="4"/>
      <c r="N8" s="4"/>
      <c r="O8" s="4"/>
      <c r="P8" s="4"/>
      <c r="Q8" s="4"/>
      <c r="R8" s="4"/>
      <c r="S8" s="4"/>
      <c r="T8" s="4"/>
      <c r="U8" s="4"/>
      <c r="V8" s="4"/>
      <c r="W8" s="4"/>
      <c r="X8" s="4"/>
      <c r="Y8" s="4"/>
      <c r="Z8" s="4"/>
    </row>
    <row r="9" spans="1:26" x14ac:dyDescent="0.25">
      <c r="A9" s="465"/>
      <c r="B9" s="32" t="s">
        <v>108</v>
      </c>
      <c r="C9" s="34" t="s">
        <v>84</v>
      </c>
      <c r="D9" s="28">
        <f t="shared" si="0"/>
        <v>1</v>
      </c>
      <c r="E9" s="462"/>
      <c r="F9" s="4"/>
      <c r="G9" s="4"/>
      <c r="H9" s="4"/>
      <c r="I9" s="4"/>
      <c r="J9" s="4"/>
      <c r="K9" s="4"/>
      <c r="L9" s="4"/>
      <c r="M9" s="4"/>
      <c r="N9" s="4"/>
      <c r="O9" s="4"/>
      <c r="P9" s="4"/>
      <c r="Q9" s="4"/>
      <c r="R9" s="4"/>
      <c r="S9" s="4"/>
      <c r="T9" s="4"/>
      <c r="U9" s="4"/>
      <c r="V9" s="4"/>
      <c r="W9" s="4"/>
      <c r="X9" s="4"/>
      <c r="Y9" s="4"/>
      <c r="Z9" s="4"/>
    </row>
    <row r="10" spans="1:26" x14ac:dyDescent="0.25">
      <c r="A10" s="465"/>
      <c r="B10" s="32" t="s">
        <v>115</v>
      </c>
      <c r="C10" s="34" t="s">
        <v>53</v>
      </c>
      <c r="D10" s="28">
        <f t="shared" si="0"/>
        <v>0</v>
      </c>
      <c r="E10" s="462"/>
      <c r="F10" s="4"/>
      <c r="G10" s="4"/>
      <c r="H10" s="4"/>
      <c r="I10" s="4"/>
      <c r="J10" s="4"/>
      <c r="K10" s="4"/>
      <c r="L10" s="4"/>
      <c r="M10" s="4"/>
      <c r="N10" s="4"/>
      <c r="O10" s="4"/>
      <c r="P10" s="4"/>
      <c r="Q10" s="4"/>
      <c r="R10" s="4"/>
      <c r="S10" s="4"/>
      <c r="T10" s="4"/>
      <c r="U10" s="4"/>
      <c r="V10" s="4"/>
      <c r="W10" s="4"/>
      <c r="X10" s="4"/>
      <c r="Y10" s="4"/>
      <c r="Z10" s="4"/>
    </row>
    <row r="11" spans="1:26" x14ac:dyDescent="0.25">
      <c r="A11" s="465"/>
      <c r="B11" s="32" t="s">
        <v>123</v>
      </c>
      <c r="C11" s="34" t="s">
        <v>84</v>
      </c>
      <c r="D11" s="28">
        <f t="shared" si="0"/>
        <v>1</v>
      </c>
      <c r="E11" s="462"/>
      <c r="F11" s="4"/>
      <c r="G11" s="4"/>
      <c r="H11" s="4"/>
      <c r="I11" s="4"/>
      <c r="J11" s="4"/>
      <c r="K11" s="4"/>
      <c r="L11" s="4"/>
      <c r="M11" s="4"/>
      <c r="N11" s="4"/>
      <c r="O11" s="4"/>
      <c r="P11" s="4"/>
      <c r="Q11" s="4"/>
      <c r="R11" s="4"/>
      <c r="S11" s="4"/>
      <c r="T11" s="4"/>
      <c r="U11" s="4"/>
      <c r="V11" s="4"/>
      <c r="W11" s="4"/>
      <c r="X11" s="4"/>
      <c r="Y11" s="4"/>
      <c r="Z11" s="4"/>
    </row>
    <row r="12" spans="1:26" x14ac:dyDescent="0.25">
      <c r="A12" s="465"/>
      <c r="B12" s="32" t="s">
        <v>127</v>
      </c>
      <c r="C12" s="34" t="s">
        <v>84</v>
      </c>
      <c r="D12" s="28">
        <f t="shared" si="0"/>
        <v>1</v>
      </c>
      <c r="E12" s="462"/>
      <c r="F12" s="4"/>
      <c r="G12" s="4"/>
      <c r="H12" s="4"/>
      <c r="I12" s="4"/>
      <c r="J12" s="4"/>
      <c r="K12" s="4"/>
      <c r="L12" s="4"/>
      <c r="M12" s="4"/>
      <c r="N12" s="4"/>
      <c r="O12" s="4"/>
      <c r="P12" s="4"/>
      <c r="Q12" s="4"/>
      <c r="R12" s="4"/>
      <c r="S12" s="4"/>
      <c r="T12" s="4"/>
      <c r="U12" s="4"/>
      <c r="V12" s="4"/>
      <c r="W12" s="4"/>
      <c r="X12" s="4"/>
      <c r="Y12" s="4"/>
      <c r="Z12" s="4"/>
    </row>
    <row r="13" spans="1:26" x14ac:dyDescent="0.25">
      <c r="A13" s="465"/>
      <c r="B13" s="32" t="s">
        <v>136</v>
      </c>
      <c r="C13" s="34" t="s">
        <v>53</v>
      </c>
      <c r="D13" s="28">
        <f t="shared" si="0"/>
        <v>0</v>
      </c>
      <c r="E13" s="462"/>
      <c r="F13" s="4"/>
      <c r="G13" s="4"/>
      <c r="H13" s="4"/>
      <c r="I13" s="4"/>
      <c r="J13" s="4"/>
      <c r="K13" s="4"/>
      <c r="L13" s="4"/>
      <c r="M13" s="4"/>
      <c r="N13" s="4"/>
      <c r="O13" s="4"/>
      <c r="P13" s="4"/>
      <c r="Q13" s="4"/>
      <c r="R13" s="4"/>
      <c r="S13" s="4"/>
      <c r="T13" s="4"/>
      <c r="U13" s="4"/>
      <c r="V13" s="4"/>
      <c r="W13" s="4"/>
      <c r="X13" s="4"/>
      <c r="Y13" s="4"/>
      <c r="Z13" s="4"/>
    </row>
    <row r="14" spans="1:26" ht="30" x14ac:dyDescent="0.25">
      <c r="A14" s="465"/>
      <c r="B14" s="32" t="s">
        <v>140</v>
      </c>
      <c r="C14" s="34" t="s">
        <v>84</v>
      </c>
      <c r="D14" s="28">
        <f t="shared" si="0"/>
        <v>1</v>
      </c>
      <c r="E14" s="462"/>
      <c r="F14" s="4"/>
      <c r="G14" s="4"/>
      <c r="H14" s="4"/>
      <c r="I14" s="4"/>
      <c r="J14" s="4"/>
      <c r="K14" s="4"/>
      <c r="L14" s="4"/>
      <c r="M14" s="4"/>
      <c r="N14" s="4"/>
      <c r="O14" s="4"/>
      <c r="P14" s="4"/>
      <c r="Q14" s="4"/>
      <c r="R14" s="4"/>
      <c r="S14" s="4"/>
      <c r="T14" s="4"/>
      <c r="U14" s="4"/>
      <c r="V14" s="4"/>
      <c r="W14" s="4"/>
      <c r="X14" s="4"/>
      <c r="Y14" s="4"/>
      <c r="Z14" s="4"/>
    </row>
    <row r="15" spans="1:26" x14ac:dyDescent="0.25">
      <c r="A15" s="465"/>
      <c r="B15" s="32" t="s">
        <v>145</v>
      </c>
      <c r="C15" s="34" t="s">
        <v>53</v>
      </c>
      <c r="D15" s="28">
        <f t="shared" si="0"/>
        <v>0</v>
      </c>
      <c r="E15" s="462"/>
      <c r="F15" s="4"/>
      <c r="G15" s="4"/>
      <c r="H15" s="4"/>
      <c r="I15" s="4"/>
      <c r="J15" s="4"/>
      <c r="K15" s="4"/>
      <c r="L15" s="4"/>
      <c r="M15" s="4"/>
      <c r="N15" s="4"/>
      <c r="O15" s="4"/>
      <c r="P15" s="4"/>
      <c r="Q15" s="4"/>
      <c r="R15" s="4"/>
      <c r="S15" s="4"/>
      <c r="T15" s="4"/>
      <c r="U15" s="4"/>
      <c r="V15" s="4"/>
      <c r="W15" s="4"/>
      <c r="X15" s="4"/>
      <c r="Y15" s="4"/>
      <c r="Z15" s="4"/>
    </row>
    <row r="16" spans="1:26" x14ac:dyDescent="0.25">
      <c r="A16" s="465"/>
      <c r="B16" s="32" t="s">
        <v>150</v>
      </c>
      <c r="C16" s="34" t="s">
        <v>84</v>
      </c>
      <c r="D16" s="28">
        <f t="shared" si="0"/>
        <v>1</v>
      </c>
      <c r="E16" s="462"/>
      <c r="F16" s="4"/>
      <c r="G16" s="4"/>
      <c r="H16" s="4"/>
      <c r="I16" s="4"/>
      <c r="J16" s="4"/>
      <c r="K16" s="4"/>
      <c r="L16" s="4"/>
      <c r="M16" s="4"/>
      <c r="N16" s="4"/>
      <c r="O16" s="4"/>
      <c r="P16" s="4"/>
      <c r="Q16" s="4"/>
      <c r="R16" s="4"/>
      <c r="S16" s="4"/>
      <c r="T16" s="4"/>
      <c r="U16" s="4"/>
      <c r="V16" s="4"/>
      <c r="W16" s="4"/>
      <c r="X16" s="4"/>
      <c r="Y16" s="4"/>
      <c r="Z16" s="4"/>
    </row>
    <row r="17" spans="1:26" x14ac:dyDescent="0.25">
      <c r="A17" s="465"/>
      <c r="B17" s="32" t="s">
        <v>162</v>
      </c>
      <c r="C17" s="34" t="s">
        <v>84</v>
      </c>
      <c r="D17" s="28">
        <f t="shared" si="0"/>
        <v>1</v>
      </c>
      <c r="E17" s="462"/>
      <c r="F17" s="4"/>
      <c r="G17" s="4"/>
      <c r="H17" s="4"/>
      <c r="I17" s="4"/>
      <c r="J17" s="4"/>
      <c r="K17" s="4"/>
      <c r="L17" s="4"/>
      <c r="M17" s="4"/>
      <c r="N17" s="4"/>
      <c r="O17" s="4"/>
      <c r="P17" s="4"/>
      <c r="Q17" s="4"/>
      <c r="R17" s="4"/>
      <c r="S17" s="4"/>
      <c r="T17" s="4"/>
      <c r="U17" s="4"/>
      <c r="V17" s="4"/>
      <c r="W17" s="4"/>
      <c r="X17" s="4"/>
      <c r="Y17" s="4"/>
      <c r="Z17" s="4"/>
    </row>
    <row r="18" spans="1:26" x14ac:dyDescent="0.25">
      <c r="A18" s="465"/>
      <c r="B18" s="32" t="s">
        <v>168</v>
      </c>
      <c r="C18" s="34" t="s">
        <v>84</v>
      </c>
      <c r="D18" s="28">
        <f t="shared" si="0"/>
        <v>1</v>
      </c>
      <c r="E18" s="462"/>
      <c r="F18" s="4"/>
      <c r="G18" s="4"/>
      <c r="H18" s="4"/>
      <c r="I18" s="4"/>
      <c r="J18" s="4"/>
      <c r="K18" s="4"/>
      <c r="L18" s="4"/>
      <c r="M18" s="4"/>
      <c r="N18" s="4"/>
      <c r="O18" s="4"/>
      <c r="P18" s="4"/>
      <c r="Q18" s="4"/>
      <c r="R18" s="4"/>
      <c r="S18" s="4"/>
      <c r="T18" s="4"/>
      <c r="U18" s="4"/>
      <c r="V18" s="4"/>
      <c r="W18" s="4"/>
      <c r="X18" s="4"/>
      <c r="Y18" s="4"/>
      <c r="Z18" s="4"/>
    </row>
    <row r="19" spans="1:26" x14ac:dyDescent="0.25">
      <c r="A19" s="465"/>
      <c r="B19" s="32" t="s">
        <v>177</v>
      </c>
      <c r="C19" s="34" t="s">
        <v>84</v>
      </c>
      <c r="D19" s="28">
        <f t="shared" si="0"/>
        <v>1</v>
      </c>
      <c r="E19" s="462"/>
      <c r="F19" s="4"/>
      <c r="G19" s="4"/>
      <c r="H19" s="4"/>
      <c r="I19" s="4"/>
      <c r="J19" s="4"/>
      <c r="K19" s="4"/>
      <c r="L19" s="4"/>
      <c r="M19" s="4"/>
      <c r="N19" s="4"/>
      <c r="O19" s="4"/>
      <c r="P19" s="4"/>
      <c r="Q19" s="4"/>
      <c r="R19" s="4"/>
      <c r="S19" s="4"/>
      <c r="T19" s="4"/>
      <c r="U19" s="4"/>
      <c r="V19" s="4"/>
      <c r="W19" s="4"/>
      <c r="X19" s="4"/>
      <c r="Y19" s="4"/>
      <c r="Z19" s="4"/>
    </row>
    <row r="20" spans="1:26" x14ac:dyDescent="0.25">
      <c r="A20" s="465"/>
      <c r="B20" s="32" t="s">
        <v>186</v>
      </c>
      <c r="C20" s="34" t="s">
        <v>84</v>
      </c>
      <c r="D20" s="28">
        <f t="shared" si="0"/>
        <v>1</v>
      </c>
      <c r="E20" s="462"/>
      <c r="F20" s="4"/>
      <c r="G20" s="4"/>
      <c r="H20" s="4"/>
      <c r="I20" s="4"/>
      <c r="J20" s="4"/>
      <c r="K20" s="4"/>
      <c r="L20" s="4"/>
      <c r="M20" s="4"/>
      <c r="N20" s="4"/>
      <c r="O20" s="4"/>
      <c r="P20" s="4"/>
      <c r="Q20" s="4"/>
      <c r="R20" s="4"/>
      <c r="S20" s="4"/>
      <c r="T20" s="4"/>
      <c r="U20" s="4"/>
      <c r="V20" s="4"/>
      <c r="W20" s="4"/>
      <c r="X20" s="4"/>
      <c r="Y20" s="4"/>
      <c r="Z20" s="4"/>
    </row>
    <row r="21" spans="1:26" ht="15.75" customHeight="1" x14ac:dyDescent="0.25">
      <c r="A21" s="465"/>
      <c r="B21" s="32" t="s">
        <v>193</v>
      </c>
      <c r="C21" s="34" t="s">
        <v>84</v>
      </c>
      <c r="D21" s="28">
        <f t="shared" si="0"/>
        <v>1</v>
      </c>
      <c r="E21" s="462"/>
      <c r="F21" s="4"/>
      <c r="G21" s="4"/>
      <c r="H21" s="4"/>
      <c r="I21" s="4"/>
      <c r="J21" s="4"/>
      <c r="K21" s="4"/>
      <c r="L21" s="4"/>
      <c r="M21" s="4"/>
      <c r="N21" s="4"/>
      <c r="O21" s="4"/>
      <c r="P21" s="4"/>
      <c r="Q21" s="4"/>
      <c r="R21" s="4"/>
      <c r="S21" s="4"/>
      <c r="T21" s="4"/>
      <c r="U21" s="4"/>
      <c r="V21" s="4"/>
      <c r="W21" s="4"/>
      <c r="X21" s="4"/>
      <c r="Y21" s="4"/>
      <c r="Z21" s="4"/>
    </row>
    <row r="22" spans="1:26" ht="15.75" customHeight="1" x14ac:dyDescent="0.25">
      <c r="A22" s="465"/>
      <c r="B22" s="32" t="s">
        <v>197</v>
      </c>
      <c r="C22" s="34" t="s">
        <v>84</v>
      </c>
      <c r="D22" s="28">
        <f t="shared" si="0"/>
        <v>1</v>
      </c>
      <c r="E22" s="462"/>
      <c r="F22" s="4"/>
      <c r="G22" s="4"/>
      <c r="H22" s="4"/>
      <c r="I22" s="4"/>
      <c r="J22" s="4"/>
      <c r="K22" s="4"/>
      <c r="L22" s="4"/>
      <c r="M22" s="4"/>
      <c r="N22" s="4"/>
      <c r="O22" s="4"/>
      <c r="P22" s="4"/>
      <c r="Q22" s="4"/>
      <c r="R22" s="4"/>
      <c r="S22" s="4"/>
      <c r="T22" s="4"/>
      <c r="U22" s="4"/>
      <c r="V22" s="4"/>
      <c r="W22" s="4"/>
      <c r="X22" s="4"/>
      <c r="Y22" s="4"/>
      <c r="Z22" s="4"/>
    </row>
    <row r="23" spans="1:26" ht="15.75" customHeight="1" x14ac:dyDescent="0.25">
      <c r="A23" s="465"/>
      <c r="B23" s="32" t="s">
        <v>198</v>
      </c>
      <c r="C23" s="34" t="s">
        <v>84</v>
      </c>
      <c r="D23" s="28">
        <f t="shared" si="0"/>
        <v>1</v>
      </c>
      <c r="E23" s="462"/>
      <c r="F23" s="4"/>
      <c r="G23" s="4"/>
      <c r="H23" s="4"/>
      <c r="I23" s="4"/>
      <c r="J23" s="4"/>
      <c r="K23" s="4"/>
      <c r="L23" s="4"/>
      <c r="M23" s="4"/>
      <c r="N23" s="4"/>
      <c r="O23" s="4"/>
      <c r="P23" s="4"/>
      <c r="Q23" s="4"/>
      <c r="R23" s="4"/>
      <c r="S23" s="4"/>
      <c r="T23" s="4"/>
      <c r="U23" s="4"/>
      <c r="V23" s="4"/>
      <c r="W23" s="4"/>
      <c r="X23" s="4"/>
      <c r="Y23" s="4"/>
      <c r="Z23" s="4"/>
    </row>
    <row r="24" spans="1:26" ht="15.75" customHeight="1" x14ac:dyDescent="0.25">
      <c r="A24" s="466"/>
      <c r="B24" s="32" t="s">
        <v>199</v>
      </c>
      <c r="C24" s="34" t="s">
        <v>53</v>
      </c>
      <c r="D24" s="28">
        <f t="shared" si="0"/>
        <v>0</v>
      </c>
      <c r="E24" s="462"/>
      <c r="F24" s="4"/>
      <c r="G24" s="4"/>
      <c r="H24" s="4"/>
      <c r="I24" s="4"/>
      <c r="J24" s="4"/>
      <c r="K24" s="4"/>
      <c r="L24" s="4"/>
      <c r="M24" s="4"/>
      <c r="N24" s="4"/>
      <c r="O24" s="4"/>
      <c r="P24" s="4"/>
      <c r="Q24" s="4"/>
      <c r="R24" s="4"/>
      <c r="S24" s="4"/>
      <c r="T24" s="4"/>
      <c r="U24" s="4"/>
      <c r="V24" s="4"/>
      <c r="W24" s="4"/>
      <c r="X24" s="4"/>
      <c r="Y24" s="4"/>
      <c r="Z24" s="4"/>
    </row>
    <row r="25" spans="1:26" ht="15.75" customHeight="1" x14ac:dyDescent="0.25">
      <c r="A25" s="45"/>
      <c r="B25" s="46" t="s">
        <v>200</v>
      </c>
      <c r="C25" s="34">
        <f>SUM(D6:D24)</f>
        <v>14</v>
      </c>
      <c r="D25" s="28"/>
      <c r="E25" s="463"/>
      <c r="F25" s="4"/>
      <c r="G25" s="4"/>
      <c r="H25" s="4"/>
      <c r="I25" s="4"/>
      <c r="J25" s="4"/>
      <c r="K25" s="4"/>
      <c r="L25" s="4"/>
      <c r="M25" s="4"/>
      <c r="N25" s="4"/>
      <c r="O25" s="4"/>
      <c r="P25" s="4"/>
      <c r="Q25" s="4"/>
      <c r="R25" s="4"/>
      <c r="S25" s="4"/>
      <c r="T25" s="4"/>
      <c r="U25" s="4"/>
      <c r="V25" s="4"/>
      <c r="W25" s="4"/>
      <c r="X25" s="4"/>
      <c r="Y25" s="4"/>
      <c r="Z25" s="4"/>
    </row>
    <row r="26" spans="1:26" ht="15.75" customHeight="1" x14ac:dyDescent="0.25">
      <c r="A26" s="4"/>
      <c r="B26" s="9"/>
      <c r="C26" s="47"/>
      <c r="D26" s="28"/>
      <c r="E26" s="4"/>
      <c r="F26" s="4"/>
      <c r="G26" s="4"/>
      <c r="H26" s="4"/>
      <c r="I26" s="4"/>
      <c r="J26" s="4"/>
      <c r="K26" s="4"/>
      <c r="L26" s="4"/>
      <c r="M26" s="4"/>
      <c r="N26" s="4"/>
      <c r="O26" s="4"/>
      <c r="P26" s="4"/>
      <c r="Q26" s="4"/>
      <c r="R26" s="4"/>
      <c r="S26" s="4"/>
      <c r="T26" s="4"/>
      <c r="U26" s="4"/>
      <c r="V26" s="4"/>
      <c r="W26" s="4"/>
      <c r="X26" s="4"/>
      <c r="Y26" s="4"/>
      <c r="Z26" s="4"/>
    </row>
    <row r="27" spans="1:26" ht="15.75" hidden="1" customHeight="1" x14ac:dyDescent="0.25">
      <c r="A27" s="4"/>
      <c r="B27" s="9"/>
      <c r="C27" s="47"/>
      <c r="D27" s="28"/>
      <c r="E27" s="4"/>
      <c r="F27" s="4"/>
      <c r="G27" s="4"/>
      <c r="H27" s="4"/>
      <c r="I27" s="4"/>
      <c r="J27" s="4"/>
      <c r="K27" s="4"/>
      <c r="L27" s="4"/>
      <c r="M27" s="4"/>
      <c r="N27" s="4"/>
      <c r="O27" s="4"/>
      <c r="P27" s="4"/>
      <c r="Q27" s="4"/>
      <c r="R27" s="4"/>
      <c r="S27" s="4"/>
      <c r="T27" s="4"/>
      <c r="U27" s="4"/>
      <c r="V27" s="4"/>
      <c r="W27" s="4"/>
      <c r="X27" s="4"/>
      <c r="Y27" s="4"/>
      <c r="Z27" s="4"/>
    </row>
    <row r="28" spans="1:26" ht="15.75" hidden="1" customHeight="1" x14ac:dyDescent="0.25">
      <c r="A28" s="4"/>
      <c r="B28" s="9"/>
      <c r="C28" s="47"/>
      <c r="D28" s="28"/>
      <c r="E28" s="4"/>
      <c r="F28" s="4"/>
      <c r="G28" s="4"/>
      <c r="H28" s="4"/>
      <c r="I28" s="4"/>
      <c r="J28" s="4"/>
      <c r="K28" s="4"/>
      <c r="L28" s="4"/>
      <c r="M28" s="4"/>
      <c r="N28" s="4"/>
      <c r="O28" s="4"/>
      <c r="P28" s="4"/>
      <c r="Q28" s="4"/>
      <c r="R28" s="4"/>
      <c r="S28" s="4"/>
      <c r="T28" s="4"/>
      <c r="U28" s="4"/>
      <c r="V28" s="4"/>
      <c r="W28" s="4"/>
      <c r="X28" s="4"/>
      <c r="Y28" s="4"/>
      <c r="Z28" s="4"/>
    </row>
    <row r="29" spans="1:26" ht="15.75" customHeight="1" x14ac:dyDescent="0.25">
      <c r="A29" s="4"/>
      <c r="B29" s="6"/>
      <c r="C29" s="28"/>
      <c r="D29" s="28"/>
      <c r="E29" s="4"/>
      <c r="F29" s="4"/>
      <c r="G29" s="4"/>
      <c r="H29" s="4"/>
      <c r="I29" s="4"/>
      <c r="J29" s="4"/>
      <c r="K29" s="4"/>
      <c r="L29" s="4"/>
      <c r="M29" s="4"/>
      <c r="N29" s="4"/>
      <c r="O29" s="4"/>
      <c r="P29" s="4"/>
      <c r="Q29" s="4"/>
      <c r="R29" s="4"/>
      <c r="S29" s="4"/>
      <c r="T29" s="4"/>
      <c r="U29" s="4"/>
      <c r="V29" s="4"/>
      <c r="W29" s="4"/>
      <c r="X29" s="4"/>
      <c r="Y29" s="4"/>
      <c r="Z29" s="4"/>
    </row>
    <row r="30" spans="1:26" ht="15.75" customHeight="1" x14ac:dyDescent="0.25">
      <c r="A30" s="48" t="s">
        <v>28</v>
      </c>
      <c r="B30" s="49" t="s">
        <v>30</v>
      </c>
      <c r="C30" s="49" t="s">
        <v>37</v>
      </c>
      <c r="D30" s="19" t="s">
        <v>39</v>
      </c>
      <c r="E30" s="34" t="s">
        <v>41</v>
      </c>
      <c r="F30" s="4"/>
      <c r="G30" s="4"/>
      <c r="H30" s="4"/>
      <c r="I30" s="4"/>
      <c r="J30" s="4"/>
      <c r="K30" s="4"/>
      <c r="L30" s="4"/>
      <c r="M30" s="4"/>
      <c r="N30" s="4"/>
      <c r="O30" s="4"/>
      <c r="P30" s="4"/>
      <c r="Q30" s="4"/>
      <c r="R30" s="4"/>
      <c r="S30" s="4"/>
      <c r="T30" s="4"/>
      <c r="U30" s="4"/>
      <c r="V30" s="4"/>
      <c r="W30" s="4"/>
      <c r="X30" s="4"/>
      <c r="Y30" s="4"/>
      <c r="Z30" s="4"/>
    </row>
    <row r="31" spans="1:26" ht="15.75" customHeight="1" x14ac:dyDescent="0.25">
      <c r="A31" s="464"/>
      <c r="B31" s="24" t="s">
        <v>49</v>
      </c>
      <c r="C31" s="26"/>
      <c r="D31" s="47" t="str">
        <f t="shared" ref="D31:D49" si="1">IF(C31=$F$7,$G$7,IF(C31=$F$8,$G$8,""))</f>
        <v/>
      </c>
      <c r="E31" s="461" t="str">
        <f>IF(C31="","",IF(OR(C50&gt;=12,C31="SI"),"5. CATASTRÓFICO",IF(C50&lt;=5,"3. MODERADO",IF(AND(C50&gt;=6,C50&lt;=11),"4. MAYOR",))))</f>
        <v/>
      </c>
      <c r="F31" s="54"/>
      <c r="G31" s="54"/>
      <c r="H31" s="54"/>
      <c r="I31" s="54"/>
      <c r="J31" s="54"/>
      <c r="K31" s="54"/>
      <c r="L31" s="54"/>
      <c r="M31" s="54"/>
      <c r="N31" s="54"/>
      <c r="O31" s="54"/>
      <c r="P31" s="54"/>
      <c r="Q31" s="54"/>
      <c r="R31" s="54"/>
      <c r="S31" s="54"/>
      <c r="T31" s="54"/>
      <c r="U31" s="54"/>
      <c r="V31" s="54"/>
      <c r="W31" s="54"/>
      <c r="X31" s="54"/>
      <c r="Y31" s="54"/>
      <c r="Z31" s="54"/>
    </row>
    <row r="32" spans="1:26" ht="15.75" customHeight="1" x14ac:dyDescent="0.25">
      <c r="A32" s="465"/>
      <c r="B32" s="32" t="s">
        <v>81</v>
      </c>
      <c r="C32" s="34"/>
      <c r="D32" s="28" t="str">
        <f t="shared" si="1"/>
        <v/>
      </c>
      <c r="E32" s="462"/>
      <c r="F32" s="4"/>
      <c r="G32" s="4"/>
      <c r="H32" s="4"/>
      <c r="I32" s="4"/>
      <c r="J32" s="4"/>
      <c r="K32" s="4"/>
      <c r="L32" s="4"/>
      <c r="M32" s="4"/>
      <c r="N32" s="4"/>
      <c r="O32" s="4"/>
      <c r="P32" s="4"/>
      <c r="Q32" s="4"/>
      <c r="R32" s="4"/>
      <c r="S32" s="4"/>
      <c r="T32" s="4"/>
      <c r="U32" s="4"/>
      <c r="V32" s="4"/>
      <c r="W32" s="4"/>
      <c r="X32" s="4"/>
      <c r="Y32" s="4"/>
      <c r="Z32" s="4"/>
    </row>
    <row r="33" spans="1:26" ht="15.75" customHeight="1" x14ac:dyDescent="0.25">
      <c r="A33" s="465"/>
      <c r="B33" s="32" t="s">
        <v>98</v>
      </c>
      <c r="C33" s="34"/>
      <c r="D33" s="28" t="str">
        <f t="shared" si="1"/>
        <v/>
      </c>
      <c r="E33" s="462"/>
      <c r="F33" s="4"/>
      <c r="G33" s="4"/>
      <c r="H33" s="4"/>
      <c r="I33" s="4"/>
      <c r="J33" s="4"/>
      <c r="K33" s="4"/>
      <c r="L33" s="4"/>
      <c r="M33" s="4"/>
      <c r="N33" s="4"/>
      <c r="O33" s="4"/>
      <c r="P33" s="4"/>
      <c r="Q33" s="4"/>
      <c r="R33" s="4"/>
      <c r="S33" s="4"/>
      <c r="T33" s="4"/>
      <c r="U33" s="4"/>
      <c r="V33" s="4"/>
      <c r="W33" s="4"/>
      <c r="X33" s="4"/>
      <c r="Y33" s="4"/>
      <c r="Z33" s="4"/>
    </row>
    <row r="34" spans="1:26" ht="15.75" customHeight="1" x14ac:dyDescent="0.25">
      <c r="A34" s="465"/>
      <c r="B34" s="32" t="s">
        <v>108</v>
      </c>
      <c r="C34" s="34"/>
      <c r="D34" s="28" t="str">
        <f t="shared" si="1"/>
        <v/>
      </c>
      <c r="E34" s="462"/>
      <c r="F34" s="4"/>
      <c r="G34" s="4"/>
      <c r="H34" s="4"/>
      <c r="I34" s="4"/>
      <c r="J34" s="4"/>
      <c r="K34" s="4"/>
      <c r="L34" s="4"/>
      <c r="M34" s="4"/>
      <c r="N34" s="4"/>
      <c r="O34" s="4"/>
      <c r="P34" s="4"/>
      <c r="Q34" s="4"/>
      <c r="R34" s="4"/>
      <c r="S34" s="4"/>
      <c r="T34" s="4"/>
      <c r="U34" s="4"/>
      <c r="V34" s="4"/>
      <c r="W34" s="4"/>
      <c r="X34" s="4"/>
      <c r="Y34" s="4"/>
      <c r="Z34" s="4"/>
    </row>
    <row r="35" spans="1:26" ht="15.75" customHeight="1" x14ac:dyDescent="0.25">
      <c r="A35" s="465"/>
      <c r="B35" s="32" t="s">
        <v>115</v>
      </c>
      <c r="C35" s="34"/>
      <c r="D35" s="28" t="str">
        <f t="shared" si="1"/>
        <v/>
      </c>
      <c r="E35" s="462"/>
      <c r="F35" s="4"/>
      <c r="G35" s="4"/>
      <c r="H35" s="4"/>
      <c r="I35" s="4"/>
      <c r="J35" s="4"/>
      <c r="K35" s="4"/>
      <c r="L35" s="4"/>
      <c r="M35" s="4"/>
      <c r="N35" s="4"/>
      <c r="O35" s="4"/>
      <c r="P35" s="4"/>
      <c r="Q35" s="4"/>
      <c r="R35" s="4"/>
      <c r="S35" s="4"/>
      <c r="T35" s="4"/>
      <c r="U35" s="4"/>
      <c r="V35" s="4"/>
      <c r="W35" s="4"/>
      <c r="X35" s="4"/>
      <c r="Y35" s="4"/>
      <c r="Z35" s="4"/>
    </row>
    <row r="36" spans="1:26" ht="15.75" customHeight="1" x14ac:dyDescent="0.25">
      <c r="A36" s="465"/>
      <c r="B36" s="32" t="s">
        <v>123</v>
      </c>
      <c r="C36" s="34"/>
      <c r="D36" s="28" t="str">
        <f t="shared" si="1"/>
        <v/>
      </c>
      <c r="E36" s="462"/>
      <c r="F36" s="4"/>
      <c r="G36" s="4"/>
      <c r="H36" s="4"/>
      <c r="I36" s="4"/>
      <c r="J36" s="4"/>
      <c r="K36" s="4"/>
      <c r="L36" s="4"/>
      <c r="M36" s="4"/>
      <c r="N36" s="4"/>
      <c r="O36" s="4"/>
      <c r="P36" s="4"/>
      <c r="Q36" s="4"/>
      <c r="R36" s="4"/>
      <c r="S36" s="4"/>
      <c r="T36" s="4"/>
      <c r="U36" s="4"/>
      <c r="V36" s="4"/>
      <c r="W36" s="4"/>
      <c r="X36" s="4"/>
      <c r="Y36" s="4"/>
      <c r="Z36" s="4"/>
    </row>
    <row r="37" spans="1:26" ht="15.75" customHeight="1" x14ac:dyDescent="0.25">
      <c r="A37" s="465"/>
      <c r="B37" s="32" t="s">
        <v>127</v>
      </c>
      <c r="C37" s="34"/>
      <c r="D37" s="28" t="str">
        <f t="shared" si="1"/>
        <v/>
      </c>
      <c r="E37" s="462"/>
      <c r="F37" s="4"/>
      <c r="G37" s="4"/>
      <c r="H37" s="4"/>
      <c r="I37" s="4"/>
      <c r="J37" s="4"/>
      <c r="K37" s="4"/>
      <c r="L37" s="4"/>
      <c r="M37" s="4"/>
      <c r="N37" s="4"/>
      <c r="O37" s="4"/>
      <c r="P37" s="4"/>
      <c r="Q37" s="4"/>
      <c r="R37" s="4"/>
      <c r="S37" s="4"/>
      <c r="T37" s="4"/>
      <c r="U37" s="4"/>
      <c r="V37" s="4"/>
      <c r="W37" s="4"/>
      <c r="X37" s="4"/>
      <c r="Y37" s="4"/>
      <c r="Z37" s="4"/>
    </row>
    <row r="38" spans="1:26" ht="15.75" customHeight="1" x14ac:dyDescent="0.25">
      <c r="A38" s="465"/>
      <c r="B38" s="32" t="s">
        <v>136</v>
      </c>
      <c r="C38" s="34"/>
      <c r="D38" s="28" t="str">
        <f t="shared" si="1"/>
        <v/>
      </c>
      <c r="E38" s="462"/>
      <c r="F38" s="4"/>
      <c r="G38" s="4"/>
      <c r="H38" s="4"/>
      <c r="I38" s="4"/>
      <c r="J38" s="4"/>
      <c r="K38" s="4"/>
      <c r="L38" s="4"/>
      <c r="M38" s="4"/>
      <c r="N38" s="4"/>
      <c r="O38" s="4"/>
      <c r="P38" s="4"/>
      <c r="Q38" s="4"/>
      <c r="R38" s="4"/>
      <c r="S38" s="4"/>
      <c r="T38" s="4"/>
      <c r="U38" s="4"/>
      <c r="V38" s="4"/>
      <c r="W38" s="4"/>
      <c r="X38" s="4"/>
      <c r="Y38" s="4"/>
      <c r="Z38" s="4"/>
    </row>
    <row r="39" spans="1:26" ht="15.75" customHeight="1" x14ac:dyDescent="0.25">
      <c r="A39" s="465"/>
      <c r="B39" s="32" t="s">
        <v>140</v>
      </c>
      <c r="C39" s="34"/>
      <c r="D39" s="28" t="str">
        <f t="shared" si="1"/>
        <v/>
      </c>
      <c r="E39" s="462"/>
      <c r="F39" s="4"/>
      <c r="G39" s="4"/>
      <c r="H39" s="4"/>
      <c r="I39" s="4"/>
      <c r="J39" s="4"/>
      <c r="K39" s="4"/>
      <c r="L39" s="4"/>
      <c r="M39" s="4"/>
      <c r="N39" s="4"/>
      <c r="O39" s="4"/>
      <c r="P39" s="4"/>
      <c r="Q39" s="4"/>
      <c r="R39" s="4"/>
      <c r="S39" s="4"/>
      <c r="T39" s="4"/>
      <c r="U39" s="4"/>
      <c r="V39" s="4"/>
      <c r="W39" s="4"/>
      <c r="X39" s="4"/>
      <c r="Y39" s="4"/>
      <c r="Z39" s="4"/>
    </row>
    <row r="40" spans="1:26" ht="15.75" customHeight="1" x14ac:dyDescent="0.25">
      <c r="A40" s="465"/>
      <c r="B40" s="32" t="s">
        <v>145</v>
      </c>
      <c r="C40" s="34"/>
      <c r="D40" s="28" t="str">
        <f t="shared" si="1"/>
        <v/>
      </c>
      <c r="E40" s="462"/>
      <c r="F40" s="4"/>
      <c r="G40" s="4"/>
      <c r="H40" s="4"/>
      <c r="I40" s="4"/>
      <c r="J40" s="4"/>
      <c r="K40" s="4"/>
      <c r="L40" s="4"/>
      <c r="M40" s="4"/>
      <c r="N40" s="4"/>
      <c r="O40" s="4"/>
      <c r="P40" s="4"/>
      <c r="Q40" s="4"/>
      <c r="R40" s="4"/>
      <c r="S40" s="4"/>
      <c r="T40" s="4"/>
      <c r="U40" s="4"/>
      <c r="V40" s="4"/>
      <c r="W40" s="4"/>
      <c r="X40" s="4"/>
      <c r="Y40" s="4"/>
      <c r="Z40" s="4"/>
    </row>
    <row r="41" spans="1:26" ht="15.75" customHeight="1" x14ac:dyDescent="0.25">
      <c r="A41" s="465"/>
      <c r="B41" s="32" t="s">
        <v>150</v>
      </c>
      <c r="C41" s="34"/>
      <c r="D41" s="28" t="str">
        <f t="shared" si="1"/>
        <v/>
      </c>
      <c r="E41" s="462"/>
      <c r="F41" s="4"/>
      <c r="G41" s="4"/>
      <c r="H41" s="4"/>
      <c r="I41" s="4"/>
      <c r="J41" s="4"/>
      <c r="K41" s="4"/>
      <c r="L41" s="4"/>
      <c r="M41" s="4"/>
      <c r="N41" s="4"/>
      <c r="O41" s="4"/>
      <c r="P41" s="4"/>
      <c r="Q41" s="4"/>
      <c r="R41" s="4"/>
      <c r="S41" s="4"/>
      <c r="T41" s="4"/>
      <c r="U41" s="4"/>
      <c r="V41" s="4"/>
      <c r="W41" s="4"/>
      <c r="X41" s="4"/>
      <c r="Y41" s="4"/>
      <c r="Z41" s="4"/>
    </row>
    <row r="42" spans="1:26" ht="15.75" customHeight="1" x14ac:dyDescent="0.25">
      <c r="A42" s="465"/>
      <c r="B42" s="32" t="s">
        <v>162</v>
      </c>
      <c r="C42" s="34"/>
      <c r="D42" s="28" t="str">
        <f t="shared" si="1"/>
        <v/>
      </c>
      <c r="E42" s="462"/>
      <c r="F42" s="4"/>
      <c r="G42" s="4"/>
      <c r="H42" s="4"/>
      <c r="I42" s="4"/>
      <c r="J42" s="4"/>
      <c r="K42" s="4"/>
      <c r="L42" s="4"/>
      <c r="M42" s="4"/>
      <c r="N42" s="4"/>
      <c r="O42" s="4"/>
      <c r="P42" s="4"/>
      <c r="Q42" s="4"/>
      <c r="R42" s="4"/>
      <c r="S42" s="4"/>
      <c r="T42" s="4"/>
      <c r="U42" s="4"/>
      <c r="V42" s="4"/>
      <c r="W42" s="4"/>
      <c r="X42" s="4"/>
      <c r="Y42" s="4"/>
      <c r="Z42" s="4"/>
    </row>
    <row r="43" spans="1:26" ht="15.75" customHeight="1" x14ac:dyDescent="0.25">
      <c r="A43" s="465"/>
      <c r="B43" s="32" t="s">
        <v>168</v>
      </c>
      <c r="C43" s="34"/>
      <c r="D43" s="28" t="str">
        <f t="shared" si="1"/>
        <v/>
      </c>
      <c r="E43" s="462"/>
      <c r="F43" s="4"/>
      <c r="G43" s="4"/>
      <c r="H43" s="4"/>
      <c r="I43" s="4"/>
      <c r="J43" s="4"/>
      <c r="K43" s="4"/>
      <c r="L43" s="4"/>
      <c r="M43" s="4"/>
      <c r="N43" s="4"/>
      <c r="O43" s="4"/>
      <c r="P43" s="4"/>
      <c r="Q43" s="4"/>
      <c r="R43" s="4"/>
      <c r="S43" s="4"/>
      <c r="T43" s="4"/>
      <c r="U43" s="4"/>
      <c r="V43" s="4"/>
      <c r="W43" s="4"/>
      <c r="X43" s="4"/>
      <c r="Y43" s="4"/>
      <c r="Z43" s="4"/>
    </row>
    <row r="44" spans="1:26" ht="15.75" customHeight="1" x14ac:dyDescent="0.25">
      <c r="A44" s="465"/>
      <c r="B44" s="32" t="s">
        <v>177</v>
      </c>
      <c r="C44" s="34"/>
      <c r="D44" s="28" t="str">
        <f t="shared" si="1"/>
        <v/>
      </c>
      <c r="E44" s="462"/>
      <c r="F44" s="4"/>
      <c r="G44" s="4"/>
      <c r="H44" s="4"/>
      <c r="I44" s="4"/>
      <c r="J44" s="4"/>
      <c r="K44" s="4"/>
      <c r="L44" s="4"/>
      <c r="M44" s="4"/>
      <c r="N44" s="4"/>
      <c r="O44" s="4"/>
      <c r="P44" s="4"/>
      <c r="Q44" s="4"/>
      <c r="R44" s="4"/>
      <c r="S44" s="4"/>
      <c r="T44" s="4"/>
      <c r="U44" s="4"/>
      <c r="V44" s="4"/>
      <c r="W44" s="4"/>
      <c r="X44" s="4"/>
      <c r="Y44" s="4"/>
      <c r="Z44" s="4"/>
    </row>
    <row r="45" spans="1:26" ht="15.75" customHeight="1" x14ac:dyDescent="0.25">
      <c r="A45" s="465"/>
      <c r="B45" s="32" t="s">
        <v>186</v>
      </c>
      <c r="C45" s="34"/>
      <c r="D45" s="28" t="str">
        <f t="shared" si="1"/>
        <v/>
      </c>
      <c r="E45" s="462"/>
      <c r="F45" s="4"/>
      <c r="G45" s="4"/>
      <c r="H45" s="4"/>
      <c r="I45" s="4"/>
      <c r="J45" s="4"/>
      <c r="K45" s="4"/>
      <c r="L45" s="4"/>
      <c r="M45" s="4"/>
      <c r="N45" s="4"/>
      <c r="O45" s="4"/>
      <c r="P45" s="4"/>
      <c r="Q45" s="4"/>
      <c r="R45" s="4"/>
      <c r="S45" s="4"/>
      <c r="T45" s="4"/>
      <c r="U45" s="4"/>
      <c r="V45" s="4"/>
      <c r="W45" s="4"/>
      <c r="X45" s="4"/>
      <c r="Y45" s="4"/>
      <c r="Z45" s="4"/>
    </row>
    <row r="46" spans="1:26" ht="15.75" customHeight="1" x14ac:dyDescent="0.25">
      <c r="A46" s="465"/>
      <c r="B46" s="32" t="s">
        <v>193</v>
      </c>
      <c r="C46" s="34"/>
      <c r="D46" s="28" t="str">
        <f t="shared" si="1"/>
        <v/>
      </c>
      <c r="E46" s="462"/>
      <c r="F46" s="4"/>
      <c r="G46" s="4"/>
      <c r="H46" s="4"/>
      <c r="I46" s="4"/>
      <c r="J46" s="4"/>
      <c r="K46" s="4"/>
      <c r="L46" s="4"/>
      <c r="M46" s="4"/>
      <c r="N46" s="4"/>
      <c r="O46" s="4"/>
      <c r="P46" s="4"/>
      <c r="Q46" s="4"/>
      <c r="R46" s="4"/>
      <c r="S46" s="4"/>
      <c r="T46" s="4"/>
      <c r="U46" s="4"/>
      <c r="V46" s="4"/>
      <c r="W46" s="4"/>
      <c r="X46" s="4"/>
      <c r="Y46" s="4"/>
      <c r="Z46" s="4"/>
    </row>
    <row r="47" spans="1:26" ht="15.75" customHeight="1" x14ac:dyDescent="0.25">
      <c r="A47" s="465"/>
      <c r="B47" s="32" t="s">
        <v>197</v>
      </c>
      <c r="C47" s="34"/>
      <c r="D47" s="28" t="str">
        <f t="shared" si="1"/>
        <v/>
      </c>
      <c r="E47" s="462"/>
      <c r="F47" s="4"/>
      <c r="G47" s="4"/>
      <c r="H47" s="4"/>
      <c r="I47" s="4"/>
      <c r="J47" s="4"/>
      <c r="K47" s="4"/>
      <c r="L47" s="4"/>
      <c r="M47" s="4"/>
      <c r="N47" s="4"/>
      <c r="O47" s="4"/>
      <c r="P47" s="4"/>
      <c r="Q47" s="4"/>
      <c r="R47" s="4"/>
      <c r="S47" s="4"/>
      <c r="T47" s="4"/>
      <c r="U47" s="4"/>
      <c r="V47" s="4"/>
      <c r="W47" s="4"/>
      <c r="X47" s="4"/>
      <c r="Y47" s="4"/>
      <c r="Z47" s="4"/>
    </row>
    <row r="48" spans="1:26" ht="15.75" customHeight="1" x14ac:dyDescent="0.25">
      <c r="A48" s="465"/>
      <c r="B48" s="32" t="s">
        <v>198</v>
      </c>
      <c r="C48" s="34"/>
      <c r="D48" s="28" t="str">
        <f t="shared" si="1"/>
        <v/>
      </c>
      <c r="E48" s="462"/>
      <c r="F48" s="4"/>
      <c r="G48" s="4"/>
      <c r="H48" s="4"/>
      <c r="I48" s="4"/>
      <c r="J48" s="4"/>
      <c r="K48" s="4"/>
      <c r="L48" s="4"/>
      <c r="M48" s="4"/>
      <c r="N48" s="4"/>
      <c r="O48" s="4"/>
      <c r="P48" s="4"/>
      <c r="Q48" s="4"/>
      <c r="R48" s="4"/>
      <c r="S48" s="4"/>
      <c r="T48" s="4"/>
      <c r="U48" s="4"/>
      <c r="V48" s="4"/>
      <c r="W48" s="4"/>
      <c r="X48" s="4"/>
      <c r="Y48" s="4"/>
      <c r="Z48" s="4"/>
    </row>
    <row r="49" spans="1:26" ht="15.75" customHeight="1" x14ac:dyDescent="0.25">
      <c r="A49" s="466"/>
      <c r="B49" s="32" t="s">
        <v>199</v>
      </c>
      <c r="C49" s="34"/>
      <c r="D49" s="28" t="str">
        <f t="shared" si="1"/>
        <v/>
      </c>
      <c r="E49" s="462"/>
      <c r="F49" s="4"/>
      <c r="G49" s="4"/>
      <c r="H49" s="4"/>
      <c r="I49" s="4"/>
      <c r="J49" s="4"/>
      <c r="K49" s="4"/>
      <c r="L49" s="4"/>
      <c r="M49" s="4"/>
      <c r="N49" s="4"/>
      <c r="O49" s="4"/>
      <c r="P49" s="4"/>
      <c r="Q49" s="4"/>
      <c r="R49" s="4"/>
      <c r="S49" s="4"/>
      <c r="T49" s="4"/>
      <c r="U49" s="4"/>
      <c r="V49" s="4"/>
      <c r="W49" s="4"/>
      <c r="X49" s="4"/>
      <c r="Y49" s="4"/>
      <c r="Z49" s="4"/>
    </row>
    <row r="50" spans="1:26" ht="15.75" customHeight="1" x14ac:dyDescent="0.25">
      <c r="A50" s="4"/>
      <c r="B50" s="46" t="s">
        <v>200</v>
      </c>
      <c r="C50" s="34"/>
      <c r="D50" s="28"/>
      <c r="E50" s="463"/>
      <c r="F50" s="4"/>
      <c r="G50" s="4"/>
      <c r="H50" s="4"/>
      <c r="I50" s="4"/>
      <c r="J50" s="4"/>
      <c r="K50" s="4"/>
      <c r="L50" s="4"/>
      <c r="M50" s="4"/>
      <c r="N50" s="4"/>
      <c r="O50" s="4"/>
      <c r="P50" s="4"/>
      <c r="Q50" s="4"/>
      <c r="R50" s="4"/>
      <c r="S50" s="4"/>
      <c r="T50" s="4"/>
      <c r="U50" s="4"/>
      <c r="V50" s="4"/>
      <c r="W50" s="4"/>
      <c r="X50" s="4"/>
      <c r="Y50" s="4"/>
      <c r="Z50" s="4"/>
    </row>
    <row r="51" spans="1:26" ht="15.75" customHeight="1" x14ac:dyDescent="0.25">
      <c r="A51" s="4"/>
      <c r="B51" s="6"/>
      <c r="C51" s="28"/>
      <c r="D51" s="28"/>
      <c r="E51" s="4"/>
      <c r="F51" s="4"/>
      <c r="G51" s="4"/>
      <c r="H51" s="4"/>
      <c r="I51" s="4"/>
      <c r="J51" s="4"/>
      <c r="K51" s="4"/>
      <c r="L51" s="4"/>
      <c r="M51" s="4"/>
      <c r="N51" s="4"/>
      <c r="O51" s="4"/>
      <c r="P51" s="4"/>
      <c r="Q51" s="4"/>
      <c r="R51" s="4"/>
      <c r="S51" s="4"/>
      <c r="T51" s="4"/>
      <c r="U51" s="4"/>
      <c r="V51" s="4"/>
      <c r="W51" s="4"/>
      <c r="X51" s="4"/>
      <c r="Y51" s="4"/>
      <c r="Z51" s="4"/>
    </row>
    <row r="52" spans="1:26" ht="15.75" customHeight="1" x14ac:dyDescent="0.25">
      <c r="A52" s="48" t="s">
        <v>28</v>
      </c>
      <c r="B52" s="49" t="s">
        <v>30</v>
      </c>
      <c r="C52" s="49" t="s">
        <v>37</v>
      </c>
      <c r="D52" s="19" t="s">
        <v>39</v>
      </c>
      <c r="E52" s="34" t="s">
        <v>41</v>
      </c>
      <c r="F52" s="4"/>
      <c r="G52" s="4"/>
      <c r="H52" s="4"/>
      <c r="I52" s="4"/>
      <c r="J52" s="4"/>
      <c r="K52" s="4"/>
      <c r="L52" s="4"/>
      <c r="M52" s="4"/>
      <c r="N52" s="4"/>
      <c r="O52" s="4"/>
      <c r="P52" s="4"/>
      <c r="Q52" s="4"/>
      <c r="R52" s="4"/>
      <c r="S52" s="4"/>
      <c r="T52" s="4"/>
      <c r="U52" s="4"/>
      <c r="V52" s="4"/>
      <c r="W52" s="4"/>
      <c r="X52" s="4"/>
      <c r="Y52" s="4"/>
      <c r="Z52" s="4"/>
    </row>
    <row r="53" spans="1:26" ht="15.75" customHeight="1" x14ac:dyDescent="0.25">
      <c r="A53" s="469"/>
      <c r="B53" s="24" t="s">
        <v>49</v>
      </c>
      <c r="C53" s="26"/>
      <c r="D53" s="47" t="str">
        <f t="shared" ref="D53:D71" si="2">IF(C53=$F$7,$G$7,IF(C53=$F$8,$G$8,""))</f>
        <v/>
      </c>
      <c r="E53" s="461" t="str">
        <f>IF(C53="","",IF(OR(C72&gt;=12,C53="SI"),"5. CATASTRÓFICO",IF(C72&lt;=5,"3. MODERADO",IF(AND(C72&gt;=6,C72&lt;=11),"4. MAYOR",))))</f>
        <v/>
      </c>
      <c r="F53" s="54"/>
      <c r="G53" s="54"/>
      <c r="H53" s="54"/>
      <c r="I53" s="54"/>
      <c r="J53" s="54"/>
      <c r="K53" s="54"/>
      <c r="L53" s="54"/>
      <c r="M53" s="54"/>
      <c r="N53" s="54"/>
      <c r="O53" s="54"/>
      <c r="P53" s="54"/>
      <c r="Q53" s="54"/>
      <c r="R53" s="54"/>
      <c r="S53" s="54"/>
      <c r="T53" s="54"/>
      <c r="U53" s="54"/>
      <c r="V53" s="54"/>
      <c r="W53" s="54"/>
      <c r="X53" s="54"/>
      <c r="Y53" s="54"/>
      <c r="Z53" s="54"/>
    </row>
    <row r="54" spans="1:26" ht="15.75" customHeight="1" x14ac:dyDescent="0.25">
      <c r="A54" s="465"/>
      <c r="B54" s="32" t="s">
        <v>81</v>
      </c>
      <c r="C54" s="34"/>
      <c r="D54" s="28" t="str">
        <f t="shared" si="2"/>
        <v/>
      </c>
      <c r="E54" s="462"/>
      <c r="F54" s="4"/>
      <c r="G54" s="4"/>
      <c r="H54" s="4"/>
      <c r="I54" s="4"/>
      <c r="J54" s="4"/>
      <c r="K54" s="4"/>
      <c r="L54" s="4"/>
      <c r="M54" s="4"/>
      <c r="N54" s="4"/>
      <c r="O54" s="4"/>
      <c r="P54" s="4"/>
      <c r="Q54" s="4"/>
      <c r="R54" s="4"/>
      <c r="S54" s="4"/>
      <c r="T54" s="4"/>
      <c r="U54" s="4"/>
      <c r="V54" s="4"/>
      <c r="W54" s="4"/>
      <c r="X54" s="4"/>
      <c r="Y54" s="4"/>
      <c r="Z54" s="4"/>
    </row>
    <row r="55" spans="1:26" ht="15.75" customHeight="1" x14ac:dyDescent="0.25">
      <c r="A55" s="465"/>
      <c r="B55" s="32" t="s">
        <v>98</v>
      </c>
      <c r="C55" s="34"/>
      <c r="D55" s="28" t="str">
        <f t="shared" si="2"/>
        <v/>
      </c>
      <c r="E55" s="462"/>
      <c r="F55" s="4"/>
      <c r="G55" s="4"/>
      <c r="H55" s="4"/>
      <c r="I55" s="4"/>
      <c r="J55" s="4"/>
      <c r="K55" s="4"/>
      <c r="L55" s="4"/>
      <c r="M55" s="4"/>
      <c r="N55" s="4"/>
      <c r="O55" s="4"/>
      <c r="P55" s="4"/>
      <c r="Q55" s="4"/>
      <c r="R55" s="4"/>
      <c r="S55" s="4"/>
      <c r="T55" s="4"/>
      <c r="U55" s="4"/>
      <c r="V55" s="4"/>
      <c r="W55" s="4"/>
      <c r="X55" s="4"/>
      <c r="Y55" s="4"/>
      <c r="Z55" s="4"/>
    </row>
    <row r="56" spans="1:26" ht="15.75" customHeight="1" x14ac:dyDescent="0.25">
      <c r="A56" s="465"/>
      <c r="B56" s="32" t="s">
        <v>108</v>
      </c>
      <c r="C56" s="34"/>
      <c r="D56" s="28" t="str">
        <f t="shared" si="2"/>
        <v/>
      </c>
      <c r="E56" s="462"/>
      <c r="F56" s="4"/>
      <c r="G56" s="4"/>
      <c r="H56" s="4"/>
      <c r="I56" s="4"/>
      <c r="J56" s="4"/>
      <c r="K56" s="4"/>
      <c r="L56" s="4"/>
      <c r="M56" s="4"/>
      <c r="N56" s="4"/>
      <c r="O56" s="4"/>
      <c r="P56" s="4"/>
      <c r="Q56" s="4"/>
      <c r="R56" s="4"/>
      <c r="S56" s="4"/>
      <c r="T56" s="4"/>
      <c r="U56" s="4"/>
      <c r="V56" s="4"/>
      <c r="W56" s="4"/>
      <c r="X56" s="4"/>
      <c r="Y56" s="4"/>
      <c r="Z56" s="4"/>
    </row>
    <row r="57" spans="1:26" ht="15.75" customHeight="1" x14ac:dyDescent="0.25">
      <c r="A57" s="465"/>
      <c r="B57" s="32" t="s">
        <v>115</v>
      </c>
      <c r="C57" s="34"/>
      <c r="D57" s="28" t="str">
        <f t="shared" si="2"/>
        <v/>
      </c>
      <c r="E57" s="462"/>
      <c r="F57" s="4"/>
      <c r="G57" s="4"/>
      <c r="H57" s="4"/>
      <c r="I57" s="4"/>
      <c r="J57" s="4"/>
      <c r="K57" s="4"/>
      <c r="L57" s="4"/>
      <c r="M57" s="4"/>
      <c r="N57" s="4"/>
      <c r="O57" s="4"/>
      <c r="P57" s="4"/>
      <c r="Q57" s="4"/>
      <c r="R57" s="4"/>
      <c r="S57" s="4"/>
      <c r="T57" s="4"/>
      <c r="U57" s="4"/>
      <c r="V57" s="4"/>
      <c r="W57" s="4"/>
      <c r="X57" s="4"/>
      <c r="Y57" s="4"/>
      <c r="Z57" s="4"/>
    </row>
    <row r="58" spans="1:26" ht="15.75" customHeight="1" x14ac:dyDescent="0.25">
      <c r="A58" s="465"/>
      <c r="B58" s="32" t="s">
        <v>123</v>
      </c>
      <c r="C58" s="34"/>
      <c r="D58" s="28" t="str">
        <f t="shared" si="2"/>
        <v/>
      </c>
      <c r="E58" s="462"/>
      <c r="F58" s="4"/>
      <c r="G58" s="4"/>
      <c r="H58" s="4"/>
      <c r="I58" s="4"/>
      <c r="J58" s="4"/>
      <c r="K58" s="4"/>
      <c r="L58" s="4"/>
      <c r="M58" s="4"/>
      <c r="N58" s="4"/>
      <c r="O58" s="4"/>
      <c r="P58" s="4"/>
      <c r="Q58" s="4"/>
      <c r="R58" s="4"/>
      <c r="S58" s="4"/>
      <c r="T58" s="4"/>
      <c r="U58" s="4"/>
      <c r="V58" s="4"/>
      <c r="W58" s="4"/>
      <c r="X58" s="4"/>
      <c r="Y58" s="4"/>
      <c r="Z58" s="4"/>
    </row>
    <row r="59" spans="1:26" ht="15.75" customHeight="1" x14ac:dyDescent="0.25">
      <c r="A59" s="465"/>
      <c r="B59" s="32" t="s">
        <v>127</v>
      </c>
      <c r="C59" s="34"/>
      <c r="D59" s="28" t="str">
        <f t="shared" si="2"/>
        <v/>
      </c>
      <c r="E59" s="462"/>
      <c r="F59" s="4"/>
      <c r="G59" s="4"/>
      <c r="H59" s="4"/>
      <c r="I59" s="4"/>
      <c r="J59" s="4"/>
      <c r="K59" s="4"/>
      <c r="L59" s="4"/>
      <c r="M59" s="4"/>
      <c r="N59" s="4"/>
      <c r="O59" s="4"/>
      <c r="P59" s="4"/>
      <c r="Q59" s="4"/>
      <c r="R59" s="4"/>
      <c r="S59" s="4"/>
      <c r="T59" s="4"/>
      <c r="U59" s="4"/>
      <c r="V59" s="4"/>
      <c r="W59" s="4"/>
      <c r="X59" s="4"/>
      <c r="Y59" s="4"/>
      <c r="Z59" s="4"/>
    </row>
    <row r="60" spans="1:26" ht="15.75" customHeight="1" x14ac:dyDescent="0.25">
      <c r="A60" s="465"/>
      <c r="B60" s="32" t="s">
        <v>136</v>
      </c>
      <c r="C60" s="34"/>
      <c r="D60" s="28" t="str">
        <f t="shared" si="2"/>
        <v/>
      </c>
      <c r="E60" s="462"/>
      <c r="F60" s="4"/>
      <c r="G60" s="4"/>
      <c r="H60" s="4"/>
      <c r="I60" s="4"/>
      <c r="J60" s="4"/>
      <c r="K60" s="4"/>
      <c r="L60" s="4"/>
      <c r="M60" s="4"/>
      <c r="N60" s="4"/>
      <c r="O60" s="4"/>
      <c r="P60" s="4"/>
      <c r="Q60" s="4"/>
      <c r="R60" s="4"/>
      <c r="S60" s="4"/>
      <c r="T60" s="4"/>
      <c r="U60" s="4"/>
      <c r="V60" s="4"/>
      <c r="W60" s="4"/>
      <c r="X60" s="4"/>
      <c r="Y60" s="4"/>
      <c r="Z60" s="4"/>
    </row>
    <row r="61" spans="1:26" ht="15.75" customHeight="1" x14ac:dyDescent="0.25">
      <c r="A61" s="465"/>
      <c r="B61" s="32" t="s">
        <v>140</v>
      </c>
      <c r="C61" s="34"/>
      <c r="D61" s="28" t="str">
        <f t="shared" si="2"/>
        <v/>
      </c>
      <c r="E61" s="462"/>
      <c r="F61" s="4"/>
      <c r="G61" s="4"/>
      <c r="H61" s="4"/>
      <c r="I61" s="4"/>
      <c r="J61" s="4"/>
      <c r="K61" s="4"/>
      <c r="L61" s="4"/>
      <c r="M61" s="4"/>
      <c r="N61" s="4"/>
      <c r="O61" s="4"/>
      <c r="P61" s="4"/>
      <c r="Q61" s="4"/>
      <c r="R61" s="4"/>
      <c r="S61" s="4"/>
      <c r="T61" s="4"/>
      <c r="U61" s="4"/>
      <c r="V61" s="4"/>
      <c r="W61" s="4"/>
      <c r="X61" s="4"/>
      <c r="Y61" s="4"/>
      <c r="Z61" s="4"/>
    </row>
    <row r="62" spans="1:26" ht="15.75" customHeight="1" x14ac:dyDescent="0.25">
      <c r="A62" s="465"/>
      <c r="B62" s="32" t="s">
        <v>145</v>
      </c>
      <c r="C62" s="34"/>
      <c r="D62" s="28" t="str">
        <f t="shared" si="2"/>
        <v/>
      </c>
      <c r="E62" s="462"/>
      <c r="F62" s="4"/>
      <c r="G62" s="4"/>
      <c r="H62" s="4"/>
      <c r="I62" s="4"/>
      <c r="J62" s="4"/>
      <c r="K62" s="4"/>
      <c r="L62" s="4"/>
      <c r="M62" s="4"/>
      <c r="N62" s="4"/>
      <c r="O62" s="4"/>
      <c r="P62" s="4"/>
      <c r="Q62" s="4"/>
      <c r="R62" s="4"/>
      <c r="S62" s="4"/>
      <c r="T62" s="4"/>
      <c r="U62" s="4"/>
      <c r="V62" s="4"/>
      <c r="W62" s="4"/>
      <c r="X62" s="4"/>
      <c r="Y62" s="4"/>
      <c r="Z62" s="4"/>
    </row>
    <row r="63" spans="1:26" ht="15.75" customHeight="1" x14ac:dyDescent="0.25">
      <c r="A63" s="465"/>
      <c r="B63" s="32" t="s">
        <v>150</v>
      </c>
      <c r="C63" s="34"/>
      <c r="D63" s="28" t="str">
        <f t="shared" si="2"/>
        <v/>
      </c>
      <c r="E63" s="462"/>
      <c r="F63" s="4"/>
      <c r="G63" s="4"/>
      <c r="H63" s="4"/>
      <c r="I63" s="4"/>
      <c r="J63" s="4"/>
      <c r="K63" s="4"/>
      <c r="L63" s="4"/>
      <c r="M63" s="4"/>
      <c r="N63" s="4"/>
      <c r="O63" s="4"/>
      <c r="P63" s="4"/>
      <c r="Q63" s="4"/>
      <c r="R63" s="4"/>
      <c r="S63" s="4"/>
      <c r="T63" s="4"/>
      <c r="U63" s="4"/>
      <c r="V63" s="4"/>
      <c r="W63" s="4"/>
      <c r="X63" s="4"/>
      <c r="Y63" s="4"/>
      <c r="Z63" s="4"/>
    </row>
    <row r="64" spans="1:26" ht="15.75" customHeight="1" x14ac:dyDescent="0.25">
      <c r="A64" s="465"/>
      <c r="B64" s="32" t="s">
        <v>162</v>
      </c>
      <c r="C64" s="34"/>
      <c r="D64" s="28" t="str">
        <f t="shared" si="2"/>
        <v/>
      </c>
      <c r="E64" s="462"/>
      <c r="F64" s="4"/>
      <c r="G64" s="4"/>
      <c r="H64" s="4"/>
      <c r="I64" s="4"/>
      <c r="J64" s="4"/>
      <c r="K64" s="4"/>
      <c r="L64" s="4"/>
      <c r="M64" s="4"/>
      <c r="N64" s="4"/>
      <c r="O64" s="4"/>
      <c r="P64" s="4"/>
      <c r="Q64" s="4"/>
      <c r="R64" s="4"/>
      <c r="S64" s="4"/>
      <c r="T64" s="4"/>
      <c r="U64" s="4"/>
      <c r="V64" s="4"/>
      <c r="W64" s="4"/>
      <c r="X64" s="4"/>
      <c r="Y64" s="4"/>
      <c r="Z64" s="4"/>
    </row>
    <row r="65" spans="1:26" ht="15.75" customHeight="1" x14ac:dyDescent="0.25">
      <c r="A65" s="465"/>
      <c r="B65" s="32" t="s">
        <v>168</v>
      </c>
      <c r="C65" s="34"/>
      <c r="D65" s="28" t="str">
        <f t="shared" si="2"/>
        <v/>
      </c>
      <c r="E65" s="462"/>
      <c r="F65" s="4"/>
      <c r="G65" s="4"/>
      <c r="H65" s="4"/>
      <c r="I65" s="4"/>
      <c r="J65" s="4"/>
      <c r="K65" s="4"/>
      <c r="L65" s="4"/>
      <c r="M65" s="4"/>
      <c r="N65" s="4"/>
      <c r="O65" s="4"/>
      <c r="P65" s="4"/>
      <c r="Q65" s="4"/>
      <c r="R65" s="4"/>
      <c r="S65" s="4"/>
      <c r="T65" s="4"/>
      <c r="U65" s="4"/>
      <c r="V65" s="4"/>
      <c r="W65" s="4"/>
      <c r="X65" s="4"/>
      <c r="Y65" s="4"/>
      <c r="Z65" s="4"/>
    </row>
    <row r="66" spans="1:26" ht="15.75" customHeight="1" x14ac:dyDescent="0.25">
      <c r="A66" s="465"/>
      <c r="B66" s="32" t="s">
        <v>177</v>
      </c>
      <c r="C66" s="34"/>
      <c r="D66" s="28" t="str">
        <f t="shared" si="2"/>
        <v/>
      </c>
      <c r="E66" s="462"/>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65"/>
      <c r="B67" s="32" t="s">
        <v>186</v>
      </c>
      <c r="C67" s="34"/>
      <c r="D67" s="28" t="str">
        <f t="shared" si="2"/>
        <v/>
      </c>
      <c r="E67" s="462"/>
      <c r="F67" s="4"/>
      <c r="G67" s="4"/>
      <c r="H67" s="4"/>
      <c r="I67" s="4"/>
      <c r="J67" s="4"/>
      <c r="K67" s="4"/>
      <c r="L67" s="4"/>
      <c r="M67" s="4"/>
      <c r="N67" s="4"/>
      <c r="O67" s="4"/>
      <c r="P67" s="4"/>
      <c r="Q67" s="4"/>
      <c r="R67" s="4"/>
      <c r="S67" s="4"/>
      <c r="T67" s="4"/>
      <c r="U67" s="4"/>
      <c r="V67" s="4"/>
      <c r="W67" s="4"/>
      <c r="X67" s="4"/>
      <c r="Y67" s="4"/>
      <c r="Z67" s="4"/>
    </row>
    <row r="68" spans="1:26" ht="15.75" customHeight="1" x14ac:dyDescent="0.25">
      <c r="A68" s="465"/>
      <c r="B68" s="32" t="s">
        <v>193</v>
      </c>
      <c r="C68" s="34"/>
      <c r="D68" s="28" t="str">
        <f t="shared" si="2"/>
        <v/>
      </c>
      <c r="E68" s="462"/>
      <c r="F68" s="4"/>
      <c r="G68" s="4"/>
      <c r="H68" s="4"/>
      <c r="I68" s="4"/>
      <c r="J68" s="4"/>
      <c r="K68" s="4"/>
      <c r="L68" s="4"/>
      <c r="M68" s="4"/>
      <c r="N68" s="4"/>
      <c r="O68" s="4"/>
      <c r="P68" s="4"/>
      <c r="Q68" s="4"/>
      <c r="R68" s="4"/>
      <c r="S68" s="4"/>
      <c r="T68" s="4"/>
      <c r="U68" s="4"/>
      <c r="V68" s="4"/>
      <c r="W68" s="4"/>
      <c r="X68" s="4"/>
      <c r="Y68" s="4"/>
      <c r="Z68" s="4"/>
    </row>
    <row r="69" spans="1:26" ht="15.75" customHeight="1" x14ac:dyDescent="0.25">
      <c r="A69" s="465"/>
      <c r="B69" s="32" t="s">
        <v>197</v>
      </c>
      <c r="C69" s="34"/>
      <c r="D69" s="28" t="str">
        <f t="shared" si="2"/>
        <v/>
      </c>
      <c r="E69" s="462"/>
      <c r="F69" s="4"/>
      <c r="G69" s="4"/>
      <c r="H69" s="4"/>
      <c r="I69" s="4"/>
      <c r="J69" s="4"/>
      <c r="K69" s="4"/>
      <c r="L69" s="4"/>
      <c r="M69" s="4"/>
      <c r="N69" s="4"/>
      <c r="O69" s="4"/>
      <c r="P69" s="4"/>
      <c r="Q69" s="4"/>
      <c r="R69" s="4"/>
      <c r="S69" s="4"/>
      <c r="T69" s="4"/>
      <c r="U69" s="4"/>
      <c r="V69" s="4"/>
      <c r="W69" s="4"/>
      <c r="X69" s="4"/>
      <c r="Y69" s="4"/>
      <c r="Z69" s="4"/>
    </row>
    <row r="70" spans="1:26" ht="15.75" customHeight="1" x14ac:dyDescent="0.25">
      <c r="A70" s="465"/>
      <c r="B70" s="32" t="s">
        <v>198</v>
      </c>
      <c r="C70" s="34"/>
      <c r="D70" s="28" t="str">
        <f t="shared" si="2"/>
        <v/>
      </c>
      <c r="E70" s="462"/>
      <c r="F70" s="4"/>
      <c r="G70" s="4"/>
      <c r="H70" s="4"/>
      <c r="I70" s="4"/>
      <c r="J70" s="4"/>
      <c r="K70" s="4"/>
      <c r="L70" s="4"/>
      <c r="M70" s="4"/>
      <c r="N70" s="4"/>
      <c r="O70" s="4"/>
      <c r="P70" s="4"/>
      <c r="Q70" s="4"/>
      <c r="R70" s="4"/>
      <c r="S70" s="4"/>
      <c r="T70" s="4"/>
      <c r="U70" s="4"/>
      <c r="V70" s="4"/>
      <c r="W70" s="4"/>
      <c r="X70" s="4"/>
      <c r="Y70" s="4"/>
      <c r="Z70" s="4"/>
    </row>
    <row r="71" spans="1:26" ht="15.75" customHeight="1" x14ac:dyDescent="0.25">
      <c r="A71" s="465"/>
      <c r="B71" s="32" t="s">
        <v>199</v>
      </c>
      <c r="C71" s="34"/>
      <c r="D71" s="28" t="str">
        <f t="shared" si="2"/>
        <v/>
      </c>
      <c r="E71" s="462"/>
      <c r="F71" s="4"/>
      <c r="G71" s="4"/>
      <c r="H71" s="4"/>
      <c r="I71" s="4"/>
      <c r="J71" s="4"/>
      <c r="K71" s="4"/>
      <c r="L71" s="4"/>
      <c r="M71" s="4"/>
      <c r="N71" s="4"/>
      <c r="O71" s="4"/>
      <c r="P71" s="4"/>
      <c r="Q71" s="4"/>
      <c r="R71" s="4"/>
      <c r="S71" s="4"/>
      <c r="T71" s="4"/>
      <c r="U71" s="4"/>
      <c r="V71" s="4"/>
      <c r="W71" s="4"/>
      <c r="X71" s="4"/>
      <c r="Y71" s="4"/>
      <c r="Z71" s="4"/>
    </row>
    <row r="72" spans="1:26" ht="15.75" customHeight="1" x14ac:dyDescent="0.25">
      <c r="A72" s="466"/>
      <c r="B72" s="46" t="s">
        <v>200</v>
      </c>
      <c r="C72" s="34">
        <f>SUM(D53:D71)</f>
        <v>0</v>
      </c>
      <c r="D72" s="28"/>
      <c r="E72" s="463"/>
      <c r="F72" s="4"/>
      <c r="G72" s="4"/>
      <c r="H72" s="4"/>
      <c r="I72" s="4"/>
      <c r="J72" s="4"/>
      <c r="K72" s="4"/>
      <c r="L72" s="4"/>
      <c r="M72" s="4"/>
      <c r="N72" s="4"/>
      <c r="O72" s="4"/>
      <c r="P72" s="4"/>
      <c r="Q72" s="4"/>
      <c r="R72" s="4"/>
      <c r="S72" s="4"/>
      <c r="T72" s="4"/>
      <c r="U72" s="4"/>
      <c r="V72" s="4"/>
      <c r="W72" s="4"/>
      <c r="X72" s="4"/>
      <c r="Y72" s="4"/>
      <c r="Z72" s="4"/>
    </row>
    <row r="73" spans="1:26" ht="15.75" customHeight="1" x14ac:dyDescent="0.25">
      <c r="A73" s="4"/>
      <c r="B73" s="6"/>
      <c r="C73" s="28"/>
      <c r="D73" s="28"/>
      <c r="E73" s="4"/>
      <c r="F73" s="4"/>
      <c r="G73" s="4"/>
      <c r="H73" s="4"/>
      <c r="I73" s="4"/>
      <c r="J73" s="4"/>
      <c r="K73" s="4"/>
      <c r="L73" s="4"/>
      <c r="M73" s="4"/>
      <c r="N73" s="4"/>
      <c r="O73" s="4"/>
      <c r="P73" s="4"/>
      <c r="Q73" s="4"/>
      <c r="R73" s="4"/>
      <c r="S73" s="4"/>
      <c r="T73" s="4"/>
      <c r="U73" s="4"/>
      <c r="V73" s="4"/>
      <c r="W73" s="4"/>
      <c r="X73" s="4"/>
      <c r="Y73" s="4"/>
      <c r="Z73" s="4"/>
    </row>
    <row r="74" spans="1:26" ht="15.75" customHeight="1" x14ac:dyDescent="0.25">
      <c r="A74" s="48" t="s">
        <v>28</v>
      </c>
      <c r="B74" s="49" t="s">
        <v>30</v>
      </c>
      <c r="C74" s="49" t="s">
        <v>37</v>
      </c>
      <c r="D74" s="19" t="s">
        <v>39</v>
      </c>
      <c r="E74" s="34" t="s">
        <v>41</v>
      </c>
      <c r="F74" s="4"/>
      <c r="G74" s="4"/>
      <c r="H74" s="4"/>
      <c r="I74" s="4"/>
      <c r="J74" s="4"/>
      <c r="K74" s="4"/>
      <c r="L74" s="4"/>
      <c r="M74" s="4"/>
      <c r="N74" s="4"/>
      <c r="O74" s="4"/>
      <c r="P74" s="4"/>
      <c r="Q74" s="4"/>
      <c r="R74" s="4"/>
      <c r="S74" s="4"/>
      <c r="T74" s="4"/>
      <c r="U74" s="4"/>
      <c r="V74" s="4"/>
      <c r="W74" s="4"/>
      <c r="X74" s="4"/>
      <c r="Y74" s="4"/>
      <c r="Z74" s="4"/>
    </row>
    <row r="75" spans="1:26" ht="15.75" customHeight="1" x14ac:dyDescent="0.25">
      <c r="A75" s="464"/>
      <c r="B75" s="24" t="s">
        <v>49</v>
      </c>
      <c r="C75" s="26"/>
      <c r="D75" s="47" t="str">
        <f t="shared" ref="D75:D93" si="3">IF(C75=$F$7,$G$7,IF(C75=$F$8,$G$8,""))</f>
        <v/>
      </c>
      <c r="E75" s="461" t="str">
        <f>IF(C75="","",IF(OR(C94&gt;=12,C75="SI"),"5. CATASTRÓFICO",IF(C94&lt;=5,"3. MODERADO",IF(AND(C94&gt;=6,C94&lt;=11),"4. MAYOR",))))</f>
        <v/>
      </c>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465"/>
      <c r="B76" s="32" t="s">
        <v>81</v>
      </c>
      <c r="C76" s="34"/>
      <c r="D76" s="28" t="str">
        <f t="shared" si="3"/>
        <v/>
      </c>
      <c r="E76" s="462"/>
      <c r="F76" s="4"/>
      <c r="G76" s="4"/>
      <c r="H76" s="4"/>
      <c r="I76" s="4"/>
      <c r="J76" s="4"/>
      <c r="K76" s="4"/>
      <c r="L76" s="4"/>
      <c r="M76" s="4"/>
      <c r="N76" s="4"/>
      <c r="O76" s="4"/>
      <c r="P76" s="4"/>
      <c r="Q76" s="4"/>
      <c r="R76" s="4"/>
      <c r="S76" s="4"/>
      <c r="T76" s="4"/>
      <c r="U76" s="4"/>
      <c r="V76" s="4"/>
      <c r="W76" s="4"/>
      <c r="X76" s="4"/>
      <c r="Y76" s="4"/>
      <c r="Z76" s="4"/>
    </row>
    <row r="77" spans="1:26" ht="15.75" customHeight="1" x14ac:dyDescent="0.25">
      <c r="A77" s="465"/>
      <c r="B77" s="32" t="s">
        <v>98</v>
      </c>
      <c r="C77" s="34"/>
      <c r="D77" s="28" t="str">
        <f t="shared" si="3"/>
        <v/>
      </c>
      <c r="E77" s="462"/>
      <c r="F77" s="4"/>
      <c r="G77" s="4"/>
      <c r="H77" s="4"/>
      <c r="I77" s="4"/>
      <c r="J77" s="4"/>
      <c r="K77" s="4"/>
      <c r="L77" s="4"/>
      <c r="M77" s="4"/>
      <c r="N77" s="4"/>
      <c r="O77" s="4"/>
      <c r="P77" s="4"/>
      <c r="Q77" s="4"/>
      <c r="R77" s="4"/>
      <c r="S77" s="4"/>
      <c r="T77" s="4"/>
      <c r="U77" s="4"/>
      <c r="V77" s="4"/>
      <c r="W77" s="4"/>
      <c r="X77" s="4"/>
      <c r="Y77" s="4"/>
      <c r="Z77" s="4"/>
    </row>
    <row r="78" spans="1:26" ht="15.75" customHeight="1" x14ac:dyDescent="0.25">
      <c r="A78" s="465"/>
      <c r="B78" s="32" t="s">
        <v>108</v>
      </c>
      <c r="C78" s="34"/>
      <c r="D78" s="28" t="str">
        <f t="shared" si="3"/>
        <v/>
      </c>
      <c r="E78" s="462"/>
      <c r="F78" s="4"/>
      <c r="G78" s="4"/>
      <c r="H78" s="4"/>
      <c r="I78" s="4"/>
      <c r="J78" s="4"/>
      <c r="K78" s="4"/>
      <c r="L78" s="4"/>
      <c r="M78" s="4"/>
      <c r="N78" s="4"/>
      <c r="O78" s="4"/>
      <c r="P78" s="4"/>
      <c r="Q78" s="4"/>
      <c r="R78" s="4"/>
      <c r="S78" s="4"/>
      <c r="T78" s="4"/>
      <c r="U78" s="4"/>
      <c r="V78" s="4"/>
      <c r="W78" s="4"/>
      <c r="X78" s="4"/>
      <c r="Y78" s="4"/>
      <c r="Z78" s="4"/>
    </row>
    <row r="79" spans="1:26" ht="15.75" customHeight="1" x14ac:dyDescent="0.25">
      <c r="A79" s="465"/>
      <c r="B79" s="32" t="s">
        <v>115</v>
      </c>
      <c r="C79" s="34"/>
      <c r="D79" s="28" t="str">
        <f t="shared" si="3"/>
        <v/>
      </c>
      <c r="E79" s="462"/>
      <c r="F79" s="4"/>
      <c r="G79" s="4"/>
      <c r="H79" s="4"/>
      <c r="I79" s="4"/>
      <c r="J79" s="4"/>
      <c r="K79" s="4"/>
      <c r="L79" s="4"/>
      <c r="M79" s="4"/>
      <c r="N79" s="4"/>
      <c r="O79" s="4"/>
      <c r="P79" s="4"/>
      <c r="Q79" s="4"/>
      <c r="R79" s="4"/>
      <c r="S79" s="4"/>
      <c r="T79" s="4"/>
      <c r="U79" s="4"/>
      <c r="V79" s="4"/>
      <c r="W79" s="4"/>
      <c r="X79" s="4"/>
      <c r="Y79" s="4"/>
      <c r="Z79" s="4"/>
    </row>
    <row r="80" spans="1:26" ht="15.75" customHeight="1" x14ac:dyDescent="0.25">
      <c r="A80" s="465"/>
      <c r="B80" s="32" t="s">
        <v>123</v>
      </c>
      <c r="C80" s="34"/>
      <c r="D80" s="28" t="str">
        <f t="shared" si="3"/>
        <v/>
      </c>
      <c r="E80" s="462"/>
      <c r="F80" s="4"/>
      <c r="G80" s="4"/>
      <c r="H80" s="4"/>
      <c r="I80" s="4"/>
      <c r="J80" s="4"/>
      <c r="K80" s="4"/>
      <c r="L80" s="4"/>
      <c r="M80" s="4"/>
      <c r="N80" s="4"/>
      <c r="O80" s="4"/>
      <c r="P80" s="4"/>
      <c r="Q80" s="4"/>
      <c r="R80" s="4"/>
      <c r="S80" s="4"/>
      <c r="T80" s="4"/>
      <c r="U80" s="4"/>
      <c r="V80" s="4"/>
      <c r="W80" s="4"/>
      <c r="X80" s="4"/>
      <c r="Y80" s="4"/>
      <c r="Z80" s="4"/>
    </row>
    <row r="81" spans="1:26" ht="15.75" customHeight="1" x14ac:dyDescent="0.25">
      <c r="A81" s="465"/>
      <c r="B81" s="32" t="s">
        <v>127</v>
      </c>
      <c r="C81" s="34"/>
      <c r="D81" s="28" t="str">
        <f t="shared" si="3"/>
        <v/>
      </c>
      <c r="E81" s="462"/>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65"/>
      <c r="B82" s="32" t="s">
        <v>136</v>
      </c>
      <c r="C82" s="34"/>
      <c r="D82" s="28" t="str">
        <f t="shared" si="3"/>
        <v/>
      </c>
      <c r="E82" s="462"/>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65"/>
      <c r="B83" s="32" t="s">
        <v>140</v>
      </c>
      <c r="C83" s="34"/>
      <c r="D83" s="28" t="str">
        <f t="shared" si="3"/>
        <v/>
      </c>
      <c r="E83" s="462"/>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65"/>
      <c r="B84" s="32" t="s">
        <v>145</v>
      </c>
      <c r="C84" s="34"/>
      <c r="D84" s="28" t="str">
        <f t="shared" si="3"/>
        <v/>
      </c>
      <c r="E84" s="462"/>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65"/>
      <c r="B85" s="32" t="s">
        <v>150</v>
      </c>
      <c r="C85" s="34"/>
      <c r="D85" s="28" t="str">
        <f t="shared" si="3"/>
        <v/>
      </c>
      <c r="E85" s="462"/>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65"/>
      <c r="B86" s="32" t="s">
        <v>162</v>
      </c>
      <c r="C86" s="34"/>
      <c r="D86" s="28" t="str">
        <f t="shared" si="3"/>
        <v/>
      </c>
      <c r="E86" s="462"/>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65"/>
      <c r="B87" s="32" t="s">
        <v>168</v>
      </c>
      <c r="C87" s="34"/>
      <c r="D87" s="28" t="str">
        <f t="shared" si="3"/>
        <v/>
      </c>
      <c r="E87" s="462"/>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65"/>
      <c r="B88" s="32" t="s">
        <v>177</v>
      </c>
      <c r="C88" s="34"/>
      <c r="D88" s="28" t="str">
        <f t="shared" si="3"/>
        <v/>
      </c>
      <c r="E88" s="462"/>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65"/>
      <c r="B89" s="32" t="s">
        <v>186</v>
      </c>
      <c r="C89" s="34"/>
      <c r="D89" s="28" t="str">
        <f t="shared" si="3"/>
        <v/>
      </c>
      <c r="E89" s="462"/>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65"/>
      <c r="B90" s="32" t="s">
        <v>193</v>
      </c>
      <c r="C90" s="34"/>
      <c r="D90" s="28" t="str">
        <f t="shared" si="3"/>
        <v/>
      </c>
      <c r="E90" s="462"/>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65"/>
      <c r="B91" s="32" t="s">
        <v>197</v>
      </c>
      <c r="C91" s="34"/>
      <c r="D91" s="28" t="str">
        <f t="shared" si="3"/>
        <v/>
      </c>
      <c r="E91" s="462"/>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65"/>
      <c r="B92" s="32" t="s">
        <v>198</v>
      </c>
      <c r="C92" s="34"/>
      <c r="D92" s="28" t="str">
        <f t="shared" si="3"/>
        <v/>
      </c>
      <c r="E92" s="462"/>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66"/>
      <c r="B93" s="32" t="s">
        <v>199</v>
      </c>
      <c r="C93" s="34"/>
      <c r="D93" s="28" t="str">
        <f t="shared" si="3"/>
        <v/>
      </c>
      <c r="E93" s="462"/>
      <c r="F93" s="4"/>
      <c r="G93" s="4"/>
      <c r="H93" s="4"/>
      <c r="I93" s="4"/>
      <c r="J93" s="4"/>
      <c r="K93" s="4"/>
      <c r="L93" s="4"/>
      <c r="M93" s="4"/>
      <c r="N93" s="4"/>
      <c r="O93" s="4"/>
      <c r="P93" s="4"/>
      <c r="Q93" s="4"/>
      <c r="R93" s="4"/>
      <c r="S93" s="4"/>
      <c r="T93" s="4"/>
      <c r="U93" s="4"/>
      <c r="V93" s="4"/>
      <c r="W93" s="4"/>
      <c r="X93" s="4"/>
      <c r="Y93" s="4"/>
      <c r="Z93" s="4"/>
    </row>
    <row r="94" spans="1:26" ht="15.75" customHeight="1" x14ac:dyDescent="0.25">
      <c r="A94" s="87"/>
      <c r="B94" s="46" t="s">
        <v>200</v>
      </c>
      <c r="C94" s="34">
        <f>SUM(D75:D93)</f>
        <v>0</v>
      </c>
      <c r="D94" s="28"/>
      <c r="E94" s="463"/>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6"/>
      <c r="C95" s="28"/>
      <c r="D95" s="28"/>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8" t="s">
        <v>28</v>
      </c>
      <c r="B96" s="49" t="s">
        <v>30</v>
      </c>
      <c r="C96" s="49" t="s">
        <v>37</v>
      </c>
      <c r="D96" s="19" t="s">
        <v>39</v>
      </c>
      <c r="E96" s="34" t="s">
        <v>41</v>
      </c>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69"/>
      <c r="B97" s="24" t="s">
        <v>49</v>
      </c>
      <c r="C97" s="26"/>
      <c r="D97" s="47" t="str">
        <f t="shared" ref="D97:D115" si="4">IF(C97=$F$7,$G$7,IF(C97=$F$8,$G$8,""))</f>
        <v/>
      </c>
      <c r="E97" s="461" t="str">
        <f>IF(C97="","",IF(C116="","",IF(OR(C116&gt;=12,C97="SI"),"5. CATASTRÓFICO",IF(C116&lt;=5,"3. MODERADO",IF(AND(C116&gt;=6,C116&lt;=11),"4. MAYOR",)))))</f>
        <v/>
      </c>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465"/>
      <c r="B98" s="32" t="s">
        <v>81</v>
      </c>
      <c r="C98" s="34"/>
      <c r="D98" s="28" t="str">
        <f t="shared" si="4"/>
        <v/>
      </c>
      <c r="E98" s="462"/>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65"/>
      <c r="B99" s="32" t="s">
        <v>98</v>
      </c>
      <c r="C99" s="34"/>
      <c r="D99" s="28" t="str">
        <f t="shared" si="4"/>
        <v/>
      </c>
      <c r="E99" s="462"/>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65"/>
      <c r="B100" s="32" t="s">
        <v>108</v>
      </c>
      <c r="C100" s="34"/>
      <c r="D100" s="28" t="str">
        <f t="shared" si="4"/>
        <v/>
      </c>
      <c r="E100" s="462"/>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65"/>
      <c r="B101" s="32" t="s">
        <v>115</v>
      </c>
      <c r="C101" s="34"/>
      <c r="D101" s="28" t="str">
        <f t="shared" si="4"/>
        <v/>
      </c>
      <c r="E101" s="462"/>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65"/>
      <c r="B102" s="32" t="s">
        <v>123</v>
      </c>
      <c r="C102" s="34"/>
      <c r="D102" s="28" t="str">
        <f t="shared" si="4"/>
        <v/>
      </c>
      <c r="E102" s="462"/>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65"/>
      <c r="B103" s="32" t="s">
        <v>127</v>
      </c>
      <c r="C103" s="34"/>
      <c r="D103" s="28" t="str">
        <f t="shared" si="4"/>
        <v/>
      </c>
      <c r="E103" s="462"/>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65"/>
      <c r="B104" s="32" t="s">
        <v>136</v>
      </c>
      <c r="C104" s="34"/>
      <c r="D104" s="28" t="str">
        <f t="shared" si="4"/>
        <v/>
      </c>
      <c r="E104" s="462"/>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65"/>
      <c r="B105" s="32" t="s">
        <v>140</v>
      </c>
      <c r="C105" s="34"/>
      <c r="D105" s="28" t="str">
        <f t="shared" si="4"/>
        <v/>
      </c>
      <c r="E105" s="462"/>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65"/>
      <c r="B106" s="32" t="s">
        <v>145</v>
      </c>
      <c r="C106" s="34"/>
      <c r="D106" s="28" t="str">
        <f t="shared" si="4"/>
        <v/>
      </c>
      <c r="E106" s="462"/>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65"/>
      <c r="B107" s="32" t="s">
        <v>150</v>
      </c>
      <c r="C107" s="34"/>
      <c r="D107" s="28" t="str">
        <f t="shared" si="4"/>
        <v/>
      </c>
      <c r="E107" s="462"/>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65"/>
      <c r="B108" s="32" t="s">
        <v>162</v>
      </c>
      <c r="C108" s="34"/>
      <c r="D108" s="28" t="str">
        <f t="shared" si="4"/>
        <v/>
      </c>
      <c r="E108" s="462"/>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65"/>
      <c r="B109" s="32" t="s">
        <v>168</v>
      </c>
      <c r="C109" s="34"/>
      <c r="D109" s="28" t="str">
        <f t="shared" si="4"/>
        <v/>
      </c>
      <c r="E109" s="462"/>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65"/>
      <c r="B110" s="32" t="s">
        <v>177</v>
      </c>
      <c r="C110" s="34"/>
      <c r="D110" s="28" t="str">
        <f t="shared" si="4"/>
        <v/>
      </c>
      <c r="E110" s="462"/>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65"/>
      <c r="B111" s="32" t="s">
        <v>186</v>
      </c>
      <c r="C111" s="34"/>
      <c r="D111" s="28" t="str">
        <f t="shared" si="4"/>
        <v/>
      </c>
      <c r="E111" s="462"/>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65"/>
      <c r="B112" s="32" t="s">
        <v>193</v>
      </c>
      <c r="C112" s="34"/>
      <c r="D112" s="28" t="str">
        <f t="shared" si="4"/>
        <v/>
      </c>
      <c r="E112" s="462"/>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65"/>
      <c r="B113" s="32" t="s">
        <v>197</v>
      </c>
      <c r="C113" s="34"/>
      <c r="D113" s="28" t="str">
        <f t="shared" si="4"/>
        <v/>
      </c>
      <c r="E113" s="462"/>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65"/>
      <c r="B114" s="32" t="s">
        <v>198</v>
      </c>
      <c r="C114" s="34"/>
      <c r="D114" s="28" t="str">
        <f t="shared" si="4"/>
        <v/>
      </c>
      <c r="E114" s="462"/>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65"/>
      <c r="B115" s="32" t="s">
        <v>199</v>
      </c>
      <c r="C115" s="34"/>
      <c r="D115" s="28" t="str">
        <f t="shared" si="4"/>
        <v/>
      </c>
      <c r="E115" s="462"/>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66"/>
      <c r="B116" s="46" t="s">
        <v>200</v>
      </c>
      <c r="C116" s="34">
        <f>SUM(D97:D115)</f>
        <v>0</v>
      </c>
      <c r="D116" s="28"/>
      <c r="E116" s="463"/>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6"/>
      <c r="C117" s="28"/>
      <c r="D117" s="28"/>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8" t="s">
        <v>28</v>
      </c>
      <c r="B118" s="49" t="s">
        <v>30</v>
      </c>
      <c r="C118" s="49" t="s">
        <v>37</v>
      </c>
      <c r="D118" s="19" t="s">
        <v>39</v>
      </c>
      <c r="E118" s="34" t="s">
        <v>41</v>
      </c>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64"/>
      <c r="B119" s="92" t="s">
        <v>49</v>
      </c>
      <c r="C119" s="26"/>
      <c r="D119" s="28" t="str">
        <f t="shared" ref="D119:D137" si="5">IF(C119=$F$7,$G$7,IF(C119=$F$8,$G$8,""))</f>
        <v/>
      </c>
      <c r="E119" s="461" t="str">
        <f>IF(C119="","",IF(OR(C138&gt;=12,C119="SI"),"5. CATASTRÓFICO",IF(C138&lt;=5,"3. MODERADO",IF(AND(C138&gt;=6,C138&lt;=11),"4. MAYOR",))))</f>
        <v/>
      </c>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65"/>
      <c r="B120" s="32" t="s">
        <v>81</v>
      </c>
      <c r="C120" s="34"/>
      <c r="D120" s="28" t="str">
        <f t="shared" si="5"/>
        <v/>
      </c>
      <c r="E120" s="462"/>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65"/>
      <c r="B121" s="32" t="s">
        <v>98</v>
      </c>
      <c r="C121" s="34"/>
      <c r="D121" s="28" t="str">
        <f t="shared" si="5"/>
        <v/>
      </c>
      <c r="E121" s="462"/>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65"/>
      <c r="B122" s="32" t="s">
        <v>108</v>
      </c>
      <c r="C122" s="34"/>
      <c r="D122" s="28" t="str">
        <f t="shared" si="5"/>
        <v/>
      </c>
      <c r="E122" s="462"/>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65"/>
      <c r="B123" s="32" t="s">
        <v>115</v>
      </c>
      <c r="C123" s="34"/>
      <c r="D123" s="28" t="str">
        <f t="shared" si="5"/>
        <v/>
      </c>
      <c r="E123" s="462"/>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65"/>
      <c r="B124" s="32" t="s">
        <v>123</v>
      </c>
      <c r="C124" s="34"/>
      <c r="D124" s="28" t="str">
        <f t="shared" si="5"/>
        <v/>
      </c>
      <c r="E124" s="462"/>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65"/>
      <c r="B125" s="32" t="s">
        <v>127</v>
      </c>
      <c r="C125" s="34"/>
      <c r="D125" s="28" t="str">
        <f t="shared" si="5"/>
        <v/>
      </c>
      <c r="E125" s="462"/>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65"/>
      <c r="B126" s="32" t="s">
        <v>136</v>
      </c>
      <c r="C126" s="34"/>
      <c r="D126" s="28" t="str">
        <f t="shared" si="5"/>
        <v/>
      </c>
      <c r="E126" s="462"/>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65"/>
      <c r="B127" s="32" t="s">
        <v>140</v>
      </c>
      <c r="C127" s="34"/>
      <c r="D127" s="28" t="str">
        <f t="shared" si="5"/>
        <v/>
      </c>
      <c r="E127" s="462"/>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65"/>
      <c r="B128" s="32" t="s">
        <v>145</v>
      </c>
      <c r="C128" s="34"/>
      <c r="D128" s="28" t="str">
        <f t="shared" si="5"/>
        <v/>
      </c>
      <c r="E128" s="462"/>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65"/>
      <c r="B129" s="32" t="s">
        <v>150</v>
      </c>
      <c r="C129" s="34"/>
      <c r="D129" s="28" t="str">
        <f t="shared" si="5"/>
        <v/>
      </c>
      <c r="E129" s="462"/>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65"/>
      <c r="B130" s="32" t="s">
        <v>162</v>
      </c>
      <c r="C130" s="34"/>
      <c r="D130" s="28" t="str">
        <f t="shared" si="5"/>
        <v/>
      </c>
      <c r="E130" s="462"/>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65"/>
      <c r="B131" s="32" t="s">
        <v>168</v>
      </c>
      <c r="C131" s="34"/>
      <c r="D131" s="28" t="str">
        <f t="shared" si="5"/>
        <v/>
      </c>
      <c r="E131" s="462"/>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65"/>
      <c r="B132" s="32" t="s">
        <v>177</v>
      </c>
      <c r="C132" s="34"/>
      <c r="D132" s="28" t="str">
        <f t="shared" si="5"/>
        <v/>
      </c>
      <c r="E132" s="462"/>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65"/>
      <c r="B133" s="32" t="s">
        <v>186</v>
      </c>
      <c r="C133" s="34"/>
      <c r="D133" s="28" t="str">
        <f t="shared" si="5"/>
        <v/>
      </c>
      <c r="E133" s="462"/>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65"/>
      <c r="B134" s="32" t="s">
        <v>193</v>
      </c>
      <c r="C134" s="34"/>
      <c r="D134" s="28" t="str">
        <f t="shared" si="5"/>
        <v/>
      </c>
      <c r="E134" s="462"/>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65"/>
      <c r="B135" s="32" t="s">
        <v>197</v>
      </c>
      <c r="C135" s="34"/>
      <c r="D135" s="28" t="str">
        <f t="shared" si="5"/>
        <v/>
      </c>
      <c r="E135" s="462"/>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65"/>
      <c r="B136" s="32" t="s">
        <v>198</v>
      </c>
      <c r="C136" s="34"/>
      <c r="D136" s="28" t="str">
        <f t="shared" si="5"/>
        <v/>
      </c>
      <c r="E136" s="462"/>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66"/>
      <c r="B137" s="32" t="s">
        <v>199</v>
      </c>
      <c r="C137" s="34"/>
      <c r="D137" s="28" t="str">
        <f t="shared" si="5"/>
        <v/>
      </c>
      <c r="E137" s="462"/>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6" t="s">
        <v>200</v>
      </c>
      <c r="C138" s="34">
        <f>SUM(D119:D137)</f>
        <v>0</v>
      </c>
      <c r="D138" s="28"/>
      <c r="E138" s="463"/>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93"/>
      <c r="C139" s="94"/>
      <c r="D139" s="28"/>
      <c r="E139" s="94"/>
      <c r="F139" s="4"/>
      <c r="G139" s="4"/>
      <c r="H139" s="4"/>
      <c r="I139" s="4"/>
      <c r="J139" s="4"/>
      <c r="K139" s="4"/>
      <c r="L139" s="4"/>
      <c r="M139" s="4"/>
      <c r="N139" s="4"/>
      <c r="O139" s="4"/>
      <c r="P139" s="4"/>
      <c r="Q139" s="4"/>
      <c r="R139" s="4"/>
      <c r="S139" s="4"/>
      <c r="T139" s="4"/>
      <c r="U139" s="4"/>
      <c r="V139" s="4"/>
      <c r="W139" s="4"/>
      <c r="X139" s="4"/>
      <c r="Y139" s="4"/>
      <c r="Z139" s="4"/>
    </row>
    <row r="140" spans="1:26" ht="26.25" customHeight="1" x14ac:dyDescent="0.25">
      <c r="A140" s="4"/>
      <c r="B140" s="467" t="s">
        <v>287</v>
      </c>
      <c r="C140" s="458"/>
      <c r="D140" s="458"/>
      <c r="E140" s="459"/>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6"/>
      <c r="C141" s="28"/>
      <c r="D141" s="28"/>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6"/>
      <c r="C142" s="28"/>
      <c r="D142" s="28"/>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6"/>
      <c r="C143" s="28"/>
      <c r="D143" s="28"/>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6"/>
      <c r="C144" s="28"/>
      <c r="D144" s="28"/>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6"/>
      <c r="C145" s="28"/>
      <c r="D145" s="28"/>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6"/>
      <c r="C146" s="28"/>
      <c r="D146" s="28"/>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6"/>
      <c r="C147" s="28"/>
      <c r="D147" s="28"/>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6"/>
      <c r="C148" s="28"/>
      <c r="D148" s="28"/>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6"/>
      <c r="C149" s="28"/>
      <c r="D149" s="28"/>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6"/>
      <c r="C150" s="28"/>
      <c r="D150" s="28"/>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6"/>
      <c r="C151" s="28"/>
      <c r="D151" s="28"/>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6"/>
      <c r="C152" s="28"/>
      <c r="D152" s="28"/>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6"/>
      <c r="C153" s="28"/>
      <c r="D153" s="28"/>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6"/>
      <c r="C154" s="28"/>
      <c r="D154" s="28"/>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6"/>
      <c r="C155" s="28"/>
      <c r="D155" s="28"/>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6"/>
      <c r="C156" s="28"/>
      <c r="D156" s="28"/>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6"/>
      <c r="C157" s="28"/>
      <c r="D157" s="28"/>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6"/>
      <c r="C158" s="28"/>
      <c r="D158" s="28"/>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6"/>
      <c r="C159" s="28"/>
      <c r="D159" s="28"/>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6"/>
      <c r="C160" s="28"/>
      <c r="D160" s="28"/>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6"/>
      <c r="C161" s="28"/>
      <c r="D161" s="28"/>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6"/>
      <c r="C162" s="28"/>
      <c r="D162" s="28"/>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6"/>
      <c r="C163" s="28"/>
      <c r="D163" s="28"/>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6"/>
      <c r="C164" s="28"/>
      <c r="D164" s="28"/>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6"/>
      <c r="C165" s="28"/>
      <c r="D165" s="28"/>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6"/>
      <c r="C166" s="28"/>
      <c r="D166" s="28"/>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6"/>
      <c r="C167" s="28"/>
      <c r="D167" s="28"/>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6"/>
      <c r="C168" s="28"/>
      <c r="D168" s="28"/>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6"/>
      <c r="C169" s="28"/>
      <c r="D169" s="28"/>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6"/>
      <c r="C170" s="28"/>
      <c r="D170" s="28"/>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6"/>
      <c r="C171" s="28"/>
      <c r="D171" s="28"/>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6"/>
      <c r="C172" s="28"/>
      <c r="D172" s="28"/>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6"/>
      <c r="C173" s="28"/>
      <c r="D173" s="28"/>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6"/>
      <c r="C174" s="28"/>
      <c r="D174" s="28"/>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6"/>
      <c r="C175" s="28"/>
      <c r="D175" s="28"/>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6"/>
      <c r="C176" s="28"/>
      <c r="D176" s="28"/>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6"/>
      <c r="C177" s="28"/>
      <c r="D177" s="28"/>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6"/>
      <c r="C178" s="28"/>
      <c r="D178" s="28"/>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6"/>
      <c r="C179" s="28"/>
      <c r="D179" s="28"/>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6"/>
      <c r="C180" s="28"/>
      <c r="D180" s="28"/>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6"/>
      <c r="C181" s="28"/>
      <c r="D181" s="28"/>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6"/>
      <c r="C182" s="28"/>
      <c r="D182" s="28"/>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6"/>
      <c r="C183" s="28"/>
      <c r="D183" s="28"/>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6"/>
      <c r="C184" s="28"/>
      <c r="D184" s="28"/>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6"/>
      <c r="C185" s="28"/>
      <c r="D185" s="28"/>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6"/>
      <c r="C186" s="28"/>
      <c r="D186" s="28"/>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6"/>
      <c r="C187" s="28"/>
      <c r="D187" s="28"/>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6"/>
      <c r="C188" s="28"/>
      <c r="D188" s="28"/>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6"/>
      <c r="C189" s="28"/>
      <c r="D189" s="28"/>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6"/>
      <c r="C190" s="28"/>
      <c r="D190" s="28"/>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6"/>
      <c r="C191" s="28"/>
      <c r="D191" s="28"/>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6"/>
      <c r="C192" s="28"/>
      <c r="D192" s="28"/>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6"/>
      <c r="C193" s="28"/>
      <c r="D193" s="28"/>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6"/>
      <c r="C194" s="28"/>
      <c r="D194" s="28"/>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6"/>
      <c r="C195" s="28"/>
      <c r="D195" s="28"/>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6"/>
      <c r="C196" s="28"/>
      <c r="D196" s="28"/>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6"/>
      <c r="C197" s="28"/>
      <c r="D197" s="28"/>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6"/>
      <c r="C198" s="28"/>
      <c r="D198" s="28"/>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6"/>
      <c r="C199" s="28"/>
      <c r="D199" s="28"/>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6"/>
      <c r="C200" s="28"/>
      <c r="D200" s="28"/>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6"/>
      <c r="C201" s="28"/>
      <c r="D201" s="28"/>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6"/>
      <c r="C202" s="28"/>
      <c r="D202" s="28"/>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6"/>
      <c r="C203" s="28"/>
      <c r="D203" s="28"/>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6"/>
      <c r="C204" s="28"/>
      <c r="D204" s="28"/>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6"/>
      <c r="C205" s="28"/>
      <c r="D205" s="28"/>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6"/>
      <c r="C206" s="28"/>
      <c r="D206" s="28"/>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6"/>
      <c r="C207" s="28"/>
      <c r="D207" s="28"/>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6"/>
      <c r="C208" s="28"/>
      <c r="D208" s="28"/>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6"/>
      <c r="C209" s="28"/>
      <c r="D209" s="28"/>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6"/>
      <c r="C210" s="28"/>
      <c r="D210" s="28"/>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6"/>
      <c r="C211" s="28"/>
      <c r="D211" s="28"/>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6"/>
      <c r="C212" s="28"/>
      <c r="D212" s="28"/>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6"/>
      <c r="C213" s="28"/>
      <c r="D213" s="28"/>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6"/>
      <c r="C214" s="28"/>
      <c r="D214" s="28"/>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6"/>
      <c r="C215" s="28"/>
      <c r="D215" s="28"/>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6"/>
      <c r="C216" s="28"/>
      <c r="D216" s="28"/>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6"/>
      <c r="C217" s="28"/>
      <c r="D217" s="28"/>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6"/>
      <c r="C218" s="28"/>
      <c r="D218" s="28"/>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6"/>
      <c r="C219" s="28"/>
      <c r="D219" s="28"/>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6"/>
      <c r="C220" s="28"/>
      <c r="D220" s="28"/>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6"/>
      <c r="C221" s="28"/>
      <c r="D221" s="28"/>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6"/>
      <c r="C222" s="28"/>
      <c r="D222" s="28"/>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6"/>
      <c r="C223" s="28"/>
      <c r="D223" s="28"/>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6"/>
      <c r="C224" s="28"/>
      <c r="D224" s="28"/>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6"/>
      <c r="C225" s="28"/>
      <c r="D225" s="28"/>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6"/>
      <c r="C226" s="28"/>
      <c r="D226" s="28"/>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6"/>
      <c r="C227" s="28"/>
      <c r="D227" s="28"/>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6"/>
      <c r="C228" s="28"/>
      <c r="D228" s="28"/>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6"/>
      <c r="C229" s="28"/>
      <c r="D229" s="28"/>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6"/>
      <c r="C230" s="28"/>
      <c r="D230" s="28"/>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6"/>
      <c r="C231" s="28"/>
      <c r="D231" s="28"/>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6"/>
      <c r="C232" s="28"/>
      <c r="D232" s="28"/>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6"/>
      <c r="C233" s="28"/>
      <c r="D233" s="28"/>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6"/>
      <c r="C234" s="28"/>
      <c r="D234" s="28"/>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6"/>
      <c r="C235" s="28"/>
      <c r="D235" s="28"/>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6"/>
      <c r="C236" s="28"/>
      <c r="D236" s="28"/>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6"/>
      <c r="C237" s="28"/>
      <c r="D237" s="28"/>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6"/>
      <c r="C238" s="28"/>
      <c r="D238" s="28"/>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6"/>
      <c r="C239" s="28"/>
      <c r="D239" s="28"/>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6"/>
      <c r="C240" s="28"/>
      <c r="D240" s="28"/>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6"/>
      <c r="C241" s="28"/>
      <c r="D241" s="28"/>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6"/>
      <c r="C242" s="28"/>
      <c r="D242" s="28"/>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6"/>
      <c r="C243" s="28"/>
      <c r="D243" s="28"/>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6"/>
      <c r="C244" s="28"/>
      <c r="D244" s="28"/>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6"/>
      <c r="C245" s="28"/>
      <c r="D245" s="28"/>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6"/>
      <c r="C246" s="28"/>
      <c r="D246" s="28"/>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6"/>
      <c r="C247" s="28"/>
      <c r="D247" s="28"/>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6"/>
      <c r="C248" s="28"/>
      <c r="D248" s="28"/>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6"/>
      <c r="C249" s="28"/>
      <c r="D249" s="28"/>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6"/>
      <c r="C250" s="28"/>
      <c r="D250" s="28"/>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6"/>
      <c r="C251" s="28"/>
      <c r="D251" s="28"/>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6"/>
      <c r="C252" s="28"/>
      <c r="D252" s="28"/>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6"/>
      <c r="C253" s="28"/>
      <c r="D253" s="28"/>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6"/>
      <c r="C254" s="28"/>
      <c r="D254" s="28"/>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6"/>
      <c r="C255" s="28"/>
      <c r="D255" s="28"/>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6"/>
      <c r="C256" s="28"/>
      <c r="D256" s="28"/>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6"/>
      <c r="C257" s="28"/>
      <c r="D257" s="28"/>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6"/>
      <c r="C258" s="28"/>
      <c r="D258" s="28"/>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6"/>
      <c r="C259" s="28"/>
      <c r="D259" s="28"/>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6"/>
      <c r="C260" s="28"/>
      <c r="D260" s="28"/>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6"/>
      <c r="C261" s="28"/>
      <c r="D261" s="28"/>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6"/>
      <c r="C262" s="28"/>
      <c r="D262" s="28"/>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6"/>
      <c r="C263" s="28"/>
      <c r="D263" s="28"/>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6"/>
      <c r="C264" s="28"/>
      <c r="D264" s="28"/>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6"/>
      <c r="C265" s="28"/>
      <c r="D265" s="28"/>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6"/>
      <c r="C266" s="28"/>
      <c r="D266" s="28"/>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6"/>
      <c r="C267" s="28"/>
      <c r="D267" s="28"/>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6"/>
      <c r="C268" s="28"/>
      <c r="D268" s="28"/>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6"/>
      <c r="C269" s="28"/>
      <c r="D269" s="28"/>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6"/>
      <c r="C270" s="28"/>
      <c r="D270" s="28"/>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6"/>
      <c r="C271" s="28"/>
      <c r="D271" s="28"/>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6"/>
      <c r="C272" s="28"/>
      <c r="D272" s="28"/>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6"/>
      <c r="C273" s="28"/>
      <c r="D273" s="28"/>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6"/>
      <c r="C274" s="28"/>
      <c r="D274" s="28"/>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6"/>
      <c r="C275" s="28"/>
      <c r="D275" s="28"/>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6"/>
      <c r="C276" s="28"/>
      <c r="D276" s="28"/>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6"/>
      <c r="C277" s="28"/>
      <c r="D277" s="28"/>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6"/>
      <c r="C278" s="28"/>
      <c r="D278" s="28"/>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6"/>
      <c r="C279" s="28"/>
      <c r="D279" s="28"/>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6"/>
      <c r="C280" s="28"/>
      <c r="D280" s="28"/>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6"/>
      <c r="C281" s="28"/>
      <c r="D281" s="28"/>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6"/>
      <c r="C282" s="28"/>
      <c r="D282" s="28"/>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6"/>
      <c r="C283" s="28"/>
      <c r="D283" s="28"/>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6"/>
      <c r="C284" s="28"/>
      <c r="D284" s="28"/>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6"/>
      <c r="C285" s="28"/>
      <c r="D285" s="28"/>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6"/>
      <c r="C286" s="28"/>
      <c r="D286" s="28"/>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6"/>
      <c r="C287" s="28"/>
      <c r="D287" s="28"/>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6"/>
      <c r="C288" s="28"/>
      <c r="D288" s="28"/>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6"/>
      <c r="C289" s="28"/>
      <c r="D289" s="28"/>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6"/>
      <c r="C290" s="28"/>
      <c r="D290" s="28"/>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6"/>
      <c r="C291" s="28"/>
      <c r="D291" s="28"/>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6"/>
      <c r="C292" s="28"/>
      <c r="D292" s="28"/>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6"/>
      <c r="C293" s="28"/>
      <c r="D293" s="28"/>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6"/>
      <c r="C294" s="28"/>
      <c r="D294" s="28"/>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6"/>
      <c r="C295" s="28"/>
      <c r="D295" s="28"/>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6"/>
      <c r="C296" s="28"/>
      <c r="D296" s="28"/>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6"/>
      <c r="C297" s="28"/>
      <c r="D297" s="28"/>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6"/>
      <c r="C298" s="28"/>
      <c r="D298" s="28"/>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6"/>
      <c r="C299" s="28"/>
      <c r="D299" s="28"/>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6"/>
      <c r="C300" s="28"/>
      <c r="D300" s="28"/>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6"/>
      <c r="C301" s="28"/>
      <c r="D301" s="28"/>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6"/>
      <c r="C302" s="28"/>
      <c r="D302" s="28"/>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6"/>
      <c r="C303" s="28"/>
      <c r="D303" s="28"/>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6"/>
      <c r="C304" s="28"/>
      <c r="D304" s="28"/>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6"/>
      <c r="C305" s="28"/>
      <c r="D305" s="28"/>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6"/>
      <c r="C306" s="28"/>
      <c r="D306" s="28"/>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6"/>
      <c r="C307" s="28"/>
      <c r="D307" s="28"/>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6"/>
      <c r="C308" s="28"/>
      <c r="D308" s="28"/>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6"/>
      <c r="C309" s="28"/>
      <c r="D309" s="28"/>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6"/>
      <c r="C310" s="28"/>
      <c r="D310" s="28"/>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6"/>
      <c r="C311" s="28"/>
      <c r="D311" s="28"/>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6"/>
      <c r="C312" s="28"/>
      <c r="D312" s="28"/>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6"/>
      <c r="C313" s="28"/>
      <c r="D313" s="28"/>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6"/>
      <c r="C314" s="28"/>
      <c r="D314" s="28"/>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6"/>
      <c r="C315" s="28"/>
      <c r="D315" s="28"/>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6"/>
      <c r="C316" s="28"/>
      <c r="D316" s="28"/>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6"/>
      <c r="C317" s="28"/>
      <c r="D317" s="28"/>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6"/>
      <c r="C318" s="28"/>
      <c r="D318" s="28"/>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6"/>
      <c r="C319" s="28"/>
      <c r="D319" s="28"/>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6"/>
      <c r="C320" s="28"/>
      <c r="D320" s="28"/>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6"/>
      <c r="C321" s="28"/>
      <c r="D321" s="28"/>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6"/>
      <c r="C322" s="28"/>
      <c r="D322" s="28"/>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6"/>
      <c r="C323" s="28"/>
      <c r="D323" s="28"/>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6"/>
      <c r="C324" s="28"/>
      <c r="D324" s="28"/>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6"/>
      <c r="C325" s="28"/>
      <c r="D325" s="28"/>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6"/>
      <c r="C326" s="28"/>
      <c r="D326" s="28"/>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6"/>
      <c r="C327" s="28"/>
      <c r="D327" s="28"/>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6"/>
      <c r="C328" s="28"/>
      <c r="D328" s="28"/>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6"/>
      <c r="C329" s="28"/>
      <c r="D329" s="28"/>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6"/>
      <c r="C330" s="28"/>
      <c r="D330" s="28"/>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6"/>
      <c r="C331" s="28"/>
      <c r="D331" s="28"/>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6"/>
      <c r="C332" s="28"/>
      <c r="D332" s="28"/>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6"/>
      <c r="C333" s="28"/>
      <c r="D333" s="28"/>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6"/>
      <c r="C334" s="28"/>
      <c r="D334" s="28"/>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6"/>
      <c r="C335" s="28"/>
      <c r="D335" s="28"/>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6"/>
      <c r="C336" s="28"/>
      <c r="D336" s="28"/>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6"/>
      <c r="C337" s="28"/>
      <c r="D337" s="28"/>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6"/>
      <c r="C338" s="28"/>
      <c r="D338" s="28"/>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6"/>
      <c r="C339" s="28"/>
      <c r="D339" s="28"/>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6"/>
      <c r="C340" s="28"/>
      <c r="D340" s="28"/>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row r="342" spans="1:26" ht="15.75" customHeight="1" x14ac:dyDescent="0.25"/>
    <row r="343" spans="1:26" ht="15.75" customHeight="1" x14ac:dyDescent="0.25"/>
    <row r="344" spans="1:26" ht="15.75" customHeight="1" x14ac:dyDescent="0.25"/>
    <row r="345" spans="1:26" ht="15.75" customHeight="1" x14ac:dyDescent="0.25"/>
    <row r="346" spans="1:26" ht="15.75" customHeight="1" x14ac:dyDescent="0.25"/>
    <row r="347" spans="1:26" ht="15.75" customHeight="1" x14ac:dyDescent="0.25"/>
    <row r="348" spans="1:26" ht="15.75" customHeight="1" x14ac:dyDescent="0.25"/>
    <row r="349" spans="1:26" ht="15.75" customHeight="1" x14ac:dyDescent="0.25"/>
    <row r="350" spans="1:26" ht="15.75" customHeight="1" x14ac:dyDescent="0.25"/>
    <row r="351" spans="1:26" ht="15.75" customHeight="1" x14ac:dyDescent="0.25"/>
    <row r="352" spans="1:26"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6">
    <mergeCell ref="A119:A137"/>
    <mergeCell ref="E97:E116"/>
    <mergeCell ref="E119:E138"/>
    <mergeCell ref="B140:E140"/>
    <mergeCell ref="E31:E50"/>
    <mergeCell ref="A53:A72"/>
    <mergeCell ref="A31:A49"/>
    <mergeCell ref="A97:A116"/>
    <mergeCell ref="A75:A93"/>
    <mergeCell ref="C2:E2"/>
    <mergeCell ref="A4:E4"/>
    <mergeCell ref="A1:E1"/>
    <mergeCell ref="E6:E25"/>
    <mergeCell ref="E75:E94"/>
    <mergeCell ref="E53:E72"/>
    <mergeCell ref="A6:A24"/>
  </mergeCells>
  <conditionalFormatting sqref="E6:E25">
    <cfRule type="containsText" dxfId="737" priority="1" operator="containsText" text="MAYOR">
      <formula>NOT(ISERROR(SEARCH(("MAYOR"),(E6))))</formula>
    </cfRule>
  </conditionalFormatting>
  <conditionalFormatting sqref="E6:E25">
    <cfRule type="containsText" dxfId="736" priority="2" operator="containsText" text="MODERADO">
      <formula>NOT(ISERROR(SEARCH(("MODERADO"),(E6))))</formula>
    </cfRule>
  </conditionalFormatting>
  <conditionalFormatting sqref="E6:E25">
    <cfRule type="containsText" dxfId="735" priority="3" operator="containsText" text="CATASTRÓFICO">
      <formula>NOT(ISERROR(SEARCH(("CATASTRÓFICO"),(E6))))</formula>
    </cfRule>
  </conditionalFormatting>
  <conditionalFormatting sqref="E31:E50">
    <cfRule type="containsText" dxfId="734" priority="4" operator="containsText" text="MAYOR">
      <formula>NOT(ISERROR(SEARCH(("MAYOR"),(E31))))</formula>
    </cfRule>
  </conditionalFormatting>
  <conditionalFormatting sqref="E31:E50">
    <cfRule type="containsText" dxfId="733" priority="5" operator="containsText" text="MODERADO">
      <formula>NOT(ISERROR(SEARCH(("MODERADO"),(E31))))</formula>
    </cfRule>
  </conditionalFormatting>
  <conditionalFormatting sqref="E31:E50">
    <cfRule type="containsText" dxfId="732" priority="6" operator="containsText" text="CATASTRÓFICO">
      <formula>NOT(ISERROR(SEARCH(("CATASTRÓFICO"),(E31))))</formula>
    </cfRule>
  </conditionalFormatting>
  <conditionalFormatting sqref="E53:E72">
    <cfRule type="containsText" dxfId="731" priority="7" operator="containsText" text="MAYOR">
      <formula>NOT(ISERROR(SEARCH(("MAYOR"),(E53))))</formula>
    </cfRule>
  </conditionalFormatting>
  <conditionalFormatting sqref="E53:E72">
    <cfRule type="containsText" dxfId="730" priority="8" operator="containsText" text="MODERADO">
      <formula>NOT(ISERROR(SEARCH(("MODERADO"),(E53))))</formula>
    </cfRule>
  </conditionalFormatting>
  <conditionalFormatting sqref="E53:E72">
    <cfRule type="containsText" dxfId="729" priority="9" operator="containsText" text="CATASTRÓFICO">
      <formula>NOT(ISERROR(SEARCH(("CATASTRÓFICO"),(E53))))</formula>
    </cfRule>
  </conditionalFormatting>
  <conditionalFormatting sqref="E75:E94">
    <cfRule type="containsText" dxfId="728" priority="10" operator="containsText" text="MAYOR">
      <formula>NOT(ISERROR(SEARCH(("MAYOR"),(E75))))</formula>
    </cfRule>
  </conditionalFormatting>
  <conditionalFormatting sqref="E75:E94">
    <cfRule type="containsText" dxfId="727" priority="11" operator="containsText" text="MODERADO">
      <formula>NOT(ISERROR(SEARCH(("MODERADO"),(E75))))</formula>
    </cfRule>
  </conditionalFormatting>
  <conditionalFormatting sqref="E75:E94">
    <cfRule type="containsText" dxfId="726" priority="12" operator="containsText" text="CATASTRÓFICO">
      <formula>NOT(ISERROR(SEARCH(("CATASTRÓFICO"),(E75))))</formula>
    </cfRule>
  </conditionalFormatting>
  <conditionalFormatting sqref="E97:E116">
    <cfRule type="containsText" dxfId="725" priority="13" operator="containsText" text="MAYOR">
      <formula>NOT(ISERROR(SEARCH(("MAYOR"),(E97))))</formula>
    </cfRule>
  </conditionalFormatting>
  <conditionalFormatting sqref="E97:E116">
    <cfRule type="containsText" dxfId="724" priority="14" operator="containsText" text="MODERADO">
      <formula>NOT(ISERROR(SEARCH(("MODERADO"),(E97))))</formula>
    </cfRule>
  </conditionalFormatting>
  <conditionalFormatting sqref="E97:E116">
    <cfRule type="containsText" dxfId="723" priority="15" operator="containsText" text="CATASTRÓFICO">
      <formula>NOT(ISERROR(SEARCH(("CATASTRÓFICO"),(E97))))</formula>
    </cfRule>
  </conditionalFormatting>
  <conditionalFormatting sqref="E119:E139">
    <cfRule type="containsText" dxfId="722" priority="16" operator="containsText" text="MAYOR">
      <formula>NOT(ISERROR(SEARCH(("MAYOR"),(E119))))</formula>
    </cfRule>
  </conditionalFormatting>
  <conditionalFormatting sqref="E119:E139">
    <cfRule type="containsText" dxfId="721" priority="17" operator="containsText" text="MODERADO">
      <formula>NOT(ISERROR(SEARCH(("MODERADO"),(E119))))</formula>
    </cfRule>
  </conditionalFormatting>
  <conditionalFormatting sqref="E119:E139">
    <cfRule type="containsText" dxfId="720" priority="18" operator="containsText" text="CATASTRÓFICO">
      <formula>NOT(ISERROR(SEARCH(("CATASTRÓFICO"),(E119))))</formula>
    </cfRule>
  </conditionalFormatting>
  <dataValidations count="1">
    <dataValidation type="list" allowBlank="1" showErrorMessage="1" sqref="C6:C24 C31:C49 C53:C71 C75:C93 C97:C115 C119:C137">
      <formula1>$F$7:$F$8</formula1>
    </dataValidation>
  </dataValidations>
  <pageMargins left="0.7" right="0.7" top="0.75" bottom="0.75" header="0" footer="0"/>
  <pageSetup orientation="portrait"/>
  <rowBreaks count="1" manualBreakCount="1">
    <brk id="70" man="1"/>
  </row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1000"/>
  <sheetViews>
    <sheetView showGridLines="0" workbookViewId="0">
      <pane ySplit="14" topLeftCell="A15" activePane="bottomLeft" state="frozen"/>
      <selection pane="bottomLeft" activeCell="B16" sqref="B16"/>
    </sheetView>
  </sheetViews>
  <sheetFormatPr baseColWidth="10" defaultColWidth="14.42578125" defaultRowHeight="15" customHeight="1" x14ac:dyDescent="0.25"/>
  <cols>
    <col min="1" max="1" width="12.28515625" customWidth="1"/>
    <col min="2" max="2" width="21.140625" customWidth="1"/>
    <col min="3" max="3" width="62.28515625" customWidth="1"/>
    <col min="4" max="4" width="56.7109375" customWidth="1"/>
    <col min="5" max="5" width="13.42578125" customWidth="1"/>
    <col min="6" max="6" width="79.140625" customWidth="1"/>
    <col min="7" max="14" width="10.85546875" customWidth="1"/>
    <col min="15" max="19" width="14.42578125" customWidth="1"/>
  </cols>
  <sheetData>
    <row r="1" spans="1:24" ht="12.75" customHeight="1" x14ac:dyDescent="0.25">
      <c r="A1" s="51" t="s">
        <v>201</v>
      </c>
      <c r="B1" s="51"/>
      <c r="C1" s="51"/>
      <c r="D1" s="52"/>
      <c r="E1" s="53"/>
      <c r="F1" s="53"/>
      <c r="G1" s="53"/>
      <c r="H1" s="53"/>
      <c r="I1" s="53"/>
      <c r="J1" s="53"/>
      <c r="K1" s="53"/>
      <c r="L1" s="53"/>
      <c r="M1" s="53"/>
      <c r="N1" s="53"/>
      <c r="O1" s="4"/>
      <c r="P1" s="4"/>
      <c r="Q1" s="4"/>
      <c r="R1" s="4"/>
      <c r="S1" s="4"/>
      <c r="T1" s="4"/>
      <c r="U1" s="4"/>
      <c r="V1" s="4"/>
      <c r="W1" s="4"/>
      <c r="X1" s="4"/>
    </row>
    <row r="2" spans="1:24" ht="12.75" customHeight="1" x14ac:dyDescent="0.25">
      <c r="A2" s="476"/>
      <c r="B2" s="448"/>
      <c r="C2" s="448"/>
      <c r="D2" s="448"/>
      <c r="E2" s="53"/>
      <c r="F2" s="53"/>
      <c r="G2" s="53"/>
      <c r="H2" s="53"/>
      <c r="I2" s="53"/>
      <c r="J2" s="53"/>
      <c r="K2" s="53"/>
      <c r="L2" s="53"/>
      <c r="M2" s="53"/>
      <c r="N2" s="53"/>
      <c r="O2" s="4"/>
      <c r="P2" s="4"/>
      <c r="Q2" s="4"/>
      <c r="R2" s="4"/>
      <c r="S2" s="4"/>
      <c r="T2" s="4"/>
      <c r="U2" s="4"/>
      <c r="V2" s="4"/>
      <c r="W2" s="4"/>
      <c r="X2" s="4"/>
    </row>
    <row r="3" spans="1:24" ht="12.75" customHeight="1" x14ac:dyDescent="0.25">
      <c r="A3" s="470"/>
      <c r="B3" s="448"/>
      <c r="C3" s="448"/>
      <c r="D3" s="448"/>
      <c r="E3" s="53"/>
      <c r="F3" s="53"/>
      <c r="G3" s="53"/>
      <c r="H3" s="53"/>
      <c r="I3" s="53"/>
      <c r="J3" s="53"/>
      <c r="K3" s="53"/>
      <c r="L3" s="53"/>
      <c r="M3" s="53"/>
      <c r="N3" s="53"/>
      <c r="O3" s="4"/>
      <c r="P3" s="4"/>
      <c r="Q3" s="4"/>
      <c r="R3" s="4"/>
      <c r="S3" s="4"/>
      <c r="T3" s="4"/>
      <c r="U3" s="4"/>
      <c r="V3" s="4"/>
      <c r="W3" s="4"/>
      <c r="X3" s="4"/>
    </row>
    <row r="4" spans="1:24" ht="12.75" customHeight="1" x14ac:dyDescent="0.25">
      <c r="A4" s="470"/>
      <c r="B4" s="448"/>
      <c r="C4" s="448"/>
      <c r="D4" s="448"/>
      <c r="E4" s="53"/>
      <c r="F4" s="53"/>
      <c r="G4" s="53"/>
      <c r="H4" s="53"/>
      <c r="I4" s="53"/>
      <c r="J4" s="53"/>
      <c r="K4" s="53"/>
      <c r="L4" s="53"/>
      <c r="M4" s="53"/>
      <c r="N4" s="53"/>
      <c r="O4" s="4"/>
      <c r="P4" s="4"/>
      <c r="Q4" s="4"/>
      <c r="R4" s="4"/>
      <c r="S4" s="4"/>
      <c r="T4" s="4"/>
      <c r="U4" s="4"/>
      <c r="V4" s="4"/>
      <c r="W4" s="4"/>
      <c r="X4" s="4"/>
    </row>
    <row r="5" spans="1:24" ht="24" customHeight="1" x14ac:dyDescent="0.25">
      <c r="A5" s="470"/>
      <c r="B5" s="448"/>
      <c r="C5" s="448"/>
      <c r="D5" s="448"/>
      <c r="E5" s="53"/>
      <c r="F5" s="53"/>
      <c r="G5" s="53"/>
      <c r="H5" s="53"/>
      <c r="I5" s="53"/>
      <c r="J5" s="53"/>
      <c r="K5" s="53"/>
      <c r="L5" s="53"/>
      <c r="M5" s="53"/>
      <c r="N5" s="53"/>
      <c r="O5" s="4"/>
      <c r="P5" s="4"/>
      <c r="Q5" s="4"/>
      <c r="R5" s="4"/>
      <c r="S5" s="4"/>
      <c r="T5" s="4"/>
      <c r="U5" s="4"/>
      <c r="V5" s="4"/>
      <c r="W5" s="4"/>
      <c r="X5" s="4"/>
    </row>
    <row r="6" spans="1:24" ht="8.25" customHeight="1" x14ac:dyDescent="0.25">
      <c r="A6" s="471"/>
      <c r="B6" s="448"/>
      <c r="C6" s="448"/>
      <c r="D6" s="448"/>
      <c r="E6" s="53"/>
      <c r="F6" s="53"/>
      <c r="G6" s="53"/>
      <c r="H6" s="53"/>
      <c r="I6" s="53"/>
      <c r="J6" s="53"/>
      <c r="K6" s="53"/>
      <c r="L6" s="53"/>
      <c r="M6" s="53"/>
      <c r="N6" s="53"/>
      <c r="O6" s="4"/>
      <c r="P6" s="4"/>
      <c r="Q6" s="4"/>
      <c r="R6" s="4"/>
      <c r="S6" s="4"/>
      <c r="T6" s="4"/>
      <c r="U6" s="4"/>
      <c r="V6" s="4"/>
      <c r="W6" s="4"/>
      <c r="X6" s="4"/>
    </row>
    <row r="7" spans="1:24" ht="8.25" customHeight="1" x14ac:dyDescent="0.25">
      <c r="A7" s="471"/>
      <c r="B7" s="448"/>
      <c r="C7" s="448"/>
      <c r="D7" s="448"/>
      <c r="E7" s="53"/>
      <c r="F7" s="53"/>
      <c r="G7" s="53"/>
      <c r="H7" s="53"/>
      <c r="I7" s="53"/>
      <c r="J7" s="53"/>
      <c r="K7" s="53"/>
      <c r="L7" s="53"/>
      <c r="M7" s="53"/>
      <c r="N7" s="53"/>
      <c r="O7" s="4"/>
      <c r="P7" s="4"/>
      <c r="Q7" s="4"/>
      <c r="R7" s="4"/>
      <c r="S7" s="4"/>
      <c r="T7" s="4"/>
      <c r="U7" s="4"/>
      <c r="V7" s="4"/>
      <c r="W7" s="4"/>
      <c r="X7" s="4"/>
    </row>
    <row r="8" spans="1:24" ht="19.5" customHeight="1" x14ac:dyDescent="0.25">
      <c r="A8" s="478" t="s">
        <v>202</v>
      </c>
      <c r="B8" s="458"/>
      <c r="C8" s="459"/>
      <c r="D8" s="55" t="s">
        <v>203</v>
      </c>
      <c r="E8" s="53"/>
      <c r="F8" s="53"/>
      <c r="G8" s="53"/>
      <c r="H8" s="53"/>
      <c r="I8" s="53"/>
      <c r="J8" s="53"/>
      <c r="K8" s="53"/>
      <c r="L8" s="53"/>
      <c r="M8" s="53"/>
      <c r="N8" s="53"/>
      <c r="O8" s="4"/>
      <c r="P8" s="4"/>
      <c r="Q8" s="4"/>
      <c r="R8" s="4"/>
      <c r="S8" s="4"/>
      <c r="T8" s="4"/>
      <c r="U8" s="4"/>
      <c r="V8" s="4"/>
      <c r="W8" s="4"/>
      <c r="X8" s="4"/>
    </row>
    <row r="9" spans="1:24" ht="19.5" customHeight="1" x14ac:dyDescent="0.25">
      <c r="A9" s="477" t="s">
        <v>204</v>
      </c>
      <c r="B9" s="458"/>
      <c r="C9" s="459"/>
      <c r="D9" s="56" t="s">
        <v>205</v>
      </c>
      <c r="E9" s="53"/>
      <c r="F9" s="53"/>
      <c r="G9" s="53"/>
      <c r="H9" s="53"/>
      <c r="I9" s="53"/>
      <c r="J9" s="53"/>
      <c r="K9" s="53"/>
      <c r="L9" s="53"/>
      <c r="M9" s="53"/>
      <c r="N9" s="53"/>
      <c r="O9" s="4"/>
      <c r="P9" s="4"/>
      <c r="Q9" s="4"/>
      <c r="R9" s="4"/>
      <c r="S9" s="4"/>
      <c r="T9" s="4"/>
      <c r="U9" s="4"/>
      <c r="V9" s="4"/>
      <c r="W9" s="4"/>
      <c r="X9" s="4"/>
    </row>
    <row r="10" spans="1:24" x14ac:dyDescent="0.25">
      <c r="A10" s="477" t="s">
        <v>206</v>
      </c>
      <c r="B10" s="458"/>
      <c r="C10" s="459"/>
      <c r="D10" s="57" t="s">
        <v>207</v>
      </c>
      <c r="E10" s="53"/>
      <c r="F10" s="53"/>
      <c r="G10" s="53"/>
      <c r="H10" s="53"/>
      <c r="I10" s="53"/>
      <c r="J10" s="53"/>
      <c r="K10" s="53"/>
      <c r="L10" s="53"/>
      <c r="M10" s="53"/>
      <c r="N10" s="53"/>
      <c r="O10" s="4"/>
      <c r="P10" s="4"/>
      <c r="Q10" s="4"/>
      <c r="R10" s="4"/>
      <c r="S10" s="4"/>
      <c r="T10" s="4"/>
      <c r="U10" s="4"/>
      <c r="V10" s="4"/>
      <c r="W10" s="4"/>
      <c r="X10" s="4"/>
    </row>
    <row r="11" spans="1:24" ht="6.75" customHeight="1" x14ac:dyDescent="0.25">
      <c r="A11" s="58"/>
      <c r="B11" s="59"/>
      <c r="C11" s="58"/>
      <c r="D11" s="60"/>
      <c r="E11" s="61"/>
      <c r="F11" s="61"/>
      <c r="G11" s="61"/>
      <c r="H11" s="61"/>
      <c r="I11" s="61"/>
      <c r="J11" s="61"/>
      <c r="K11" s="61"/>
      <c r="L11" s="61"/>
      <c r="M11" s="61"/>
      <c r="N11" s="61"/>
      <c r="O11" s="4"/>
      <c r="P11" s="4"/>
      <c r="Q11" s="4"/>
      <c r="R11" s="4"/>
      <c r="S11" s="4"/>
      <c r="T11" s="4"/>
      <c r="U11" s="4"/>
      <c r="V11" s="4"/>
      <c r="W11" s="4"/>
      <c r="X11" s="4"/>
    </row>
    <row r="12" spans="1:24" ht="19.5" customHeight="1" x14ac:dyDescent="0.25">
      <c r="A12" s="492" t="s">
        <v>208</v>
      </c>
      <c r="B12" s="458"/>
      <c r="C12" s="458"/>
      <c r="D12" s="459"/>
      <c r="E12" s="61"/>
      <c r="F12" s="61"/>
      <c r="G12" s="61"/>
      <c r="H12" s="61"/>
      <c r="I12" s="61"/>
      <c r="J12" s="61"/>
      <c r="K12" s="61"/>
      <c r="L12" s="61"/>
      <c r="M12" s="61"/>
      <c r="N12" s="61"/>
      <c r="O12" s="4"/>
      <c r="P12" s="4"/>
      <c r="Q12" s="4"/>
      <c r="R12" s="4"/>
      <c r="S12" s="4"/>
      <c r="T12" s="4"/>
      <c r="U12" s="4"/>
      <c r="V12" s="4"/>
      <c r="W12" s="4"/>
      <c r="X12" s="4"/>
    </row>
    <row r="13" spans="1:24" ht="19.5" customHeight="1" x14ac:dyDescent="0.25">
      <c r="A13" s="488" t="s">
        <v>209</v>
      </c>
      <c r="B13" s="489"/>
      <c r="C13" s="490" t="s">
        <v>210</v>
      </c>
      <c r="D13" s="490" t="s">
        <v>211</v>
      </c>
      <c r="E13" s="61"/>
      <c r="F13" s="61"/>
      <c r="G13" s="61"/>
      <c r="H13" s="61"/>
      <c r="I13" s="61"/>
      <c r="J13" s="61"/>
      <c r="K13" s="61"/>
      <c r="L13" s="61"/>
      <c r="M13" s="61"/>
      <c r="N13" s="61"/>
      <c r="O13" s="4"/>
      <c r="P13" s="4"/>
      <c r="Q13" s="4"/>
      <c r="R13" s="4"/>
      <c r="S13" s="4"/>
      <c r="T13" s="4"/>
      <c r="U13" s="4"/>
      <c r="V13" s="4"/>
      <c r="W13" s="4"/>
      <c r="X13" s="4"/>
    </row>
    <row r="14" spans="1:24" ht="19.5" customHeight="1" x14ac:dyDescent="0.25">
      <c r="A14" s="488" t="s">
        <v>212</v>
      </c>
      <c r="B14" s="489"/>
      <c r="C14" s="462"/>
      <c r="D14" s="462"/>
      <c r="E14" s="61"/>
      <c r="F14" s="61"/>
      <c r="G14" s="61"/>
      <c r="H14" s="61"/>
      <c r="I14" s="61"/>
      <c r="J14" s="61"/>
      <c r="K14" s="61"/>
      <c r="L14" s="61"/>
      <c r="M14" s="61"/>
      <c r="N14" s="61"/>
      <c r="O14" s="4"/>
      <c r="P14" s="4"/>
      <c r="Q14" s="4"/>
      <c r="R14" s="4"/>
      <c r="S14" s="4"/>
      <c r="T14" s="4"/>
      <c r="U14" s="4"/>
      <c r="V14" s="4"/>
      <c r="W14" s="4"/>
      <c r="X14" s="4"/>
    </row>
    <row r="15" spans="1:24" ht="23.25" customHeight="1" x14ac:dyDescent="0.25">
      <c r="A15" s="472" t="s">
        <v>213</v>
      </c>
      <c r="B15" s="473"/>
      <c r="C15" s="62" t="s">
        <v>214</v>
      </c>
      <c r="D15" s="63" t="s">
        <v>215</v>
      </c>
      <c r="E15" s="61"/>
      <c r="F15" s="61"/>
      <c r="G15" s="61"/>
      <c r="H15" s="61"/>
      <c r="I15" s="61"/>
      <c r="J15" s="61"/>
      <c r="K15" s="61"/>
      <c r="L15" s="61"/>
      <c r="M15" s="61"/>
      <c r="N15" s="61"/>
      <c r="O15" s="4"/>
      <c r="P15" s="4"/>
      <c r="Q15" s="4"/>
      <c r="R15" s="4"/>
      <c r="S15" s="4"/>
      <c r="T15" s="4"/>
      <c r="U15" s="4"/>
      <c r="V15" s="4"/>
      <c r="W15" s="4"/>
      <c r="X15" s="4"/>
    </row>
    <row r="16" spans="1:24" ht="25.5" x14ac:dyDescent="0.25">
      <c r="A16" s="474"/>
      <c r="B16" s="465"/>
      <c r="C16" s="62" t="s">
        <v>216</v>
      </c>
      <c r="D16" s="64" t="s">
        <v>217</v>
      </c>
      <c r="E16" s="61"/>
      <c r="F16" s="61"/>
      <c r="G16" s="61"/>
      <c r="H16" s="61"/>
      <c r="I16" s="61"/>
      <c r="J16" s="61"/>
      <c r="K16" s="61"/>
      <c r="L16" s="61"/>
      <c r="M16" s="61"/>
      <c r="N16" s="61"/>
      <c r="O16" s="4"/>
      <c r="P16" s="4"/>
      <c r="Q16" s="4"/>
      <c r="R16" s="4"/>
      <c r="S16" s="4"/>
      <c r="T16" s="4"/>
      <c r="U16" s="4"/>
      <c r="V16" s="4"/>
      <c r="W16" s="4"/>
      <c r="X16" s="4"/>
    </row>
    <row r="17" spans="1:24" ht="23.25" customHeight="1" x14ac:dyDescent="0.25">
      <c r="A17" s="475"/>
      <c r="B17" s="466"/>
      <c r="C17" s="62"/>
      <c r="D17" s="64" t="s">
        <v>218</v>
      </c>
      <c r="E17" s="61"/>
      <c r="F17" s="61"/>
      <c r="G17" s="61"/>
      <c r="H17" s="61"/>
      <c r="I17" s="61"/>
      <c r="J17" s="61"/>
      <c r="K17" s="61"/>
      <c r="L17" s="61"/>
      <c r="M17" s="61"/>
      <c r="N17" s="61"/>
      <c r="O17" s="4"/>
      <c r="P17" s="4"/>
      <c r="Q17" s="4"/>
      <c r="R17" s="4"/>
      <c r="S17" s="4"/>
      <c r="T17" s="4"/>
      <c r="U17" s="4"/>
      <c r="V17" s="4"/>
      <c r="W17" s="4"/>
      <c r="X17" s="4"/>
    </row>
    <row r="18" spans="1:24" ht="38.25" x14ac:dyDescent="0.25">
      <c r="A18" s="472" t="s">
        <v>219</v>
      </c>
      <c r="B18" s="473"/>
      <c r="C18" s="65" t="s">
        <v>220</v>
      </c>
      <c r="D18" s="64" t="s">
        <v>221</v>
      </c>
      <c r="E18" s="61"/>
      <c r="F18" s="61"/>
      <c r="G18" s="61"/>
      <c r="H18" s="61"/>
      <c r="I18" s="61"/>
      <c r="J18" s="61"/>
      <c r="K18" s="61"/>
      <c r="L18" s="61"/>
      <c r="M18" s="61"/>
      <c r="N18" s="61"/>
      <c r="O18" s="4"/>
      <c r="P18" s="4"/>
      <c r="Q18" s="4"/>
      <c r="R18" s="4"/>
      <c r="S18" s="4"/>
      <c r="T18" s="4"/>
      <c r="U18" s="4"/>
      <c r="V18" s="4"/>
      <c r="W18" s="4"/>
      <c r="X18" s="4"/>
    </row>
    <row r="19" spans="1:24" ht="38.25" x14ac:dyDescent="0.25">
      <c r="A19" s="474"/>
      <c r="B19" s="465"/>
      <c r="C19" s="66" t="s">
        <v>222</v>
      </c>
      <c r="D19" s="64" t="s">
        <v>223</v>
      </c>
      <c r="E19" s="61"/>
      <c r="F19" s="61"/>
      <c r="G19" s="61"/>
      <c r="H19" s="61"/>
      <c r="I19" s="61"/>
      <c r="J19" s="61"/>
      <c r="K19" s="61"/>
      <c r="L19" s="61"/>
      <c r="M19" s="61"/>
      <c r="N19" s="61"/>
      <c r="O19" s="4"/>
      <c r="P19" s="4"/>
      <c r="Q19" s="4"/>
      <c r="R19" s="4"/>
      <c r="S19" s="4"/>
      <c r="T19" s="4"/>
      <c r="U19" s="4"/>
      <c r="V19" s="4"/>
      <c r="W19" s="4"/>
      <c r="X19" s="4"/>
    </row>
    <row r="20" spans="1:24" x14ac:dyDescent="0.25">
      <c r="A20" s="474"/>
      <c r="B20" s="465"/>
      <c r="C20" s="11"/>
      <c r="D20" s="64"/>
      <c r="E20" s="61"/>
      <c r="F20" s="61"/>
      <c r="G20" s="61"/>
      <c r="H20" s="61"/>
      <c r="I20" s="61"/>
      <c r="J20" s="61"/>
      <c r="K20" s="61"/>
      <c r="L20" s="61"/>
      <c r="M20" s="61"/>
      <c r="N20" s="61"/>
      <c r="O20" s="4"/>
      <c r="P20" s="4"/>
      <c r="Q20" s="4"/>
      <c r="R20" s="4"/>
      <c r="S20" s="4"/>
      <c r="T20" s="4"/>
      <c r="U20" s="4"/>
      <c r="V20" s="4"/>
      <c r="W20" s="4"/>
      <c r="X20" s="4"/>
    </row>
    <row r="21" spans="1:24" ht="15.75" customHeight="1" x14ac:dyDescent="0.25">
      <c r="A21" s="474"/>
      <c r="B21" s="465"/>
      <c r="C21" s="11"/>
      <c r="D21" s="64"/>
      <c r="E21" s="61"/>
      <c r="F21" s="61"/>
      <c r="G21" s="61"/>
      <c r="H21" s="61"/>
      <c r="I21" s="61"/>
      <c r="J21" s="61"/>
      <c r="K21" s="61"/>
      <c r="L21" s="61"/>
      <c r="M21" s="61"/>
      <c r="N21" s="61"/>
      <c r="O21" s="4"/>
      <c r="P21" s="4"/>
      <c r="Q21" s="4"/>
      <c r="R21" s="4"/>
      <c r="S21" s="4"/>
      <c r="T21" s="4"/>
      <c r="U21" s="4"/>
      <c r="V21" s="4"/>
      <c r="W21" s="4"/>
      <c r="X21" s="4"/>
    </row>
    <row r="22" spans="1:24" ht="15.75" customHeight="1" x14ac:dyDescent="0.25">
      <c r="A22" s="475"/>
      <c r="B22" s="466"/>
      <c r="C22" s="11"/>
      <c r="D22" s="64"/>
      <c r="E22" s="61"/>
      <c r="F22" s="61"/>
      <c r="G22" s="61"/>
      <c r="H22" s="61"/>
      <c r="I22" s="61"/>
      <c r="J22" s="61"/>
      <c r="K22" s="61"/>
      <c r="L22" s="61"/>
      <c r="M22" s="61"/>
      <c r="N22" s="61"/>
      <c r="O22" s="4"/>
      <c r="P22" s="4"/>
      <c r="Q22" s="4"/>
      <c r="R22" s="4"/>
      <c r="S22" s="4"/>
      <c r="T22" s="4"/>
      <c r="U22" s="4"/>
      <c r="V22" s="4"/>
      <c r="W22" s="4"/>
      <c r="X22" s="4"/>
    </row>
    <row r="23" spans="1:24" ht="15.75" customHeight="1" x14ac:dyDescent="0.25">
      <c r="A23" s="486" t="s">
        <v>224</v>
      </c>
      <c r="B23" s="465"/>
      <c r="C23" s="63" t="s">
        <v>225</v>
      </c>
      <c r="D23" s="67" t="s">
        <v>226</v>
      </c>
      <c r="E23" s="61"/>
      <c r="F23" s="61"/>
      <c r="G23" s="61"/>
      <c r="H23" s="61"/>
      <c r="I23" s="61"/>
      <c r="J23" s="61"/>
      <c r="K23" s="61"/>
      <c r="L23" s="61"/>
      <c r="M23" s="61"/>
      <c r="N23" s="61"/>
      <c r="O23" s="4"/>
      <c r="P23" s="4"/>
      <c r="Q23" s="4"/>
      <c r="R23" s="4"/>
      <c r="S23" s="4"/>
      <c r="T23" s="4"/>
      <c r="U23" s="4"/>
      <c r="V23" s="4"/>
      <c r="W23" s="4"/>
      <c r="X23" s="4"/>
    </row>
    <row r="24" spans="1:24" ht="15.75" customHeight="1" x14ac:dyDescent="0.25">
      <c r="A24" s="474"/>
      <c r="B24" s="465"/>
      <c r="C24" s="68"/>
      <c r="D24" s="69" t="s">
        <v>227</v>
      </c>
      <c r="E24" s="61"/>
      <c r="F24" s="61"/>
      <c r="G24" s="61"/>
      <c r="H24" s="61"/>
      <c r="I24" s="61"/>
      <c r="J24" s="61"/>
      <c r="K24" s="61"/>
      <c r="L24" s="61"/>
      <c r="M24" s="61"/>
      <c r="N24" s="61"/>
      <c r="O24" s="4"/>
      <c r="P24" s="4"/>
      <c r="Q24" s="4"/>
      <c r="R24" s="4"/>
      <c r="S24" s="4"/>
      <c r="T24" s="4"/>
      <c r="U24" s="4"/>
      <c r="V24" s="4"/>
      <c r="W24" s="4"/>
      <c r="X24" s="4"/>
    </row>
    <row r="25" spans="1:24" ht="15.75" customHeight="1" x14ac:dyDescent="0.25">
      <c r="A25" s="474"/>
      <c r="B25" s="465"/>
      <c r="C25" s="70"/>
      <c r="D25" s="71"/>
      <c r="E25" s="61"/>
      <c r="F25" s="61"/>
      <c r="G25" s="61"/>
      <c r="H25" s="61"/>
      <c r="I25" s="61"/>
      <c r="J25" s="61"/>
      <c r="K25" s="61"/>
      <c r="L25" s="61"/>
      <c r="M25" s="61"/>
      <c r="N25" s="61"/>
      <c r="O25" s="4"/>
      <c r="P25" s="4"/>
      <c r="Q25" s="4"/>
      <c r="R25" s="4"/>
      <c r="S25" s="4"/>
      <c r="T25" s="4"/>
      <c r="U25" s="4"/>
      <c r="V25" s="4"/>
      <c r="W25" s="4"/>
      <c r="X25" s="4"/>
    </row>
    <row r="26" spans="1:24" ht="15.75" customHeight="1" x14ac:dyDescent="0.25">
      <c r="A26" s="474"/>
      <c r="B26" s="465"/>
      <c r="C26" s="72"/>
      <c r="D26" s="71"/>
      <c r="E26" s="61"/>
      <c r="F26" s="61"/>
      <c r="G26" s="61"/>
      <c r="H26" s="61"/>
      <c r="I26" s="61"/>
      <c r="J26" s="61"/>
      <c r="K26" s="61"/>
      <c r="L26" s="61"/>
      <c r="M26" s="61"/>
      <c r="N26" s="61"/>
      <c r="O26" s="4"/>
      <c r="P26" s="4"/>
      <c r="Q26" s="4"/>
      <c r="R26" s="4"/>
      <c r="S26" s="4"/>
      <c r="T26" s="4"/>
      <c r="U26" s="4"/>
      <c r="V26" s="4"/>
      <c r="W26" s="4"/>
      <c r="X26" s="4"/>
    </row>
    <row r="27" spans="1:24" ht="15.75" customHeight="1" x14ac:dyDescent="0.25">
      <c r="A27" s="475"/>
      <c r="B27" s="466"/>
      <c r="C27" s="73"/>
      <c r="D27" s="74"/>
      <c r="E27" s="61"/>
      <c r="F27" s="61"/>
      <c r="G27" s="61"/>
      <c r="H27" s="61"/>
      <c r="I27" s="61"/>
      <c r="J27" s="61"/>
      <c r="K27" s="61"/>
      <c r="L27" s="61"/>
      <c r="M27" s="61"/>
      <c r="N27" s="61"/>
      <c r="O27" s="4"/>
      <c r="P27" s="4"/>
      <c r="Q27" s="4"/>
      <c r="R27" s="4"/>
      <c r="S27" s="4"/>
      <c r="T27" s="4"/>
      <c r="U27" s="4"/>
      <c r="V27" s="4"/>
      <c r="W27" s="4"/>
      <c r="X27" s="4"/>
    </row>
    <row r="28" spans="1:24" ht="22.5" customHeight="1" x14ac:dyDescent="0.25">
      <c r="A28" s="487" t="s">
        <v>228</v>
      </c>
      <c r="B28" s="473"/>
      <c r="C28" s="75" t="s">
        <v>229</v>
      </c>
      <c r="D28" s="65" t="s">
        <v>230</v>
      </c>
      <c r="E28" s="61"/>
      <c r="F28" s="61"/>
      <c r="G28" s="61"/>
      <c r="H28" s="61"/>
      <c r="I28" s="61"/>
      <c r="J28" s="61"/>
      <c r="K28" s="61"/>
      <c r="L28" s="61"/>
      <c r="M28" s="61"/>
      <c r="N28" s="61"/>
      <c r="O28" s="4"/>
      <c r="P28" s="4"/>
      <c r="Q28" s="4"/>
      <c r="R28" s="4"/>
      <c r="S28" s="4"/>
      <c r="T28" s="4"/>
      <c r="U28" s="4"/>
      <c r="V28" s="4"/>
      <c r="W28" s="4"/>
      <c r="X28" s="4"/>
    </row>
    <row r="29" spans="1:24" ht="15.75" customHeight="1" x14ac:dyDescent="0.25">
      <c r="A29" s="474"/>
      <c r="B29" s="465"/>
      <c r="C29" s="76"/>
      <c r="D29" s="66" t="s">
        <v>231</v>
      </c>
      <c r="E29" s="61"/>
      <c r="F29" s="61"/>
      <c r="G29" s="61"/>
      <c r="H29" s="61"/>
      <c r="I29" s="61"/>
      <c r="J29" s="61"/>
      <c r="K29" s="61"/>
      <c r="L29" s="61"/>
      <c r="M29" s="61"/>
      <c r="N29" s="61"/>
      <c r="O29" s="4"/>
      <c r="P29" s="4"/>
      <c r="Q29" s="4"/>
      <c r="R29" s="4"/>
      <c r="S29" s="4"/>
      <c r="T29" s="4"/>
      <c r="U29" s="4"/>
      <c r="V29" s="4"/>
      <c r="W29" s="4"/>
      <c r="X29" s="4"/>
    </row>
    <row r="30" spans="1:24" ht="15.75" customHeight="1" x14ac:dyDescent="0.25">
      <c r="A30" s="475"/>
      <c r="B30" s="466"/>
      <c r="C30" s="76"/>
      <c r="D30" s="69" t="s">
        <v>232</v>
      </c>
      <c r="E30" s="61"/>
      <c r="F30" s="61"/>
      <c r="G30" s="61"/>
      <c r="H30" s="61"/>
      <c r="I30" s="61"/>
      <c r="J30" s="61"/>
      <c r="K30" s="61"/>
      <c r="L30" s="61"/>
      <c r="M30" s="61"/>
      <c r="N30" s="61"/>
      <c r="O30" s="4"/>
      <c r="P30" s="4"/>
      <c r="Q30" s="4"/>
      <c r="R30" s="4"/>
      <c r="S30" s="4"/>
      <c r="T30" s="4"/>
      <c r="U30" s="4"/>
      <c r="V30" s="4"/>
      <c r="W30" s="4"/>
      <c r="X30" s="4"/>
    </row>
    <row r="31" spans="1:24" ht="15.75" customHeight="1" x14ac:dyDescent="0.25">
      <c r="A31" s="482" t="s">
        <v>233</v>
      </c>
      <c r="B31" s="465"/>
      <c r="C31" s="71"/>
      <c r="D31" s="77"/>
      <c r="E31" s="61"/>
      <c r="F31" s="61"/>
      <c r="G31" s="61"/>
      <c r="H31" s="61"/>
      <c r="I31" s="61"/>
      <c r="J31" s="61"/>
      <c r="K31" s="61"/>
      <c r="L31" s="61"/>
      <c r="M31" s="61"/>
      <c r="N31" s="61"/>
      <c r="O31" s="4"/>
      <c r="P31" s="4"/>
      <c r="Q31" s="4"/>
      <c r="R31" s="4"/>
      <c r="S31" s="4"/>
      <c r="T31" s="4"/>
      <c r="U31" s="4"/>
      <c r="V31" s="4"/>
      <c r="W31" s="4"/>
      <c r="X31" s="4"/>
    </row>
    <row r="32" spans="1:24" ht="15.75" customHeight="1" x14ac:dyDescent="0.25">
      <c r="A32" s="483"/>
      <c r="B32" s="465"/>
      <c r="C32" s="70"/>
      <c r="D32" s="77"/>
      <c r="E32" s="61"/>
      <c r="F32" s="61"/>
      <c r="G32" s="61"/>
      <c r="H32" s="61"/>
      <c r="I32" s="61"/>
      <c r="J32" s="61"/>
      <c r="K32" s="61"/>
      <c r="L32" s="61"/>
      <c r="M32" s="61"/>
      <c r="N32" s="61"/>
      <c r="O32" s="4"/>
      <c r="P32" s="4"/>
      <c r="Q32" s="4"/>
      <c r="R32" s="4"/>
      <c r="S32" s="4"/>
      <c r="T32" s="4"/>
      <c r="U32" s="4"/>
      <c r="V32" s="4"/>
      <c r="W32" s="4"/>
      <c r="X32" s="4"/>
    </row>
    <row r="33" spans="1:24" ht="15.75" customHeight="1" x14ac:dyDescent="0.25">
      <c r="A33" s="484"/>
      <c r="B33" s="485"/>
      <c r="C33" s="78"/>
      <c r="D33" s="79"/>
      <c r="E33" s="61"/>
      <c r="F33" s="61"/>
      <c r="G33" s="61"/>
      <c r="H33" s="61"/>
      <c r="I33" s="61"/>
      <c r="J33" s="61"/>
      <c r="K33" s="61"/>
      <c r="L33" s="61"/>
      <c r="M33" s="61"/>
      <c r="N33" s="61"/>
      <c r="O33" s="4"/>
      <c r="P33" s="4"/>
      <c r="Q33" s="4"/>
      <c r="R33" s="4"/>
      <c r="S33" s="4"/>
      <c r="T33" s="4"/>
      <c r="U33" s="4"/>
      <c r="V33" s="4"/>
      <c r="W33" s="4"/>
      <c r="X33" s="4"/>
    </row>
    <row r="34" spans="1:24" ht="19.5" customHeight="1" x14ac:dyDescent="0.25">
      <c r="A34" s="480" t="s">
        <v>234</v>
      </c>
      <c r="B34" s="481"/>
      <c r="C34" s="495" t="s">
        <v>235</v>
      </c>
      <c r="D34" s="497" t="s">
        <v>236</v>
      </c>
      <c r="E34" s="61"/>
      <c r="F34" s="61"/>
      <c r="G34" s="61"/>
      <c r="H34" s="61"/>
      <c r="I34" s="61"/>
      <c r="J34" s="61"/>
      <c r="K34" s="61"/>
      <c r="L34" s="61"/>
      <c r="M34" s="61"/>
      <c r="N34" s="61"/>
      <c r="O34" s="4"/>
      <c r="P34" s="4"/>
      <c r="Q34" s="4"/>
      <c r="R34" s="4"/>
      <c r="S34" s="4"/>
      <c r="T34" s="4"/>
      <c r="U34" s="4"/>
      <c r="V34" s="4"/>
      <c r="W34" s="4"/>
      <c r="X34" s="4"/>
    </row>
    <row r="35" spans="1:24" ht="19.5" customHeight="1" x14ac:dyDescent="0.25">
      <c r="A35" s="493" t="s">
        <v>212</v>
      </c>
      <c r="B35" s="494"/>
      <c r="C35" s="496"/>
      <c r="D35" s="498"/>
      <c r="E35" s="61"/>
      <c r="F35" s="61"/>
      <c r="G35" s="61"/>
      <c r="H35" s="61"/>
      <c r="I35" s="61"/>
      <c r="J35" s="61"/>
      <c r="K35" s="61"/>
      <c r="L35" s="61"/>
      <c r="M35" s="61"/>
      <c r="N35" s="61"/>
      <c r="O35" s="4"/>
      <c r="P35" s="4"/>
      <c r="Q35" s="4"/>
      <c r="R35" s="4"/>
      <c r="S35" s="4"/>
      <c r="T35" s="4"/>
      <c r="U35" s="4"/>
      <c r="V35" s="4"/>
      <c r="W35" s="4"/>
      <c r="X35" s="4"/>
    </row>
    <row r="36" spans="1:24" ht="15.75" customHeight="1" x14ac:dyDescent="0.25">
      <c r="A36" s="499" t="s">
        <v>237</v>
      </c>
      <c r="B36" s="465"/>
      <c r="C36" s="80" t="s">
        <v>238</v>
      </c>
      <c r="D36" s="71" t="s">
        <v>239</v>
      </c>
      <c r="E36" s="61"/>
      <c r="F36" s="61"/>
      <c r="G36" s="61"/>
      <c r="H36" s="61"/>
      <c r="I36" s="61"/>
      <c r="J36" s="61"/>
      <c r="K36" s="61"/>
      <c r="L36" s="61"/>
      <c r="M36" s="61"/>
      <c r="N36" s="61"/>
      <c r="O36" s="4"/>
      <c r="P36" s="4"/>
      <c r="Q36" s="4"/>
      <c r="R36" s="4"/>
      <c r="S36" s="4"/>
      <c r="T36" s="4"/>
      <c r="U36" s="4"/>
      <c r="V36" s="4"/>
      <c r="W36" s="4"/>
      <c r="X36" s="4"/>
    </row>
    <row r="37" spans="1:24" ht="15.75" customHeight="1" x14ac:dyDescent="0.25">
      <c r="A37" s="474"/>
      <c r="B37" s="465"/>
      <c r="C37" s="70"/>
      <c r="D37" s="70"/>
      <c r="E37" s="61"/>
      <c r="F37" s="61"/>
      <c r="G37" s="61"/>
      <c r="H37" s="61"/>
      <c r="I37" s="61"/>
      <c r="J37" s="61"/>
      <c r="K37" s="61"/>
      <c r="L37" s="61"/>
      <c r="M37" s="61"/>
      <c r="N37" s="61"/>
      <c r="O37" s="4"/>
      <c r="P37" s="4"/>
      <c r="Q37" s="4"/>
      <c r="R37" s="4"/>
      <c r="S37" s="4"/>
      <c r="T37" s="4"/>
      <c r="U37" s="4"/>
      <c r="V37" s="4"/>
      <c r="W37" s="4"/>
      <c r="X37" s="4"/>
    </row>
    <row r="38" spans="1:24" ht="15.75" customHeight="1" x14ac:dyDescent="0.25">
      <c r="A38" s="474"/>
      <c r="B38" s="465"/>
      <c r="C38" s="70"/>
      <c r="D38" s="70"/>
      <c r="E38" s="61"/>
      <c r="F38" s="61"/>
      <c r="G38" s="61"/>
      <c r="H38" s="61"/>
      <c r="I38" s="61"/>
      <c r="J38" s="61"/>
      <c r="K38" s="61"/>
      <c r="L38" s="61"/>
      <c r="M38" s="61"/>
      <c r="N38" s="61"/>
      <c r="O38" s="4"/>
      <c r="P38" s="4"/>
      <c r="Q38" s="4"/>
      <c r="R38" s="4"/>
      <c r="S38" s="4"/>
      <c r="T38" s="4"/>
      <c r="U38" s="4"/>
      <c r="V38" s="4"/>
      <c r="W38" s="4"/>
      <c r="X38" s="4"/>
    </row>
    <row r="39" spans="1:24" ht="15.75" customHeight="1" x14ac:dyDescent="0.25">
      <c r="A39" s="474"/>
      <c r="B39" s="465"/>
      <c r="C39" s="70"/>
      <c r="D39" s="70"/>
      <c r="E39" s="61"/>
      <c r="F39" s="61"/>
      <c r="G39" s="61"/>
      <c r="H39" s="61"/>
      <c r="I39" s="61"/>
      <c r="J39" s="61"/>
      <c r="K39" s="61"/>
      <c r="L39" s="61"/>
      <c r="M39" s="61"/>
      <c r="N39" s="61"/>
      <c r="O39" s="4"/>
      <c r="P39" s="4"/>
      <c r="Q39" s="4"/>
      <c r="R39" s="4"/>
      <c r="S39" s="4"/>
      <c r="T39" s="4"/>
      <c r="U39" s="4"/>
      <c r="V39" s="4"/>
      <c r="W39" s="4"/>
      <c r="X39" s="4"/>
    </row>
    <row r="40" spans="1:24" ht="15.75" customHeight="1" x14ac:dyDescent="0.25">
      <c r="A40" s="501" t="s">
        <v>240</v>
      </c>
      <c r="B40" s="473"/>
      <c r="C40" s="81" t="s">
        <v>241</v>
      </c>
      <c r="D40" s="70" t="s">
        <v>242</v>
      </c>
      <c r="E40" s="61"/>
      <c r="F40" s="61"/>
      <c r="G40" s="61"/>
      <c r="H40" s="61"/>
      <c r="I40" s="61"/>
      <c r="J40" s="61"/>
      <c r="K40" s="61"/>
      <c r="L40" s="61"/>
      <c r="M40" s="61"/>
      <c r="N40" s="61"/>
      <c r="O40" s="4"/>
      <c r="P40" s="4"/>
      <c r="Q40" s="4"/>
      <c r="R40" s="4"/>
      <c r="S40" s="4"/>
      <c r="T40" s="4"/>
      <c r="U40" s="4"/>
      <c r="V40" s="4"/>
      <c r="W40" s="4"/>
      <c r="X40" s="4"/>
    </row>
    <row r="41" spans="1:24" ht="15.75" customHeight="1" x14ac:dyDescent="0.25">
      <c r="A41" s="474"/>
      <c r="B41" s="465"/>
      <c r="C41" s="82"/>
      <c r="D41" s="70"/>
      <c r="E41" s="61"/>
      <c r="F41" s="61"/>
      <c r="G41" s="61"/>
      <c r="H41" s="61"/>
      <c r="I41" s="61"/>
      <c r="J41" s="61"/>
      <c r="K41" s="61"/>
      <c r="L41" s="61"/>
      <c r="M41" s="61"/>
      <c r="N41" s="61"/>
      <c r="O41" s="4"/>
      <c r="P41" s="4"/>
      <c r="Q41" s="4"/>
      <c r="R41" s="4"/>
      <c r="S41" s="4"/>
      <c r="T41" s="4"/>
      <c r="U41" s="4"/>
      <c r="V41" s="4"/>
      <c r="W41" s="4"/>
      <c r="X41" s="4"/>
    </row>
    <row r="42" spans="1:24" ht="15.75" customHeight="1" x14ac:dyDescent="0.25">
      <c r="A42" s="474"/>
      <c r="B42" s="465"/>
      <c r="C42" s="82"/>
      <c r="D42" s="70"/>
      <c r="E42" s="61"/>
      <c r="F42" s="61"/>
      <c r="G42" s="61"/>
      <c r="H42" s="61"/>
      <c r="I42" s="61"/>
      <c r="J42" s="61"/>
      <c r="K42" s="61"/>
      <c r="L42" s="61"/>
      <c r="M42" s="61"/>
      <c r="N42" s="61"/>
      <c r="O42" s="4"/>
      <c r="P42" s="4"/>
      <c r="Q42" s="4"/>
      <c r="R42" s="4"/>
      <c r="S42" s="4"/>
      <c r="T42" s="4"/>
      <c r="U42" s="4"/>
      <c r="V42" s="4"/>
      <c r="W42" s="4"/>
      <c r="X42" s="4"/>
    </row>
    <row r="43" spans="1:24" ht="15.75" customHeight="1" x14ac:dyDescent="0.25">
      <c r="A43" s="475"/>
      <c r="B43" s="466"/>
      <c r="C43" s="83"/>
      <c r="D43" s="70"/>
      <c r="E43" s="61"/>
      <c r="F43" s="61"/>
      <c r="G43" s="61"/>
      <c r="H43" s="61"/>
      <c r="I43" s="61"/>
      <c r="J43" s="61"/>
      <c r="K43" s="61"/>
      <c r="L43" s="61"/>
      <c r="M43" s="61"/>
      <c r="N43" s="61"/>
      <c r="O43" s="4"/>
      <c r="P43" s="4"/>
      <c r="Q43" s="4"/>
      <c r="R43" s="4"/>
      <c r="S43" s="4"/>
      <c r="T43" s="4"/>
      <c r="U43" s="4"/>
      <c r="V43" s="4"/>
      <c r="W43" s="4"/>
      <c r="X43" s="4"/>
    </row>
    <row r="44" spans="1:24" ht="15" customHeight="1" x14ac:dyDescent="0.25">
      <c r="A44" s="501" t="s">
        <v>243</v>
      </c>
      <c r="B44" s="473"/>
      <c r="C44" s="84" t="s">
        <v>244</v>
      </c>
      <c r="D44" s="63" t="s">
        <v>245</v>
      </c>
      <c r="E44" s="61"/>
      <c r="F44" s="61"/>
      <c r="G44" s="61"/>
      <c r="H44" s="61"/>
      <c r="I44" s="61"/>
      <c r="J44" s="61"/>
      <c r="K44" s="61"/>
      <c r="L44" s="61"/>
      <c r="M44" s="61"/>
      <c r="N44" s="61"/>
      <c r="O44" s="4"/>
      <c r="P44" s="4"/>
      <c r="Q44" s="4"/>
      <c r="R44" s="4"/>
      <c r="S44" s="4"/>
      <c r="T44" s="4"/>
      <c r="U44" s="4"/>
      <c r="V44" s="4"/>
      <c r="W44" s="4"/>
      <c r="X44" s="4"/>
    </row>
    <row r="45" spans="1:24" ht="15.75" customHeight="1" x14ac:dyDescent="0.25">
      <c r="A45" s="474"/>
      <c r="B45" s="465"/>
      <c r="C45" s="83"/>
      <c r="D45" s="70"/>
      <c r="E45" s="61"/>
      <c r="F45" s="61"/>
      <c r="G45" s="61"/>
      <c r="H45" s="61"/>
      <c r="I45" s="61"/>
      <c r="J45" s="61"/>
      <c r="K45" s="61"/>
      <c r="L45" s="61"/>
      <c r="M45" s="61"/>
      <c r="N45" s="61"/>
      <c r="O45" s="4"/>
      <c r="P45" s="4"/>
      <c r="Q45" s="4"/>
      <c r="R45" s="4"/>
      <c r="S45" s="4"/>
      <c r="T45" s="4"/>
      <c r="U45" s="4"/>
      <c r="V45" s="4"/>
      <c r="W45" s="4"/>
      <c r="X45" s="4"/>
    </row>
    <row r="46" spans="1:24" ht="15.75" customHeight="1" x14ac:dyDescent="0.25">
      <c r="A46" s="474"/>
      <c r="B46" s="465"/>
      <c r="C46" s="83"/>
      <c r="D46" s="70"/>
      <c r="E46" s="61"/>
      <c r="F46" s="61"/>
      <c r="G46" s="61"/>
      <c r="H46" s="61"/>
      <c r="I46" s="61"/>
      <c r="J46" s="61"/>
      <c r="K46" s="61"/>
      <c r="L46" s="61"/>
      <c r="M46" s="61"/>
      <c r="N46" s="61"/>
      <c r="O46" s="4"/>
      <c r="P46" s="4"/>
      <c r="Q46" s="4"/>
      <c r="R46" s="4"/>
      <c r="S46" s="4"/>
      <c r="T46" s="4"/>
      <c r="U46" s="4"/>
      <c r="V46" s="4"/>
      <c r="W46" s="4"/>
      <c r="X46" s="4"/>
    </row>
    <row r="47" spans="1:24" ht="15.75" customHeight="1" x14ac:dyDescent="0.25">
      <c r="A47" s="475"/>
      <c r="B47" s="466"/>
      <c r="C47" s="85"/>
      <c r="D47" s="70"/>
      <c r="E47" s="61"/>
      <c r="F47" s="61"/>
      <c r="G47" s="61"/>
      <c r="H47" s="61"/>
      <c r="I47" s="61"/>
      <c r="J47" s="61"/>
      <c r="K47" s="61"/>
      <c r="L47" s="61"/>
      <c r="M47" s="61"/>
      <c r="N47" s="61"/>
      <c r="O47" s="4"/>
      <c r="P47" s="4"/>
      <c r="Q47" s="4"/>
      <c r="R47" s="4"/>
      <c r="S47" s="4"/>
      <c r="T47" s="4"/>
      <c r="U47" s="4"/>
      <c r="V47" s="4"/>
      <c r="W47" s="4"/>
      <c r="X47" s="4"/>
    </row>
    <row r="48" spans="1:24" ht="15.75" customHeight="1" x14ac:dyDescent="0.25">
      <c r="A48" s="472" t="s">
        <v>246</v>
      </c>
      <c r="B48" s="473"/>
      <c r="C48" s="86" t="s">
        <v>247</v>
      </c>
      <c r="D48" s="76" t="s">
        <v>248</v>
      </c>
      <c r="E48" s="61"/>
      <c r="F48" s="61"/>
      <c r="G48" s="61"/>
      <c r="H48" s="61"/>
      <c r="I48" s="61"/>
      <c r="J48" s="61"/>
      <c r="K48" s="61"/>
      <c r="L48" s="61"/>
      <c r="M48" s="61"/>
      <c r="N48" s="61"/>
      <c r="O48" s="4"/>
      <c r="P48" s="4"/>
      <c r="Q48" s="4"/>
      <c r="R48" s="4"/>
      <c r="S48" s="4"/>
      <c r="T48" s="4"/>
      <c r="U48" s="4"/>
      <c r="V48" s="4"/>
      <c r="W48" s="4"/>
      <c r="X48" s="4"/>
    </row>
    <row r="49" spans="1:24" ht="15.75" customHeight="1" x14ac:dyDescent="0.25">
      <c r="A49" s="474"/>
      <c r="B49" s="465"/>
      <c r="C49" s="71"/>
      <c r="D49" s="70" t="s">
        <v>249</v>
      </c>
      <c r="E49" s="61"/>
      <c r="F49" s="61"/>
      <c r="G49" s="61"/>
      <c r="H49" s="61"/>
      <c r="I49" s="61"/>
      <c r="J49" s="61"/>
      <c r="K49" s="61"/>
      <c r="L49" s="61"/>
      <c r="M49" s="61"/>
      <c r="N49" s="61"/>
      <c r="O49" s="4"/>
      <c r="P49" s="4"/>
      <c r="Q49" s="4"/>
      <c r="R49" s="4"/>
      <c r="S49" s="4"/>
      <c r="T49" s="4"/>
      <c r="U49" s="4"/>
      <c r="V49" s="4"/>
      <c r="W49" s="4"/>
      <c r="X49" s="4"/>
    </row>
    <row r="50" spans="1:24" ht="15.75" customHeight="1" x14ac:dyDescent="0.25">
      <c r="A50" s="475"/>
      <c r="B50" s="466"/>
      <c r="C50" s="70"/>
      <c r="D50" s="70"/>
      <c r="E50" s="61"/>
      <c r="F50" s="61"/>
      <c r="G50" s="61"/>
      <c r="H50" s="61"/>
      <c r="I50" s="61"/>
      <c r="J50" s="61"/>
      <c r="K50" s="61"/>
      <c r="L50" s="61"/>
      <c r="M50" s="61"/>
      <c r="N50" s="61"/>
      <c r="O50" s="4"/>
      <c r="P50" s="4"/>
      <c r="Q50" s="4"/>
      <c r="R50" s="4"/>
      <c r="S50" s="4"/>
      <c r="T50" s="4"/>
      <c r="U50" s="4"/>
      <c r="V50" s="4"/>
      <c r="W50" s="4"/>
      <c r="X50" s="4"/>
    </row>
    <row r="51" spans="1:24" ht="21" customHeight="1" x14ac:dyDescent="0.25">
      <c r="A51" s="502" t="s">
        <v>250</v>
      </c>
      <c r="B51" s="473"/>
      <c r="C51" s="84" t="s">
        <v>251</v>
      </c>
      <c r="D51" s="70" t="s">
        <v>252</v>
      </c>
      <c r="E51" s="61"/>
      <c r="F51" s="61"/>
      <c r="G51" s="61"/>
      <c r="H51" s="61"/>
      <c r="I51" s="61"/>
      <c r="J51" s="61"/>
      <c r="K51" s="61"/>
      <c r="L51" s="61"/>
      <c r="M51" s="61"/>
      <c r="N51" s="61"/>
      <c r="O51" s="4"/>
      <c r="P51" s="4"/>
      <c r="Q51" s="4"/>
      <c r="R51" s="4"/>
      <c r="S51" s="4"/>
      <c r="T51" s="4"/>
      <c r="U51" s="4"/>
      <c r="V51" s="4"/>
      <c r="W51" s="4"/>
      <c r="X51" s="4"/>
    </row>
    <row r="52" spans="1:24" ht="21" customHeight="1" x14ac:dyDescent="0.25">
      <c r="A52" s="474"/>
      <c r="B52" s="465"/>
      <c r="C52" s="70" t="s">
        <v>253</v>
      </c>
      <c r="D52" s="70"/>
      <c r="E52" s="61"/>
      <c r="F52" s="61"/>
      <c r="G52" s="61"/>
      <c r="H52" s="61"/>
      <c r="I52" s="61"/>
      <c r="J52" s="61"/>
      <c r="K52" s="61"/>
      <c r="L52" s="61"/>
      <c r="M52" s="61"/>
      <c r="N52" s="61"/>
      <c r="O52" s="4"/>
      <c r="P52" s="4"/>
      <c r="Q52" s="4"/>
      <c r="R52" s="4"/>
      <c r="S52" s="4"/>
      <c r="T52" s="4"/>
      <c r="U52" s="4"/>
      <c r="V52" s="4"/>
      <c r="W52" s="4"/>
      <c r="X52" s="4"/>
    </row>
    <row r="53" spans="1:24" ht="21" customHeight="1" x14ac:dyDescent="0.25">
      <c r="A53" s="475"/>
      <c r="B53" s="466"/>
      <c r="C53" s="83" t="s">
        <v>253</v>
      </c>
      <c r="D53" s="83"/>
      <c r="E53" s="61"/>
      <c r="F53" s="61"/>
      <c r="G53" s="61"/>
      <c r="H53" s="61"/>
      <c r="I53" s="61"/>
      <c r="J53" s="61"/>
      <c r="K53" s="61"/>
      <c r="L53" s="61"/>
      <c r="M53" s="61"/>
      <c r="N53" s="61"/>
      <c r="O53" s="4"/>
      <c r="P53" s="4"/>
      <c r="Q53" s="4"/>
      <c r="R53" s="4"/>
      <c r="S53" s="4"/>
      <c r="T53" s="4"/>
      <c r="U53" s="4"/>
      <c r="V53" s="4"/>
      <c r="W53" s="4"/>
      <c r="X53" s="4"/>
    </row>
    <row r="54" spans="1:24" ht="20.25" customHeight="1" x14ac:dyDescent="0.25">
      <c r="A54" s="502" t="s">
        <v>254</v>
      </c>
      <c r="B54" s="473"/>
      <c r="C54" s="70" t="s">
        <v>255</v>
      </c>
      <c r="D54" s="70" t="s">
        <v>256</v>
      </c>
      <c r="E54" s="61"/>
      <c r="F54" s="61"/>
      <c r="G54" s="61"/>
      <c r="H54" s="61"/>
      <c r="I54" s="61"/>
      <c r="J54" s="61"/>
      <c r="K54" s="61"/>
      <c r="L54" s="61"/>
      <c r="M54" s="61"/>
      <c r="N54" s="61"/>
      <c r="O54" s="4"/>
      <c r="P54" s="4"/>
      <c r="Q54" s="4"/>
      <c r="R54" s="4"/>
      <c r="S54" s="4"/>
      <c r="T54" s="4"/>
      <c r="U54" s="4"/>
      <c r="V54" s="4"/>
      <c r="W54" s="4"/>
      <c r="X54" s="4"/>
    </row>
    <row r="55" spans="1:24" ht="20.25" customHeight="1" x14ac:dyDescent="0.25">
      <c r="A55" s="474"/>
      <c r="B55" s="465"/>
      <c r="C55" s="70"/>
      <c r="D55" s="70" t="s">
        <v>257</v>
      </c>
      <c r="E55" s="61"/>
      <c r="F55" s="61"/>
      <c r="G55" s="61"/>
      <c r="H55" s="61"/>
      <c r="I55" s="61"/>
      <c r="J55" s="61"/>
      <c r="K55" s="61"/>
      <c r="L55" s="61"/>
      <c r="M55" s="61"/>
      <c r="N55" s="61"/>
      <c r="O55" s="4"/>
      <c r="P55" s="4"/>
      <c r="Q55" s="4"/>
      <c r="R55" s="4"/>
      <c r="S55" s="4"/>
      <c r="T55" s="4"/>
      <c r="U55" s="4"/>
      <c r="V55" s="4"/>
      <c r="W55" s="4"/>
      <c r="X55" s="4"/>
    </row>
    <row r="56" spans="1:24" ht="20.25" customHeight="1" x14ac:dyDescent="0.25">
      <c r="A56" s="475"/>
      <c r="B56" s="466"/>
      <c r="C56" s="70"/>
      <c r="D56" s="63" t="s">
        <v>258</v>
      </c>
      <c r="E56" s="61"/>
      <c r="F56" s="61"/>
      <c r="G56" s="61"/>
      <c r="H56" s="61"/>
      <c r="I56" s="61"/>
      <c r="J56" s="61"/>
      <c r="K56" s="61"/>
      <c r="L56" s="61"/>
      <c r="M56" s="61"/>
      <c r="N56" s="61"/>
      <c r="O56" s="4"/>
      <c r="P56" s="4"/>
      <c r="Q56" s="4"/>
      <c r="R56" s="4"/>
      <c r="S56" s="4"/>
      <c r="T56" s="4"/>
      <c r="U56" s="4"/>
      <c r="V56" s="4"/>
      <c r="W56" s="4"/>
      <c r="X56" s="4"/>
    </row>
    <row r="57" spans="1:24" ht="19.5" customHeight="1" x14ac:dyDescent="0.25">
      <c r="A57" s="503" t="s">
        <v>259</v>
      </c>
      <c r="B57" s="458"/>
      <c r="C57" s="458"/>
      <c r="D57" s="459"/>
      <c r="E57" s="88"/>
      <c r="F57" s="88"/>
      <c r="G57" s="88"/>
      <c r="H57" s="88"/>
      <c r="I57" s="88"/>
      <c r="J57" s="88"/>
      <c r="K57" s="88"/>
      <c r="L57" s="88"/>
      <c r="M57" s="88"/>
      <c r="N57" s="88"/>
      <c r="O57" s="4"/>
      <c r="P57" s="4"/>
      <c r="Q57" s="4"/>
      <c r="R57" s="4"/>
      <c r="S57" s="4"/>
      <c r="T57" s="4"/>
      <c r="U57" s="4"/>
      <c r="V57" s="4"/>
      <c r="W57" s="4"/>
      <c r="X57" s="4"/>
    </row>
    <row r="58" spans="1:24" ht="19.5" customHeight="1" x14ac:dyDescent="0.25">
      <c r="A58" s="479" t="s">
        <v>260</v>
      </c>
      <c r="B58" s="459"/>
      <c r="C58" s="490" t="s">
        <v>235</v>
      </c>
      <c r="D58" s="504" t="s">
        <v>236</v>
      </c>
      <c r="E58" s="88"/>
      <c r="F58" s="88"/>
      <c r="G58" s="88"/>
      <c r="H58" s="88"/>
      <c r="I58" s="88"/>
      <c r="J58" s="88"/>
      <c r="K58" s="88"/>
      <c r="L58" s="88"/>
      <c r="M58" s="88"/>
      <c r="N58" s="88"/>
      <c r="O58" s="4"/>
      <c r="P58" s="4"/>
      <c r="Q58" s="4"/>
      <c r="R58" s="4"/>
      <c r="S58" s="4"/>
      <c r="T58" s="4"/>
      <c r="U58" s="4"/>
      <c r="V58" s="4"/>
      <c r="W58" s="4"/>
      <c r="X58" s="4"/>
    </row>
    <row r="59" spans="1:24" ht="19.5" customHeight="1" x14ac:dyDescent="0.25">
      <c r="A59" s="488" t="s">
        <v>212</v>
      </c>
      <c r="B59" s="489"/>
      <c r="C59" s="462"/>
      <c r="D59" s="462"/>
      <c r="E59" s="88"/>
      <c r="F59" s="88"/>
      <c r="G59" s="88"/>
      <c r="H59" s="88"/>
      <c r="I59" s="88"/>
      <c r="J59" s="88"/>
      <c r="K59" s="88"/>
      <c r="L59" s="88"/>
      <c r="M59" s="88"/>
      <c r="N59" s="88"/>
      <c r="O59" s="4"/>
      <c r="P59" s="4"/>
      <c r="Q59" s="4"/>
      <c r="R59" s="4"/>
      <c r="S59" s="4"/>
      <c r="T59" s="4"/>
      <c r="U59" s="4"/>
      <c r="V59" s="4"/>
      <c r="W59" s="4"/>
      <c r="X59" s="4"/>
    </row>
    <row r="60" spans="1:24" ht="54.75" customHeight="1" x14ac:dyDescent="0.25">
      <c r="A60" s="500" t="s">
        <v>261</v>
      </c>
      <c r="B60" s="459"/>
      <c r="C60" s="89" t="s">
        <v>262</v>
      </c>
      <c r="D60" s="89" t="s">
        <v>263</v>
      </c>
      <c r="E60" s="61"/>
      <c r="F60" s="61"/>
      <c r="G60" s="61"/>
      <c r="H60" s="61"/>
      <c r="I60" s="61"/>
      <c r="J60" s="61"/>
      <c r="K60" s="61"/>
      <c r="L60" s="61"/>
      <c r="M60" s="61"/>
      <c r="N60" s="61"/>
      <c r="O60" s="4"/>
      <c r="P60" s="4"/>
      <c r="Q60" s="4"/>
      <c r="R60" s="4"/>
      <c r="S60" s="4"/>
      <c r="T60" s="4"/>
      <c r="U60" s="4"/>
      <c r="V60" s="4"/>
      <c r="W60" s="4"/>
      <c r="X60" s="4"/>
    </row>
    <row r="61" spans="1:24" ht="81" customHeight="1" x14ac:dyDescent="0.25">
      <c r="A61" s="500" t="s">
        <v>264</v>
      </c>
      <c r="B61" s="459"/>
      <c r="C61" s="89" t="s">
        <v>265</v>
      </c>
      <c r="D61" s="89" t="s">
        <v>266</v>
      </c>
      <c r="E61" s="61"/>
      <c r="F61" s="61"/>
      <c r="G61" s="61"/>
      <c r="H61" s="61"/>
      <c r="I61" s="61"/>
      <c r="J61" s="61"/>
      <c r="K61" s="61"/>
      <c r="L61" s="61"/>
      <c r="M61" s="61"/>
      <c r="N61" s="61"/>
      <c r="O61" s="4"/>
      <c r="P61" s="4"/>
      <c r="Q61" s="4"/>
      <c r="R61" s="4"/>
      <c r="S61" s="4"/>
      <c r="T61" s="4"/>
      <c r="U61" s="4"/>
      <c r="V61" s="4"/>
      <c r="W61" s="4"/>
      <c r="X61" s="4"/>
    </row>
    <row r="62" spans="1:24" ht="65.25" customHeight="1" x14ac:dyDescent="0.25">
      <c r="A62" s="500" t="s">
        <v>267</v>
      </c>
      <c r="B62" s="459"/>
      <c r="C62" s="90" t="s">
        <v>265</v>
      </c>
      <c r="D62" s="90" t="s">
        <v>268</v>
      </c>
      <c r="E62" s="61"/>
      <c r="F62" s="61"/>
      <c r="G62" s="61"/>
      <c r="H62" s="61"/>
      <c r="I62" s="61"/>
      <c r="J62" s="61"/>
      <c r="K62" s="61"/>
      <c r="L62" s="61"/>
      <c r="M62" s="61"/>
      <c r="N62" s="61"/>
      <c r="O62" s="4"/>
      <c r="P62" s="4"/>
      <c r="Q62" s="4"/>
      <c r="R62" s="4"/>
      <c r="S62" s="4"/>
      <c r="T62" s="4"/>
      <c r="U62" s="4"/>
      <c r="V62" s="4"/>
      <c r="W62" s="4"/>
      <c r="X62" s="4"/>
    </row>
    <row r="63" spans="1:24" ht="56.25" customHeight="1" x14ac:dyDescent="0.25">
      <c r="A63" s="500" t="s">
        <v>269</v>
      </c>
      <c r="B63" s="459"/>
      <c r="C63" s="89" t="s">
        <v>270</v>
      </c>
      <c r="D63" s="90" t="s">
        <v>271</v>
      </c>
      <c r="E63" s="61"/>
      <c r="F63" s="61"/>
      <c r="G63" s="61"/>
      <c r="H63" s="61"/>
      <c r="I63" s="61"/>
      <c r="J63" s="61"/>
      <c r="K63" s="61"/>
      <c r="L63" s="61"/>
      <c r="M63" s="61"/>
      <c r="N63" s="61"/>
      <c r="O63" s="4"/>
      <c r="P63" s="4"/>
      <c r="Q63" s="4"/>
      <c r="R63" s="4"/>
      <c r="S63" s="4"/>
      <c r="T63" s="4"/>
      <c r="U63" s="4"/>
      <c r="V63" s="4"/>
      <c r="W63" s="4"/>
      <c r="X63" s="4"/>
    </row>
    <row r="64" spans="1:24" ht="55.5" customHeight="1" x14ac:dyDescent="0.25">
      <c r="A64" s="500" t="s">
        <v>272</v>
      </c>
      <c r="B64" s="459"/>
      <c r="C64" s="89" t="s">
        <v>273</v>
      </c>
      <c r="D64" s="90" t="s">
        <v>274</v>
      </c>
      <c r="E64" s="61"/>
      <c r="F64" s="61"/>
      <c r="G64" s="61"/>
      <c r="H64" s="61"/>
      <c r="I64" s="61"/>
      <c r="J64" s="61"/>
      <c r="K64" s="61"/>
      <c r="L64" s="61"/>
      <c r="M64" s="61"/>
      <c r="N64" s="61"/>
      <c r="O64" s="4"/>
      <c r="P64" s="4"/>
      <c r="Q64" s="4"/>
      <c r="R64" s="4"/>
      <c r="S64" s="4"/>
      <c r="T64" s="4"/>
      <c r="U64" s="4"/>
      <c r="V64" s="4"/>
      <c r="W64" s="4"/>
      <c r="X64" s="4"/>
    </row>
    <row r="65" spans="1:24" ht="67.5" customHeight="1" x14ac:dyDescent="0.25">
      <c r="A65" s="500" t="s">
        <v>275</v>
      </c>
      <c r="B65" s="459"/>
      <c r="C65" s="90" t="s">
        <v>276</v>
      </c>
      <c r="D65" s="90" t="s">
        <v>277</v>
      </c>
      <c r="E65" s="61"/>
      <c r="F65" s="61"/>
      <c r="G65" s="61"/>
      <c r="H65" s="61"/>
      <c r="I65" s="61"/>
      <c r="J65" s="61"/>
      <c r="K65" s="61"/>
      <c r="L65" s="61"/>
      <c r="M65" s="61"/>
      <c r="N65" s="61"/>
      <c r="O65" s="4"/>
      <c r="P65" s="4"/>
      <c r="Q65" s="4"/>
      <c r="R65" s="4"/>
      <c r="S65" s="4"/>
      <c r="T65" s="4"/>
      <c r="U65" s="4"/>
      <c r="V65" s="4"/>
      <c r="W65" s="4"/>
      <c r="X65" s="4"/>
    </row>
    <row r="66" spans="1:24" ht="12.75" customHeight="1" x14ac:dyDescent="0.25">
      <c r="A66" s="491" t="s">
        <v>278</v>
      </c>
      <c r="B66" s="454"/>
      <c r="C66" s="454"/>
      <c r="D66" s="454"/>
      <c r="E66" s="454"/>
      <c r="F66" s="454"/>
      <c r="G66" s="454"/>
      <c r="H66" s="454"/>
      <c r="I66" s="454"/>
      <c r="J66" s="454"/>
      <c r="K66" s="454"/>
      <c r="L66" s="454"/>
      <c r="M66" s="454"/>
      <c r="N66" s="454"/>
      <c r="O66" s="454"/>
      <c r="P66" s="454"/>
      <c r="Q66" s="454"/>
      <c r="R66" s="454"/>
      <c r="S66" s="454"/>
      <c r="T66" s="4"/>
      <c r="U66" s="4"/>
      <c r="V66" s="4"/>
      <c r="W66" s="4"/>
      <c r="X66" s="4"/>
    </row>
    <row r="67" spans="1:24" ht="12.75" customHeight="1" x14ac:dyDescent="0.25">
      <c r="A67" s="491" t="s">
        <v>279</v>
      </c>
      <c r="B67" s="454"/>
      <c r="C67" s="454"/>
      <c r="D67" s="454"/>
      <c r="E67" s="454"/>
      <c r="F67" s="454"/>
      <c r="G67" s="454"/>
      <c r="H67" s="454"/>
      <c r="I67" s="454"/>
      <c r="J67" s="454"/>
      <c r="K67" s="454"/>
      <c r="L67" s="454"/>
      <c r="M67" s="454"/>
      <c r="N67" s="454"/>
      <c r="O67" s="454"/>
      <c r="P67" s="454"/>
      <c r="Q67" s="454"/>
      <c r="R67" s="454"/>
      <c r="S67" s="454"/>
      <c r="T67" s="4"/>
      <c r="U67" s="4"/>
      <c r="V67" s="4"/>
      <c r="W67" s="4"/>
      <c r="X67" s="4"/>
    </row>
    <row r="68" spans="1:24" ht="12.75" customHeight="1" x14ac:dyDescent="0.25">
      <c r="A68" s="491" t="s">
        <v>280</v>
      </c>
      <c r="B68" s="454"/>
      <c r="C68" s="454"/>
      <c r="D68" s="454"/>
      <c r="E68" s="454"/>
      <c r="F68" s="454"/>
      <c r="G68" s="454"/>
      <c r="H68" s="454"/>
      <c r="I68" s="454"/>
      <c r="J68" s="454"/>
      <c r="K68" s="454"/>
      <c r="L68" s="454"/>
      <c r="M68" s="454"/>
      <c r="N68" s="454"/>
      <c r="O68" s="454"/>
      <c r="P68" s="454"/>
      <c r="Q68" s="454"/>
      <c r="R68" s="454"/>
      <c r="S68" s="454"/>
      <c r="T68" s="4"/>
      <c r="U68" s="4"/>
      <c r="V68" s="4"/>
      <c r="W68" s="4"/>
      <c r="X68" s="4"/>
    </row>
    <row r="69" spans="1:24" ht="12.75" customHeight="1" x14ac:dyDescent="0.25">
      <c r="A69" s="61"/>
      <c r="B69" s="61"/>
      <c r="C69" s="61"/>
      <c r="D69" s="61"/>
      <c r="E69" s="61"/>
      <c r="F69" s="61"/>
      <c r="G69" s="61"/>
      <c r="H69" s="61"/>
      <c r="I69" s="61"/>
      <c r="J69" s="61"/>
      <c r="K69" s="61"/>
      <c r="L69" s="61"/>
      <c r="M69" s="61"/>
      <c r="N69" s="61"/>
      <c r="O69" s="4"/>
      <c r="P69" s="4"/>
      <c r="Q69" s="4"/>
      <c r="R69" s="4"/>
      <c r="S69" s="4"/>
      <c r="T69" s="4"/>
      <c r="U69" s="4"/>
      <c r="V69" s="4"/>
      <c r="W69" s="4"/>
      <c r="X69" s="4"/>
    </row>
    <row r="70" spans="1:24" ht="12.75" customHeight="1" x14ac:dyDescent="0.25">
      <c r="A70" s="61"/>
      <c r="B70" s="61"/>
      <c r="C70" s="61"/>
      <c r="D70" s="61"/>
      <c r="E70" s="61"/>
      <c r="F70" s="61"/>
      <c r="G70" s="61"/>
      <c r="H70" s="61"/>
      <c r="I70" s="61"/>
      <c r="J70" s="61"/>
      <c r="K70" s="61"/>
      <c r="L70" s="61"/>
      <c r="M70" s="61"/>
      <c r="N70" s="61"/>
      <c r="O70" s="4"/>
      <c r="P70" s="4"/>
      <c r="Q70" s="4"/>
      <c r="R70" s="4"/>
      <c r="S70" s="4"/>
      <c r="T70" s="4"/>
      <c r="U70" s="4"/>
      <c r="V70" s="4"/>
      <c r="W70" s="4"/>
      <c r="X70" s="4"/>
    </row>
    <row r="71" spans="1:24" ht="12.75" customHeight="1" x14ac:dyDescent="0.25">
      <c r="A71" s="61"/>
      <c r="B71" s="61"/>
      <c r="C71" s="61"/>
      <c r="D71" s="61"/>
      <c r="E71" s="61"/>
      <c r="F71" s="61"/>
      <c r="G71" s="61"/>
      <c r="H71" s="61"/>
      <c r="I71" s="61"/>
      <c r="J71" s="61"/>
      <c r="K71" s="61"/>
      <c r="L71" s="61"/>
      <c r="M71" s="61"/>
      <c r="N71" s="61"/>
      <c r="O71" s="4"/>
      <c r="P71" s="4"/>
      <c r="Q71" s="4"/>
      <c r="R71" s="4"/>
      <c r="S71" s="4"/>
      <c r="T71" s="4"/>
      <c r="U71" s="4"/>
      <c r="V71" s="4"/>
      <c r="W71" s="4"/>
      <c r="X71" s="4"/>
    </row>
    <row r="72" spans="1:24" ht="12.75" customHeight="1" x14ac:dyDescent="0.25">
      <c r="A72" s="61"/>
      <c r="B72" s="61"/>
      <c r="C72" s="61"/>
      <c r="D72" s="61"/>
      <c r="E72" s="61"/>
      <c r="F72" s="61"/>
      <c r="G72" s="61"/>
      <c r="H72" s="61"/>
      <c r="I72" s="61"/>
      <c r="J72" s="61"/>
      <c r="K72" s="61"/>
      <c r="L72" s="61"/>
      <c r="M72" s="61"/>
      <c r="N72" s="61"/>
      <c r="O72" s="4"/>
      <c r="P72" s="4"/>
      <c r="Q72" s="4"/>
      <c r="R72" s="4"/>
      <c r="S72" s="4"/>
      <c r="T72" s="4"/>
      <c r="U72" s="4"/>
      <c r="V72" s="4"/>
      <c r="W72" s="4"/>
      <c r="X72" s="4"/>
    </row>
    <row r="73" spans="1:24" ht="12.75" customHeight="1" x14ac:dyDescent="0.25">
      <c r="A73" s="61"/>
      <c r="B73" s="61"/>
      <c r="C73" s="61"/>
      <c r="D73" s="61"/>
      <c r="E73" s="61"/>
      <c r="F73" s="61"/>
      <c r="G73" s="61"/>
      <c r="H73" s="61"/>
      <c r="I73" s="61"/>
      <c r="J73" s="61"/>
      <c r="K73" s="61"/>
      <c r="L73" s="61"/>
      <c r="M73" s="61"/>
      <c r="N73" s="61"/>
      <c r="O73" s="4"/>
      <c r="P73" s="4"/>
      <c r="Q73" s="4"/>
      <c r="R73" s="4"/>
      <c r="S73" s="4"/>
      <c r="T73" s="4"/>
      <c r="U73" s="4"/>
      <c r="V73" s="4"/>
      <c r="W73" s="4"/>
      <c r="X73" s="4"/>
    </row>
    <row r="74" spans="1:24" ht="12.75" customHeight="1" x14ac:dyDescent="0.25">
      <c r="A74" s="61"/>
      <c r="B74" s="61"/>
      <c r="C74" s="61"/>
      <c r="D74" s="61"/>
      <c r="E74" s="61"/>
      <c r="F74" s="61"/>
      <c r="G74" s="61"/>
      <c r="H74" s="61"/>
      <c r="I74" s="61"/>
      <c r="J74" s="61"/>
      <c r="K74" s="61"/>
      <c r="L74" s="61"/>
      <c r="M74" s="61"/>
      <c r="N74" s="61"/>
      <c r="O74" s="4"/>
      <c r="P74" s="4"/>
      <c r="Q74" s="4"/>
      <c r="R74" s="4"/>
      <c r="S74" s="4"/>
      <c r="T74" s="4"/>
      <c r="U74" s="4"/>
      <c r="V74" s="4"/>
      <c r="W74" s="4"/>
      <c r="X74" s="4"/>
    </row>
    <row r="75" spans="1:24" ht="12.75" customHeight="1" x14ac:dyDescent="0.25">
      <c r="A75" s="61"/>
      <c r="B75" s="61"/>
      <c r="C75" s="61"/>
      <c r="D75" s="61"/>
      <c r="E75" s="61"/>
      <c r="F75" s="61"/>
      <c r="G75" s="61"/>
      <c r="H75" s="61"/>
      <c r="I75" s="61"/>
      <c r="J75" s="61"/>
      <c r="K75" s="61"/>
      <c r="L75" s="61"/>
      <c r="M75" s="61"/>
      <c r="N75" s="61"/>
      <c r="O75" s="4"/>
      <c r="P75" s="4"/>
      <c r="Q75" s="4"/>
      <c r="R75" s="4"/>
      <c r="S75" s="4"/>
      <c r="T75" s="4"/>
      <c r="U75" s="4"/>
      <c r="V75" s="4"/>
      <c r="W75" s="4"/>
      <c r="X75" s="4"/>
    </row>
    <row r="76" spans="1:24" ht="12.75" customHeight="1" x14ac:dyDescent="0.25">
      <c r="A76" s="61"/>
      <c r="B76" s="61"/>
      <c r="C76" s="61"/>
      <c r="D76" s="61"/>
      <c r="E76" s="61"/>
      <c r="F76" s="61"/>
      <c r="G76" s="61"/>
      <c r="H76" s="61"/>
      <c r="I76" s="61"/>
      <c r="J76" s="61"/>
      <c r="K76" s="61"/>
      <c r="L76" s="61"/>
      <c r="M76" s="61"/>
      <c r="N76" s="61"/>
      <c r="O76" s="4"/>
      <c r="P76" s="4"/>
      <c r="Q76" s="4"/>
      <c r="R76" s="4"/>
      <c r="S76" s="4"/>
      <c r="T76" s="4"/>
      <c r="U76" s="4"/>
      <c r="V76" s="4"/>
      <c r="W76" s="4"/>
      <c r="X76" s="4"/>
    </row>
    <row r="77" spans="1:24" ht="12.75" customHeight="1" x14ac:dyDescent="0.25">
      <c r="A77" s="61"/>
      <c r="B77" s="61"/>
      <c r="C77" s="61"/>
      <c r="D77" s="61"/>
      <c r="E77" s="61"/>
      <c r="F77" s="61"/>
      <c r="G77" s="61"/>
      <c r="H77" s="61"/>
      <c r="I77" s="61"/>
      <c r="J77" s="61"/>
      <c r="K77" s="61"/>
      <c r="L77" s="61"/>
      <c r="M77" s="61"/>
      <c r="N77" s="61"/>
      <c r="O77" s="4"/>
      <c r="P77" s="4"/>
      <c r="Q77" s="4"/>
      <c r="R77" s="4"/>
      <c r="S77" s="4"/>
      <c r="T77" s="4"/>
      <c r="U77" s="4"/>
      <c r="V77" s="4"/>
      <c r="W77" s="4"/>
      <c r="X77" s="4"/>
    </row>
    <row r="78" spans="1:24" ht="12.75" customHeight="1" x14ac:dyDescent="0.25">
      <c r="A78" s="61"/>
      <c r="B78" s="61"/>
      <c r="C78" s="61"/>
      <c r="D78" s="61"/>
      <c r="E78" s="61"/>
      <c r="F78" s="61"/>
      <c r="G78" s="61"/>
      <c r="H78" s="61"/>
      <c r="I78" s="61"/>
      <c r="J78" s="61"/>
      <c r="K78" s="61"/>
      <c r="L78" s="61"/>
      <c r="M78" s="61"/>
      <c r="N78" s="61"/>
      <c r="O78" s="4"/>
      <c r="P78" s="4"/>
      <c r="Q78" s="4"/>
      <c r="R78" s="4"/>
      <c r="S78" s="4"/>
      <c r="T78" s="4"/>
      <c r="U78" s="4"/>
      <c r="V78" s="4"/>
      <c r="W78" s="4"/>
      <c r="X78" s="4"/>
    </row>
    <row r="79" spans="1:24" ht="12.75" customHeight="1" x14ac:dyDescent="0.25">
      <c r="A79" s="61"/>
      <c r="B79" s="61"/>
      <c r="C79" s="61"/>
      <c r="D79" s="61"/>
      <c r="E79" s="61"/>
      <c r="F79" s="61"/>
      <c r="G79" s="61"/>
      <c r="H79" s="61"/>
      <c r="I79" s="61"/>
      <c r="J79" s="61"/>
      <c r="K79" s="61"/>
      <c r="L79" s="61"/>
      <c r="M79" s="61"/>
      <c r="N79" s="61"/>
      <c r="O79" s="4"/>
      <c r="P79" s="4"/>
      <c r="Q79" s="4"/>
      <c r="R79" s="4"/>
      <c r="S79" s="4"/>
      <c r="T79" s="4"/>
      <c r="U79" s="4"/>
      <c r="V79" s="4"/>
      <c r="W79" s="4"/>
      <c r="X79" s="4"/>
    </row>
    <row r="80" spans="1:24" ht="12.75" customHeight="1" x14ac:dyDescent="0.25">
      <c r="A80" s="61"/>
      <c r="B80" s="61"/>
      <c r="C80" s="61"/>
      <c r="D80" s="61"/>
      <c r="E80" s="61"/>
      <c r="F80" s="61"/>
      <c r="G80" s="61"/>
      <c r="H80" s="61"/>
      <c r="I80" s="61"/>
      <c r="J80" s="61"/>
      <c r="K80" s="61"/>
      <c r="L80" s="61"/>
      <c r="M80" s="61"/>
      <c r="N80" s="61"/>
      <c r="O80" s="4"/>
      <c r="P80" s="4"/>
      <c r="Q80" s="4"/>
      <c r="R80" s="4"/>
      <c r="S80" s="4"/>
      <c r="T80" s="4"/>
      <c r="U80" s="4"/>
      <c r="V80" s="4"/>
      <c r="W80" s="4"/>
      <c r="X80" s="4"/>
    </row>
    <row r="81" spans="1:24" ht="12.75" customHeight="1" x14ac:dyDescent="0.25">
      <c r="A81" s="61"/>
      <c r="B81" s="61"/>
      <c r="C81" s="61"/>
      <c r="D81" s="61"/>
      <c r="E81" s="61"/>
      <c r="F81" s="61"/>
      <c r="G81" s="61"/>
      <c r="H81" s="61"/>
      <c r="I81" s="61"/>
      <c r="J81" s="61"/>
      <c r="K81" s="61"/>
      <c r="L81" s="61"/>
      <c r="M81" s="61"/>
      <c r="N81" s="61"/>
      <c r="O81" s="4"/>
      <c r="P81" s="4"/>
      <c r="Q81" s="4"/>
      <c r="R81" s="4"/>
      <c r="S81" s="4"/>
      <c r="T81" s="4"/>
      <c r="U81" s="4"/>
      <c r="V81" s="4"/>
      <c r="W81" s="4"/>
      <c r="X81" s="4"/>
    </row>
    <row r="82" spans="1:24" ht="12.75" customHeight="1" x14ac:dyDescent="0.25">
      <c r="A82" s="61"/>
      <c r="B82" s="61"/>
      <c r="C82" s="61"/>
      <c r="D82" s="61"/>
      <c r="E82" s="61"/>
      <c r="F82" s="61"/>
      <c r="G82" s="61"/>
      <c r="H82" s="61"/>
      <c r="I82" s="61"/>
      <c r="J82" s="61"/>
      <c r="K82" s="61"/>
      <c r="L82" s="61"/>
      <c r="M82" s="61"/>
      <c r="N82" s="61"/>
      <c r="O82" s="4"/>
      <c r="P82" s="4"/>
      <c r="Q82" s="4"/>
      <c r="R82" s="4"/>
      <c r="S82" s="4"/>
      <c r="T82" s="4"/>
      <c r="U82" s="4"/>
      <c r="V82" s="4"/>
      <c r="W82" s="4"/>
      <c r="X82" s="4"/>
    </row>
    <row r="83" spans="1:24" ht="12.75" customHeight="1" x14ac:dyDescent="0.25">
      <c r="A83" s="61"/>
      <c r="B83" s="61"/>
      <c r="C83" s="61"/>
      <c r="D83" s="61"/>
      <c r="E83" s="61"/>
      <c r="F83" s="61"/>
      <c r="G83" s="61"/>
      <c r="H83" s="61"/>
      <c r="I83" s="61"/>
      <c r="J83" s="61"/>
      <c r="K83" s="61"/>
      <c r="L83" s="61"/>
      <c r="M83" s="61"/>
      <c r="N83" s="61"/>
      <c r="O83" s="4"/>
      <c r="P83" s="4"/>
      <c r="Q83" s="4"/>
      <c r="R83" s="4"/>
      <c r="S83" s="4"/>
      <c r="T83" s="4"/>
      <c r="U83" s="4"/>
      <c r="V83" s="4"/>
      <c r="W83" s="4"/>
      <c r="X83" s="4"/>
    </row>
    <row r="84" spans="1:24" ht="12.75" customHeight="1" x14ac:dyDescent="0.25">
      <c r="A84" s="61"/>
      <c r="B84" s="61"/>
      <c r="C84" s="61"/>
      <c r="D84" s="61"/>
      <c r="E84" s="61"/>
      <c r="F84" s="61"/>
      <c r="G84" s="61"/>
      <c r="H84" s="61"/>
      <c r="I84" s="61"/>
      <c r="J84" s="61"/>
      <c r="K84" s="61"/>
      <c r="L84" s="61"/>
      <c r="M84" s="61"/>
      <c r="N84" s="61"/>
      <c r="O84" s="4"/>
      <c r="P84" s="4"/>
      <c r="Q84" s="4"/>
      <c r="R84" s="4"/>
      <c r="S84" s="4"/>
      <c r="T84" s="4"/>
      <c r="U84" s="4"/>
      <c r="V84" s="4"/>
      <c r="W84" s="4"/>
      <c r="X84" s="4"/>
    </row>
    <row r="85" spans="1:24" ht="12.75" customHeight="1" x14ac:dyDescent="0.25">
      <c r="A85" s="61"/>
      <c r="B85" s="61"/>
      <c r="C85" s="61"/>
      <c r="D85" s="61"/>
      <c r="E85" s="61"/>
      <c r="F85" s="61"/>
      <c r="G85" s="61"/>
      <c r="H85" s="61"/>
      <c r="I85" s="61"/>
      <c r="J85" s="61"/>
      <c r="K85" s="61"/>
      <c r="L85" s="61"/>
      <c r="M85" s="61"/>
      <c r="N85" s="61"/>
      <c r="O85" s="4"/>
      <c r="P85" s="4"/>
      <c r="Q85" s="4"/>
      <c r="R85" s="4"/>
      <c r="S85" s="4"/>
      <c r="T85" s="4"/>
      <c r="U85" s="4"/>
      <c r="V85" s="4"/>
      <c r="W85" s="4"/>
      <c r="X85" s="4"/>
    </row>
    <row r="86" spans="1:24" ht="12.75" customHeight="1" x14ac:dyDescent="0.25">
      <c r="A86" s="61"/>
      <c r="B86" s="61"/>
      <c r="C86" s="61"/>
      <c r="D86" s="61"/>
      <c r="E86" s="61"/>
      <c r="F86" s="61"/>
      <c r="G86" s="61"/>
      <c r="H86" s="61"/>
      <c r="I86" s="61"/>
      <c r="J86" s="61"/>
      <c r="K86" s="61"/>
      <c r="L86" s="61"/>
      <c r="M86" s="61"/>
      <c r="N86" s="61"/>
      <c r="O86" s="4"/>
      <c r="P86" s="4"/>
      <c r="Q86" s="4"/>
      <c r="R86" s="4"/>
      <c r="S86" s="4"/>
      <c r="T86" s="4"/>
      <c r="U86" s="4"/>
      <c r="V86" s="4"/>
      <c r="W86" s="4"/>
      <c r="X86" s="4"/>
    </row>
    <row r="87" spans="1:24" ht="12.75" customHeight="1" x14ac:dyDescent="0.25">
      <c r="A87" s="61"/>
      <c r="B87" s="61"/>
      <c r="C87" s="61"/>
      <c r="D87" s="61"/>
      <c r="E87" s="61"/>
      <c r="F87" s="61"/>
      <c r="G87" s="61"/>
      <c r="H87" s="61"/>
      <c r="I87" s="61"/>
      <c r="J87" s="61"/>
      <c r="K87" s="61"/>
      <c r="L87" s="61"/>
      <c r="M87" s="61"/>
      <c r="N87" s="61"/>
      <c r="O87" s="4"/>
      <c r="P87" s="4"/>
      <c r="Q87" s="4"/>
      <c r="R87" s="4"/>
      <c r="S87" s="4"/>
      <c r="T87" s="4"/>
      <c r="U87" s="4"/>
      <c r="V87" s="4"/>
      <c r="W87" s="4"/>
      <c r="X87" s="4"/>
    </row>
    <row r="88" spans="1:24" ht="12.75" customHeight="1" x14ac:dyDescent="0.25">
      <c r="A88" s="61"/>
      <c r="B88" s="61"/>
      <c r="C88" s="61"/>
      <c r="D88" s="61"/>
      <c r="E88" s="61"/>
      <c r="F88" s="61"/>
      <c r="G88" s="61"/>
      <c r="H88" s="61"/>
      <c r="I88" s="61"/>
      <c r="J88" s="61"/>
      <c r="K88" s="61"/>
      <c r="L88" s="61"/>
      <c r="M88" s="61"/>
      <c r="N88" s="61"/>
      <c r="O88" s="4"/>
      <c r="P88" s="4"/>
      <c r="Q88" s="4"/>
      <c r="R88" s="4"/>
      <c r="S88" s="4"/>
      <c r="T88" s="4"/>
      <c r="U88" s="4"/>
      <c r="V88" s="4"/>
      <c r="W88" s="4"/>
      <c r="X88" s="4"/>
    </row>
    <row r="89" spans="1:24" ht="12.75" customHeight="1" x14ac:dyDescent="0.25">
      <c r="A89" s="61"/>
      <c r="B89" s="61"/>
      <c r="C89" s="61"/>
      <c r="D89" s="61"/>
      <c r="E89" s="61"/>
      <c r="F89" s="61"/>
      <c r="G89" s="61"/>
      <c r="H89" s="61"/>
      <c r="I89" s="61"/>
      <c r="J89" s="61"/>
      <c r="K89" s="61"/>
      <c r="L89" s="61"/>
      <c r="M89" s="61"/>
      <c r="N89" s="61"/>
      <c r="O89" s="4"/>
      <c r="P89" s="4"/>
      <c r="Q89" s="4"/>
      <c r="R89" s="4"/>
      <c r="S89" s="4"/>
      <c r="T89" s="4"/>
      <c r="U89" s="4"/>
      <c r="V89" s="4"/>
      <c r="W89" s="4"/>
      <c r="X89" s="4"/>
    </row>
    <row r="90" spans="1:24" ht="12.75" customHeight="1" x14ac:dyDescent="0.25">
      <c r="A90" s="61"/>
      <c r="B90" s="61"/>
      <c r="C90" s="61"/>
      <c r="D90" s="61"/>
      <c r="E90" s="61"/>
      <c r="F90" s="61"/>
      <c r="G90" s="61"/>
      <c r="H90" s="61"/>
      <c r="I90" s="61"/>
      <c r="J90" s="61"/>
      <c r="K90" s="61"/>
      <c r="L90" s="61"/>
      <c r="M90" s="61"/>
      <c r="N90" s="61"/>
      <c r="O90" s="4"/>
      <c r="P90" s="4"/>
      <c r="Q90" s="4"/>
      <c r="R90" s="4"/>
      <c r="S90" s="4"/>
      <c r="T90" s="4"/>
      <c r="U90" s="4"/>
      <c r="V90" s="4"/>
      <c r="W90" s="4"/>
      <c r="X90" s="4"/>
    </row>
    <row r="91" spans="1:24" ht="12.75" customHeight="1" x14ac:dyDescent="0.25">
      <c r="A91" s="61"/>
      <c r="B91" s="61"/>
      <c r="C91" s="61"/>
      <c r="D91" s="61"/>
      <c r="E91" s="61"/>
      <c r="F91" s="61"/>
      <c r="G91" s="61"/>
      <c r="H91" s="61"/>
      <c r="I91" s="61"/>
      <c r="J91" s="61"/>
      <c r="K91" s="61"/>
      <c r="L91" s="61"/>
      <c r="M91" s="61"/>
      <c r="N91" s="61"/>
      <c r="O91" s="4"/>
      <c r="P91" s="4"/>
      <c r="Q91" s="4"/>
      <c r="R91" s="4"/>
      <c r="S91" s="4"/>
      <c r="T91" s="4"/>
      <c r="U91" s="4"/>
      <c r="V91" s="4"/>
      <c r="W91" s="4"/>
      <c r="X91" s="4"/>
    </row>
    <row r="92" spans="1:24" ht="12.75" customHeight="1" x14ac:dyDescent="0.25">
      <c r="A92" s="61"/>
      <c r="B92" s="61"/>
      <c r="C92" s="61"/>
      <c r="D92" s="61"/>
      <c r="E92" s="61"/>
      <c r="F92" s="61"/>
      <c r="G92" s="61"/>
      <c r="H92" s="61"/>
      <c r="I92" s="61"/>
      <c r="J92" s="61"/>
      <c r="K92" s="61"/>
      <c r="L92" s="61"/>
      <c r="M92" s="61"/>
      <c r="N92" s="61"/>
      <c r="O92" s="4"/>
      <c r="P92" s="4"/>
      <c r="Q92" s="4"/>
      <c r="R92" s="4"/>
      <c r="S92" s="4"/>
      <c r="T92" s="4"/>
      <c r="U92" s="4"/>
      <c r="V92" s="4"/>
      <c r="W92" s="4"/>
      <c r="X92" s="4"/>
    </row>
    <row r="93" spans="1:24" ht="12.75" customHeight="1" x14ac:dyDescent="0.25">
      <c r="A93" s="61"/>
      <c r="B93" s="61"/>
      <c r="C93" s="61"/>
      <c r="D93" s="61"/>
      <c r="E93" s="61"/>
      <c r="F93" s="61"/>
      <c r="G93" s="61"/>
      <c r="H93" s="61"/>
      <c r="I93" s="61"/>
      <c r="J93" s="61"/>
      <c r="K93" s="61"/>
      <c r="L93" s="61"/>
      <c r="M93" s="61"/>
      <c r="N93" s="61"/>
      <c r="O93" s="4"/>
      <c r="P93" s="4"/>
      <c r="Q93" s="4"/>
      <c r="R93" s="4"/>
      <c r="S93" s="4"/>
      <c r="T93" s="4"/>
      <c r="U93" s="4"/>
      <c r="V93" s="4"/>
      <c r="W93" s="4"/>
      <c r="X93" s="4"/>
    </row>
    <row r="94" spans="1:24" ht="12.75" customHeight="1" x14ac:dyDescent="0.25">
      <c r="A94" s="61"/>
      <c r="B94" s="61"/>
      <c r="C94" s="61"/>
      <c r="D94" s="61"/>
      <c r="E94" s="61"/>
      <c r="F94" s="61"/>
      <c r="G94" s="61"/>
      <c r="H94" s="61"/>
      <c r="I94" s="61"/>
      <c r="J94" s="61"/>
      <c r="K94" s="61"/>
      <c r="L94" s="61"/>
      <c r="M94" s="61"/>
      <c r="N94" s="61"/>
      <c r="O94" s="4"/>
      <c r="P94" s="4"/>
      <c r="Q94" s="4"/>
      <c r="R94" s="4"/>
      <c r="S94" s="4"/>
      <c r="T94" s="4"/>
      <c r="U94" s="4"/>
      <c r="V94" s="4"/>
      <c r="W94" s="4"/>
      <c r="X94" s="4"/>
    </row>
    <row r="95" spans="1:24" ht="12.75" customHeight="1" x14ac:dyDescent="0.25">
      <c r="A95" s="61"/>
      <c r="B95" s="61"/>
      <c r="C95" s="61"/>
      <c r="D95" s="61"/>
      <c r="E95" s="61"/>
      <c r="F95" s="61"/>
      <c r="G95" s="61"/>
      <c r="H95" s="61"/>
      <c r="I95" s="61"/>
      <c r="J95" s="61"/>
      <c r="K95" s="61"/>
      <c r="L95" s="61"/>
      <c r="M95" s="61"/>
      <c r="N95" s="61"/>
      <c r="O95" s="4"/>
      <c r="P95" s="4"/>
      <c r="Q95" s="4"/>
      <c r="R95" s="4"/>
      <c r="S95" s="4"/>
      <c r="T95" s="4"/>
      <c r="U95" s="4"/>
      <c r="V95" s="4"/>
      <c r="W95" s="4"/>
      <c r="X95" s="4"/>
    </row>
    <row r="96" spans="1:24" ht="12.75" customHeight="1" x14ac:dyDescent="0.25">
      <c r="A96" s="61"/>
      <c r="B96" s="61"/>
      <c r="C96" s="61"/>
      <c r="D96" s="61"/>
      <c r="E96" s="61"/>
      <c r="F96" s="61"/>
      <c r="G96" s="61"/>
      <c r="H96" s="61"/>
      <c r="I96" s="61"/>
      <c r="J96" s="61"/>
      <c r="K96" s="61"/>
      <c r="L96" s="61"/>
      <c r="M96" s="61"/>
      <c r="N96" s="61"/>
      <c r="O96" s="4"/>
      <c r="P96" s="4"/>
      <c r="Q96" s="4"/>
      <c r="R96" s="4"/>
      <c r="S96" s="4"/>
      <c r="T96" s="4"/>
      <c r="U96" s="4"/>
      <c r="V96" s="4"/>
      <c r="W96" s="4"/>
      <c r="X96" s="4"/>
    </row>
    <row r="97" spans="1:24" ht="12.75" customHeight="1" x14ac:dyDescent="0.25">
      <c r="A97" s="61"/>
      <c r="B97" s="61"/>
      <c r="C97" s="61"/>
      <c r="D97" s="61"/>
      <c r="E97" s="61"/>
      <c r="F97" s="61"/>
      <c r="G97" s="61"/>
      <c r="H97" s="61"/>
      <c r="I97" s="61"/>
      <c r="J97" s="61"/>
      <c r="K97" s="61"/>
      <c r="L97" s="61"/>
      <c r="M97" s="61"/>
      <c r="N97" s="61"/>
      <c r="O97" s="4"/>
      <c r="P97" s="4"/>
      <c r="Q97" s="4"/>
      <c r="R97" s="4"/>
      <c r="S97" s="4"/>
      <c r="T97" s="4"/>
      <c r="U97" s="4"/>
      <c r="V97" s="4"/>
      <c r="W97" s="4"/>
      <c r="X97" s="4"/>
    </row>
    <row r="98" spans="1:24" ht="12.75" customHeight="1" x14ac:dyDescent="0.25">
      <c r="A98" s="61"/>
      <c r="B98" s="61"/>
      <c r="C98" s="61"/>
      <c r="D98" s="61"/>
      <c r="E98" s="61"/>
      <c r="F98" s="61"/>
      <c r="G98" s="61"/>
      <c r="H98" s="61"/>
      <c r="I98" s="61"/>
      <c r="J98" s="61"/>
      <c r="K98" s="61"/>
      <c r="L98" s="61"/>
      <c r="M98" s="61"/>
      <c r="N98" s="61"/>
      <c r="O98" s="4"/>
      <c r="P98" s="4"/>
      <c r="Q98" s="4"/>
      <c r="R98" s="4"/>
      <c r="S98" s="4"/>
      <c r="T98" s="4"/>
      <c r="U98" s="4"/>
      <c r="V98" s="4"/>
      <c r="W98" s="4"/>
      <c r="X98" s="4"/>
    </row>
    <row r="99" spans="1:24" ht="12.75" customHeight="1" x14ac:dyDescent="0.25">
      <c r="A99" s="61"/>
      <c r="B99" s="61"/>
      <c r="C99" s="61"/>
      <c r="D99" s="61"/>
      <c r="E99" s="61"/>
      <c r="F99" s="61"/>
      <c r="G99" s="61"/>
      <c r="H99" s="61"/>
      <c r="I99" s="61"/>
      <c r="J99" s="61"/>
      <c r="K99" s="61"/>
      <c r="L99" s="61"/>
      <c r="M99" s="61"/>
      <c r="N99" s="61"/>
      <c r="O99" s="4"/>
      <c r="P99" s="4"/>
      <c r="Q99" s="4"/>
      <c r="R99" s="4"/>
      <c r="S99" s="4"/>
      <c r="T99" s="4"/>
      <c r="U99" s="4"/>
      <c r="V99" s="4"/>
      <c r="W99" s="4"/>
      <c r="X99" s="4"/>
    </row>
    <row r="100" spans="1:24" ht="12.75" customHeight="1" x14ac:dyDescent="0.25">
      <c r="A100" s="61"/>
      <c r="B100" s="61"/>
      <c r="C100" s="61"/>
      <c r="D100" s="61"/>
      <c r="E100" s="61"/>
      <c r="F100" s="61"/>
      <c r="G100" s="61"/>
      <c r="H100" s="61"/>
      <c r="I100" s="61"/>
      <c r="J100" s="61"/>
      <c r="K100" s="61"/>
      <c r="L100" s="61"/>
      <c r="M100" s="61"/>
      <c r="N100" s="61"/>
      <c r="O100" s="4"/>
      <c r="P100" s="4"/>
      <c r="Q100" s="4"/>
      <c r="R100" s="4"/>
      <c r="S100" s="4"/>
      <c r="T100" s="4"/>
      <c r="U100" s="4"/>
      <c r="V100" s="4"/>
      <c r="W100" s="4"/>
      <c r="X100" s="4"/>
    </row>
    <row r="101" spans="1:24" ht="12.75" customHeight="1" x14ac:dyDescent="0.25">
      <c r="A101" s="61"/>
      <c r="B101" s="61"/>
      <c r="C101" s="61"/>
      <c r="D101" s="61"/>
      <c r="E101" s="61"/>
      <c r="F101" s="61"/>
      <c r="G101" s="61"/>
      <c r="H101" s="61"/>
      <c r="I101" s="61"/>
      <c r="J101" s="61"/>
      <c r="K101" s="61"/>
      <c r="L101" s="61"/>
      <c r="M101" s="61"/>
      <c r="N101" s="61"/>
      <c r="O101" s="4"/>
      <c r="P101" s="4"/>
      <c r="Q101" s="4"/>
      <c r="R101" s="4"/>
      <c r="S101" s="4"/>
      <c r="T101" s="4"/>
      <c r="U101" s="4"/>
      <c r="V101" s="4"/>
      <c r="W101" s="4"/>
      <c r="X101" s="4"/>
    </row>
    <row r="102" spans="1:24" ht="12.75" customHeight="1" x14ac:dyDescent="0.25">
      <c r="A102" s="61"/>
      <c r="B102" s="61"/>
      <c r="C102" s="61"/>
      <c r="D102" s="61"/>
      <c r="E102" s="61"/>
      <c r="F102" s="61"/>
      <c r="G102" s="61"/>
      <c r="H102" s="61"/>
      <c r="I102" s="61"/>
      <c r="J102" s="61"/>
      <c r="K102" s="61"/>
      <c r="L102" s="61"/>
      <c r="M102" s="61"/>
      <c r="N102" s="61"/>
      <c r="O102" s="4"/>
      <c r="P102" s="4"/>
      <c r="Q102" s="4"/>
      <c r="R102" s="4"/>
      <c r="S102" s="4"/>
      <c r="T102" s="4"/>
      <c r="U102" s="4"/>
      <c r="V102" s="4"/>
      <c r="W102" s="4"/>
      <c r="X102" s="4"/>
    </row>
    <row r="103" spans="1:24" ht="12.75" customHeight="1" x14ac:dyDescent="0.25">
      <c r="A103" s="61"/>
      <c r="B103" s="61"/>
      <c r="C103" s="61"/>
      <c r="D103" s="61"/>
      <c r="E103" s="61"/>
      <c r="F103" s="61"/>
      <c r="G103" s="61"/>
      <c r="H103" s="61"/>
      <c r="I103" s="61"/>
      <c r="J103" s="61"/>
      <c r="K103" s="61"/>
      <c r="L103" s="61"/>
      <c r="M103" s="61"/>
      <c r="N103" s="61"/>
      <c r="O103" s="4"/>
      <c r="P103" s="4"/>
      <c r="Q103" s="4"/>
      <c r="R103" s="4"/>
      <c r="S103" s="4"/>
      <c r="T103" s="4"/>
      <c r="U103" s="4"/>
      <c r="V103" s="4"/>
      <c r="W103" s="4"/>
      <c r="X103" s="4"/>
    </row>
    <row r="104" spans="1:24" ht="12.75" customHeight="1" x14ac:dyDescent="0.25">
      <c r="A104" s="61"/>
      <c r="B104" s="61"/>
      <c r="C104" s="61"/>
      <c r="D104" s="61"/>
      <c r="E104" s="61"/>
      <c r="F104" s="61"/>
      <c r="G104" s="61"/>
      <c r="H104" s="61"/>
      <c r="I104" s="61"/>
      <c r="J104" s="61"/>
      <c r="K104" s="61"/>
      <c r="L104" s="61"/>
      <c r="M104" s="61"/>
      <c r="N104" s="61"/>
      <c r="O104" s="4"/>
      <c r="P104" s="4"/>
      <c r="Q104" s="4"/>
      <c r="R104" s="4"/>
      <c r="S104" s="4"/>
      <c r="T104" s="4"/>
      <c r="U104" s="4"/>
      <c r="V104" s="4"/>
      <c r="W104" s="4"/>
      <c r="X104" s="4"/>
    </row>
    <row r="105" spans="1:24" ht="12.75" customHeight="1" x14ac:dyDescent="0.25">
      <c r="A105" s="61"/>
      <c r="B105" s="61"/>
      <c r="C105" s="61"/>
      <c r="D105" s="61"/>
      <c r="E105" s="61"/>
      <c r="F105" s="61"/>
      <c r="G105" s="61"/>
      <c r="H105" s="61"/>
      <c r="I105" s="61"/>
      <c r="J105" s="61"/>
      <c r="K105" s="61"/>
      <c r="L105" s="61"/>
      <c r="M105" s="61"/>
      <c r="N105" s="61"/>
      <c r="O105" s="4"/>
      <c r="P105" s="4"/>
      <c r="Q105" s="4"/>
      <c r="R105" s="4"/>
      <c r="S105" s="4"/>
      <c r="T105" s="4"/>
      <c r="U105" s="4"/>
      <c r="V105" s="4"/>
      <c r="W105" s="4"/>
      <c r="X105" s="4"/>
    </row>
    <row r="106" spans="1:24" ht="12.75" customHeight="1" x14ac:dyDescent="0.25">
      <c r="A106" s="61"/>
      <c r="B106" s="61"/>
      <c r="C106" s="61"/>
      <c r="D106" s="61"/>
      <c r="E106" s="61"/>
      <c r="F106" s="61"/>
      <c r="G106" s="61"/>
      <c r="H106" s="61"/>
      <c r="I106" s="61"/>
      <c r="J106" s="61"/>
      <c r="K106" s="61"/>
      <c r="L106" s="61"/>
      <c r="M106" s="61"/>
      <c r="N106" s="61"/>
      <c r="O106" s="4"/>
      <c r="P106" s="4"/>
      <c r="Q106" s="4"/>
      <c r="R106" s="4"/>
      <c r="S106" s="4"/>
      <c r="T106" s="4"/>
      <c r="U106" s="4"/>
      <c r="V106" s="4"/>
      <c r="W106" s="4"/>
      <c r="X106" s="4"/>
    </row>
    <row r="107" spans="1:24" ht="12.75" hidden="1" customHeight="1" x14ac:dyDescent="0.25">
      <c r="A107" s="61" t="s">
        <v>213</v>
      </c>
      <c r="B107" s="61"/>
      <c r="C107" s="61"/>
      <c r="D107" s="61"/>
      <c r="E107" s="61"/>
      <c r="F107" s="61"/>
      <c r="G107" s="61"/>
      <c r="H107" s="61"/>
      <c r="I107" s="61"/>
      <c r="J107" s="61"/>
      <c r="K107" s="61"/>
      <c r="L107" s="61"/>
      <c r="M107" s="61"/>
      <c r="N107" s="61"/>
      <c r="O107" s="4"/>
      <c r="P107" s="4"/>
      <c r="Q107" s="4"/>
      <c r="R107" s="4"/>
      <c r="S107" s="4"/>
      <c r="T107" s="4"/>
      <c r="U107" s="4"/>
      <c r="V107" s="4"/>
      <c r="W107" s="4"/>
      <c r="X107" s="4"/>
    </row>
    <row r="108" spans="1:24" ht="12.75" hidden="1" customHeight="1" x14ac:dyDescent="0.25">
      <c r="A108" s="61" t="s">
        <v>219</v>
      </c>
      <c r="B108" s="61"/>
      <c r="C108" s="61"/>
      <c r="D108" s="61"/>
      <c r="E108" s="61"/>
      <c r="F108" s="61"/>
      <c r="G108" s="61"/>
      <c r="H108" s="61"/>
      <c r="I108" s="61"/>
      <c r="J108" s="61"/>
      <c r="K108" s="61"/>
      <c r="L108" s="61"/>
      <c r="M108" s="61"/>
      <c r="N108" s="61"/>
      <c r="O108" s="4"/>
      <c r="P108" s="4"/>
      <c r="Q108" s="4"/>
      <c r="R108" s="4"/>
      <c r="S108" s="4"/>
      <c r="T108" s="4"/>
      <c r="U108" s="4"/>
      <c r="V108" s="4"/>
      <c r="W108" s="4"/>
      <c r="X108" s="4"/>
    </row>
    <row r="109" spans="1:24" ht="12.75" hidden="1" customHeight="1" x14ac:dyDescent="0.25">
      <c r="A109" s="61" t="s">
        <v>281</v>
      </c>
      <c r="B109" s="61"/>
      <c r="C109" s="61"/>
      <c r="D109" s="61"/>
      <c r="E109" s="61"/>
      <c r="F109" s="61"/>
      <c r="G109" s="61"/>
      <c r="H109" s="61"/>
      <c r="I109" s="61"/>
      <c r="J109" s="61"/>
      <c r="K109" s="61"/>
      <c r="L109" s="61"/>
      <c r="M109" s="61"/>
      <c r="N109" s="61"/>
      <c r="O109" s="4"/>
      <c r="P109" s="4"/>
      <c r="Q109" s="4"/>
      <c r="R109" s="4"/>
      <c r="S109" s="4"/>
      <c r="T109" s="4"/>
      <c r="U109" s="4"/>
      <c r="V109" s="4"/>
      <c r="W109" s="4"/>
      <c r="X109" s="4"/>
    </row>
    <row r="110" spans="1:24" ht="12.75" hidden="1" customHeight="1" x14ac:dyDescent="0.25">
      <c r="A110" s="61" t="s">
        <v>224</v>
      </c>
      <c r="B110" s="61"/>
      <c r="C110" s="61"/>
      <c r="D110" s="61"/>
      <c r="E110" s="61"/>
      <c r="F110" s="61"/>
      <c r="G110" s="61"/>
      <c r="H110" s="61"/>
      <c r="I110" s="61"/>
      <c r="J110" s="61"/>
      <c r="K110" s="61"/>
      <c r="L110" s="61"/>
      <c r="M110" s="61"/>
      <c r="N110" s="61"/>
      <c r="O110" s="4"/>
      <c r="P110" s="4"/>
      <c r="Q110" s="4"/>
      <c r="R110" s="4"/>
      <c r="S110" s="4"/>
      <c r="T110" s="4"/>
      <c r="U110" s="4"/>
      <c r="V110" s="4"/>
      <c r="W110" s="4"/>
      <c r="X110" s="4"/>
    </row>
    <row r="111" spans="1:24" ht="12.75" hidden="1" customHeight="1" x14ac:dyDescent="0.25">
      <c r="A111" s="61" t="s">
        <v>282</v>
      </c>
      <c r="B111" s="61"/>
      <c r="C111" s="61"/>
      <c r="D111" s="61"/>
      <c r="E111" s="61"/>
      <c r="F111" s="61"/>
      <c r="G111" s="61"/>
      <c r="H111" s="61"/>
      <c r="I111" s="61"/>
      <c r="J111" s="61"/>
      <c r="K111" s="61"/>
      <c r="L111" s="61"/>
      <c r="M111" s="61"/>
      <c r="N111" s="61"/>
      <c r="O111" s="4"/>
      <c r="P111" s="4"/>
      <c r="Q111" s="4"/>
      <c r="R111" s="4"/>
      <c r="S111" s="4"/>
      <c r="T111" s="4"/>
      <c r="U111" s="4"/>
      <c r="V111" s="4"/>
      <c r="W111" s="4"/>
      <c r="X111" s="4"/>
    </row>
    <row r="112" spans="1:24" ht="12.75" hidden="1" customHeight="1" x14ac:dyDescent="0.25">
      <c r="A112" s="61" t="s">
        <v>283</v>
      </c>
      <c r="B112" s="61"/>
      <c r="C112" s="61"/>
      <c r="D112" s="61"/>
      <c r="E112" s="61"/>
      <c r="F112" s="61"/>
      <c r="G112" s="61"/>
      <c r="H112" s="61"/>
      <c r="I112" s="61"/>
      <c r="J112" s="61"/>
      <c r="K112" s="61"/>
      <c r="L112" s="61"/>
      <c r="M112" s="61"/>
      <c r="N112" s="61"/>
      <c r="O112" s="4"/>
      <c r="P112" s="4"/>
      <c r="Q112" s="4"/>
      <c r="R112" s="4"/>
      <c r="S112" s="4"/>
      <c r="T112" s="4"/>
      <c r="U112" s="4"/>
      <c r="V112" s="4"/>
      <c r="W112" s="4"/>
      <c r="X112" s="4"/>
    </row>
    <row r="113" spans="1:24" ht="12.75" hidden="1" customHeight="1" x14ac:dyDescent="0.25">
      <c r="A113" s="61"/>
      <c r="B113" s="61"/>
      <c r="C113" s="61"/>
      <c r="D113" s="61"/>
      <c r="E113" s="61"/>
      <c r="F113" s="61"/>
      <c r="G113" s="61"/>
      <c r="H113" s="61"/>
      <c r="I113" s="61"/>
      <c r="J113" s="61"/>
      <c r="K113" s="61"/>
      <c r="L113" s="61"/>
      <c r="M113" s="61"/>
      <c r="N113" s="61"/>
      <c r="O113" s="4"/>
      <c r="P113" s="4"/>
      <c r="Q113" s="4"/>
      <c r="R113" s="4"/>
      <c r="S113" s="4"/>
      <c r="T113" s="4"/>
      <c r="U113" s="4"/>
      <c r="V113" s="4"/>
      <c r="W113" s="4"/>
      <c r="X113" s="4"/>
    </row>
    <row r="114" spans="1:24" ht="12.75" hidden="1" customHeight="1" x14ac:dyDescent="0.25">
      <c r="A114" s="61" t="s">
        <v>254</v>
      </c>
      <c r="B114" s="61"/>
      <c r="C114" s="61"/>
      <c r="D114" s="61"/>
      <c r="E114" s="61"/>
      <c r="F114" s="61"/>
      <c r="G114" s="61"/>
      <c r="H114" s="61"/>
      <c r="I114" s="61"/>
      <c r="J114" s="61"/>
      <c r="K114" s="61"/>
      <c r="L114" s="61"/>
      <c r="M114" s="61"/>
      <c r="N114" s="61"/>
      <c r="O114" s="4"/>
      <c r="P114" s="4"/>
      <c r="Q114" s="4"/>
      <c r="R114" s="4"/>
      <c r="S114" s="4"/>
      <c r="T114" s="4"/>
      <c r="U114" s="4"/>
      <c r="V114" s="4"/>
      <c r="W114" s="4"/>
      <c r="X114" s="4"/>
    </row>
    <row r="115" spans="1:24" ht="12.75" hidden="1" customHeight="1" x14ac:dyDescent="0.25">
      <c r="A115" s="61" t="s">
        <v>246</v>
      </c>
      <c r="B115" s="61"/>
      <c r="C115" s="61"/>
      <c r="D115" s="61"/>
      <c r="E115" s="61"/>
      <c r="F115" s="61"/>
      <c r="G115" s="61"/>
      <c r="H115" s="61"/>
      <c r="I115" s="61"/>
      <c r="J115" s="61"/>
      <c r="K115" s="61"/>
      <c r="L115" s="61"/>
      <c r="M115" s="61"/>
      <c r="N115" s="61"/>
      <c r="O115" s="4"/>
      <c r="P115" s="4"/>
      <c r="Q115" s="4"/>
      <c r="R115" s="4"/>
      <c r="S115" s="4"/>
      <c r="T115" s="4"/>
      <c r="U115" s="4"/>
      <c r="V115" s="4"/>
      <c r="W115" s="4"/>
      <c r="X115" s="4"/>
    </row>
    <row r="116" spans="1:24" ht="12.75" hidden="1" customHeight="1" x14ac:dyDescent="0.25">
      <c r="A116" s="61" t="s">
        <v>240</v>
      </c>
      <c r="B116" s="61"/>
      <c r="C116" s="61"/>
      <c r="D116" s="61"/>
      <c r="E116" s="61"/>
      <c r="F116" s="61"/>
      <c r="G116" s="61"/>
      <c r="H116" s="61"/>
      <c r="I116" s="61"/>
      <c r="J116" s="61"/>
      <c r="K116" s="61"/>
      <c r="L116" s="61"/>
      <c r="M116" s="61"/>
      <c r="N116" s="61"/>
      <c r="O116" s="4"/>
      <c r="P116" s="4"/>
      <c r="Q116" s="4"/>
      <c r="R116" s="4"/>
      <c r="S116" s="4"/>
      <c r="T116" s="4"/>
      <c r="U116" s="4"/>
      <c r="V116" s="4"/>
      <c r="W116" s="4"/>
      <c r="X116" s="4"/>
    </row>
    <row r="117" spans="1:24" ht="12.75" hidden="1" customHeight="1" x14ac:dyDescent="0.25">
      <c r="A117" s="61" t="s">
        <v>243</v>
      </c>
      <c r="B117" s="61"/>
      <c r="C117" s="61"/>
      <c r="D117" s="61"/>
      <c r="E117" s="61"/>
      <c r="F117" s="61"/>
      <c r="G117" s="61"/>
      <c r="H117" s="61"/>
      <c r="I117" s="61"/>
      <c r="J117" s="61"/>
      <c r="K117" s="61"/>
      <c r="L117" s="61"/>
      <c r="M117" s="61"/>
      <c r="N117" s="61"/>
      <c r="O117" s="4"/>
      <c r="P117" s="4"/>
      <c r="Q117" s="4"/>
      <c r="R117" s="4"/>
      <c r="S117" s="4"/>
      <c r="T117" s="4"/>
      <c r="U117" s="4"/>
      <c r="V117" s="4"/>
      <c r="W117" s="4"/>
      <c r="X117" s="4"/>
    </row>
    <row r="118" spans="1:24" ht="12.75" hidden="1" customHeight="1" x14ac:dyDescent="0.25">
      <c r="A118" s="61" t="s">
        <v>237</v>
      </c>
      <c r="B118" s="61"/>
      <c r="C118" s="61"/>
      <c r="D118" s="61"/>
      <c r="E118" s="61"/>
      <c r="F118" s="61"/>
      <c r="G118" s="61"/>
      <c r="H118" s="61"/>
      <c r="I118" s="61"/>
      <c r="J118" s="61"/>
      <c r="K118" s="61"/>
      <c r="L118" s="61"/>
      <c r="M118" s="61"/>
      <c r="N118" s="61"/>
      <c r="O118" s="4"/>
      <c r="P118" s="4"/>
      <c r="Q118" s="4"/>
      <c r="R118" s="4"/>
      <c r="S118" s="4"/>
      <c r="T118" s="4"/>
      <c r="U118" s="4"/>
      <c r="V118" s="4"/>
      <c r="W118" s="4"/>
      <c r="X118" s="4"/>
    </row>
    <row r="119" spans="1:24" ht="12.75" hidden="1" customHeight="1" x14ac:dyDescent="0.25">
      <c r="A119" s="61" t="s">
        <v>250</v>
      </c>
      <c r="B119" s="61"/>
      <c r="C119" s="61"/>
      <c r="D119" s="61"/>
      <c r="E119" s="61"/>
      <c r="F119" s="61"/>
      <c r="G119" s="61"/>
      <c r="H119" s="61"/>
      <c r="I119" s="61"/>
      <c r="J119" s="61"/>
      <c r="K119" s="61"/>
      <c r="L119" s="61"/>
      <c r="M119" s="61"/>
      <c r="N119" s="61"/>
      <c r="O119" s="4"/>
      <c r="P119" s="4"/>
      <c r="Q119" s="4"/>
      <c r="R119" s="4"/>
      <c r="S119" s="4"/>
      <c r="T119" s="4"/>
      <c r="U119" s="4"/>
      <c r="V119" s="4"/>
      <c r="W119" s="4"/>
      <c r="X119" s="4"/>
    </row>
    <row r="120" spans="1:24" ht="12.75" hidden="1" customHeight="1" x14ac:dyDescent="0.25">
      <c r="A120" s="61"/>
      <c r="B120" s="61"/>
      <c r="C120" s="61"/>
      <c r="D120" s="61"/>
      <c r="E120" s="61"/>
      <c r="F120" s="61"/>
      <c r="G120" s="61"/>
      <c r="H120" s="61"/>
      <c r="I120" s="61"/>
      <c r="J120" s="61"/>
      <c r="K120" s="61"/>
      <c r="L120" s="61"/>
      <c r="M120" s="61"/>
      <c r="N120" s="61"/>
      <c r="O120" s="4"/>
      <c r="P120" s="4"/>
      <c r="Q120" s="4"/>
      <c r="R120" s="4"/>
      <c r="S120" s="4"/>
      <c r="T120" s="4"/>
      <c r="U120" s="4"/>
      <c r="V120" s="4"/>
      <c r="W120" s="4"/>
      <c r="X120" s="4"/>
    </row>
    <row r="121" spans="1:24" ht="12.75" hidden="1" customHeight="1" x14ac:dyDescent="0.25">
      <c r="A121" s="61" t="s">
        <v>261</v>
      </c>
      <c r="B121" s="61"/>
      <c r="C121" s="61"/>
      <c r="D121" s="61"/>
      <c r="E121" s="61"/>
      <c r="F121" s="61"/>
      <c r="G121" s="61"/>
      <c r="H121" s="61"/>
      <c r="I121" s="61"/>
      <c r="J121" s="61"/>
      <c r="K121" s="61"/>
      <c r="L121" s="61"/>
      <c r="M121" s="61"/>
      <c r="N121" s="61"/>
      <c r="O121" s="4"/>
      <c r="P121" s="4"/>
      <c r="Q121" s="4"/>
      <c r="R121" s="4"/>
      <c r="S121" s="4"/>
      <c r="T121" s="4"/>
      <c r="U121" s="4"/>
      <c r="V121" s="4"/>
      <c r="W121" s="4"/>
      <c r="X121" s="4"/>
    </row>
    <row r="122" spans="1:24" ht="12" hidden="1" customHeight="1" x14ac:dyDescent="0.25">
      <c r="A122" s="61" t="s">
        <v>264</v>
      </c>
      <c r="B122" s="61"/>
      <c r="C122" s="61"/>
      <c r="D122" s="61"/>
      <c r="E122" s="61"/>
      <c r="F122" s="61"/>
      <c r="G122" s="61"/>
      <c r="H122" s="61"/>
      <c r="I122" s="61"/>
      <c r="J122" s="61"/>
      <c r="K122" s="61"/>
      <c r="L122" s="61"/>
      <c r="M122" s="61"/>
      <c r="N122" s="61"/>
      <c r="O122" s="4"/>
      <c r="P122" s="4"/>
      <c r="Q122" s="4"/>
      <c r="R122" s="4"/>
      <c r="S122" s="4"/>
      <c r="T122" s="4"/>
      <c r="U122" s="4"/>
      <c r="V122" s="4"/>
      <c r="W122" s="4"/>
      <c r="X122" s="4"/>
    </row>
    <row r="123" spans="1:24" ht="12.75" hidden="1" customHeight="1" x14ac:dyDescent="0.25">
      <c r="A123" s="61" t="s">
        <v>269</v>
      </c>
      <c r="B123" s="61"/>
      <c r="C123" s="61"/>
      <c r="D123" s="61"/>
      <c r="E123" s="61"/>
      <c r="F123" s="61"/>
      <c r="G123" s="61"/>
      <c r="H123" s="61"/>
      <c r="I123" s="61"/>
      <c r="J123" s="61"/>
      <c r="K123" s="61"/>
      <c r="L123" s="61"/>
      <c r="M123" s="61"/>
      <c r="N123" s="61"/>
      <c r="O123" s="4"/>
      <c r="P123" s="4"/>
      <c r="Q123" s="4"/>
      <c r="R123" s="4"/>
      <c r="S123" s="4"/>
      <c r="T123" s="4"/>
      <c r="U123" s="4"/>
      <c r="V123" s="4"/>
      <c r="W123" s="4"/>
      <c r="X123" s="4"/>
    </row>
    <row r="124" spans="1:24" ht="12.75" hidden="1" customHeight="1" x14ac:dyDescent="0.25">
      <c r="A124" s="61" t="s">
        <v>272</v>
      </c>
      <c r="B124" s="61"/>
      <c r="C124" s="61"/>
      <c r="D124" s="61"/>
      <c r="E124" s="61"/>
      <c r="F124" s="61"/>
      <c r="G124" s="61"/>
      <c r="H124" s="61"/>
      <c r="I124" s="61"/>
      <c r="J124" s="61"/>
      <c r="K124" s="61"/>
      <c r="L124" s="61"/>
      <c r="M124" s="61"/>
      <c r="N124" s="61"/>
      <c r="O124" s="4"/>
      <c r="P124" s="4"/>
      <c r="Q124" s="4"/>
      <c r="R124" s="4"/>
      <c r="S124" s="4"/>
      <c r="T124" s="4"/>
      <c r="U124" s="4"/>
      <c r="V124" s="4"/>
      <c r="W124" s="4"/>
      <c r="X124" s="4"/>
    </row>
    <row r="125" spans="1:24" ht="12.75" hidden="1" customHeight="1" x14ac:dyDescent="0.25">
      <c r="A125" s="61" t="s">
        <v>275</v>
      </c>
      <c r="B125" s="61"/>
      <c r="C125" s="61"/>
      <c r="D125" s="61"/>
      <c r="E125" s="61"/>
      <c r="F125" s="61"/>
      <c r="G125" s="61"/>
      <c r="H125" s="61"/>
      <c r="I125" s="61"/>
      <c r="J125" s="61"/>
      <c r="K125" s="61"/>
      <c r="L125" s="61"/>
      <c r="M125" s="61"/>
      <c r="N125" s="61"/>
      <c r="O125" s="4"/>
      <c r="P125" s="4"/>
      <c r="Q125" s="4"/>
      <c r="R125" s="4"/>
      <c r="S125" s="4"/>
      <c r="T125" s="4"/>
      <c r="U125" s="4"/>
      <c r="V125" s="4"/>
      <c r="W125" s="4"/>
      <c r="X125" s="4"/>
    </row>
    <row r="126" spans="1:24" ht="12.75" hidden="1" customHeight="1" x14ac:dyDescent="0.25">
      <c r="A126" s="61" t="s">
        <v>267</v>
      </c>
      <c r="B126" s="61"/>
      <c r="C126" s="61"/>
      <c r="D126" s="61"/>
      <c r="E126" s="61"/>
      <c r="F126" s="61"/>
      <c r="G126" s="61"/>
      <c r="H126" s="61"/>
      <c r="I126" s="61"/>
      <c r="J126" s="61"/>
      <c r="K126" s="61"/>
      <c r="L126" s="61"/>
      <c r="M126" s="61"/>
      <c r="N126" s="61"/>
      <c r="O126" s="4"/>
      <c r="P126" s="4"/>
      <c r="Q126" s="4"/>
      <c r="R126" s="4"/>
      <c r="S126" s="4"/>
      <c r="T126" s="4"/>
      <c r="U126" s="4"/>
      <c r="V126" s="4"/>
      <c r="W126" s="4"/>
      <c r="X126" s="4"/>
    </row>
    <row r="127" spans="1:24" ht="12.75" hidden="1" customHeight="1" x14ac:dyDescent="0.25">
      <c r="A127" s="61"/>
      <c r="B127" s="61"/>
      <c r="C127" s="61"/>
      <c r="D127" s="61"/>
      <c r="E127" s="61"/>
      <c r="F127" s="61"/>
      <c r="G127" s="61"/>
      <c r="H127" s="61"/>
      <c r="I127" s="61"/>
      <c r="J127" s="61"/>
      <c r="K127" s="61"/>
      <c r="L127" s="61"/>
      <c r="M127" s="61"/>
      <c r="N127" s="61"/>
      <c r="O127" s="4"/>
      <c r="P127" s="4"/>
      <c r="Q127" s="4"/>
      <c r="R127" s="4"/>
      <c r="S127" s="4"/>
      <c r="T127" s="4"/>
      <c r="U127" s="4"/>
      <c r="V127" s="4"/>
      <c r="W127" s="4"/>
      <c r="X127" s="4"/>
    </row>
    <row r="128" spans="1:24" ht="12.75" hidden="1" customHeight="1" x14ac:dyDescent="0.25">
      <c r="A128" s="61" t="s">
        <v>284</v>
      </c>
      <c r="B128" s="61"/>
      <c r="C128" s="61"/>
      <c r="D128" s="61"/>
      <c r="E128" s="61"/>
      <c r="F128" s="61"/>
      <c r="G128" s="61"/>
      <c r="H128" s="61"/>
      <c r="I128" s="61"/>
      <c r="J128" s="61"/>
      <c r="K128" s="61"/>
      <c r="L128" s="61"/>
      <c r="M128" s="61"/>
      <c r="N128" s="61"/>
      <c r="O128" s="4"/>
      <c r="P128" s="4"/>
      <c r="Q128" s="4"/>
      <c r="R128" s="4"/>
      <c r="S128" s="4"/>
      <c r="T128" s="4"/>
      <c r="U128" s="4"/>
      <c r="V128" s="4"/>
      <c r="W128" s="4"/>
      <c r="X128" s="4"/>
    </row>
    <row r="129" spans="1:24" ht="12.75" hidden="1" customHeight="1" x14ac:dyDescent="0.25">
      <c r="A129" s="61" t="s">
        <v>207</v>
      </c>
      <c r="B129" s="61"/>
      <c r="C129" s="61"/>
      <c r="D129" s="61"/>
      <c r="E129" s="61"/>
      <c r="F129" s="61"/>
      <c r="G129" s="61"/>
      <c r="H129" s="61"/>
      <c r="I129" s="61"/>
      <c r="J129" s="61"/>
      <c r="K129" s="61"/>
      <c r="L129" s="61"/>
      <c r="M129" s="61"/>
      <c r="N129" s="61"/>
      <c r="O129" s="4"/>
      <c r="P129" s="4"/>
      <c r="Q129" s="4"/>
      <c r="R129" s="4"/>
      <c r="S129" s="4"/>
      <c r="T129" s="4"/>
      <c r="U129" s="4"/>
      <c r="V129" s="4"/>
      <c r="W129" s="4"/>
      <c r="X129" s="4"/>
    </row>
    <row r="130" spans="1:24" ht="12.75" hidden="1" customHeight="1" x14ac:dyDescent="0.25">
      <c r="A130" s="61" t="s">
        <v>285</v>
      </c>
      <c r="B130" s="61"/>
      <c r="C130" s="61"/>
      <c r="D130" s="61"/>
      <c r="E130" s="61"/>
      <c r="F130" s="61"/>
      <c r="G130" s="61"/>
      <c r="H130" s="61"/>
      <c r="I130" s="61"/>
      <c r="J130" s="61"/>
      <c r="K130" s="61"/>
      <c r="L130" s="61"/>
      <c r="M130" s="61"/>
      <c r="N130" s="61"/>
      <c r="O130" s="4"/>
      <c r="P130" s="4"/>
      <c r="Q130" s="4"/>
      <c r="R130" s="4"/>
      <c r="S130" s="4"/>
      <c r="T130" s="4"/>
      <c r="U130" s="4"/>
      <c r="V130" s="4"/>
      <c r="W130" s="4"/>
      <c r="X130" s="4"/>
    </row>
    <row r="131" spans="1:24" ht="12.75" hidden="1" customHeight="1" x14ac:dyDescent="0.25">
      <c r="A131" s="61" t="s">
        <v>286</v>
      </c>
      <c r="B131" s="61"/>
      <c r="C131" s="61"/>
      <c r="D131" s="61"/>
      <c r="E131" s="61"/>
      <c r="F131" s="61"/>
      <c r="G131" s="61"/>
      <c r="H131" s="61"/>
      <c r="I131" s="61"/>
      <c r="J131" s="61"/>
      <c r="K131" s="61"/>
      <c r="L131" s="61"/>
      <c r="M131" s="61"/>
      <c r="N131" s="61"/>
      <c r="O131" s="4"/>
      <c r="P131" s="4"/>
      <c r="Q131" s="4"/>
      <c r="R131" s="4"/>
      <c r="S131" s="4"/>
      <c r="T131" s="4"/>
      <c r="U131" s="4"/>
      <c r="V131" s="4"/>
      <c r="W131" s="4"/>
      <c r="X131" s="4"/>
    </row>
    <row r="132" spans="1:24" ht="12.75" hidden="1"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row>
    <row r="133" spans="1:24" ht="15.75" hidden="1"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row>
    <row r="134" spans="1:24"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row>
    <row r="135" spans="1:24"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row>
    <row r="136" spans="1:24"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row>
    <row r="137" spans="1:24"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row>
    <row r="138" spans="1:24"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row>
    <row r="139" spans="1:24"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row>
    <row r="140" spans="1:24"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row>
    <row r="141" spans="1:24"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row>
    <row r="142" spans="1:24"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row>
    <row r="143" spans="1:24"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row>
    <row r="144" spans="1:24"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row>
    <row r="145" spans="1:24"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row>
    <row r="146" spans="1:24"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row>
    <row r="147" spans="1:24"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row>
    <row r="148" spans="1:24"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row>
    <row r="149" spans="1:24"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row>
    <row r="150" spans="1:24"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row>
    <row r="151" spans="1:24"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row>
    <row r="152" spans="1:24"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row>
    <row r="153" spans="1:24"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row>
    <row r="154" spans="1:24"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row>
    <row r="155" spans="1:24"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row>
    <row r="156" spans="1:24"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row>
    <row r="157" spans="1:24"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row>
    <row r="158" spans="1:24"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row>
    <row r="159" spans="1:24"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row>
    <row r="160" spans="1:24"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row>
    <row r="161" spans="1:24"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row>
    <row r="162" spans="1:24"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row>
    <row r="163" spans="1:24"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row>
    <row r="164" spans="1:24"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row>
    <row r="165" spans="1:24"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row>
    <row r="166" spans="1:24"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row>
    <row r="167" spans="1:24"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row>
    <row r="168" spans="1:24"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row>
    <row r="169" spans="1:24"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row>
    <row r="170" spans="1:24"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row>
    <row r="171" spans="1:24"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row>
    <row r="172" spans="1:24"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row>
    <row r="173" spans="1:24"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row>
    <row r="174" spans="1:24"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row>
    <row r="175" spans="1:24"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row>
    <row r="176" spans="1:24"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row>
    <row r="177" spans="1:24"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row>
    <row r="178" spans="1:24"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row>
    <row r="179" spans="1:24"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row>
    <row r="180" spans="1:24"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row>
    <row r="181" spans="1:24"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row>
    <row r="182" spans="1:24"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row>
    <row r="183" spans="1:24"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row>
    <row r="184" spans="1:24"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row>
    <row r="185" spans="1:24"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row>
    <row r="186" spans="1:24"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row>
    <row r="187" spans="1:24"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row>
    <row r="188" spans="1:24"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row>
    <row r="189" spans="1:24"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row>
    <row r="190" spans="1:24"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row>
    <row r="191" spans="1:24"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row>
    <row r="192" spans="1:24"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row>
    <row r="193" spans="1:24"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row>
    <row r="194" spans="1:24"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row>
    <row r="195" spans="1:24"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row>
    <row r="196" spans="1:24"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row>
    <row r="197" spans="1:24"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row>
    <row r="198" spans="1:24"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row>
    <row r="199" spans="1:24"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row>
    <row r="200" spans="1:24"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row>
    <row r="201" spans="1:24"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row>
    <row r="202" spans="1:24"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row>
    <row r="203" spans="1:24"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row>
    <row r="204" spans="1:24"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row>
    <row r="205" spans="1:24"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row>
    <row r="206" spans="1:24"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row>
    <row r="207" spans="1:24"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row>
    <row r="208" spans="1:24"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row>
    <row r="209" spans="1:24"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row>
    <row r="210" spans="1:24"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row>
    <row r="211" spans="1:24"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row>
    <row r="212" spans="1:24"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row>
    <row r="213" spans="1:24"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row>
    <row r="214" spans="1:24"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row>
    <row r="215" spans="1:24"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row>
    <row r="216" spans="1:24"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row>
    <row r="217" spans="1:24"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row>
    <row r="218" spans="1:24"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row>
    <row r="219" spans="1:24"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row>
    <row r="220" spans="1:24"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row>
    <row r="221" spans="1:24"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row>
    <row r="222" spans="1:24"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row>
    <row r="223" spans="1:24"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row>
    <row r="224" spans="1:24"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row>
    <row r="225" spans="1:24"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row>
    <row r="226" spans="1:24"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row>
    <row r="227" spans="1:24"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row>
    <row r="228" spans="1:24"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row>
    <row r="229" spans="1:24"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row>
    <row r="230" spans="1:24"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row>
    <row r="231" spans="1:24"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row>
    <row r="232" spans="1:24"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row>
    <row r="233" spans="1:24"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row>
    <row r="234" spans="1:24"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row>
    <row r="235" spans="1:24"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row>
    <row r="236" spans="1:24"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row>
    <row r="237" spans="1:24"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row>
    <row r="238" spans="1:24"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row>
    <row r="239" spans="1:24"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row>
    <row r="240" spans="1:24"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row>
    <row r="241" spans="1:24"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row>
    <row r="242" spans="1:24"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row>
    <row r="243" spans="1:24"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row>
    <row r="244" spans="1:24"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row>
    <row r="245" spans="1:24"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row>
    <row r="246" spans="1:24"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row>
    <row r="247" spans="1:24"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row>
    <row r="248" spans="1:24"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row>
    <row r="249" spans="1:24"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row>
    <row r="250" spans="1:24"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row>
    <row r="251" spans="1:24"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row>
    <row r="252" spans="1:24"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row>
    <row r="253" spans="1:24"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row>
    <row r="254" spans="1:24"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row>
    <row r="255" spans="1:24"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row>
    <row r="256" spans="1:24"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row>
    <row r="257" spans="1:24"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row>
    <row r="258" spans="1:24"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row>
    <row r="259" spans="1:24"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row>
    <row r="260" spans="1:24"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row>
    <row r="261" spans="1:24"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row>
    <row r="262" spans="1:24"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row>
    <row r="263" spans="1:24"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row>
    <row r="264" spans="1:24"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row>
    <row r="265" spans="1:24"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row>
    <row r="266" spans="1:24"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row>
    <row r="267" spans="1:24"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row>
    <row r="268" spans="1:24"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row>
    <row r="269" spans="1:24"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row>
    <row r="270" spans="1:24"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row>
    <row r="271" spans="1:24"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row>
    <row r="272" spans="1:24"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row>
    <row r="273" spans="1:24"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row>
    <row r="274" spans="1:24"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row>
    <row r="275" spans="1:24"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row>
    <row r="276" spans="1:24"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row>
    <row r="277" spans="1:24"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row>
    <row r="278" spans="1:24"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row>
    <row r="279" spans="1:24"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row>
    <row r="280" spans="1:24"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row>
    <row r="281" spans="1:24"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row>
    <row r="282" spans="1:24"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row>
    <row r="283" spans="1:24"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row>
    <row r="284" spans="1:24"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row>
    <row r="285" spans="1:24"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row>
    <row r="286" spans="1:24"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row>
    <row r="287" spans="1:24"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row>
    <row r="288" spans="1:24"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row>
    <row r="289" spans="1:24"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row>
    <row r="290" spans="1:24"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row>
    <row r="291" spans="1:24"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row>
    <row r="292" spans="1:24"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row>
    <row r="293" spans="1:24"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row>
    <row r="294" spans="1:24"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row>
    <row r="295" spans="1:24"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row>
    <row r="296" spans="1:24"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row>
    <row r="297" spans="1:24"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row>
    <row r="298" spans="1:24"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row>
    <row r="299" spans="1:24"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row>
    <row r="300" spans="1:24"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row>
    <row r="301" spans="1:24"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row>
    <row r="302" spans="1:24"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row>
    <row r="303" spans="1:24"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row>
    <row r="304" spans="1:24"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row>
    <row r="305" spans="1:24"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row>
    <row r="306" spans="1:24"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row>
    <row r="307" spans="1:24"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row>
    <row r="308" spans="1:24"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row>
    <row r="309" spans="1:24"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row>
    <row r="310" spans="1:24"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row>
    <row r="311" spans="1:24"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row>
    <row r="312" spans="1:24"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row>
    <row r="313" spans="1:24"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row>
    <row r="314" spans="1:24"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row>
    <row r="315" spans="1:24"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row>
    <row r="316" spans="1:24"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row>
    <row r="317" spans="1:24"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row>
    <row r="318" spans="1:24"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row>
    <row r="319" spans="1:24"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row>
    <row r="320" spans="1:24"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row>
    <row r="321" spans="1:24"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row>
    <row r="322" spans="1:24"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row>
    <row r="323" spans="1:24"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row>
    <row r="324" spans="1:24"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row>
    <row r="325" spans="1:24"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row>
    <row r="326" spans="1:24"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row>
    <row r="327" spans="1:24"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row>
    <row r="328" spans="1:24"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row>
    <row r="329" spans="1:24"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row>
    <row r="330" spans="1:24"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row>
    <row r="331" spans="1:24"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row>
    <row r="332" spans="1:24" ht="15.75" customHeight="1" x14ac:dyDescent="0.25"/>
    <row r="333" spans="1:24" ht="15.75" customHeight="1" x14ac:dyDescent="0.25"/>
    <row r="334" spans="1:24" ht="15.75" customHeight="1" x14ac:dyDescent="0.25"/>
    <row r="335" spans="1:24" ht="15.75" customHeight="1" x14ac:dyDescent="0.25"/>
    <row r="336" spans="1:24"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3">
    <mergeCell ref="A65:B65"/>
    <mergeCell ref="A63:B63"/>
    <mergeCell ref="A64:B64"/>
    <mergeCell ref="A62:B62"/>
    <mergeCell ref="A57:D57"/>
    <mergeCell ref="D58:D59"/>
    <mergeCell ref="C58:C59"/>
    <mergeCell ref="A18:B22"/>
    <mergeCell ref="A66:S66"/>
    <mergeCell ref="A68:S68"/>
    <mergeCell ref="A67:S67"/>
    <mergeCell ref="A13:B13"/>
    <mergeCell ref="A59:B59"/>
    <mergeCell ref="A35:B35"/>
    <mergeCell ref="C34:C35"/>
    <mergeCell ref="D34:D35"/>
    <mergeCell ref="A36:B39"/>
    <mergeCell ref="A61:B61"/>
    <mergeCell ref="A60:B60"/>
    <mergeCell ref="A44:B47"/>
    <mergeCell ref="A40:B43"/>
    <mergeCell ref="A48:B50"/>
    <mergeCell ref="A51:B53"/>
    <mergeCell ref="A58:B58"/>
    <mergeCell ref="A34:B34"/>
    <mergeCell ref="A31:B33"/>
    <mergeCell ref="A23:B27"/>
    <mergeCell ref="A28:B30"/>
    <mergeCell ref="A54:B56"/>
    <mergeCell ref="A3:D3"/>
    <mergeCell ref="A6:D6"/>
    <mergeCell ref="A15:B17"/>
    <mergeCell ref="A2:D2"/>
    <mergeCell ref="A10:C10"/>
    <mergeCell ref="A7:D7"/>
    <mergeCell ref="A4:D4"/>
    <mergeCell ref="A5:D5"/>
    <mergeCell ref="A9:C9"/>
    <mergeCell ref="A8:C8"/>
    <mergeCell ref="A14:B14"/>
    <mergeCell ref="D13:D14"/>
    <mergeCell ref="C13:C14"/>
    <mergeCell ref="A12:D12"/>
  </mergeCells>
  <dataValidations count="5">
    <dataValidation type="list" allowBlank="1" showErrorMessage="1" sqref="A15 A18 A23">
      <formula1>$A$107:$A$112</formula1>
    </dataValidation>
    <dataValidation type="list" allowBlank="1" showErrorMessage="1" sqref="A36 A40 A44 A48 A51 A54">
      <formula1>$A$114:$A$119</formula1>
    </dataValidation>
    <dataValidation type="list" allowBlank="1" showErrorMessage="1" sqref="A60:A64">
      <formula1>$A$65</formula1>
    </dataValidation>
    <dataValidation type="list" allowBlank="1" showErrorMessage="1" sqref="A65">
      <formula1>$A$63:$A$65</formula1>
    </dataValidation>
    <dataValidation type="list" allowBlank="1" showErrorMessage="1" sqref="D10">
      <formula1>$A$128:$A$131</formula1>
    </dataValidation>
  </dataValidations>
  <pageMargins left="0.7" right="0.7" top="0.75" bottom="0.75" header="0" footer="0"/>
  <pageSetup orientation="portrait"/>
  <rowBreaks count="2" manualBreakCount="2">
    <brk id="33" man="1"/>
    <brk id="56" man="1"/>
  </rowBreaks>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B9CA"/>
  </sheetPr>
  <dimension ref="A1:Z1000"/>
  <sheetViews>
    <sheetView showGridLines="0" workbookViewId="0">
      <pane xSplit="3" ySplit="10" topLeftCell="D11" activePane="bottomRight" state="frozen"/>
      <selection pane="topRight" activeCell="D1" sqref="D1"/>
      <selection pane="bottomLeft" activeCell="A11" sqref="A11"/>
      <selection pane="bottomRight" activeCell="D11" sqref="D11"/>
    </sheetView>
  </sheetViews>
  <sheetFormatPr baseColWidth="10" defaultColWidth="14.42578125" defaultRowHeight="15" customHeight="1" x14ac:dyDescent="0.25"/>
  <cols>
    <col min="1" max="1" width="2.7109375" customWidth="1"/>
    <col min="2" max="2" width="6.7109375" customWidth="1"/>
    <col min="3" max="3" width="15" customWidth="1"/>
    <col min="4" max="4" width="41.85546875" customWidth="1"/>
    <col min="5" max="5" width="54.85546875" customWidth="1"/>
    <col min="6" max="6" width="57" customWidth="1"/>
    <col min="7" max="7" width="62.5703125" customWidth="1"/>
    <col min="8" max="8" width="47.28515625" hidden="1" customWidth="1"/>
    <col min="9" max="9" width="62.5703125" hidden="1" customWidth="1"/>
    <col min="10" max="10" width="98.140625" customWidth="1"/>
  </cols>
  <sheetData>
    <row r="1" spans="1:26" ht="15.75" customHeight="1" x14ac:dyDescent="0.25">
      <c r="A1" s="4"/>
      <c r="B1" s="4"/>
      <c r="C1" s="95"/>
      <c r="D1" s="96"/>
      <c r="E1" s="4"/>
      <c r="F1" s="96" t="s">
        <v>288</v>
      </c>
      <c r="G1" s="96"/>
      <c r="H1" s="96"/>
      <c r="I1" s="96"/>
      <c r="J1" s="4"/>
      <c r="K1" s="4"/>
      <c r="L1" s="4"/>
      <c r="M1" s="4"/>
      <c r="N1" s="4"/>
      <c r="O1" s="4"/>
      <c r="P1" s="4"/>
      <c r="Q1" s="4"/>
      <c r="R1" s="4"/>
      <c r="S1" s="4"/>
      <c r="T1" s="4"/>
      <c r="U1" s="4"/>
      <c r="V1" s="4"/>
      <c r="W1" s="4"/>
      <c r="X1" s="4"/>
      <c r="Y1" s="4"/>
      <c r="Z1" s="4"/>
    </row>
    <row r="2" spans="1:26" ht="15.75" customHeight="1" x14ac:dyDescent="0.25">
      <c r="A2" s="4"/>
      <c r="B2" s="4"/>
      <c r="C2" s="95"/>
      <c r="D2" s="96"/>
      <c r="E2" s="4"/>
      <c r="F2" s="96" t="s">
        <v>11</v>
      </c>
      <c r="G2" s="96"/>
      <c r="H2" s="96"/>
      <c r="I2" s="96"/>
      <c r="J2" s="4"/>
      <c r="K2" s="4"/>
      <c r="L2" s="4"/>
      <c r="M2" s="4"/>
      <c r="N2" s="4"/>
      <c r="O2" s="4"/>
      <c r="P2" s="4"/>
      <c r="Q2" s="4"/>
      <c r="R2" s="4"/>
      <c r="S2" s="4"/>
      <c r="T2" s="4"/>
      <c r="U2" s="4"/>
      <c r="V2" s="4"/>
      <c r="W2" s="4"/>
      <c r="X2" s="4"/>
      <c r="Y2" s="4"/>
      <c r="Z2" s="4"/>
    </row>
    <row r="3" spans="1:26" ht="15.75" customHeight="1" x14ac:dyDescent="0.25">
      <c r="A3" s="4"/>
      <c r="B3" s="4"/>
      <c r="C3" s="95"/>
      <c r="D3" s="96"/>
      <c r="E3" s="4"/>
      <c r="F3" s="96" t="s">
        <v>18</v>
      </c>
      <c r="G3" s="96"/>
      <c r="H3" s="96"/>
      <c r="I3" s="96"/>
      <c r="J3" s="4"/>
      <c r="K3" s="4"/>
      <c r="L3" s="4"/>
      <c r="M3" s="4"/>
      <c r="N3" s="4"/>
      <c r="O3" s="4"/>
      <c r="P3" s="4"/>
      <c r="Q3" s="4"/>
      <c r="R3" s="4"/>
      <c r="S3" s="4"/>
      <c r="T3" s="4"/>
      <c r="U3" s="4"/>
      <c r="V3" s="4"/>
      <c r="W3" s="4"/>
      <c r="X3" s="4"/>
      <c r="Y3" s="4"/>
      <c r="Z3" s="4"/>
    </row>
    <row r="4" spans="1:26" ht="15.75" customHeight="1" x14ac:dyDescent="0.25">
      <c r="A4" s="4"/>
      <c r="B4" s="4"/>
      <c r="C4" s="95"/>
      <c r="D4" s="96"/>
      <c r="E4" s="4"/>
      <c r="F4" s="96" t="s">
        <v>289</v>
      </c>
      <c r="G4" s="96"/>
      <c r="H4" s="96"/>
      <c r="I4" s="96"/>
      <c r="J4" s="4"/>
      <c r="K4" s="4"/>
      <c r="L4" s="4"/>
      <c r="M4" s="4"/>
      <c r="N4" s="4"/>
      <c r="O4" s="4"/>
      <c r="P4" s="4"/>
      <c r="Q4" s="4"/>
      <c r="R4" s="4"/>
      <c r="S4" s="4"/>
      <c r="T4" s="4"/>
      <c r="U4" s="4"/>
      <c r="V4" s="4"/>
      <c r="W4" s="4"/>
      <c r="X4" s="4"/>
      <c r="Y4" s="4"/>
      <c r="Z4" s="4"/>
    </row>
    <row r="5" spans="1:26" ht="15" customHeight="1" x14ac:dyDescent="0.25">
      <c r="A5" s="4"/>
      <c r="B5" s="96"/>
      <c r="C5" s="97"/>
      <c r="D5" s="96"/>
      <c r="E5" s="96"/>
      <c r="F5" s="4"/>
      <c r="G5" s="4"/>
      <c r="H5" s="4"/>
      <c r="I5" s="4"/>
      <c r="J5" s="4"/>
      <c r="K5" s="4"/>
      <c r="L5" s="4"/>
      <c r="M5" s="4"/>
      <c r="N5" s="4"/>
      <c r="O5" s="4"/>
      <c r="P5" s="4"/>
      <c r="Q5" s="4"/>
      <c r="R5" s="4"/>
      <c r="S5" s="4"/>
      <c r="T5" s="4"/>
      <c r="U5" s="4"/>
      <c r="V5" s="4"/>
      <c r="W5" s="4"/>
      <c r="X5" s="4"/>
      <c r="Y5" s="4"/>
      <c r="Z5" s="4"/>
    </row>
    <row r="6" spans="1:26" ht="28.5" customHeight="1" x14ac:dyDescent="0.25">
      <c r="A6" s="4"/>
      <c r="B6" s="508" t="s">
        <v>290</v>
      </c>
      <c r="C6" s="448"/>
      <c r="D6" s="448"/>
      <c r="E6" s="448"/>
      <c r="F6" s="448"/>
      <c r="G6" s="448"/>
      <c r="H6" s="448"/>
      <c r="I6" s="448"/>
      <c r="J6" s="448"/>
      <c r="K6" s="4"/>
      <c r="L6" s="4"/>
      <c r="M6" s="4"/>
      <c r="N6" s="4"/>
      <c r="O6" s="4"/>
      <c r="P6" s="4"/>
      <c r="Q6" s="4"/>
      <c r="R6" s="4"/>
      <c r="S6" s="4"/>
      <c r="T6" s="4"/>
      <c r="U6" s="4"/>
      <c r="V6" s="4"/>
      <c r="W6" s="4"/>
      <c r="X6" s="4"/>
      <c r="Y6" s="4"/>
      <c r="Z6" s="4"/>
    </row>
    <row r="7" spans="1:26" ht="4.5" customHeight="1" x14ac:dyDescent="0.25">
      <c r="A7" s="4"/>
      <c r="B7" s="4"/>
      <c r="C7" s="95"/>
      <c r="D7" s="4"/>
      <c r="E7" s="4"/>
      <c r="F7" s="4"/>
      <c r="G7" s="4"/>
      <c r="H7" s="4"/>
      <c r="I7" s="4"/>
      <c r="J7" s="4"/>
      <c r="K7" s="4"/>
      <c r="L7" s="4"/>
      <c r="M7" s="4"/>
      <c r="N7" s="4"/>
      <c r="O7" s="4"/>
      <c r="P7" s="4"/>
      <c r="Q7" s="4"/>
      <c r="R7" s="4"/>
      <c r="S7" s="4"/>
      <c r="T7" s="4"/>
      <c r="U7" s="4"/>
      <c r="V7" s="4"/>
      <c r="W7" s="4"/>
      <c r="X7" s="4"/>
      <c r="Y7" s="4"/>
      <c r="Z7" s="4"/>
    </row>
    <row r="8" spans="1:26" ht="43.5" customHeight="1" x14ac:dyDescent="0.25">
      <c r="A8" s="4"/>
      <c r="B8" s="509" t="s">
        <v>291</v>
      </c>
      <c r="C8" s="510"/>
      <c r="D8" s="510"/>
      <c r="E8" s="510"/>
      <c r="F8" s="510"/>
      <c r="G8" s="510"/>
      <c r="H8" s="510"/>
      <c r="I8" s="510"/>
      <c r="J8" s="511"/>
      <c r="K8" s="4"/>
      <c r="L8" s="4"/>
      <c r="M8" s="4"/>
      <c r="N8" s="4"/>
      <c r="O8" s="4"/>
      <c r="P8" s="4"/>
      <c r="Q8" s="4"/>
      <c r="R8" s="4"/>
      <c r="S8" s="4"/>
      <c r="T8" s="4"/>
      <c r="U8" s="4"/>
      <c r="V8" s="4"/>
      <c r="W8" s="4"/>
      <c r="X8" s="4"/>
      <c r="Y8" s="4"/>
      <c r="Z8" s="4"/>
    </row>
    <row r="9" spans="1:26" ht="23.25" customHeight="1" x14ac:dyDescent="0.25">
      <c r="A9" s="4"/>
      <c r="B9" s="512" t="s">
        <v>292</v>
      </c>
      <c r="C9" s="514" t="s">
        <v>293</v>
      </c>
      <c r="D9" s="516" t="s">
        <v>294</v>
      </c>
      <c r="E9" s="517"/>
      <c r="F9" s="518"/>
      <c r="G9" s="519" t="s">
        <v>295</v>
      </c>
      <c r="H9" s="517"/>
      <c r="I9" s="518"/>
      <c r="J9" s="98" t="s">
        <v>296</v>
      </c>
      <c r="K9" s="4"/>
      <c r="L9" s="4"/>
      <c r="M9" s="4"/>
      <c r="N9" s="4"/>
      <c r="O9" s="4"/>
      <c r="P9" s="4"/>
      <c r="Q9" s="4"/>
      <c r="R9" s="4"/>
      <c r="S9" s="4"/>
      <c r="T9" s="4"/>
      <c r="U9" s="4"/>
      <c r="V9" s="4"/>
      <c r="W9" s="4"/>
      <c r="X9" s="4"/>
      <c r="Y9" s="4"/>
      <c r="Z9" s="4"/>
    </row>
    <row r="10" spans="1:26" ht="22.5" customHeight="1" x14ac:dyDescent="0.25">
      <c r="A10" s="4"/>
      <c r="B10" s="513"/>
      <c r="C10" s="515"/>
      <c r="D10" s="99" t="s">
        <v>297</v>
      </c>
      <c r="E10" s="100" t="s">
        <v>298</v>
      </c>
      <c r="F10" s="101" t="s">
        <v>299</v>
      </c>
      <c r="G10" s="102" t="s">
        <v>300</v>
      </c>
      <c r="H10" s="103" t="s">
        <v>301</v>
      </c>
      <c r="I10" s="104" t="s">
        <v>302</v>
      </c>
      <c r="J10" s="105" t="s">
        <v>303</v>
      </c>
      <c r="K10" s="4"/>
      <c r="L10" s="4"/>
      <c r="M10" s="4"/>
      <c r="N10" s="4"/>
      <c r="O10" s="4"/>
      <c r="P10" s="4"/>
      <c r="Q10" s="4"/>
      <c r="R10" s="4"/>
      <c r="S10" s="4"/>
      <c r="T10" s="4"/>
      <c r="U10" s="4"/>
      <c r="V10" s="4"/>
      <c r="W10" s="4"/>
      <c r="X10" s="4"/>
      <c r="Y10" s="4"/>
      <c r="Z10" s="4"/>
    </row>
    <row r="11" spans="1:26" ht="31.5" customHeight="1" x14ac:dyDescent="0.25">
      <c r="A11" s="4"/>
      <c r="B11" s="107">
        <v>5</v>
      </c>
      <c r="C11" s="109" t="s">
        <v>304</v>
      </c>
      <c r="D11" s="110" t="s">
        <v>305</v>
      </c>
      <c r="E11" s="111" t="s">
        <v>306</v>
      </c>
      <c r="F11" s="112" t="s">
        <v>307</v>
      </c>
      <c r="G11" s="113" t="s">
        <v>308</v>
      </c>
      <c r="H11" s="114" t="s">
        <v>309</v>
      </c>
      <c r="I11" s="115" t="s">
        <v>310</v>
      </c>
      <c r="J11" s="116" t="s">
        <v>312</v>
      </c>
      <c r="K11" s="4"/>
      <c r="L11" s="4"/>
      <c r="M11" s="4"/>
      <c r="N11" s="4"/>
      <c r="O11" s="4"/>
      <c r="P11" s="4"/>
      <c r="Q11" s="4"/>
      <c r="R11" s="4"/>
      <c r="S11" s="4"/>
      <c r="T11" s="4"/>
      <c r="U11" s="4"/>
      <c r="V11" s="4"/>
      <c r="W11" s="4"/>
      <c r="X11" s="4"/>
      <c r="Y11" s="4"/>
      <c r="Z11" s="4"/>
    </row>
    <row r="12" spans="1:26" ht="31.5" customHeight="1" x14ac:dyDescent="0.25">
      <c r="A12" s="4"/>
      <c r="B12" s="117">
        <v>4</v>
      </c>
      <c r="C12" s="118" t="s">
        <v>313</v>
      </c>
      <c r="D12" s="119" t="s">
        <v>314</v>
      </c>
      <c r="E12" s="120" t="s">
        <v>315</v>
      </c>
      <c r="F12" s="121" t="s">
        <v>316</v>
      </c>
      <c r="G12" s="119" t="s">
        <v>317</v>
      </c>
      <c r="H12" s="122" t="s">
        <v>318</v>
      </c>
      <c r="I12" s="123" t="s">
        <v>319</v>
      </c>
      <c r="J12" s="124" t="s">
        <v>321</v>
      </c>
      <c r="K12" s="4"/>
      <c r="L12" s="4"/>
      <c r="M12" s="4"/>
      <c r="N12" s="4"/>
      <c r="O12" s="4"/>
      <c r="P12" s="4"/>
      <c r="Q12" s="4"/>
      <c r="R12" s="4"/>
      <c r="S12" s="4"/>
      <c r="T12" s="4"/>
      <c r="U12" s="4"/>
      <c r="V12" s="4"/>
      <c r="W12" s="4"/>
      <c r="X12" s="4"/>
      <c r="Y12" s="4"/>
      <c r="Z12" s="4"/>
    </row>
    <row r="13" spans="1:26" ht="31.5" customHeight="1" x14ac:dyDescent="0.25">
      <c r="A13" s="4"/>
      <c r="B13" s="117">
        <v>3</v>
      </c>
      <c r="C13" s="118" t="s">
        <v>322</v>
      </c>
      <c r="D13" s="119" t="s">
        <v>323</v>
      </c>
      <c r="E13" s="120" t="s">
        <v>325</v>
      </c>
      <c r="F13" s="121" t="s">
        <v>326</v>
      </c>
      <c r="G13" s="119" t="s">
        <v>328</v>
      </c>
      <c r="H13" s="122" t="s">
        <v>329</v>
      </c>
      <c r="I13" s="123" t="s">
        <v>330</v>
      </c>
      <c r="J13" s="125" t="s">
        <v>331</v>
      </c>
      <c r="K13" s="4"/>
      <c r="L13" s="4"/>
      <c r="M13" s="4"/>
      <c r="N13" s="4"/>
      <c r="O13" s="4"/>
      <c r="P13" s="4"/>
      <c r="Q13" s="4"/>
      <c r="R13" s="4"/>
      <c r="S13" s="4"/>
      <c r="T13" s="4"/>
      <c r="U13" s="4"/>
      <c r="V13" s="4"/>
      <c r="W13" s="4"/>
      <c r="X13" s="4"/>
      <c r="Y13" s="4"/>
      <c r="Z13" s="4"/>
    </row>
    <row r="14" spans="1:26" ht="31.5" customHeight="1" x14ac:dyDescent="0.25">
      <c r="A14" s="4"/>
      <c r="B14" s="117">
        <v>2</v>
      </c>
      <c r="C14" s="118" t="s">
        <v>332</v>
      </c>
      <c r="D14" s="119" t="s">
        <v>333</v>
      </c>
      <c r="E14" s="120" t="s">
        <v>334</v>
      </c>
      <c r="F14" s="121" t="s">
        <v>335</v>
      </c>
      <c r="G14" s="119" t="s">
        <v>336</v>
      </c>
      <c r="H14" s="122" t="s">
        <v>337</v>
      </c>
      <c r="I14" s="123" t="s">
        <v>338</v>
      </c>
      <c r="J14" s="125" t="s">
        <v>339</v>
      </c>
      <c r="K14" s="4"/>
      <c r="L14" s="4"/>
      <c r="M14" s="4"/>
      <c r="N14" s="4"/>
      <c r="O14" s="4"/>
      <c r="P14" s="4"/>
      <c r="Q14" s="4"/>
      <c r="R14" s="4"/>
      <c r="S14" s="4"/>
      <c r="T14" s="4"/>
      <c r="U14" s="4"/>
      <c r="V14" s="4"/>
      <c r="W14" s="4"/>
      <c r="X14" s="4"/>
      <c r="Y14" s="4"/>
      <c r="Z14" s="4"/>
    </row>
    <row r="15" spans="1:26" ht="31.5" customHeight="1" x14ac:dyDescent="0.25">
      <c r="A15" s="4"/>
      <c r="B15" s="126">
        <v>1</v>
      </c>
      <c r="C15" s="127" t="s">
        <v>341</v>
      </c>
      <c r="D15" s="128" t="s">
        <v>342</v>
      </c>
      <c r="E15" s="129" t="s">
        <v>343</v>
      </c>
      <c r="F15" s="131" t="s">
        <v>345</v>
      </c>
      <c r="G15" s="132" t="s">
        <v>347</v>
      </c>
      <c r="H15" s="133" t="s">
        <v>348</v>
      </c>
      <c r="I15" s="134" t="s">
        <v>350</v>
      </c>
      <c r="J15" s="136" t="s">
        <v>352</v>
      </c>
      <c r="K15" s="4"/>
      <c r="L15" s="4"/>
      <c r="M15" s="4"/>
      <c r="N15" s="4"/>
      <c r="O15" s="4"/>
      <c r="P15" s="4"/>
      <c r="Q15" s="4"/>
      <c r="R15" s="4"/>
      <c r="S15" s="4"/>
      <c r="T15" s="4"/>
      <c r="U15" s="4"/>
      <c r="V15" s="4"/>
      <c r="W15" s="4"/>
      <c r="X15" s="4"/>
      <c r="Y15" s="4"/>
      <c r="Z15" s="4"/>
    </row>
    <row r="16" spans="1:26" ht="15" customHeight="1" x14ac:dyDescent="0.25">
      <c r="A16" s="4"/>
      <c r="B16" s="505" t="s">
        <v>355</v>
      </c>
      <c r="C16" s="506"/>
      <c r="D16" s="506"/>
      <c r="E16" s="506"/>
      <c r="F16" s="506"/>
      <c r="G16" s="506"/>
      <c r="H16" s="506"/>
      <c r="I16" s="506"/>
      <c r="J16" s="507"/>
      <c r="K16" s="4"/>
      <c r="L16" s="4"/>
      <c r="M16" s="4"/>
      <c r="N16" s="4"/>
      <c r="O16" s="4"/>
      <c r="P16" s="4"/>
      <c r="Q16" s="4"/>
      <c r="R16" s="4"/>
      <c r="S16" s="4"/>
      <c r="T16" s="4"/>
      <c r="U16" s="4"/>
      <c r="V16" s="4"/>
      <c r="W16" s="4"/>
      <c r="X16" s="4"/>
      <c r="Y16" s="4"/>
      <c r="Z16" s="4"/>
    </row>
    <row r="17" spans="1:26" ht="21" customHeight="1" x14ac:dyDescent="0.25">
      <c r="A17" s="4"/>
      <c r="B17" s="139"/>
      <c r="C17" s="141"/>
      <c r="D17" s="139"/>
      <c r="E17" s="139"/>
      <c r="F17" s="4"/>
      <c r="G17" s="4"/>
      <c r="H17" s="4"/>
      <c r="I17" s="4"/>
      <c r="J17" s="4"/>
      <c r="K17" s="4"/>
      <c r="L17" s="4"/>
      <c r="M17" s="4"/>
      <c r="N17" s="4"/>
      <c r="O17" s="4"/>
      <c r="P17" s="4"/>
      <c r="Q17" s="4"/>
      <c r="R17" s="4"/>
      <c r="S17" s="4"/>
      <c r="T17" s="4"/>
      <c r="U17" s="4"/>
      <c r="V17" s="4"/>
      <c r="W17" s="4"/>
      <c r="X17" s="4"/>
      <c r="Y17" s="4"/>
      <c r="Z17" s="4"/>
    </row>
    <row r="18" spans="1:26" ht="27" hidden="1" customHeight="1" x14ac:dyDescent="0.25">
      <c r="A18" s="4"/>
      <c r="B18" s="142" t="s">
        <v>358</v>
      </c>
      <c r="C18" s="143"/>
      <c r="D18" s="144"/>
      <c r="E18" s="4"/>
      <c r="F18" s="4"/>
      <c r="G18" s="4"/>
      <c r="H18" s="4"/>
      <c r="I18" s="4"/>
      <c r="J18" s="4"/>
      <c r="K18" s="4"/>
      <c r="L18" s="4"/>
      <c r="M18" s="4"/>
      <c r="N18" s="4"/>
      <c r="O18" s="4"/>
      <c r="P18" s="4"/>
      <c r="Q18" s="4"/>
      <c r="R18" s="4"/>
      <c r="S18" s="4"/>
      <c r="T18" s="4"/>
      <c r="U18" s="4"/>
      <c r="V18" s="4"/>
      <c r="W18" s="4"/>
      <c r="X18" s="4"/>
      <c r="Y18" s="4"/>
      <c r="Z18" s="4"/>
    </row>
    <row r="19" spans="1:26" ht="15" hidden="1" customHeight="1" x14ac:dyDescent="0.25">
      <c r="A19" s="4"/>
      <c r="B19" s="146" t="s">
        <v>361</v>
      </c>
      <c r="C19" s="147" t="s">
        <v>362</v>
      </c>
      <c r="D19" s="148"/>
      <c r="E19" s="4"/>
      <c r="F19" s="4"/>
      <c r="G19" s="4"/>
      <c r="H19" s="4"/>
      <c r="I19" s="4"/>
      <c r="J19" s="4"/>
      <c r="K19" s="4"/>
      <c r="L19" s="4"/>
      <c r="M19" s="4"/>
      <c r="N19" s="4"/>
      <c r="O19" s="4"/>
      <c r="P19" s="4"/>
      <c r="Q19" s="4"/>
      <c r="R19" s="4"/>
      <c r="S19" s="4"/>
      <c r="T19" s="4"/>
      <c r="U19" s="4"/>
      <c r="V19" s="4"/>
      <c r="W19" s="4"/>
      <c r="X19" s="4"/>
      <c r="Y19" s="4"/>
      <c r="Z19" s="4"/>
    </row>
    <row r="20" spans="1:26" ht="15" hidden="1" customHeight="1" x14ac:dyDescent="0.25">
      <c r="A20" s="4"/>
      <c r="B20" s="146" t="s">
        <v>313</v>
      </c>
      <c r="C20" s="150">
        <v>0.21</v>
      </c>
      <c r="D20" s="148" t="e">
        <f t="shared" ref="D20:D23" si="0">+#REF!-C20</f>
        <v>#REF!</v>
      </c>
      <c r="E20" s="4"/>
      <c r="F20" s="4"/>
      <c r="G20" s="4"/>
      <c r="H20" s="4"/>
      <c r="I20" s="4"/>
      <c r="J20" s="4"/>
      <c r="K20" s="4"/>
      <c r="L20" s="4"/>
      <c r="M20" s="4"/>
      <c r="N20" s="4"/>
      <c r="O20" s="4"/>
      <c r="P20" s="4"/>
      <c r="Q20" s="4"/>
      <c r="R20" s="4"/>
      <c r="S20" s="4"/>
      <c r="T20" s="4"/>
      <c r="U20" s="4"/>
      <c r="V20" s="4"/>
      <c r="W20" s="4"/>
      <c r="X20" s="4"/>
      <c r="Y20" s="4"/>
      <c r="Z20" s="4"/>
    </row>
    <row r="21" spans="1:26" ht="15" hidden="1" customHeight="1" x14ac:dyDescent="0.25">
      <c r="A21" s="4"/>
      <c r="B21" s="146" t="s">
        <v>365</v>
      </c>
      <c r="C21" s="150">
        <v>0.12</v>
      </c>
      <c r="D21" s="148" t="e">
        <f t="shared" si="0"/>
        <v>#REF!</v>
      </c>
      <c r="E21" s="4"/>
      <c r="F21" s="4"/>
      <c r="G21" s="4"/>
      <c r="H21" s="4"/>
      <c r="I21" s="4"/>
      <c r="J21" s="4"/>
      <c r="K21" s="4"/>
      <c r="L21" s="4"/>
      <c r="M21" s="4"/>
      <c r="N21" s="4"/>
      <c r="O21" s="4"/>
      <c r="P21" s="4"/>
      <c r="Q21" s="4"/>
      <c r="R21" s="4"/>
      <c r="S21" s="4"/>
      <c r="T21" s="4"/>
      <c r="U21" s="4"/>
      <c r="V21" s="4"/>
      <c r="W21" s="4"/>
      <c r="X21" s="4"/>
      <c r="Y21" s="4"/>
      <c r="Z21" s="4"/>
    </row>
    <row r="22" spans="1:26" ht="15" hidden="1" customHeight="1" x14ac:dyDescent="0.25">
      <c r="A22" s="4"/>
      <c r="B22" s="146" t="s">
        <v>366</v>
      </c>
      <c r="C22" s="150">
        <v>0.05</v>
      </c>
      <c r="D22" s="148" t="e">
        <f t="shared" si="0"/>
        <v>#REF!</v>
      </c>
      <c r="E22" s="4"/>
      <c r="F22" s="4"/>
      <c r="G22" s="4"/>
      <c r="H22" s="4"/>
      <c r="I22" s="4"/>
      <c r="J22" s="4"/>
      <c r="K22" s="4"/>
      <c r="L22" s="4"/>
      <c r="M22" s="4"/>
      <c r="N22" s="4"/>
      <c r="O22" s="4"/>
      <c r="P22" s="4"/>
      <c r="Q22" s="4"/>
      <c r="R22" s="4"/>
      <c r="S22" s="4"/>
      <c r="T22" s="4"/>
      <c r="U22" s="4"/>
      <c r="V22" s="4"/>
      <c r="W22" s="4"/>
      <c r="X22" s="4"/>
      <c r="Y22" s="4"/>
      <c r="Z22" s="4"/>
    </row>
    <row r="23" spans="1:26" ht="15" hidden="1" customHeight="1" x14ac:dyDescent="0.25">
      <c r="A23" s="4"/>
      <c r="B23" s="146" t="s">
        <v>368</v>
      </c>
      <c r="C23" s="150">
        <v>0</v>
      </c>
      <c r="D23" s="148" t="e">
        <f t="shared" si="0"/>
        <v>#REF!</v>
      </c>
      <c r="E23" s="4"/>
      <c r="F23" s="4"/>
      <c r="G23" s="4"/>
      <c r="H23" s="4"/>
      <c r="I23" s="4"/>
      <c r="J23" s="4"/>
      <c r="K23" s="4"/>
      <c r="L23" s="4"/>
      <c r="M23" s="4"/>
      <c r="N23" s="4"/>
      <c r="O23" s="4"/>
      <c r="P23" s="4"/>
      <c r="Q23" s="4"/>
      <c r="R23" s="4"/>
      <c r="S23" s="4"/>
      <c r="T23" s="4"/>
      <c r="U23" s="4"/>
      <c r="V23" s="4"/>
      <c r="W23" s="4"/>
      <c r="X23" s="4"/>
      <c r="Y23" s="4"/>
      <c r="Z23" s="4"/>
    </row>
    <row r="24" spans="1:26" ht="15" hidden="1" customHeight="1" x14ac:dyDescent="0.25">
      <c r="A24" s="4"/>
      <c r="B24" s="4"/>
      <c r="C24" s="95"/>
      <c r="D24" s="4"/>
      <c r="E24" s="4"/>
      <c r="F24" s="4"/>
      <c r="G24" s="4"/>
      <c r="H24" s="4"/>
      <c r="I24" s="4"/>
      <c r="J24" s="4"/>
      <c r="K24" s="4"/>
      <c r="L24" s="4"/>
      <c r="M24" s="4"/>
      <c r="N24" s="4"/>
      <c r="O24" s="4"/>
      <c r="P24" s="4"/>
      <c r="Q24" s="4"/>
      <c r="R24" s="4"/>
      <c r="S24" s="4"/>
      <c r="T24" s="4"/>
      <c r="U24" s="4"/>
      <c r="V24" s="4"/>
      <c r="W24" s="4"/>
      <c r="X24" s="4"/>
      <c r="Y24" s="4"/>
      <c r="Z24" s="4"/>
    </row>
    <row r="25" spans="1:26" ht="34.5" hidden="1" customHeight="1" x14ac:dyDescent="0.25">
      <c r="A25" s="4"/>
      <c r="B25" s="153" t="s">
        <v>370</v>
      </c>
      <c r="C25" s="154"/>
      <c r="D25" s="155"/>
      <c r="E25" s="4"/>
      <c r="F25" s="4"/>
      <c r="G25" s="4"/>
      <c r="H25" s="4"/>
      <c r="I25" s="4"/>
      <c r="J25" s="4"/>
      <c r="K25" s="4"/>
      <c r="L25" s="4"/>
      <c r="M25" s="4"/>
      <c r="N25" s="4"/>
      <c r="O25" s="4"/>
      <c r="P25" s="4"/>
      <c r="Q25" s="4"/>
      <c r="R25" s="4"/>
      <c r="S25" s="4"/>
      <c r="T25" s="4"/>
      <c r="U25" s="4"/>
      <c r="V25" s="4"/>
      <c r="W25" s="4"/>
      <c r="X25" s="4"/>
      <c r="Y25" s="4"/>
      <c r="Z25" s="4"/>
    </row>
    <row r="26" spans="1:26" ht="15" hidden="1" customHeight="1" x14ac:dyDescent="0.25">
      <c r="A26" s="4"/>
      <c r="B26" s="146" t="s">
        <v>361</v>
      </c>
      <c r="C26" s="147" t="s">
        <v>373</v>
      </c>
      <c r="D26" s="148"/>
      <c r="E26" s="4"/>
      <c r="F26" s="4"/>
      <c r="G26" s="4"/>
      <c r="H26" s="4"/>
      <c r="I26" s="4"/>
      <c r="J26" s="4"/>
      <c r="K26" s="4"/>
      <c r="L26" s="4"/>
      <c r="M26" s="4"/>
      <c r="N26" s="4"/>
      <c r="O26" s="4"/>
      <c r="P26" s="4"/>
      <c r="Q26" s="4"/>
      <c r="R26" s="4"/>
      <c r="S26" s="4"/>
      <c r="T26" s="4"/>
      <c r="U26" s="4"/>
      <c r="V26" s="4"/>
      <c r="W26" s="4"/>
      <c r="X26" s="4"/>
      <c r="Y26" s="4"/>
      <c r="Z26" s="4"/>
    </row>
    <row r="27" spans="1:26" ht="15" hidden="1" customHeight="1" x14ac:dyDescent="0.25">
      <c r="A27" s="4"/>
      <c r="B27" s="146" t="s">
        <v>313</v>
      </c>
      <c r="C27" s="150">
        <v>0.12</v>
      </c>
      <c r="D27" s="148" t="e">
        <f t="shared" ref="D27:D30" si="1">+#REF!-C27</f>
        <v>#REF!</v>
      </c>
      <c r="E27" s="4"/>
      <c r="F27" s="4"/>
      <c r="G27" s="4"/>
      <c r="H27" s="4"/>
      <c r="I27" s="4"/>
      <c r="J27" s="4"/>
      <c r="K27" s="4"/>
      <c r="L27" s="4"/>
      <c r="M27" s="4"/>
      <c r="N27" s="4"/>
      <c r="O27" s="4"/>
      <c r="P27" s="4"/>
      <c r="Q27" s="4"/>
      <c r="R27" s="4"/>
      <c r="S27" s="4"/>
      <c r="T27" s="4"/>
      <c r="U27" s="4"/>
      <c r="V27" s="4"/>
      <c r="W27" s="4"/>
      <c r="X27" s="4"/>
      <c r="Y27" s="4"/>
      <c r="Z27" s="4"/>
    </row>
    <row r="28" spans="1:26" ht="15" hidden="1" customHeight="1" x14ac:dyDescent="0.25">
      <c r="A28" s="4"/>
      <c r="B28" s="146" t="s">
        <v>365</v>
      </c>
      <c r="C28" s="150">
        <v>0.08</v>
      </c>
      <c r="D28" s="148" t="e">
        <f t="shared" si="1"/>
        <v>#REF!</v>
      </c>
      <c r="E28" s="4"/>
      <c r="F28" s="4"/>
      <c r="G28" s="4"/>
      <c r="H28" s="4"/>
      <c r="I28" s="4"/>
      <c r="J28" s="4"/>
      <c r="K28" s="4"/>
      <c r="L28" s="4"/>
      <c r="M28" s="4"/>
      <c r="N28" s="4"/>
      <c r="O28" s="4"/>
      <c r="P28" s="4"/>
      <c r="Q28" s="4"/>
      <c r="R28" s="4"/>
      <c r="S28" s="4"/>
      <c r="T28" s="4"/>
      <c r="U28" s="4"/>
      <c r="V28" s="4"/>
      <c r="W28" s="4"/>
      <c r="X28" s="4"/>
      <c r="Y28" s="4"/>
      <c r="Z28" s="4"/>
    </row>
    <row r="29" spans="1:26" ht="15" hidden="1" customHeight="1" x14ac:dyDescent="0.25">
      <c r="A29" s="4"/>
      <c r="B29" s="146" t="s">
        <v>366</v>
      </c>
      <c r="C29" s="150">
        <v>0.04</v>
      </c>
      <c r="D29" s="148" t="e">
        <f t="shared" si="1"/>
        <v>#REF!</v>
      </c>
      <c r="E29" s="4"/>
      <c r="F29" s="4"/>
      <c r="G29" s="4"/>
      <c r="H29" s="4"/>
      <c r="I29" s="4"/>
      <c r="J29" s="4"/>
      <c r="K29" s="4"/>
      <c r="L29" s="4"/>
      <c r="M29" s="4"/>
      <c r="N29" s="4"/>
      <c r="O29" s="4"/>
      <c r="P29" s="4"/>
      <c r="Q29" s="4"/>
      <c r="R29" s="4"/>
      <c r="S29" s="4"/>
      <c r="T29" s="4"/>
      <c r="U29" s="4"/>
      <c r="V29" s="4"/>
      <c r="W29" s="4"/>
      <c r="X29" s="4"/>
      <c r="Y29" s="4"/>
      <c r="Z29" s="4"/>
    </row>
    <row r="30" spans="1:26" ht="15" hidden="1" customHeight="1" x14ac:dyDescent="0.25">
      <c r="A30" s="4"/>
      <c r="B30" s="146" t="s">
        <v>368</v>
      </c>
      <c r="C30" s="150">
        <v>0</v>
      </c>
      <c r="D30" s="148" t="e">
        <f t="shared" si="1"/>
        <v>#REF!</v>
      </c>
      <c r="E30" s="4"/>
      <c r="F30" s="4"/>
      <c r="G30" s="4"/>
      <c r="H30" s="4"/>
      <c r="I30" s="4"/>
      <c r="J30" s="4"/>
      <c r="K30" s="4"/>
      <c r="L30" s="4"/>
      <c r="M30" s="4"/>
      <c r="N30" s="4"/>
      <c r="O30" s="4"/>
      <c r="P30" s="4"/>
      <c r="Q30" s="4"/>
      <c r="R30" s="4"/>
      <c r="S30" s="4"/>
      <c r="T30" s="4"/>
      <c r="U30" s="4"/>
      <c r="V30" s="4"/>
      <c r="W30" s="4"/>
      <c r="X30" s="4"/>
      <c r="Y30" s="4"/>
      <c r="Z30" s="4"/>
    </row>
    <row r="31" spans="1:26" ht="15" hidden="1" customHeight="1" x14ac:dyDescent="0.25">
      <c r="A31" s="4"/>
      <c r="B31" s="4"/>
      <c r="C31" s="95"/>
      <c r="D31" s="4"/>
      <c r="E31" s="4"/>
      <c r="F31" s="4"/>
      <c r="G31" s="4"/>
      <c r="H31" s="4"/>
      <c r="I31" s="4"/>
      <c r="J31" s="4"/>
      <c r="K31" s="4"/>
      <c r="L31" s="4"/>
      <c r="M31" s="4"/>
      <c r="N31" s="4"/>
      <c r="O31" s="4"/>
      <c r="P31" s="4"/>
      <c r="Q31" s="4"/>
      <c r="R31" s="4"/>
      <c r="S31" s="4"/>
      <c r="T31" s="4"/>
      <c r="U31" s="4"/>
      <c r="V31" s="4"/>
      <c r="W31" s="4"/>
      <c r="X31" s="4"/>
      <c r="Y31" s="4"/>
      <c r="Z31" s="4"/>
    </row>
    <row r="32" spans="1:26" ht="36" hidden="1" customHeight="1" x14ac:dyDescent="0.25">
      <c r="A32" s="4"/>
      <c r="B32" s="153" t="s">
        <v>380</v>
      </c>
      <c r="C32" s="154"/>
      <c r="D32" s="155"/>
      <c r="E32" s="4"/>
      <c r="F32" s="4"/>
      <c r="G32" s="4"/>
      <c r="H32" s="4"/>
      <c r="I32" s="4"/>
      <c r="J32" s="4"/>
      <c r="K32" s="4"/>
      <c r="L32" s="4"/>
      <c r="M32" s="4"/>
      <c r="N32" s="4"/>
      <c r="O32" s="4"/>
      <c r="P32" s="4"/>
      <c r="Q32" s="4"/>
      <c r="R32" s="4"/>
      <c r="S32" s="4"/>
      <c r="T32" s="4"/>
      <c r="U32" s="4"/>
      <c r="V32" s="4"/>
      <c r="W32" s="4"/>
      <c r="X32" s="4"/>
      <c r="Y32" s="4"/>
      <c r="Z32" s="4"/>
    </row>
    <row r="33" spans="1:26" ht="15" hidden="1" customHeight="1" x14ac:dyDescent="0.25">
      <c r="A33" s="4"/>
      <c r="B33" s="146" t="s">
        <v>361</v>
      </c>
      <c r="C33" s="147" t="s">
        <v>383</v>
      </c>
      <c r="D33" s="148"/>
      <c r="E33" s="4"/>
      <c r="F33" s="4"/>
      <c r="G33" s="4"/>
      <c r="H33" s="4"/>
      <c r="I33" s="4"/>
      <c r="J33" s="4"/>
      <c r="K33" s="4"/>
      <c r="L33" s="4"/>
      <c r="M33" s="4"/>
      <c r="N33" s="4"/>
      <c r="O33" s="4"/>
      <c r="P33" s="4"/>
      <c r="Q33" s="4"/>
      <c r="R33" s="4"/>
      <c r="S33" s="4"/>
      <c r="T33" s="4"/>
      <c r="U33" s="4"/>
      <c r="V33" s="4"/>
      <c r="W33" s="4"/>
      <c r="X33" s="4"/>
      <c r="Y33" s="4"/>
      <c r="Z33" s="4"/>
    </row>
    <row r="34" spans="1:26" ht="15" hidden="1" customHeight="1" x14ac:dyDescent="0.25">
      <c r="A34" s="4"/>
      <c r="B34" s="146" t="s">
        <v>313</v>
      </c>
      <c r="C34" s="150">
        <v>7.0000000000000007E-2</v>
      </c>
      <c r="D34" s="148" t="e">
        <f t="shared" ref="D34:D37" si="2">+#REF!-C34</f>
        <v>#REF!</v>
      </c>
      <c r="E34" s="4"/>
      <c r="F34" s="4"/>
      <c r="G34" s="4"/>
      <c r="H34" s="4"/>
      <c r="I34" s="4"/>
      <c r="J34" s="4"/>
      <c r="K34" s="4"/>
      <c r="L34" s="4"/>
      <c r="M34" s="4"/>
      <c r="N34" s="4"/>
      <c r="O34" s="4"/>
      <c r="P34" s="4"/>
      <c r="Q34" s="4"/>
      <c r="R34" s="4"/>
      <c r="S34" s="4"/>
      <c r="T34" s="4"/>
      <c r="U34" s="4"/>
      <c r="V34" s="4"/>
      <c r="W34" s="4"/>
      <c r="X34" s="4"/>
      <c r="Y34" s="4"/>
      <c r="Z34" s="4"/>
    </row>
    <row r="35" spans="1:26" ht="15" hidden="1" customHeight="1" x14ac:dyDescent="0.25">
      <c r="A35" s="4"/>
      <c r="B35" s="146" t="s">
        <v>365</v>
      </c>
      <c r="C35" s="150">
        <v>0.04</v>
      </c>
      <c r="D35" s="148" t="e">
        <f t="shared" si="2"/>
        <v>#REF!</v>
      </c>
      <c r="E35" s="4"/>
      <c r="F35" s="4"/>
      <c r="G35" s="4"/>
      <c r="H35" s="4"/>
      <c r="I35" s="4"/>
      <c r="J35" s="4"/>
      <c r="K35" s="4"/>
      <c r="L35" s="4"/>
      <c r="M35" s="4"/>
      <c r="N35" s="4"/>
      <c r="O35" s="4"/>
      <c r="P35" s="4"/>
      <c r="Q35" s="4"/>
      <c r="R35" s="4"/>
      <c r="S35" s="4"/>
      <c r="T35" s="4"/>
      <c r="U35" s="4"/>
      <c r="V35" s="4"/>
      <c r="W35" s="4"/>
      <c r="X35" s="4"/>
      <c r="Y35" s="4"/>
      <c r="Z35" s="4"/>
    </row>
    <row r="36" spans="1:26" ht="15" hidden="1" customHeight="1" x14ac:dyDescent="0.25">
      <c r="A36" s="4"/>
      <c r="B36" s="146" t="s">
        <v>366</v>
      </c>
      <c r="C36" s="150">
        <v>0.02</v>
      </c>
      <c r="D36" s="148" t="e">
        <f t="shared" si="2"/>
        <v>#REF!</v>
      </c>
      <c r="E36" s="4"/>
      <c r="F36" s="4"/>
      <c r="G36" s="4"/>
      <c r="H36" s="4"/>
      <c r="I36" s="4"/>
      <c r="J36" s="4"/>
      <c r="K36" s="4"/>
      <c r="L36" s="4"/>
      <c r="M36" s="4"/>
      <c r="N36" s="4"/>
      <c r="O36" s="4"/>
      <c r="P36" s="4"/>
      <c r="Q36" s="4"/>
      <c r="R36" s="4"/>
      <c r="S36" s="4"/>
      <c r="T36" s="4"/>
      <c r="U36" s="4"/>
      <c r="V36" s="4"/>
      <c r="W36" s="4"/>
      <c r="X36" s="4"/>
      <c r="Y36" s="4"/>
      <c r="Z36" s="4"/>
    </row>
    <row r="37" spans="1:26" ht="15" hidden="1" customHeight="1" x14ac:dyDescent="0.25">
      <c r="A37" s="4"/>
      <c r="B37" s="146" t="s">
        <v>368</v>
      </c>
      <c r="C37" s="150">
        <v>0</v>
      </c>
      <c r="D37" s="148" t="e">
        <f t="shared" si="2"/>
        <v>#REF!</v>
      </c>
      <c r="E37" s="4"/>
      <c r="F37" s="4"/>
      <c r="G37" s="4"/>
      <c r="H37" s="4"/>
      <c r="I37" s="4"/>
      <c r="J37" s="4"/>
      <c r="K37" s="4"/>
      <c r="L37" s="4"/>
      <c r="M37" s="4"/>
      <c r="N37" s="4"/>
      <c r="O37" s="4"/>
      <c r="P37" s="4"/>
      <c r="Q37" s="4"/>
      <c r="R37" s="4"/>
      <c r="S37" s="4"/>
      <c r="T37" s="4"/>
      <c r="U37" s="4"/>
      <c r="V37" s="4"/>
      <c r="W37" s="4"/>
      <c r="X37" s="4"/>
      <c r="Y37" s="4"/>
      <c r="Z37" s="4"/>
    </row>
    <row r="38" spans="1:26" ht="15" hidden="1" customHeight="1" x14ac:dyDescent="0.25">
      <c r="A38" s="4"/>
      <c r="B38" s="4"/>
      <c r="C38" s="95"/>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5">
      <c r="A39" s="4"/>
      <c r="B39" s="4"/>
      <c r="C39" s="95"/>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5">
      <c r="A40" s="4"/>
      <c r="B40" s="4"/>
      <c r="C40" s="95"/>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5">
      <c r="A41" s="4"/>
      <c r="B41" s="4"/>
      <c r="C41" s="95"/>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5">
      <c r="A42" s="4"/>
      <c r="B42" s="4"/>
      <c r="C42" s="95"/>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5">
      <c r="A43" s="4"/>
      <c r="B43" s="4"/>
      <c r="C43" s="95"/>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5">
      <c r="A44" s="4"/>
      <c r="B44" s="4"/>
      <c r="C44" s="95"/>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5">
      <c r="A45" s="4"/>
      <c r="B45" s="4"/>
      <c r="C45" s="95"/>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5">
      <c r="A46" s="4"/>
      <c r="B46" s="4"/>
      <c r="C46" s="95"/>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5">
      <c r="A47" s="4"/>
      <c r="B47" s="4"/>
      <c r="C47" s="95"/>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5">
      <c r="A48" s="4"/>
      <c r="B48" s="4"/>
      <c r="C48" s="95"/>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5">
      <c r="A49" s="4"/>
      <c r="B49" s="4"/>
      <c r="C49" s="95"/>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5">
      <c r="A50" s="4"/>
      <c r="B50" s="4"/>
      <c r="C50" s="95"/>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5">
      <c r="A51" s="4"/>
      <c r="B51" s="4"/>
      <c r="C51" s="95"/>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5">
      <c r="A52" s="4"/>
      <c r="B52" s="4"/>
      <c r="C52" s="95"/>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5">
      <c r="A53" s="4"/>
      <c r="B53" s="4"/>
      <c r="C53" s="95"/>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5">
      <c r="A54" s="4"/>
      <c r="B54" s="4"/>
      <c r="C54" s="95"/>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5">
      <c r="A55" s="4"/>
      <c r="B55" s="4"/>
      <c r="C55" s="95"/>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5">
      <c r="A56" s="4"/>
      <c r="B56" s="4"/>
      <c r="C56" s="95"/>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5">
      <c r="A57" s="4"/>
      <c r="B57" s="4"/>
      <c r="C57" s="95"/>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5">
      <c r="A58" s="4"/>
      <c r="B58" s="4"/>
      <c r="C58" s="95"/>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5">
      <c r="A59" s="4"/>
      <c r="B59" s="4"/>
      <c r="C59" s="95"/>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5">
      <c r="A60" s="4"/>
      <c r="B60" s="4"/>
      <c r="C60" s="95"/>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5">
      <c r="A61" s="4"/>
      <c r="B61" s="4"/>
      <c r="C61" s="95"/>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5">
      <c r="A62" s="4"/>
      <c r="B62" s="4"/>
      <c r="C62" s="95"/>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5">
      <c r="A63" s="4"/>
      <c r="B63" s="4"/>
      <c r="C63" s="95"/>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95"/>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5">
      <c r="A65" s="4"/>
      <c r="B65" s="4"/>
      <c r="C65" s="95"/>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95"/>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95"/>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5">
      <c r="A68" s="4"/>
      <c r="B68" s="4"/>
      <c r="C68" s="95"/>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5">
      <c r="A69" s="4"/>
      <c r="B69" s="4"/>
      <c r="C69" s="95"/>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5">
      <c r="A70" s="4"/>
      <c r="B70" s="4"/>
      <c r="C70" s="95"/>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5">
      <c r="A71" s="4"/>
      <c r="B71" s="4"/>
      <c r="C71" s="95"/>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5">
      <c r="A72" s="4"/>
      <c r="B72" s="4"/>
      <c r="C72" s="95"/>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5">
      <c r="A73" s="4"/>
      <c r="B73" s="4"/>
      <c r="C73" s="95"/>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5">
      <c r="A74" s="4"/>
      <c r="B74" s="4"/>
      <c r="C74" s="95"/>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c r="C75" s="95"/>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95"/>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5">
      <c r="A77" s="4"/>
      <c r="B77" s="4"/>
      <c r="C77" s="95"/>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95"/>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95"/>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95"/>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95"/>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95"/>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95"/>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95"/>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95"/>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95"/>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95"/>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95"/>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95"/>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95"/>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95"/>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95"/>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95"/>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95"/>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95"/>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95"/>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95"/>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95"/>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95"/>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95"/>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95"/>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95"/>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95"/>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95"/>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95"/>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95"/>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95"/>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95"/>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95"/>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95"/>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95"/>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95"/>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95"/>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95"/>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95"/>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95"/>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95"/>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95"/>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95"/>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95"/>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95"/>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95"/>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95"/>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95"/>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95"/>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95"/>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95"/>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95"/>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95"/>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95"/>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95"/>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95"/>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95"/>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95"/>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95"/>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95"/>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95"/>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95"/>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95"/>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95"/>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95"/>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95"/>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95"/>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95"/>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95"/>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95"/>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95"/>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95"/>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95"/>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95"/>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95"/>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95"/>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95"/>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95"/>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95"/>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95"/>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95"/>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95"/>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95"/>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95"/>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95"/>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95"/>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95"/>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95"/>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95"/>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95"/>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95"/>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95"/>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95"/>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95"/>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95"/>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95"/>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95"/>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95"/>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95"/>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95"/>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95"/>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95"/>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95"/>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95"/>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95"/>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95"/>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95"/>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95"/>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95"/>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95"/>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95"/>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95"/>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95"/>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95"/>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95"/>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95"/>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95"/>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95"/>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95"/>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95"/>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95"/>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95"/>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95"/>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95"/>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95"/>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95"/>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95"/>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95"/>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95"/>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95"/>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95"/>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95"/>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95"/>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95"/>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95"/>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95"/>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95"/>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95"/>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95"/>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95"/>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95"/>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95"/>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95"/>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95"/>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95"/>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95"/>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95"/>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95"/>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95"/>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95"/>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95"/>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95"/>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95"/>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95"/>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95"/>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95"/>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95"/>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95"/>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95"/>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95"/>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95"/>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B16:J16"/>
    <mergeCell ref="B6:J6"/>
    <mergeCell ref="B8:J8"/>
    <mergeCell ref="B9:B10"/>
    <mergeCell ref="C9:C10"/>
    <mergeCell ref="D9:F9"/>
    <mergeCell ref="G9:I9"/>
  </mergeCell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showGridLines="0" workbookViewId="0"/>
  </sheetViews>
  <sheetFormatPr baseColWidth="10" defaultColWidth="14.42578125" defaultRowHeight="15" customHeight="1" x14ac:dyDescent="0.25"/>
  <cols>
    <col min="1" max="1" width="33.140625" customWidth="1"/>
    <col min="2" max="2" width="132.42578125" customWidth="1"/>
    <col min="3" max="3" width="44.28515625" customWidth="1"/>
    <col min="4" max="4" width="37.42578125" customWidth="1"/>
    <col min="5" max="5" width="169.42578125" customWidth="1"/>
    <col min="6" max="15" width="10.85546875" customWidth="1"/>
  </cols>
  <sheetData>
    <row r="1" spans="1:25" ht="12.75" customHeight="1" x14ac:dyDescent="0.25">
      <c r="A1" s="528" t="s">
        <v>288</v>
      </c>
      <c r="B1" s="454"/>
      <c r="C1" s="97"/>
      <c r="D1" s="97"/>
      <c r="E1" s="97"/>
      <c r="F1" s="97"/>
      <c r="G1" s="106"/>
      <c r="H1" s="106"/>
      <c r="I1" s="106"/>
      <c r="J1" s="106"/>
      <c r="K1" s="106"/>
      <c r="L1" s="106"/>
      <c r="M1" s="106"/>
      <c r="N1" s="106"/>
      <c r="O1" s="106"/>
      <c r="P1" s="4"/>
      <c r="Q1" s="4"/>
      <c r="R1" s="4"/>
      <c r="S1" s="4"/>
      <c r="T1" s="4"/>
      <c r="U1" s="4"/>
      <c r="V1" s="4"/>
      <c r="W1" s="4"/>
      <c r="X1" s="4"/>
      <c r="Y1" s="4"/>
    </row>
    <row r="2" spans="1:25" ht="12.75" customHeight="1" x14ac:dyDescent="0.25">
      <c r="A2" s="528" t="s">
        <v>11</v>
      </c>
      <c r="B2" s="454"/>
      <c r="C2" s="97"/>
      <c r="D2" s="108"/>
      <c r="E2" s="108"/>
      <c r="F2" s="108"/>
      <c r="G2" s="106"/>
      <c r="H2" s="106"/>
      <c r="I2" s="106"/>
      <c r="J2" s="106"/>
      <c r="K2" s="106"/>
      <c r="L2" s="106"/>
      <c r="M2" s="106"/>
      <c r="N2" s="106"/>
      <c r="O2" s="106"/>
      <c r="P2" s="4"/>
      <c r="Q2" s="4"/>
      <c r="R2" s="4"/>
      <c r="S2" s="4"/>
      <c r="T2" s="4"/>
      <c r="U2" s="4"/>
      <c r="V2" s="4"/>
      <c r="W2" s="4"/>
      <c r="X2" s="4"/>
      <c r="Y2" s="4"/>
    </row>
    <row r="3" spans="1:25" ht="12.75" customHeight="1" x14ac:dyDescent="0.25">
      <c r="A3" s="528" t="s">
        <v>18</v>
      </c>
      <c r="B3" s="454"/>
      <c r="C3" s="97"/>
      <c r="D3" s="97"/>
      <c r="E3" s="97"/>
      <c r="F3" s="97"/>
      <c r="G3" s="106"/>
      <c r="H3" s="106"/>
      <c r="I3" s="106"/>
      <c r="J3" s="106"/>
      <c r="K3" s="106"/>
      <c r="L3" s="106"/>
      <c r="M3" s="106"/>
      <c r="N3" s="106"/>
      <c r="O3" s="106"/>
      <c r="P3" s="4"/>
      <c r="Q3" s="4"/>
      <c r="R3" s="4"/>
      <c r="S3" s="4"/>
      <c r="T3" s="4"/>
      <c r="U3" s="4"/>
      <c r="V3" s="4"/>
      <c r="W3" s="4"/>
      <c r="X3" s="4"/>
      <c r="Y3" s="4"/>
    </row>
    <row r="4" spans="1:25" ht="12.75" customHeight="1" x14ac:dyDescent="0.25">
      <c r="A4" s="528" t="s">
        <v>311</v>
      </c>
      <c r="B4" s="454"/>
      <c r="C4" s="96"/>
      <c r="D4" s="96"/>
      <c r="E4" s="96"/>
      <c r="F4" s="96"/>
      <c r="G4" s="106"/>
      <c r="H4" s="106"/>
      <c r="I4" s="106"/>
      <c r="J4" s="106"/>
      <c r="K4" s="106"/>
      <c r="L4" s="106"/>
      <c r="M4" s="106"/>
      <c r="N4" s="106"/>
      <c r="O4" s="106"/>
      <c r="P4" s="4"/>
      <c r="Q4" s="4"/>
      <c r="R4" s="4"/>
      <c r="S4" s="4"/>
      <c r="T4" s="4"/>
      <c r="U4" s="4"/>
      <c r="V4" s="4"/>
      <c r="W4" s="4"/>
      <c r="X4" s="4"/>
      <c r="Y4" s="4"/>
    </row>
    <row r="5" spans="1:25" ht="12.75" customHeight="1" x14ac:dyDescent="0.25">
      <c r="A5" s="530"/>
      <c r="B5" s="106"/>
      <c r="C5" s="106"/>
      <c r="D5" s="106"/>
      <c r="E5" s="106"/>
      <c r="F5" s="106"/>
      <c r="G5" s="106"/>
      <c r="H5" s="106"/>
      <c r="I5" s="106"/>
      <c r="J5" s="106"/>
      <c r="K5" s="106"/>
      <c r="L5" s="106"/>
      <c r="M5" s="106"/>
      <c r="N5" s="106"/>
      <c r="O5" s="106"/>
      <c r="P5" s="4"/>
      <c r="Q5" s="4"/>
      <c r="R5" s="4"/>
      <c r="S5" s="4"/>
      <c r="T5" s="4"/>
      <c r="U5" s="4"/>
      <c r="V5" s="4"/>
      <c r="W5" s="4"/>
      <c r="X5" s="4"/>
      <c r="Y5" s="4"/>
    </row>
    <row r="6" spans="1:25" ht="12.75" customHeight="1" x14ac:dyDescent="0.25">
      <c r="A6" s="531"/>
      <c r="B6" s="106"/>
      <c r="C6" s="106"/>
      <c r="D6" s="106"/>
      <c r="E6" s="106"/>
      <c r="F6" s="106"/>
      <c r="G6" s="106"/>
      <c r="H6" s="106"/>
      <c r="I6" s="106"/>
      <c r="J6" s="106"/>
      <c r="K6" s="106"/>
      <c r="L6" s="106"/>
      <c r="M6" s="106"/>
      <c r="N6" s="106"/>
      <c r="O6" s="106"/>
      <c r="P6" s="4"/>
      <c r="Q6" s="4"/>
      <c r="R6" s="4"/>
      <c r="S6" s="4"/>
      <c r="T6" s="4"/>
      <c r="U6" s="4"/>
      <c r="V6" s="4"/>
      <c r="W6" s="4"/>
      <c r="X6" s="4"/>
      <c r="Y6" s="4"/>
    </row>
    <row r="7" spans="1:25" ht="12.75" customHeight="1" x14ac:dyDescent="0.25">
      <c r="A7" s="106"/>
      <c r="B7" s="106"/>
      <c r="C7" s="106"/>
      <c r="D7" s="106"/>
      <c r="E7" s="106"/>
      <c r="F7" s="106"/>
      <c r="G7" s="106"/>
      <c r="H7" s="106"/>
      <c r="I7" s="106"/>
      <c r="J7" s="106"/>
      <c r="K7" s="106"/>
      <c r="L7" s="106"/>
      <c r="M7" s="106"/>
      <c r="N7" s="106"/>
      <c r="O7" s="106"/>
      <c r="P7" s="4"/>
      <c r="Q7" s="4"/>
      <c r="R7" s="4"/>
      <c r="S7" s="4"/>
      <c r="T7" s="4"/>
      <c r="U7" s="4"/>
      <c r="V7" s="4"/>
      <c r="W7" s="4"/>
      <c r="X7" s="4"/>
      <c r="Y7" s="4"/>
    </row>
    <row r="8" spans="1:25" ht="15" customHeight="1" x14ac:dyDescent="0.25">
      <c r="A8" s="525" t="s">
        <v>320</v>
      </c>
      <c r="B8" s="525" t="s">
        <v>324</v>
      </c>
      <c r="C8" s="535" t="s">
        <v>327</v>
      </c>
      <c r="D8" s="507"/>
      <c r="E8" s="536" t="s">
        <v>340</v>
      </c>
      <c r="F8" s="106"/>
      <c r="G8" s="106"/>
      <c r="H8" s="106"/>
      <c r="I8" s="106"/>
      <c r="J8" s="106"/>
      <c r="K8" s="106"/>
      <c r="L8" s="106"/>
      <c r="M8" s="106"/>
      <c r="N8" s="106"/>
      <c r="O8" s="106"/>
      <c r="P8" s="4"/>
      <c r="Q8" s="4"/>
      <c r="R8" s="4"/>
      <c r="S8" s="4"/>
      <c r="T8" s="4"/>
      <c r="U8" s="4"/>
      <c r="V8" s="4"/>
      <c r="W8" s="4"/>
      <c r="X8" s="4"/>
      <c r="Y8" s="4"/>
    </row>
    <row r="9" spans="1:25" ht="15" customHeight="1" x14ac:dyDescent="0.25">
      <c r="A9" s="526"/>
      <c r="B9" s="526"/>
      <c r="C9" s="130" t="s">
        <v>344</v>
      </c>
      <c r="D9" s="130" t="s">
        <v>346</v>
      </c>
      <c r="E9" s="526"/>
      <c r="F9" s="106"/>
      <c r="G9" s="106"/>
      <c r="H9" s="106"/>
      <c r="I9" s="106"/>
      <c r="J9" s="106"/>
      <c r="K9" s="106"/>
      <c r="L9" s="106"/>
      <c r="M9" s="106"/>
      <c r="N9" s="106"/>
      <c r="O9" s="106"/>
      <c r="P9" s="4"/>
      <c r="Q9" s="4"/>
      <c r="R9" s="4"/>
      <c r="S9" s="4"/>
      <c r="T9" s="4"/>
      <c r="U9" s="4"/>
      <c r="V9" s="4"/>
      <c r="W9" s="4"/>
      <c r="X9" s="4"/>
      <c r="Y9" s="4"/>
    </row>
    <row r="10" spans="1:25" ht="119.25" customHeight="1" x14ac:dyDescent="0.25">
      <c r="A10" s="529" t="s">
        <v>349</v>
      </c>
      <c r="B10" s="135" t="s">
        <v>351</v>
      </c>
      <c r="C10" s="527" t="s">
        <v>353</v>
      </c>
      <c r="D10" s="527" t="s">
        <v>354</v>
      </c>
      <c r="E10" s="137" t="s">
        <v>356</v>
      </c>
      <c r="F10" s="106"/>
      <c r="G10" s="106"/>
      <c r="H10" s="106"/>
      <c r="I10" s="106"/>
      <c r="J10" s="106"/>
      <c r="K10" s="106"/>
      <c r="L10" s="106"/>
      <c r="M10" s="106"/>
      <c r="N10" s="106"/>
      <c r="O10" s="106"/>
      <c r="P10" s="4"/>
      <c r="Q10" s="4"/>
      <c r="R10" s="4"/>
      <c r="S10" s="4"/>
      <c r="T10" s="4"/>
      <c r="U10" s="4"/>
      <c r="V10" s="4"/>
      <c r="W10" s="4"/>
      <c r="X10" s="4"/>
      <c r="Y10" s="4"/>
    </row>
    <row r="11" spans="1:25" ht="12.75" customHeight="1" x14ac:dyDescent="0.25">
      <c r="A11" s="462"/>
      <c r="B11" s="138" t="s">
        <v>357</v>
      </c>
      <c r="C11" s="462"/>
      <c r="D11" s="462"/>
      <c r="E11" s="140"/>
      <c r="F11" s="106"/>
      <c r="G11" s="106"/>
      <c r="H11" s="106"/>
      <c r="I11" s="106"/>
      <c r="J11" s="106"/>
      <c r="K11" s="106"/>
      <c r="L11" s="106"/>
      <c r="M11" s="106"/>
      <c r="N11" s="106"/>
      <c r="O11" s="106"/>
      <c r="P11" s="4"/>
      <c r="Q11" s="4"/>
      <c r="R11" s="4"/>
      <c r="S11" s="4"/>
      <c r="T11" s="4"/>
      <c r="U11" s="4"/>
      <c r="V11" s="4"/>
      <c r="W11" s="4"/>
      <c r="X11" s="4"/>
      <c r="Y11" s="4"/>
    </row>
    <row r="12" spans="1:25" ht="12.75" customHeight="1" x14ac:dyDescent="0.25">
      <c r="A12" s="462"/>
      <c r="B12" s="135" t="s">
        <v>359</v>
      </c>
      <c r="C12" s="462"/>
      <c r="D12" s="462"/>
      <c r="E12" s="140"/>
      <c r="F12" s="106"/>
      <c r="G12" s="106"/>
      <c r="H12" s="106"/>
      <c r="I12" s="106"/>
      <c r="J12" s="106"/>
      <c r="K12" s="106"/>
      <c r="L12" s="106"/>
      <c r="M12" s="106"/>
      <c r="N12" s="106"/>
      <c r="O12" s="106"/>
      <c r="P12" s="4"/>
      <c r="Q12" s="4"/>
      <c r="R12" s="4"/>
      <c r="S12" s="4"/>
      <c r="T12" s="4"/>
      <c r="U12" s="4"/>
      <c r="V12" s="4"/>
      <c r="W12" s="4"/>
      <c r="X12" s="4"/>
      <c r="Y12" s="4"/>
    </row>
    <row r="13" spans="1:25" ht="24" customHeight="1" x14ac:dyDescent="0.25">
      <c r="A13" s="462"/>
      <c r="B13" s="145" t="s">
        <v>360</v>
      </c>
      <c r="C13" s="462"/>
      <c r="D13" s="462"/>
      <c r="E13" s="140"/>
      <c r="F13" s="106"/>
      <c r="G13" s="106"/>
      <c r="H13" s="106"/>
      <c r="I13" s="106"/>
      <c r="J13" s="106"/>
      <c r="K13" s="106"/>
      <c r="L13" s="106"/>
      <c r="M13" s="106"/>
      <c r="N13" s="106"/>
      <c r="O13" s="106"/>
      <c r="P13" s="4"/>
      <c r="Q13" s="4"/>
      <c r="R13" s="4"/>
      <c r="S13" s="4"/>
      <c r="T13" s="4"/>
      <c r="U13" s="4"/>
      <c r="V13" s="4"/>
      <c r="W13" s="4"/>
      <c r="X13" s="4"/>
      <c r="Y13" s="4"/>
    </row>
    <row r="14" spans="1:25" ht="12.75" customHeight="1" x14ac:dyDescent="0.25">
      <c r="A14" s="462"/>
      <c r="B14" s="149" t="s">
        <v>363</v>
      </c>
      <c r="C14" s="462"/>
      <c r="D14" s="462"/>
      <c r="E14" s="140"/>
      <c r="F14" s="106"/>
      <c r="G14" s="106"/>
      <c r="H14" s="106"/>
      <c r="I14" s="106"/>
      <c r="J14" s="106"/>
      <c r="K14" s="106"/>
      <c r="L14" s="106"/>
      <c r="M14" s="106"/>
      <c r="N14" s="106"/>
      <c r="O14" s="106"/>
      <c r="P14" s="4"/>
      <c r="Q14" s="4"/>
      <c r="R14" s="4"/>
      <c r="S14" s="4"/>
      <c r="T14" s="4"/>
      <c r="U14" s="4"/>
      <c r="V14" s="4"/>
      <c r="W14" s="4"/>
      <c r="X14" s="4"/>
      <c r="Y14" s="4"/>
    </row>
    <row r="15" spans="1:25" ht="12.75" customHeight="1" x14ac:dyDescent="0.25">
      <c r="A15" s="462"/>
      <c r="B15" s="151" t="s">
        <v>364</v>
      </c>
      <c r="C15" s="462"/>
      <c r="D15" s="462"/>
      <c r="E15" s="140"/>
      <c r="F15" s="106"/>
      <c r="G15" s="106"/>
      <c r="H15" s="106"/>
      <c r="I15" s="106"/>
      <c r="J15" s="106"/>
      <c r="K15" s="106"/>
      <c r="L15" s="106"/>
      <c r="M15" s="106"/>
      <c r="N15" s="106"/>
      <c r="O15" s="106"/>
      <c r="P15" s="4"/>
      <c r="Q15" s="4"/>
      <c r="R15" s="4"/>
      <c r="S15" s="4"/>
      <c r="T15" s="4"/>
      <c r="U15" s="4"/>
      <c r="V15" s="4"/>
      <c r="W15" s="4"/>
      <c r="X15" s="4"/>
      <c r="Y15" s="4"/>
    </row>
    <row r="16" spans="1:25" ht="27" customHeight="1" x14ac:dyDescent="0.25">
      <c r="A16" s="462"/>
      <c r="B16" s="152" t="s">
        <v>367</v>
      </c>
      <c r="C16" s="462"/>
      <c r="D16" s="462"/>
      <c r="E16" s="140"/>
      <c r="F16" s="106"/>
      <c r="G16" s="106"/>
      <c r="H16" s="106"/>
      <c r="I16" s="106"/>
      <c r="J16" s="106"/>
      <c r="K16" s="106"/>
      <c r="L16" s="106"/>
      <c r="M16" s="106"/>
      <c r="N16" s="106"/>
      <c r="O16" s="106"/>
      <c r="P16" s="4"/>
      <c r="Q16" s="4"/>
      <c r="R16" s="4"/>
      <c r="S16" s="4"/>
      <c r="T16" s="4"/>
      <c r="U16" s="4"/>
      <c r="V16" s="4"/>
      <c r="W16" s="4"/>
      <c r="X16" s="4"/>
      <c r="Y16" s="4"/>
    </row>
    <row r="17" spans="1:25" ht="21.75" customHeight="1" x14ac:dyDescent="0.25">
      <c r="A17" s="462"/>
      <c r="B17" s="152" t="s">
        <v>369</v>
      </c>
      <c r="C17" s="462"/>
      <c r="D17" s="462"/>
      <c r="E17" s="140"/>
      <c r="F17" s="106"/>
      <c r="G17" s="106"/>
      <c r="H17" s="106"/>
      <c r="I17" s="106"/>
      <c r="J17" s="106"/>
      <c r="K17" s="106"/>
      <c r="L17" s="106"/>
      <c r="M17" s="106"/>
      <c r="N17" s="106"/>
      <c r="O17" s="106"/>
      <c r="P17" s="4"/>
      <c r="Q17" s="4"/>
      <c r="R17" s="4"/>
      <c r="S17" s="4"/>
      <c r="T17" s="4"/>
      <c r="U17" s="4"/>
      <c r="V17" s="4"/>
      <c r="W17" s="4"/>
      <c r="X17" s="4"/>
      <c r="Y17" s="4"/>
    </row>
    <row r="18" spans="1:25" ht="75" customHeight="1" x14ac:dyDescent="0.25">
      <c r="A18" s="462"/>
      <c r="B18" s="152" t="s">
        <v>371</v>
      </c>
      <c r="C18" s="462"/>
      <c r="D18" s="462"/>
      <c r="E18" s="140"/>
      <c r="F18" s="106"/>
      <c r="G18" s="106"/>
      <c r="H18" s="106"/>
      <c r="I18" s="106"/>
      <c r="J18" s="106"/>
      <c r="K18" s="106"/>
      <c r="L18" s="106"/>
      <c r="M18" s="106"/>
      <c r="N18" s="106"/>
      <c r="O18" s="106"/>
      <c r="P18" s="4"/>
      <c r="Q18" s="4"/>
      <c r="R18" s="4"/>
      <c r="S18" s="4"/>
      <c r="T18" s="4"/>
      <c r="U18" s="4"/>
      <c r="V18" s="4"/>
      <c r="W18" s="4"/>
      <c r="X18" s="4"/>
      <c r="Y18" s="4"/>
    </row>
    <row r="19" spans="1:25" ht="51.75" customHeight="1" x14ac:dyDescent="0.25">
      <c r="A19" s="462"/>
      <c r="B19" s="152" t="s">
        <v>372</v>
      </c>
      <c r="C19" s="462"/>
      <c r="D19" s="462"/>
      <c r="E19" s="156" t="s">
        <v>374</v>
      </c>
      <c r="F19" s="106"/>
      <c r="G19" s="106"/>
      <c r="H19" s="106"/>
      <c r="I19" s="106"/>
      <c r="J19" s="106"/>
      <c r="K19" s="106"/>
      <c r="L19" s="106"/>
      <c r="M19" s="106"/>
      <c r="N19" s="106"/>
      <c r="O19" s="106"/>
      <c r="P19" s="4"/>
      <c r="Q19" s="4"/>
      <c r="R19" s="4"/>
      <c r="S19" s="4"/>
      <c r="T19" s="4"/>
      <c r="U19" s="4"/>
      <c r="V19" s="4"/>
      <c r="W19" s="4"/>
      <c r="X19" s="4"/>
      <c r="Y19" s="4"/>
    </row>
    <row r="20" spans="1:25" ht="12.75" customHeight="1" x14ac:dyDescent="0.25">
      <c r="A20" s="462"/>
      <c r="B20" s="151" t="s">
        <v>375</v>
      </c>
      <c r="C20" s="462"/>
      <c r="D20" s="462"/>
      <c r="E20" s="140"/>
      <c r="F20" s="106"/>
      <c r="G20" s="106"/>
      <c r="H20" s="106"/>
      <c r="I20" s="106"/>
      <c r="J20" s="106"/>
      <c r="K20" s="106"/>
      <c r="L20" s="106"/>
      <c r="M20" s="106"/>
      <c r="N20" s="106"/>
      <c r="O20" s="106"/>
      <c r="P20" s="4"/>
      <c r="Q20" s="4"/>
      <c r="R20" s="4"/>
      <c r="S20" s="4"/>
      <c r="T20" s="4"/>
      <c r="U20" s="4"/>
      <c r="V20" s="4"/>
      <c r="W20" s="4"/>
      <c r="X20" s="4"/>
      <c r="Y20" s="4"/>
    </row>
    <row r="21" spans="1:25" ht="114.75" customHeight="1" x14ac:dyDescent="0.25">
      <c r="A21" s="462"/>
      <c r="B21" s="135" t="s">
        <v>376</v>
      </c>
      <c r="C21" s="463"/>
      <c r="D21" s="463"/>
      <c r="E21" s="157" t="s">
        <v>377</v>
      </c>
      <c r="F21" s="106"/>
      <c r="G21" s="106"/>
      <c r="H21" s="106"/>
      <c r="I21" s="106"/>
      <c r="J21" s="106"/>
      <c r="K21" s="106"/>
      <c r="L21" s="106"/>
      <c r="M21" s="106"/>
      <c r="N21" s="106"/>
      <c r="O21" s="106"/>
      <c r="P21" s="4"/>
      <c r="Q21" s="4"/>
      <c r="R21" s="4"/>
      <c r="S21" s="4"/>
      <c r="T21" s="4"/>
      <c r="U21" s="4"/>
      <c r="V21" s="4"/>
      <c r="W21" s="4"/>
      <c r="X21" s="4"/>
      <c r="Y21" s="4"/>
    </row>
    <row r="22" spans="1:25" ht="99" customHeight="1" x14ac:dyDescent="0.25">
      <c r="A22" s="521" t="s">
        <v>378</v>
      </c>
      <c r="B22" s="158" t="s">
        <v>379</v>
      </c>
      <c r="C22" s="522" t="s">
        <v>381</v>
      </c>
      <c r="D22" s="522" t="s">
        <v>382</v>
      </c>
      <c r="E22" s="522" t="s">
        <v>384</v>
      </c>
      <c r="F22" s="106"/>
      <c r="G22" s="106"/>
      <c r="H22" s="106"/>
      <c r="I22" s="106"/>
      <c r="J22" s="106"/>
      <c r="K22" s="106"/>
      <c r="L22" s="106"/>
      <c r="M22" s="106"/>
      <c r="N22" s="106"/>
      <c r="O22" s="106"/>
      <c r="P22" s="4"/>
      <c r="Q22" s="4"/>
      <c r="R22" s="4"/>
      <c r="S22" s="4"/>
      <c r="T22" s="4"/>
      <c r="U22" s="4"/>
      <c r="V22" s="4"/>
      <c r="W22" s="4"/>
      <c r="X22" s="4"/>
      <c r="Y22" s="4"/>
    </row>
    <row r="23" spans="1:25" ht="12.75" customHeight="1" x14ac:dyDescent="0.25">
      <c r="A23" s="462"/>
      <c r="B23" s="138" t="s">
        <v>357</v>
      </c>
      <c r="C23" s="462"/>
      <c r="D23" s="462"/>
      <c r="E23" s="462"/>
      <c r="F23" s="106"/>
      <c r="G23" s="106"/>
      <c r="H23" s="106"/>
      <c r="I23" s="106"/>
      <c r="J23" s="106"/>
      <c r="K23" s="106"/>
      <c r="L23" s="106"/>
      <c r="M23" s="106"/>
      <c r="N23" s="106"/>
      <c r="O23" s="106"/>
      <c r="P23" s="4"/>
      <c r="Q23" s="4"/>
      <c r="R23" s="4"/>
      <c r="S23" s="4"/>
      <c r="T23" s="4"/>
      <c r="U23" s="4"/>
      <c r="V23" s="4"/>
      <c r="W23" s="4"/>
      <c r="X23" s="4"/>
      <c r="Y23" s="4"/>
    </row>
    <row r="24" spans="1:25" ht="48.75" customHeight="1" x14ac:dyDescent="0.25">
      <c r="A24" s="462"/>
      <c r="B24" s="135" t="s">
        <v>385</v>
      </c>
      <c r="C24" s="462"/>
      <c r="D24" s="462"/>
      <c r="E24" s="462"/>
      <c r="F24" s="106"/>
      <c r="G24" s="106"/>
      <c r="H24" s="106"/>
      <c r="I24" s="106"/>
      <c r="J24" s="106"/>
      <c r="K24" s="106"/>
      <c r="L24" s="106"/>
      <c r="M24" s="106"/>
      <c r="N24" s="106"/>
      <c r="O24" s="106"/>
      <c r="P24" s="4"/>
      <c r="Q24" s="4"/>
      <c r="R24" s="4"/>
      <c r="S24" s="4"/>
      <c r="T24" s="4"/>
      <c r="U24" s="4"/>
      <c r="V24" s="4"/>
      <c r="W24" s="4"/>
      <c r="X24" s="4"/>
      <c r="Y24" s="4"/>
    </row>
    <row r="25" spans="1:25" ht="20.25" customHeight="1" x14ac:dyDescent="0.25">
      <c r="A25" s="462"/>
      <c r="B25" s="145" t="s">
        <v>360</v>
      </c>
      <c r="C25" s="462"/>
      <c r="D25" s="462"/>
      <c r="E25" s="462"/>
      <c r="F25" s="106"/>
      <c r="G25" s="106"/>
      <c r="H25" s="106"/>
      <c r="I25" s="106"/>
      <c r="J25" s="106"/>
      <c r="K25" s="106"/>
      <c r="L25" s="106"/>
      <c r="M25" s="106"/>
      <c r="N25" s="106"/>
      <c r="O25" s="106"/>
      <c r="P25" s="4"/>
      <c r="Q25" s="4"/>
      <c r="R25" s="4"/>
      <c r="S25" s="4"/>
      <c r="T25" s="4"/>
      <c r="U25" s="4"/>
      <c r="V25" s="4"/>
      <c r="W25" s="4"/>
      <c r="X25" s="4"/>
      <c r="Y25" s="4"/>
    </row>
    <row r="26" spans="1:25" ht="124.5" customHeight="1" x14ac:dyDescent="0.25">
      <c r="A26" s="463"/>
      <c r="B26" s="135" t="s">
        <v>386</v>
      </c>
      <c r="C26" s="463"/>
      <c r="D26" s="463"/>
      <c r="E26" s="463"/>
      <c r="F26" s="106"/>
      <c r="G26" s="106"/>
      <c r="H26" s="106"/>
      <c r="I26" s="106"/>
      <c r="J26" s="106"/>
      <c r="K26" s="106"/>
      <c r="L26" s="106"/>
      <c r="M26" s="106"/>
      <c r="N26" s="106"/>
      <c r="O26" s="106"/>
      <c r="P26" s="4"/>
      <c r="Q26" s="4"/>
      <c r="R26" s="4"/>
      <c r="S26" s="4"/>
      <c r="T26" s="4"/>
      <c r="U26" s="4"/>
      <c r="V26" s="4"/>
      <c r="W26" s="4"/>
      <c r="X26" s="4"/>
      <c r="Y26" s="4"/>
    </row>
    <row r="27" spans="1:25" ht="81.75" customHeight="1" x14ac:dyDescent="0.25">
      <c r="A27" s="523" t="s">
        <v>387</v>
      </c>
      <c r="B27" s="135" t="s">
        <v>388</v>
      </c>
      <c r="C27" s="522" t="s">
        <v>389</v>
      </c>
      <c r="D27" s="539" t="s">
        <v>390</v>
      </c>
      <c r="E27" s="159"/>
      <c r="F27" s="106"/>
      <c r="G27" s="106"/>
      <c r="H27" s="106"/>
      <c r="I27" s="106"/>
      <c r="J27" s="106"/>
      <c r="K27" s="106"/>
      <c r="L27" s="106"/>
      <c r="M27" s="106"/>
      <c r="N27" s="106"/>
      <c r="O27" s="106"/>
      <c r="P27" s="4"/>
      <c r="Q27" s="4"/>
      <c r="R27" s="4"/>
      <c r="S27" s="4"/>
      <c r="T27" s="4"/>
      <c r="U27" s="4"/>
      <c r="V27" s="4"/>
      <c r="W27" s="4"/>
      <c r="X27" s="4"/>
      <c r="Y27" s="4"/>
    </row>
    <row r="28" spans="1:25" ht="21" customHeight="1" x14ac:dyDescent="0.25">
      <c r="A28" s="524"/>
      <c r="B28" s="145" t="s">
        <v>357</v>
      </c>
      <c r="C28" s="462"/>
      <c r="D28" s="533"/>
      <c r="E28" s="140"/>
      <c r="F28" s="106"/>
      <c r="G28" s="106"/>
      <c r="H28" s="106"/>
      <c r="I28" s="106"/>
      <c r="J28" s="106"/>
      <c r="K28" s="106"/>
      <c r="L28" s="106"/>
      <c r="M28" s="106"/>
      <c r="N28" s="106"/>
      <c r="O28" s="106"/>
      <c r="P28" s="4"/>
      <c r="Q28" s="4"/>
      <c r="R28" s="4"/>
      <c r="S28" s="4"/>
      <c r="T28" s="4"/>
      <c r="U28" s="4"/>
      <c r="V28" s="4"/>
      <c r="W28" s="4"/>
      <c r="X28" s="4"/>
      <c r="Y28" s="4"/>
    </row>
    <row r="29" spans="1:25" ht="43.5" customHeight="1" x14ac:dyDescent="0.25">
      <c r="A29" s="524"/>
      <c r="B29" s="152" t="s">
        <v>391</v>
      </c>
      <c r="C29" s="462"/>
      <c r="D29" s="533"/>
      <c r="E29" s="160"/>
      <c r="F29" s="106"/>
      <c r="G29" s="106"/>
      <c r="H29" s="106"/>
      <c r="I29" s="106"/>
      <c r="J29" s="106"/>
      <c r="K29" s="106"/>
      <c r="L29" s="106"/>
      <c r="M29" s="106"/>
      <c r="N29" s="106"/>
      <c r="O29" s="106"/>
      <c r="P29" s="4"/>
      <c r="Q29" s="4"/>
      <c r="R29" s="4"/>
      <c r="S29" s="4"/>
      <c r="T29" s="4"/>
      <c r="U29" s="4"/>
      <c r="V29" s="4"/>
      <c r="W29" s="4"/>
      <c r="X29" s="4"/>
      <c r="Y29" s="4"/>
    </row>
    <row r="30" spans="1:25" ht="21" customHeight="1" x14ac:dyDescent="0.25">
      <c r="A30" s="524"/>
      <c r="B30" s="145" t="s">
        <v>360</v>
      </c>
      <c r="C30" s="462"/>
      <c r="D30" s="533"/>
      <c r="E30" s="140"/>
      <c r="F30" s="106"/>
      <c r="G30" s="106"/>
      <c r="H30" s="106"/>
      <c r="I30" s="106"/>
      <c r="J30" s="106"/>
      <c r="K30" s="106"/>
      <c r="L30" s="106"/>
      <c r="M30" s="106"/>
      <c r="N30" s="106"/>
      <c r="O30" s="106"/>
      <c r="P30" s="4"/>
      <c r="Q30" s="4"/>
      <c r="R30" s="4"/>
      <c r="S30" s="4"/>
      <c r="T30" s="4"/>
      <c r="U30" s="4"/>
      <c r="V30" s="4"/>
      <c r="W30" s="4"/>
      <c r="X30" s="4"/>
      <c r="Y30" s="4"/>
    </row>
    <row r="31" spans="1:25" ht="237.75" customHeight="1" x14ac:dyDescent="0.25">
      <c r="A31" s="515"/>
      <c r="B31" s="135" t="s">
        <v>392</v>
      </c>
      <c r="C31" s="463"/>
      <c r="D31" s="513"/>
      <c r="E31" s="161" t="s">
        <v>393</v>
      </c>
      <c r="F31" s="106"/>
      <c r="G31" s="106"/>
      <c r="H31" s="106"/>
      <c r="I31" s="106"/>
      <c r="J31" s="106"/>
      <c r="K31" s="106"/>
      <c r="L31" s="106"/>
      <c r="M31" s="106"/>
      <c r="N31" s="106"/>
      <c r="O31" s="106"/>
      <c r="P31" s="4"/>
      <c r="Q31" s="4"/>
      <c r="R31" s="4"/>
      <c r="S31" s="4"/>
      <c r="T31" s="4"/>
      <c r="U31" s="4"/>
      <c r="V31" s="4"/>
      <c r="W31" s="4"/>
      <c r="X31" s="4"/>
      <c r="Y31" s="4"/>
    </row>
    <row r="32" spans="1:25" ht="43.5" customHeight="1" x14ac:dyDescent="0.25">
      <c r="A32" s="521" t="s">
        <v>394</v>
      </c>
      <c r="B32" s="162" t="s">
        <v>395</v>
      </c>
      <c r="C32" s="522" t="s">
        <v>396</v>
      </c>
      <c r="D32" s="522" t="s">
        <v>397</v>
      </c>
      <c r="E32" s="522" t="s">
        <v>398</v>
      </c>
      <c r="F32" s="106"/>
      <c r="G32" s="106"/>
      <c r="H32" s="106"/>
      <c r="I32" s="106"/>
      <c r="J32" s="106"/>
      <c r="K32" s="106"/>
      <c r="L32" s="106"/>
      <c r="M32" s="106"/>
      <c r="N32" s="106"/>
      <c r="O32" s="106"/>
      <c r="P32" s="4"/>
      <c r="Q32" s="4"/>
      <c r="R32" s="4"/>
      <c r="S32" s="4"/>
      <c r="T32" s="4"/>
      <c r="U32" s="4"/>
      <c r="V32" s="4"/>
      <c r="W32" s="4"/>
      <c r="X32" s="4"/>
      <c r="Y32" s="4"/>
    </row>
    <row r="33" spans="1:25" ht="20.25" customHeight="1" x14ac:dyDescent="0.25">
      <c r="A33" s="462"/>
      <c r="B33" s="145" t="s">
        <v>357</v>
      </c>
      <c r="C33" s="462"/>
      <c r="D33" s="462"/>
      <c r="E33" s="462"/>
      <c r="F33" s="106"/>
      <c r="G33" s="106"/>
      <c r="H33" s="106"/>
      <c r="I33" s="106"/>
      <c r="J33" s="106"/>
      <c r="K33" s="106"/>
      <c r="L33" s="106"/>
      <c r="M33" s="106"/>
      <c r="N33" s="106"/>
      <c r="O33" s="106"/>
      <c r="P33" s="4"/>
      <c r="Q33" s="4"/>
      <c r="R33" s="4"/>
      <c r="S33" s="4"/>
      <c r="T33" s="4"/>
      <c r="U33" s="4"/>
      <c r="V33" s="4"/>
      <c r="W33" s="4"/>
      <c r="X33" s="4"/>
      <c r="Y33" s="4"/>
    </row>
    <row r="34" spans="1:25" ht="70.5" customHeight="1" x14ac:dyDescent="0.25">
      <c r="A34" s="462"/>
      <c r="B34" s="135" t="s">
        <v>399</v>
      </c>
      <c r="C34" s="462"/>
      <c r="D34" s="462"/>
      <c r="E34" s="462"/>
      <c r="F34" s="106"/>
      <c r="G34" s="106"/>
      <c r="H34" s="106"/>
      <c r="I34" s="106"/>
      <c r="J34" s="106"/>
      <c r="K34" s="106"/>
      <c r="L34" s="106"/>
      <c r="M34" s="106"/>
      <c r="N34" s="106"/>
      <c r="O34" s="106"/>
      <c r="P34" s="4"/>
      <c r="Q34" s="4"/>
      <c r="R34" s="4"/>
      <c r="S34" s="4"/>
      <c r="T34" s="4"/>
      <c r="U34" s="4"/>
      <c r="V34" s="4"/>
      <c r="W34" s="4"/>
      <c r="X34" s="4"/>
      <c r="Y34" s="4"/>
    </row>
    <row r="35" spans="1:25" ht="18.75" customHeight="1" x14ac:dyDescent="0.25">
      <c r="A35" s="462"/>
      <c r="B35" s="163" t="s">
        <v>360</v>
      </c>
      <c r="C35" s="462"/>
      <c r="D35" s="462"/>
      <c r="E35" s="462"/>
      <c r="F35" s="106"/>
      <c r="G35" s="106"/>
      <c r="H35" s="106"/>
      <c r="I35" s="106"/>
      <c r="J35" s="106"/>
      <c r="K35" s="106"/>
      <c r="L35" s="106"/>
      <c r="M35" s="106"/>
      <c r="N35" s="106"/>
      <c r="O35" s="106"/>
      <c r="P35" s="4"/>
      <c r="Q35" s="4"/>
      <c r="R35" s="4"/>
      <c r="S35" s="4"/>
      <c r="T35" s="4"/>
      <c r="U35" s="4"/>
      <c r="V35" s="4"/>
      <c r="W35" s="4"/>
      <c r="X35" s="4"/>
      <c r="Y35" s="4"/>
    </row>
    <row r="36" spans="1:25" ht="137.25" customHeight="1" x14ac:dyDescent="0.25">
      <c r="A36" s="463"/>
      <c r="B36" s="164" t="s">
        <v>400</v>
      </c>
      <c r="C36" s="463"/>
      <c r="D36" s="463"/>
      <c r="E36" s="463"/>
      <c r="F36" s="106"/>
      <c r="G36" s="106"/>
      <c r="H36" s="106"/>
      <c r="I36" s="106"/>
      <c r="J36" s="106"/>
      <c r="K36" s="106"/>
      <c r="L36" s="106"/>
      <c r="M36" s="106"/>
      <c r="N36" s="106"/>
      <c r="O36" s="106"/>
      <c r="P36" s="4"/>
      <c r="Q36" s="4"/>
      <c r="R36" s="4"/>
      <c r="S36" s="4"/>
      <c r="T36" s="4"/>
      <c r="U36" s="4"/>
      <c r="V36" s="4"/>
      <c r="W36" s="4"/>
      <c r="X36" s="4"/>
      <c r="Y36" s="4"/>
    </row>
    <row r="37" spans="1:25" ht="81.75" customHeight="1" x14ac:dyDescent="0.25">
      <c r="A37" s="521" t="s">
        <v>401</v>
      </c>
      <c r="B37" s="152" t="s">
        <v>402</v>
      </c>
      <c r="C37" s="522" t="s">
        <v>403</v>
      </c>
      <c r="D37" s="522" t="s">
        <v>404</v>
      </c>
      <c r="E37" s="159"/>
      <c r="F37" s="106"/>
      <c r="G37" s="106"/>
      <c r="H37" s="106"/>
      <c r="I37" s="106"/>
      <c r="J37" s="106"/>
      <c r="K37" s="106"/>
      <c r="L37" s="106"/>
      <c r="M37" s="106"/>
      <c r="N37" s="106"/>
      <c r="O37" s="106"/>
      <c r="P37" s="4"/>
      <c r="Q37" s="4"/>
      <c r="R37" s="4"/>
      <c r="S37" s="4"/>
      <c r="T37" s="4"/>
      <c r="U37" s="4"/>
      <c r="V37" s="4"/>
      <c r="W37" s="4"/>
      <c r="X37" s="4"/>
      <c r="Y37" s="4"/>
    </row>
    <row r="38" spans="1:25" ht="18.75" customHeight="1" x14ac:dyDescent="0.25">
      <c r="A38" s="462"/>
      <c r="B38" s="145" t="s">
        <v>357</v>
      </c>
      <c r="C38" s="462"/>
      <c r="D38" s="462"/>
      <c r="E38" s="140"/>
      <c r="F38" s="106"/>
      <c r="G38" s="106"/>
      <c r="H38" s="106"/>
      <c r="I38" s="106"/>
      <c r="J38" s="106"/>
      <c r="K38" s="106"/>
      <c r="L38" s="106"/>
      <c r="M38" s="106"/>
      <c r="N38" s="106"/>
      <c r="O38" s="106"/>
      <c r="P38" s="4"/>
      <c r="Q38" s="4"/>
      <c r="R38" s="4"/>
      <c r="S38" s="4"/>
      <c r="T38" s="4"/>
      <c r="U38" s="4"/>
      <c r="V38" s="4"/>
      <c r="W38" s="4"/>
      <c r="X38" s="4"/>
      <c r="Y38" s="4"/>
    </row>
    <row r="39" spans="1:25" ht="48.75" customHeight="1" x14ac:dyDescent="0.25">
      <c r="A39" s="462"/>
      <c r="B39" s="135" t="s">
        <v>405</v>
      </c>
      <c r="C39" s="462"/>
      <c r="D39" s="462"/>
      <c r="E39" s="140"/>
      <c r="F39" s="106"/>
      <c r="G39" s="106"/>
      <c r="H39" s="106"/>
      <c r="I39" s="106"/>
      <c r="J39" s="106"/>
      <c r="K39" s="106"/>
      <c r="L39" s="106"/>
      <c r="M39" s="106"/>
      <c r="N39" s="106"/>
      <c r="O39" s="106"/>
      <c r="P39" s="4"/>
      <c r="Q39" s="4"/>
      <c r="R39" s="4"/>
      <c r="S39" s="4"/>
      <c r="T39" s="4"/>
      <c r="U39" s="4"/>
      <c r="V39" s="4"/>
      <c r="W39" s="4"/>
      <c r="X39" s="4"/>
      <c r="Y39" s="4"/>
    </row>
    <row r="40" spans="1:25" ht="21.75" customHeight="1" x14ac:dyDescent="0.25">
      <c r="A40" s="462"/>
      <c r="B40" s="163" t="s">
        <v>360</v>
      </c>
      <c r="C40" s="462"/>
      <c r="D40" s="462"/>
      <c r="E40" s="140"/>
      <c r="F40" s="106"/>
      <c r="G40" s="106"/>
      <c r="H40" s="106"/>
      <c r="I40" s="106"/>
      <c r="J40" s="106"/>
      <c r="K40" s="106"/>
      <c r="L40" s="106"/>
      <c r="M40" s="106"/>
      <c r="N40" s="106"/>
      <c r="O40" s="106"/>
      <c r="P40" s="4"/>
      <c r="Q40" s="4"/>
      <c r="R40" s="4"/>
      <c r="S40" s="4"/>
      <c r="T40" s="4"/>
      <c r="U40" s="4"/>
      <c r="V40" s="4"/>
      <c r="W40" s="4"/>
      <c r="X40" s="4"/>
      <c r="Y40" s="4"/>
    </row>
    <row r="41" spans="1:25" ht="409.5" customHeight="1" x14ac:dyDescent="0.25">
      <c r="A41" s="463"/>
      <c r="B41" s="166" t="s">
        <v>406</v>
      </c>
      <c r="C41" s="463"/>
      <c r="D41" s="463"/>
      <c r="E41" s="167" t="s">
        <v>407</v>
      </c>
      <c r="F41" s="106"/>
      <c r="G41" s="106"/>
      <c r="H41" s="106"/>
      <c r="I41" s="106"/>
      <c r="J41" s="106"/>
      <c r="K41" s="106"/>
      <c r="L41" s="106"/>
      <c r="M41" s="106"/>
      <c r="N41" s="106"/>
      <c r="O41" s="106"/>
      <c r="P41" s="4"/>
      <c r="Q41" s="4"/>
      <c r="R41" s="4"/>
      <c r="S41" s="4"/>
      <c r="T41" s="4"/>
      <c r="U41" s="4"/>
      <c r="V41" s="4"/>
      <c r="W41" s="4"/>
      <c r="X41" s="4"/>
      <c r="Y41" s="4"/>
    </row>
    <row r="42" spans="1:25" ht="140.25" customHeight="1" x14ac:dyDescent="0.25">
      <c r="A42" s="520" t="s">
        <v>409</v>
      </c>
      <c r="B42" s="162" t="s">
        <v>410</v>
      </c>
      <c r="C42" s="522" t="s">
        <v>411</v>
      </c>
      <c r="D42" s="522" t="s">
        <v>412</v>
      </c>
      <c r="E42" s="537" t="s">
        <v>414</v>
      </c>
      <c r="F42" s="106"/>
      <c r="G42" s="106"/>
      <c r="H42" s="106"/>
      <c r="I42" s="106"/>
      <c r="J42" s="106"/>
      <c r="K42" s="106"/>
      <c r="L42" s="106"/>
      <c r="M42" s="106"/>
      <c r="N42" s="106"/>
      <c r="O42" s="106"/>
      <c r="P42" s="4"/>
      <c r="Q42" s="4"/>
      <c r="R42" s="4"/>
      <c r="S42" s="4"/>
      <c r="T42" s="4"/>
      <c r="U42" s="4"/>
      <c r="V42" s="4"/>
      <c r="W42" s="4"/>
      <c r="X42" s="4"/>
      <c r="Y42" s="4"/>
    </row>
    <row r="43" spans="1:25" ht="24.75" customHeight="1" x14ac:dyDescent="0.25">
      <c r="A43" s="462"/>
      <c r="B43" s="145" t="s">
        <v>357</v>
      </c>
      <c r="C43" s="462"/>
      <c r="D43" s="462"/>
      <c r="E43" s="462"/>
      <c r="F43" s="106"/>
      <c r="G43" s="106"/>
      <c r="H43" s="106"/>
      <c r="I43" s="106"/>
      <c r="J43" s="106"/>
      <c r="K43" s="106"/>
      <c r="L43" s="106"/>
      <c r="M43" s="106"/>
      <c r="N43" s="106"/>
      <c r="O43" s="106"/>
      <c r="P43" s="4"/>
      <c r="Q43" s="4"/>
      <c r="R43" s="4"/>
      <c r="S43" s="4"/>
      <c r="T43" s="4"/>
      <c r="U43" s="4"/>
      <c r="V43" s="4"/>
      <c r="W43" s="4"/>
      <c r="X43" s="4"/>
      <c r="Y43" s="4"/>
    </row>
    <row r="44" spans="1:25" ht="74.25" customHeight="1" x14ac:dyDescent="0.25">
      <c r="A44" s="462"/>
      <c r="B44" s="135" t="s">
        <v>418</v>
      </c>
      <c r="C44" s="462"/>
      <c r="D44" s="462"/>
      <c r="E44" s="140"/>
      <c r="F44" s="106"/>
      <c r="G44" s="106"/>
      <c r="H44" s="106"/>
      <c r="I44" s="106"/>
      <c r="J44" s="106"/>
      <c r="K44" s="106"/>
      <c r="L44" s="106"/>
      <c r="M44" s="106"/>
      <c r="N44" s="106"/>
      <c r="O44" s="106"/>
      <c r="P44" s="4"/>
      <c r="Q44" s="4"/>
      <c r="R44" s="4"/>
      <c r="S44" s="4"/>
      <c r="T44" s="4"/>
      <c r="U44" s="4"/>
      <c r="V44" s="4"/>
      <c r="W44" s="4"/>
      <c r="X44" s="4"/>
      <c r="Y44" s="4"/>
    </row>
    <row r="45" spans="1:25" ht="19.5" customHeight="1" x14ac:dyDescent="0.25">
      <c r="A45" s="462"/>
      <c r="B45" s="171" t="s">
        <v>360</v>
      </c>
      <c r="C45" s="462"/>
      <c r="D45" s="462"/>
      <c r="E45" s="140"/>
      <c r="F45" s="106"/>
      <c r="G45" s="106"/>
      <c r="H45" s="106"/>
      <c r="I45" s="106"/>
      <c r="J45" s="106"/>
      <c r="K45" s="106"/>
      <c r="L45" s="106"/>
      <c r="M45" s="106"/>
      <c r="N45" s="106"/>
      <c r="O45" s="106"/>
      <c r="P45" s="4"/>
      <c r="Q45" s="4"/>
      <c r="R45" s="4"/>
      <c r="S45" s="4"/>
      <c r="T45" s="4"/>
      <c r="U45" s="4"/>
      <c r="V45" s="4"/>
      <c r="W45" s="4"/>
      <c r="X45" s="4"/>
      <c r="Y45" s="4"/>
    </row>
    <row r="46" spans="1:25" ht="299.25" customHeight="1" x14ac:dyDescent="0.25">
      <c r="A46" s="463"/>
      <c r="B46" s="135" t="s">
        <v>422</v>
      </c>
      <c r="C46" s="463"/>
      <c r="D46" s="463"/>
      <c r="E46" s="175" t="s">
        <v>424</v>
      </c>
      <c r="F46" s="106"/>
      <c r="G46" s="106"/>
      <c r="H46" s="106"/>
      <c r="I46" s="106"/>
      <c r="J46" s="106"/>
      <c r="K46" s="106"/>
      <c r="L46" s="106"/>
      <c r="M46" s="106"/>
      <c r="N46" s="106"/>
      <c r="O46" s="106"/>
      <c r="P46" s="4"/>
      <c r="Q46" s="4"/>
      <c r="R46" s="4"/>
      <c r="S46" s="4"/>
      <c r="T46" s="4"/>
      <c r="U46" s="4"/>
      <c r="V46" s="4"/>
      <c r="W46" s="4"/>
      <c r="X46" s="4"/>
      <c r="Y46" s="4"/>
    </row>
    <row r="47" spans="1:25" ht="136.5" customHeight="1" x14ac:dyDescent="0.25">
      <c r="A47" s="521" t="s">
        <v>425</v>
      </c>
      <c r="B47" s="135" t="s">
        <v>426</v>
      </c>
      <c r="C47" s="522" t="s">
        <v>428</v>
      </c>
      <c r="D47" s="522" t="s">
        <v>429</v>
      </c>
      <c r="E47" s="522" t="s">
        <v>432</v>
      </c>
      <c r="F47" s="106"/>
      <c r="G47" s="106"/>
      <c r="H47" s="106"/>
      <c r="I47" s="106"/>
      <c r="J47" s="106"/>
      <c r="K47" s="106"/>
      <c r="L47" s="106"/>
      <c r="M47" s="106"/>
      <c r="N47" s="106"/>
      <c r="O47" s="106"/>
      <c r="P47" s="4"/>
      <c r="Q47" s="4"/>
      <c r="R47" s="4"/>
      <c r="S47" s="4"/>
      <c r="T47" s="4"/>
      <c r="U47" s="4"/>
      <c r="V47" s="4"/>
      <c r="W47" s="4"/>
      <c r="X47" s="4"/>
      <c r="Y47" s="4"/>
    </row>
    <row r="48" spans="1:25" ht="17.25" customHeight="1" x14ac:dyDescent="0.25">
      <c r="A48" s="462"/>
      <c r="B48" s="145" t="s">
        <v>357</v>
      </c>
      <c r="C48" s="462"/>
      <c r="D48" s="462"/>
      <c r="E48" s="462"/>
      <c r="F48" s="106"/>
      <c r="G48" s="106"/>
      <c r="H48" s="106"/>
      <c r="I48" s="106"/>
      <c r="J48" s="106"/>
      <c r="K48" s="106"/>
      <c r="L48" s="106"/>
      <c r="M48" s="106"/>
      <c r="N48" s="106"/>
      <c r="O48" s="106"/>
      <c r="P48" s="4"/>
      <c r="Q48" s="4"/>
      <c r="R48" s="4"/>
      <c r="S48" s="4"/>
      <c r="T48" s="4"/>
      <c r="U48" s="4"/>
      <c r="V48" s="4"/>
      <c r="W48" s="4"/>
      <c r="X48" s="4"/>
      <c r="Y48" s="4"/>
    </row>
    <row r="49" spans="1:25" ht="57" customHeight="1" x14ac:dyDescent="0.25">
      <c r="A49" s="462"/>
      <c r="B49" s="135" t="s">
        <v>436</v>
      </c>
      <c r="C49" s="462"/>
      <c r="D49" s="462"/>
      <c r="E49" s="462"/>
      <c r="F49" s="106"/>
      <c r="G49" s="106"/>
      <c r="H49" s="106"/>
      <c r="I49" s="106"/>
      <c r="J49" s="106"/>
      <c r="K49" s="106"/>
      <c r="L49" s="106"/>
      <c r="M49" s="106"/>
      <c r="N49" s="106"/>
      <c r="O49" s="106"/>
      <c r="P49" s="4"/>
      <c r="Q49" s="4"/>
      <c r="R49" s="4"/>
      <c r="S49" s="4"/>
      <c r="T49" s="4"/>
      <c r="U49" s="4"/>
      <c r="V49" s="4"/>
      <c r="W49" s="4"/>
      <c r="X49" s="4"/>
      <c r="Y49" s="4"/>
    </row>
    <row r="50" spans="1:25" ht="19.5" customHeight="1" x14ac:dyDescent="0.25">
      <c r="A50" s="462"/>
      <c r="B50" s="171" t="s">
        <v>360</v>
      </c>
      <c r="C50" s="462"/>
      <c r="D50" s="462"/>
      <c r="E50" s="538" t="s">
        <v>439</v>
      </c>
      <c r="F50" s="106"/>
      <c r="G50" s="106"/>
      <c r="H50" s="106"/>
      <c r="I50" s="106"/>
      <c r="J50" s="106"/>
      <c r="K50" s="106"/>
      <c r="L50" s="106"/>
      <c r="M50" s="106"/>
      <c r="N50" s="106"/>
      <c r="O50" s="106"/>
      <c r="P50" s="4"/>
      <c r="Q50" s="4"/>
      <c r="R50" s="4"/>
      <c r="S50" s="4"/>
      <c r="T50" s="4"/>
      <c r="U50" s="4"/>
      <c r="V50" s="4"/>
      <c r="W50" s="4"/>
      <c r="X50" s="4"/>
      <c r="Y50" s="4"/>
    </row>
    <row r="51" spans="1:25" ht="288.75" customHeight="1" x14ac:dyDescent="0.25">
      <c r="A51" s="463"/>
      <c r="B51" s="135" t="s">
        <v>443</v>
      </c>
      <c r="C51" s="463"/>
      <c r="D51" s="463"/>
      <c r="E51" s="463"/>
      <c r="F51" s="106"/>
      <c r="G51" s="106"/>
      <c r="H51" s="106"/>
      <c r="I51" s="106"/>
      <c r="J51" s="106"/>
      <c r="K51" s="106"/>
      <c r="L51" s="106"/>
      <c r="M51" s="106"/>
      <c r="N51" s="106"/>
      <c r="O51" s="106"/>
      <c r="P51" s="4"/>
      <c r="Q51" s="4"/>
      <c r="R51" s="4"/>
      <c r="S51" s="4"/>
      <c r="T51" s="4"/>
      <c r="U51" s="4"/>
      <c r="V51" s="4"/>
      <c r="W51" s="4"/>
      <c r="X51" s="4"/>
      <c r="Y51" s="4"/>
    </row>
    <row r="52" spans="1:25" ht="86.25" customHeight="1" x14ac:dyDescent="0.25">
      <c r="A52" s="523" t="s">
        <v>448</v>
      </c>
      <c r="B52" s="135" t="s">
        <v>451</v>
      </c>
      <c r="C52" s="534" t="s">
        <v>452</v>
      </c>
      <c r="D52" s="534" t="s">
        <v>456</v>
      </c>
      <c r="E52" s="184" t="s">
        <v>457</v>
      </c>
      <c r="F52" s="106"/>
      <c r="G52" s="106"/>
      <c r="H52" s="106"/>
      <c r="I52" s="106"/>
      <c r="J52" s="106"/>
      <c r="K52" s="106"/>
      <c r="L52" s="106"/>
      <c r="M52" s="106"/>
      <c r="N52" s="106"/>
      <c r="O52" s="106"/>
      <c r="P52" s="4"/>
      <c r="Q52" s="4"/>
      <c r="R52" s="4"/>
      <c r="S52" s="4"/>
      <c r="T52" s="4"/>
      <c r="U52" s="4"/>
      <c r="V52" s="4"/>
      <c r="W52" s="4"/>
      <c r="X52" s="4"/>
      <c r="Y52" s="4"/>
    </row>
    <row r="53" spans="1:25" ht="22.5" customHeight="1" x14ac:dyDescent="0.25">
      <c r="A53" s="524"/>
      <c r="B53" s="145" t="s">
        <v>357</v>
      </c>
      <c r="C53" s="462"/>
      <c r="D53" s="462"/>
      <c r="E53" s="140"/>
      <c r="F53" s="106"/>
      <c r="G53" s="106"/>
      <c r="H53" s="106"/>
      <c r="I53" s="106"/>
      <c r="J53" s="106"/>
      <c r="K53" s="106"/>
      <c r="L53" s="106"/>
      <c r="M53" s="106"/>
      <c r="N53" s="106"/>
      <c r="O53" s="106"/>
      <c r="P53" s="4"/>
      <c r="Q53" s="4"/>
      <c r="R53" s="4"/>
      <c r="S53" s="4"/>
      <c r="T53" s="4"/>
      <c r="U53" s="4"/>
      <c r="V53" s="4"/>
      <c r="W53" s="4"/>
      <c r="X53" s="4"/>
      <c r="Y53" s="4"/>
    </row>
    <row r="54" spans="1:25" ht="96.75" customHeight="1" x14ac:dyDescent="0.25">
      <c r="A54" s="524"/>
      <c r="B54" s="185" t="s">
        <v>467</v>
      </c>
      <c r="C54" s="462"/>
      <c r="D54" s="462"/>
      <c r="E54" s="140"/>
      <c r="F54" s="106"/>
      <c r="G54" s="106"/>
      <c r="H54" s="106"/>
      <c r="I54" s="106"/>
      <c r="J54" s="106"/>
      <c r="K54" s="106"/>
      <c r="L54" s="106"/>
      <c r="M54" s="106"/>
      <c r="N54" s="106"/>
      <c r="O54" s="106"/>
      <c r="P54" s="4"/>
      <c r="Q54" s="4"/>
      <c r="R54" s="4"/>
      <c r="S54" s="4"/>
      <c r="T54" s="4"/>
      <c r="U54" s="4"/>
      <c r="V54" s="4"/>
      <c r="W54" s="4"/>
      <c r="X54" s="4"/>
      <c r="Y54" s="4"/>
    </row>
    <row r="55" spans="1:25" ht="21" customHeight="1" x14ac:dyDescent="0.25">
      <c r="A55" s="524"/>
      <c r="B55" s="171" t="s">
        <v>360</v>
      </c>
      <c r="C55" s="462"/>
      <c r="D55" s="462"/>
      <c r="E55" s="140"/>
      <c r="F55" s="106"/>
      <c r="G55" s="106"/>
      <c r="H55" s="106"/>
      <c r="I55" s="106"/>
      <c r="J55" s="106"/>
      <c r="K55" s="106"/>
      <c r="L55" s="106"/>
      <c r="M55" s="106"/>
      <c r="N55" s="106"/>
      <c r="O55" s="106"/>
      <c r="P55" s="4"/>
      <c r="Q55" s="4"/>
      <c r="R55" s="4"/>
      <c r="S55" s="4"/>
      <c r="T55" s="4"/>
      <c r="U55" s="4"/>
      <c r="V55" s="4"/>
      <c r="W55" s="4"/>
      <c r="X55" s="4"/>
      <c r="Y55" s="4"/>
    </row>
    <row r="56" spans="1:25" ht="274.5" customHeight="1" x14ac:dyDescent="0.25">
      <c r="A56" s="515"/>
      <c r="B56" s="164" t="s">
        <v>479</v>
      </c>
      <c r="C56" s="463"/>
      <c r="D56" s="463"/>
      <c r="E56" s="186" t="s">
        <v>480</v>
      </c>
      <c r="F56" s="106"/>
      <c r="G56" s="106"/>
      <c r="H56" s="106"/>
      <c r="I56" s="106"/>
      <c r="J56" s="106"/>
      <c r="K56" s="106"/>
      <c r="L56" s="106"/>
      <c r="M56" s="106"/>
      <c r="N56" s="106"/>
      <c r="O56" s="106"/>
      <c r="P56" s="4"/>
      <c r="Q56" s="4"/>
      <c r="R56" s="4"/>
      <c r="S56" s="4"/>
      <c r="T56" s="4"/>
      <c r="U56" s="4"/>
      <c r="V56" s="4"/>
      <c r="W56" s="4"/>
      <c r="X56" s="4"/>
      <c r="Y56" s="4"/>
    </row>
    <row r="57" spans="1:25" ht="174.75" customHeight="1" x14ac:dyDescent="0.25">
      <c r="A57" s="521" t="s">
        <v>486</v>
      </c>
      <c r="B57" s="135" t="s">
        <v>488</v>
      </c>
      <c r="C57" s="522" t="s">
        <v>489</v>
      </c>
      <c r="D57" s="522" t="s">
        <v>490</v>
      </c>
      <c r="E57" s="159"/>
      <c r="F57" s="106"/>
      <c r="G57" s="106"/>
      <c r="H57" s="106"/>
      <c r="I57" s="106"/>
      <c r="J57" s="106"/>
      <c r="K57" s="106"/>
      <c r="L57" s="106"/>
      <c r="M57" s="106"/>
      <c r="N57" s="106"/>
      <c r="O57" s="106"/>
      <c r="P57" s="4"/>
      <c r="Q57" s="4"/>
      <c r="R57" s="4"/>
      <c r="S57" s="4"/>
      <c r="T57" s="4"/>
      <c r="U57" s="4"/>
      <c r="V57" s="4"/>
      <c r="W57" s="4"/>
      <c r="X57" s="4"/>
      <c r="Y57" s="4"/>
    </row>
    <row r="58" spans="1:25" ht="19.5" customHeight="1" x14ac:dyDescent="0.25">
      <c r="A58" s="462"/>
      <c r="B58" s="145" t="s">
        <v>357</v>
      </c>
      <c r="C58" s="462"/>
      <c r="D58" s="462"/>
      <c r="E58" s="140"/>
      <c r="F58" s="106"/>
      <c r="G58" s="106"/>
      <c r="H58" s="106"/>
      <c r="I58" s="106"/>
      <c r="J58" s="106"/>
      <c r="K58" s="106"/>
      <c r="L58" s="106"/>
      <c r="M58" s="106"/>
      <c r="N58" s="106"/>
      <c r="O58" s="106"/>
      <c r="P58" s="4"/>
      <c r="Q58" s="4"/>
      <c r="R58" s="4"/>
      <c r="S58" s="4"/>
      <c r="T58" s="4"/>
      <c r="U58" s="4"/>
      <c r="V58" s="4"/>
      <c r="W58" s="4"/>
      <c r="X58" s="4"/>
      <c r="Y58" s="4"/>
    </row>
    <row r="59" spans="1:25" ht="129" customHeight="1" x14ac:dyDescent="0.25">
      <c r="A59" s="462"/>
      <c r="B59" s="135" t="s">
        <v>500</v>
      </c>
      <c r="C59" s="462"/>
      <c r="D59" s="462"/>
      <c r="E59" s="140"/>
      <c r="F59" s="106"/>
      <c r="G59" s="106"/>
      <c r="H59" s="106"/>
      <c r="I59" s="106"/>
      <c r="J59" s="106"/>
      <c r="K59" s="106"/>
      <c r="L59" s="106"/>
      <c r="M59" s="106"/>
      <c r="N59" s="106"/>
      <c r="O59" s="106"/>
      <c r="P59" s="4"/>
      <c r="Q59" s="4"/>
      <c r="R59" s="4"/>
      <c r="S59" s="4"/>
      <c r="T59" s="4"/>
      <c r="U59" s="4"/>
      <c r="V59" s="4"/>
      <c r="W59" s="4"/>
      <c r="X59" s="4"/>
      <c r="Y59" s="4"/>
    </row>
    <row r="60" spans="1:25" ht="18.75" customHeight="1" x14ac:dyDescent="0.25">
      <c r="A60" s="462"/>
      <c r="B60" s="171" t="s">
        <v>360</v>
      </c>
      <c r="C60" s="462"/>
      <c r="D60" s="462"/>
      <c r="E60" s="140"/>
      <c r="F60" s="106"/>
      <c r="G60" s="106"/>
      <c r="H60" s="106"/>
      <c r="I60" s="106"/>
      <c r="J60" s="106"/>
      <c r="K60" s="106"/>
      <c r="L60" s="106"/>
      <c r="M60" s="106"/>
      <c r="N60" s="106"/>
      <c r="O60" s="106"/>
      <c r="P60" s="4"/>
      <c r="Q60" s="4"/>
      <c r="R60" s="4"/>
      <c r="S60" s="4"/>
      <c r="T60" s="4"/>
      <c r="U60" s="4"/>
      <c r="V60" s="4"/>
      <c r="W60" s="4"/>
      <c r="X60" s="4"/>
      <c r="Y60" s="4"/>
    </row>
    <row r="61" spans="1:25" ht="258" customHeight="1" x14ac:dyDescent="0.25">
      <c r="A61" s="463"/>
      <c r="B61" s="135" t="s">
        <v>510</v>
      </c>
      <c r="C61" s="463"/>
      <c r="D61" s="463"/>
      <c r="E61" s="187"/>
      <c r="F61" s="106"/>
      <c r="G61" s="106"/>
      <c r="H61" s="106"/>
      <c r="I61" s="106"/>
      <c r="J61" s="106"/>
      <c r="K61" s="106"/>
      <c r="L61" s="106"/>
      <c r="M61" s="106"/>
      <c r="N61" s="106"/>
      <c r="O61" s="106"/>
      <c r="P61" s="4"/>
      <c r="Q61" s="4"/>
      <c r="R61" s="4"/>
      <c r="S61" s="4"/>
      <c r="T61" s="4"/>
      <c r="U61" s="4"/>
      <c r="V61" s="4"/>
      <c r="W61" s="4"/>
      <c r="X61" s="4"/>
      <c r="Y61" s="4"/>
    </row>
    <row r="62" spans="1:25" ht="104.25" customHeight="1" x14ac:dyDescent="0.25">
      <c r="A62" s="532" t="s">
        <v>516</v>
      </c>
      <c r="B62" s="162" t="s">
        <v>520</v>
      </c>
      <c r="C62" s="522" t="s">
        <v>521</v>
      </c>
      <c r="D62" s="522" t="s">
        <v>524</v>
      </c>
      <c r="E62" s="159"/>
      <c r="F62" s="106"/>
      <c r="G62" s="106"/>
      <c r="H62" s="106"/>
      <c r="I62" s="106"/>
      <c r="J62" s="106"/>
      <c r="K62" s="106"/>
      <c r="L62" s="106"/>
      <c r="M62" s="106"/>
      <c r="N62" s="106"/>
      <c r="O62" s="106"/>
      <c r="P62" s="4"/>
      <c r="Q62" s="4"/>
      <c r="R62" s="4"/>
      <c r="S62" s="4"/>
      <c r="T62" s="4"/>
      <c r="U62" s="4"/>
      <c r="V62" s="4"/>
      <c r="W62" s="4"/>
      <c r="X62" s="4"/>
      <c r="Y62" s="4"/>
    </row>
    <row r="63" spans="1:25" ht="20.25" customHeight="1" x14ac:dyDescent="0.25">
      <c r="A63" s="533"/>
      <c r="B63" s="145" t="s">
        <v>357</v>
      </c>
      <c r="C63" s="462"/>
      <c r="D63" s="462"/>
      <c r="E63" s="140"/>
      <c r="F63" s="106"/>
      <c r="G63" s="106"/>
      <c r="H63" s="106"/>
      <c r="I63" s="106"/>
      <c r="J63" s="106"/>
      <c r="K63" s="106"/>
      <c r="L63" s="106"/>
      <c r="M63" s="106"/>
      <c r="N63" s="106"/>
      <c r="O63" s="106"/>
      <c r="P63" s="4"/>
      <c r="Q63" s="4"/>
      <c r="R63" s="4"/>
      <c r="S63" s="4"/>
      <c r="T63" s="4"/>
      <c r="U63" s="4"/>
      <c r="V63" s="4"/>
      <c r="W63" s="4"/>
      <c r="X63" s="4"/>
      <c r="Y63" s="4"/>
    </row>
    <row r="64" spans="1:25" ht="105.75" customHeight="1" x14ac:dyDescent="0.25">
      <c r="A64" s="533"/>
      <c r="B64" s="135" t="s">
        <v>532</v>
      </c>
      <c r="C64" s="462"/>
      <c r="D64" s="462"/>
      <c r="E64" s="140"/>
      <c r="F64" s="106"/>
      <c r="G64" s="106"/>
      <c r="H64" s="106"/>
      <c r="I64" s="106"/>
      <c r="J64" s="106"/>
      <c r="K64" s="106"/>
      <c r="L64" s="106"/>
      <c r="M64" s="106"/>
      <c r="N64" s="106"/>
      <c r="O64" s="106"/>
      <c r="P64" s="4"/>
      <c r="Q64" s="4"/>
      <c r="R64" s="4"/>
      <c r="S64" s="4"/>
      <c r="T64" s="4"/>
      <c r="U64" s="4"/>
      <c r="V64" s="4"/>
      <c r="W64" s="4"/>
      <c r="X64" s="4"/>
      <c r="Y64" s="4"/>
    </row>
    <row r="65" spans="1:25" ht="17.25" customHeight="1" x14ac:dyDescent="0.25">
      <c r="A65" s="533"/>
      <c r="B65" s="171" t="s">
        <v>360</v>
      </c>
      <c r="C65" s="462"/>
      <c r="D65" s="462"/>
      <c r="E65" s="140"/>
      <c r="F65" s="106"/>
      <c r="G65" s="106"/>
      <c r="H65" s="106"/>
      <c r="I65" s="106"/>
      <c r="J65" s="106"/>
      <c r="K65" s="106"/>
      <c r="L65" s="106"/>
      <c r="M65" s="106"/>
      <c r="N65" s="106"/>
      <c r="O65" s="106"/>
      <c r="P65" s="4"/>
      <c r="Q65" s="4"/>
      <c r="R65" s="4"/>
      <c r="S65" s="4"/>
      <c r="T65" s="4"/>
      <c r="U65" s="4"/>
      <c r="V65" s="4"/>
      <c r="W65" s="4"/>
      <c r="X65" s="4"/>
      <c r="Y65" s="4"/>
    </row>
    <row r="66" spans="1:25" ht="186.75" customHeight="1" x14ac:dyDescent="0.25">
      <c r="A66" s="533"/>
      <c r="B66" s="135" t="s">
        <v>541</v>
      </c>
      <c r="C66" s="463"/>
      <c r="D66" s="463"/>
      <c r="E66" s="186" t="s">
        <v>544</v>
      </c>
      <c r="F66" s="106"/>
      <c r="G66" s="106"/>
      <c r="H66" s="106"/>
      <c r="I66" s="106"/>
      <c r="J66" s="106"/>
      <c r="K66" s="106"/>
      <c r="L66" s="106"/>
      <c r="M66" s="106"/>
      <c r="N66" s="106"/>
      <c r="O66" s="106"/>
      <c r="P66" s="4"/>
      <c r="Q66" s="4"/>
      <c r="R66" s="4"/>
      <c r="S66" s="4"/>
      <c r="T66" s="4"/>
      <c r="U66" s="4"/>
      <c r="V66" s="4"/>
      <c r="W66" s="4"/>
      <c r="X66" s="4"/>
      <c r="Y66" s="4"/>
    </row>
    <row r="67" spans="1:25" ht="57" customHeight="1" x14ac:dyDescent="0.25">
      <c r="A67" s="521" t="s">
        <v>549</v>
      </c>
      <c r="B67" s="188" t="s">
        <v>550</v>
      </c>
      <c r="C67" s="522" t="s">
        <v>554</v>
      </c>
      <c r="D67" s="522" t="s">
        <v>555</v>
      </c>
      <c r="E67" s="159"/>
      <c r="F67" s="106"/>
      <c r="G67" s="106"/>
      <c r="H67" s="106"/>
      <c r="I67" s="106"/>
      <c r="J67" s="106"/>
      <c r="K67" s="106"/>
      <c r="L67" s="106"/>
      <c r="M67" s="106"/>
      <c r="N67" s="106"/>
      <c r="O67" s="106"/>
      <c r="P67" s="4"/>
      <c r="Q67" s="4"/>
      <c r="R67" s="4"/>
      <c r="S67" s="4"/>
      <c r="T67" s="4"/>
      <c r="U67" s="4"/>
      <c r="V67" s="4"/>
      <c r="W67" s="4"/>
      <c r="X67" s="4"/>
      <c r="Y67" s="4"/>
    </row>
    <row r="68" spans="1:25" ht="20.25" customHeight="1" x14ac:dyDescent="0.25">
      <c r="A68" s="462"/>
      <c r="B68" s="145" t="s">
        <v>357</v>
      </c>
      <c r="C68" s="462"/>
      <c r="D68" s="462"/>
      <c r="E68" s="140"/>
      <c r="F68" s="106"/>
      <c r="G68" s="106"/>
      <c r="H68" s="106"/>
      <c r="I68" s="106"/>
      <c r="J68" s="106"/>
      <c r="K68" s="106"/>
      <c r="L68" s="106"/>
      <c r="M68" s="106"/>
      <c r="N68" s="106"/>
      <c r="O68" s="106"/>
      <c r="P68" s="4"/>
      <c r="Q68" s="4"/>
      <c r="R68" s="4"/>
      <c r="S68" s="4"/>
      <c r="T68" s="4"/>
      <c r="U68" s="4"/>
      <c r="V68" s="4"/>
      <c r="W68" s="4"/>
      <c r="X68" s="4"/>
      <c r="Y68" s="4"/>
    </row>
    <row r="69" spans="1:25" ht="71.25" customHeight="1" x14ac:dyDescent="0.25">
      <c r="A69" s="462"/>
      <c r="B69" s="135" t="s">
        <v>564</v>
      </c>
      <c r="C69" s="462"/>
      <c r="D69" s="462"/>
      <c r="E69" s="140"/>
      <c r="F69" s="106"/>
      <c r="G69" s="106"/>
      <c r="H69" s="106"/>
      <c r="I69" s="106"/>
      <c r="J69" s="106"/>
      <c r="K69" s="106"/>
      <c r="L69" s="106"/>
      <c r="M69" s="106"/>
      <c r="N69" s="106"/>
      <c r="O69" s="106"/>
      <c r="P69" s="4"/>
      <c r="Q69" s="4"/>
      <c r="R69" s="4"/>
      <c r="S69" s="4"/>
      <c r="T69" s="4"/>
      <c r="U69" s="4"/>
      <c r="V69" s="4"/>
      <c r="W69" s="4"/>
      <c r="X69" s="4"/>
      <c r="Y69" s="4"/>
    </row>
    <row r="70" spans="1:25" ht="21" customHeight="1" x14ac:dyDescent="0.25">
      <c r="A70" s="462"/>
      <c r="B70" s="171" t="s">
        <v>360</v>
      </c>
      <c r="C70" s="462"/>
      <c r="D70" s="462"/>
      <c r="E70" s="140"/>
      <c r="F70" s="106"/>
      <c r="G70" s="106"/>
      <c r="H70" s="106"/>
      <c r="I70" s="106"/>
      <c r="J70" s="106"/>
      <c r="K70" s="106"/>
      <c r="L70" s="106"/>
      <c r="M70" s="106"/>
      <c r="N70" s="106"/>
      <c r="O70" s="106"/>
      <c r="P70" s="4"/>
      <c r="Q70" s="4"/>
      <c r="R70" s="4"/>
      <c r="S70" s="4"/>
      <c r="T70" s="4"/>
      <c r="U70" s="4"/>
      <c r="V70" s="4"/>
      <c r="W70" s="4"/>
      <c r="X70" s="4"/>
      <c r="Y70" s="4"/>
    </row>
    <row r="71" spans="1:25" ht="138" customHeight="1" x14ac:dyDescent="0.25">
      <c r="A71" s="463"/>
      <c r="B71" s="135" t="s">
        <v>574</v>
      </c>
      <c r="C71" s="463"/>
      <c r="D71" s="463"/>
      <c r="E71" s="187"/>
      <c r="F71" s="106"/>
      <c r="G71" s="106"/>
      <c r="H71" s="106"/>
      <c r="I71" s="106"/>
      <c r="J71" s="106"/>
      <c r="K71" s="106"/>
      <c r="L71" s="106"/>
      <c r="M71" s="106"/>
      <c r="N71" s="106"/>
      <c r="O71" s="106"/>
      <c r="P71" s="4"/>
      <c r="Q71" s="4"/>
      <c r="R71" s="4"/>
      <c r="S71" s="4"/>
      <c r="T71" s="4"/>
      <c r="U71" s="4"/>
      <c r="V71" s="4"/>
      <c r="W71" s="4"/>
      <c r="X71" s="4"/>
      <c r="Y71" s="4"/>
    </row>
    <row r="72" spans="1:25" ht="72" customHeight="1" x14ac:dyDescent="0.25">
      <c r="A72" s="523" t="s">
        <v>581</v>
      </c>
      <c r="B72" s="162" t="s">
        <v>582</v>
      </c>
      <c r="C72" s="522" t="s">
        <v>583</v>
      </c>
      <c r="D72" s="522" t="s">
        <v>585</v>
      </c>
      <c r="E72" s="159"/>
      <c r="F72" s="106"/>
      <c r="G72" s="106"/>
      <c r="H72" s="106"/>
      <c r="I72" s="106"/>
      <c r="J72" s="106"/>
      <c r="K72" s="106"/>
      <c r="L72" s="106"/>
      <c r="M72" s="106"/>
      <c r="N72" s="106"/>
      <c r="O72" s="106"/>
      <c r="P72" s="4"/>
      <c r="Q72" s="4"/>
      <c r="R72" s="4"/>
      <c r="S72" s="4"/>
      <c r="T72" s="4"/>
      <c r="U72" s="4"/>
      <c r="V72" s="4"/>
      <c r="W72" s="4"/>
      <c r="X72" s="4"/>
      <c r="Y72" s="4"/>
    </row>
    <row r="73" spans="1:25" ht="20.25" customHeight="1" x14ac:dyDescent="0.25">
      <c r="A73" s="524"/>
      <c r="B73" s="145" t="s">
        <v>357</v>
      </c>
      <c r="C73" s="462"/>
      <c r="D73" s="462"/>
      <c r="E73" s="140"/>
      <c r="F73" s="106"/>
      <c r="G73" s="106"/>
      <c r="H73" s="106"/>
      <c r="I73" s="106"/>
      <c r="J73" s="106"/>
      <c r="K73" s="106"/>
      <c r="L73" s="106"/>
      <c r="M73" s="106"/>
      <c r="N73" s="106"/>
      <c r="O73" s="106"/>
      <c r="P73" s="4"/>
      <c r="Q73" s="4"/>
      <c r="R73" s="4"/>
      <c r="S73" s="4"/>
      <c r="T73" s="4"/>
      <c r="U73" s="4"/>
      <c r="V73" s="4"/>
      <c r="W73" s="4"/>
      <c r="X73" s="4"/>
      <c r="Y73" s="4"/>
    </row>
    <row r="74" spans="1:25" ht="48" customHeight="1" x14ac:dyDescent="0.25">
      <c r="A74" s="524"/>
      <c r="B74" s="152" t="s">
        <v>597</v>
      </c>
      <c r="C74" s="462"/>
      <c r="D74" s="462"/>
      <c r="E74" s="140"/>
      <c r="F74" s="106"/>
      <c r="G74" s="106"/>
      <c r="H74" s="106"/>
      <c r="I74" s="106"/>
      <c r="J74" s="106"/>
      <c r="K74" s="106"/>
      <c r="L74" s="106"/>
      <c r="M74" s="106"/>
      <c r="N74" s="106"/>
      <c r="O74" s="106"/>
      <c r="P74" s="4"/>
      <c r="Q74" s="4"/>
      <c r="R74" s="4"/>
      <c r="S74" s="4"/>
      <c r="T74" s="4"/>
      <c r="U74" s="4"/>
      <c r="V74" s="4"/>
      <c r="W74" s="4"/>
      <c r="X74" s="4"/>
      <c r="Y74" s="4"/>
    </row>
    <row r="75" spans="1:25" ht="18.75" customHeight="1" x14ac:dyDescent="0.25">
      <c r="A75" s="524"/>
      <c r="B75" s="171" t="s">
        <v>360</v>
      </c>
      <c r="C75" s="462"/>
      <c r="D75" s="462"/>
      <c r="E75" s="140"/>
      <c r="F75" s="106"/>
      <c r="G75" s="106"/>
      <c r="H75" s="106"/>
      <c r="I75" s="106"/>
      <c r="J75" s="106"/>
      <c r="K75" s="106"/>
      <c r="L75" s="106"/>
      <c r="M75" s="106"/>
      <c r="N75" s="106"/>
      <c r="O75" s="106"/>
      <c r="P75" s="4"/>
      <c r="Q75" s="4"/>
      <c r="R75" s="4"/>
      <c r="S75" s="4"/>
      <c r="T75" s="4"/>
      <c r="U75" s="4"/>
      <c r="V75" s="4"/>
      <c r="W75" s="4"/>
      <c r="X75" s="4"/>
      <c r="Y75" s="4"/>
    </row>
    <row r="76" spans="1:25" ht="286.5" customHeight="1" x14ac:dyDescent="0.25">
      <c r="A76" s="515"/>
      <c r="B76" s="135" t="s">
        <v>607</v>
      </c>
      <c r="C76" s="463"/>
      <c r="D76" s="463"/>
      <c r="E76" s="186" t="s">
        <v>608</v>
      </c>
      <c r="F76" s="106"/>
      <c r="G76" s="106"/>
      <c r="H76" s="106"/>
      <c r="I76" s="106"/>
      <c r="J76" s="106"/>
      <c r="K76" s="106"/>
      <c r="L76" s="106"/>
      <c r="M76" s="106"/>
      <c r="N76" s="106"/>
      <c r="O76" s="106"/>
      <c r="P76" s="4"/>
      <c r="Q76" s="4"/>
      <c r="R76" s="4"/>
      <c r="S76" s="4"/>
      <c r="T76" s="4"/>
      <c r="U76" s="4"/>
      <c r="V76" s="4"/>
      <c r="W76" s="4"/>
      <c r="X76" s="4"/>
      <c r="Y76" s="4"/>
    </row>
    <row r="77" spans="1:25" ht="73.5" customHeight="1" x14ac:dyDescent="0.25">
      <c r="A77" s="520" t="s">
        <v>615</v>
      </c>
      <c r="B77" s="162" t="s">
        <v>618</v>
      </c>
      <c r="C77" s="522" t="s">
        <v>620</v>
      </c>
      <c r="D77" s="522" t="s">
        <v>621</v>
      </c>
      <c r="E77" s="159"/>
      <c r="F77" s="106"/>
      <c r="G77" s="106"/>
      <c r="H77" s="106"/>
      <c r="I77" s="106"/>
      <c r="J77" s="106"/>
      <c r="K77" s="106"/>
      <c r="L77" s="106"/>
      <c r="M77" s="106"/>
      <c r="N77" s="106"/>
      <c r="O77" s="106"/>
      <c r="P77" s="4"/>
      <c r="Q77" s="4"/>
      <c r="R77" s="4"/>
      <c r="S77" s="4"/>
      <c r="T77" s="4"/>
      <c r="U77" s="4"/>
      <c r="V77" s="4"/>
      <c r="W77" s="4"/>
      <c r="X77" s="4"/>
      <c r="Y77" s="4"/>
    </row>
    <row r="78" spans="1:25" ht="19.5" customHeight="1" x14ac:dyDescent="0.25">
      <c r="A78" s="462"/>
      <c r="B78" s="145" t="s">
        <v>357</v>
      </c>
      <c r="C78" s="462"/>
      <c r="D78" s="462"/>
      <c r="E78" s="140"/>
      <c r="F78" s="106"/>
      <c r="G78" s="106"/>
      <c r="H78" s="106"/>
      <c r="I78" s="106"/>
      <c r="J78" s="106"/>
      <c r="K78" s="106"/>
      <c r="L78" s="106"/>
      <c r="M78" s="106"/>
      <c r="N78" s="106"/>
      <c r="O78" s="106"/>
      <c r="P78" s="4"/>
      <c r="Q78" s="4"/>
      <c r="R78" s="4"/>
      <c r="S78" s="4"/>
      <c r="T78" s="4"/>
      <c r="U78" s="4"/>
      <c r="V78" s="4"/>
      <c r="W78" s="4"/>
      <c r="X78" s="4"/>
      <c r="Y78" s="4"/>
    </row>
    <row r="79" spans="1:25" ht="74.25" customHeight="1" x14ac:dyDescent="0.25">
      <c r="A79" s="462"/>
      <c r="B79" s="152" t="s">
        <v>630</v>
      </c>
      <c r="C79" s="462"/>
      <c r="D79" s="462"/>
      <c r="E79" s="140"/>
      <c r="F79" s="106"/>
      <c r="G79" s="106"/>
      <c r="H79" s="106"/>
      <c r="I79" s="106"/>
      <c r="J79" s="106"/>
      <c r="K79" s="106"/>
      <c r="L79" s="106"/>
      <c r="M79" s="106"/>
      <c r="N79" s="106"/>
      <c r="O79" s="106"/>
      <c r="P79" s="4"/>
      <c r="Q79" s="4"/>
      <c r="R79" s="4"/>
      <c r="S79" s="4"/>
      <c r="T79" s="4"/>
      <c r="U79" s="4"/>
      <c r="V79" s="4"/>
      <c r="W79" s="4"/>
      <c r="X79" s="4"/>
      <c r="Y79" s="4"/>
    </row>
    <row r="80" spans="1:25" ht="19.5" customHeight="1" x14ac:dyDescent="0.25">
      <c r="A80" s="462"/>
      <c r="B80" s="171" t="s">
        <v>360</v>
      </c>
      <c r="C80" s="462"/>
      <c r="D80" s="462"/>
      <c r="E80" s="140"/>
      <c r="F80" s="106"/>
      <c r="G80" s="106"/>
      <c r="H80" s="106"/>
      <c r="I80" s="106"/>
      <c r="J80" s="106"/>
      <c r="K80" s="106"/>
      <c r="L80" s="106"/>
      <c r="M80" s="106"/>
      <c r="N80" s="106"/>
      <c r="O80" s="106"/>
      <c r="P80" s="4"/>
      <c r="Q80" s="4"/>
      <c r="R80" s="4"/>
      <c r="S80" s="4"/>
      <c r="T80" s="4"/>
      <c r="U80" s="4"/>
      <c r="V80" s="4"/>
      <c r="W80" s="4"/>
      <c r="X80" s="4"/>
      <c r="Y80" s="4"/>
    </row>
    <row r="81" spans="1:25" ht="159" customHeight="1" x14ac:dyDescent="0.25">
      <c r="A81" s="463"/>
      <c r="B81" s="135" t="s">
        <v>637</v>
      </c>
      <c r="C81" s="463"/>
      <c r="D81" s="463"/>
      <c r="E81" s="186" t="s">
        <v>480</v>
      </c>
      <c r="F81" s="106"/>
      <c r="G81" s="106"/>
      <c r="H81" s="106"/>
      <c r="I81" s="106"/>
      <c r="J81" s="106"/>
      <c r="K81" s="106"/>
      <c r="L81" s="106"/>
      <c r="M81" s="106"/>
      <c r="N81" s="106"/>
      <c r="O81" s="106"/>
      <c r="P81" s="4"/>
      <c r="Q81" s="4"/>
      <c r="R81" s="4"/>
      <c r="S81" s="4"/>
      <c r="T81" s="4"/>
      <c r="U81" s="4"/>
      <c r="V81" s="4"/>
      <c r="W81" s="4"/>
      <c r="X81" s="4"/>
      <c r="Y81" s="4"/>
    </row>
    <row r="82" spans="1:25" ht="60" customHeight="1" x14ac:dyDescent="0.25">
      <c r="A82" s="521" t="s">
        <v>643</v>
      </c>
      <c r="B82" s="162" t="s">
        <v>644</v>
      </c>
      <c r="C82" s="522" t="s">
        <v>645</v>
      </c>
      <c r="D82" s="522" t="s">
        <v>646</v>
      </c>
      <c r="E82" s="159"/>
      <c r="F82" s="106"/>
      <c r="G82" s="106"/>
      <c r="H82" s="106"/>
      <c r="I82" s="106"/>
      <c r="J82" s="106"/>
      <c r="K82" s="106"/>
      <c r="L82" s="106"/>
      <c r="M82" s="106"/>
      <c r="N82" s="106"/>
      <c r="O82" s="106"/>
      <c r="P82" s="4"/>
      <c r="Q82" s="4"/>
      <c r="R82" s="4"/>
      <c r="S82" s="4"/>
      <c r="T82" s="4"/>
      <c r="U82" s="4"/>
      <c r="V82" s="4"/>
      <c r="W82" s="4"/>
      <c r="X82" s="4"/>
      <c r="Y82" s="4"/>
    </row>
    <row r="83" spans="1:25" ht="18.75" customHeight="1" x14ac:dyDescent="0.25">
      <c r="A83" s="462"/>
      <c r="B83" s="145" t="s">
        <v>357</v>
      </c>
      <c r="C83" s="462"/>
      <c r="D83" s="462"/>
      <c r="E83" s="140"/>
      <c r="F83" s="106"/>
      <c r="G83" s="106"/>
      <c r="H83" s="106"/>
      <c r="I83" s="106"/>
      <c r="J83" s="106"/>
      <c r="K83" s="106"/>
      <c r="L83" s="106"/>
      <c r="M83" s="106"/>
      <c r="N83" s="106"/>
      <c r="O83" s="106"/>
      <c r="P83" s="4"/>
      <c r="Q83" s="4"/>
      <c r="R83" s="4"/>
      <c r="S83" s="4"/>
      <c r="T83" s="4"/>
      <c r="U83" s="4"/>
      <c r="V83" s="4"/>
      <c r="W83" s="4"/>
      <c r="X83" s="4"/>
      <c r="Y83" s="4"/>
    </row>
    <row r="84" spans="1:25" ht="56.25" customHeight="1" x14ac:dyDescent="0.25">
      <c r="A84" s="462"/>
      <c r="B84" s="152" t="s">
        <v>656</v>
      </c>
      <c r="C84" s="462"/>
      <c r="D84" s="462"/>
      <c r="E84" s="140"/>
      <c r="F84" s="106"/>
      <c r="G84" s="106"/>
      <c r="H84" s="106"/>
      <c r="I84" s="106"/>
      <c r="J84" s="106"/>
      <c r="K84" s="106"/>
      <c r="L84" s="106"/>
      <c r="M84" s="106"/>
      <c r="N84" s="106"/>
      <c r="O84" s="106"/>
      <c r="P84" s="4"/>
      <c r="Q84" s="4"/>
      <c r="R84" s="4"/>
      <c r="S84" s="4"/>
      <c r="T84" s="4"/>
      <c r="U84" s="4"/>
      <c r="V84" s="4"/>
      <c r="W84" s="4"/>
      <c r="X84" s="4"/>
      <c r="Y84" s="4"/>
    </row>
    <row r="85" spans="1:25" ht="20.25" customHeight="1" x14ac:dyDescent="0.25">
      <c r="A85" s="462"/>
      <c r="B85" s="171" t="s">
        <v>360</v>
      </c>
      <c r="C85" s="462"/>
      <c r="D85" s="462"/>
      <c r="E85" s="140"/>
      <c r="F85" s="106"/>
      <c r="G85" s="106"/>
      <c r="H85" s="106"/>
      <c r="I85" s="106"/>
      <c r="J85" s="106"/>
      <c r="K85" s="106"/>
      <c r="L85" s="106"/>
      <c r="M85" s="106"/>
      <c r="N85" s="106"/>
      <c r="O85" s="106"/>
      <c r="P85" s="4"/>
      <c r="Q85" s="4"/>
      <c r="R85" s="4"/>
      <c r="S85" s="4"/>
      <c r="T85" s="4"/>
      <c r="U85" s="4"/>
      <c r="V85" s="4"/>
      <c r="W85" s="4"/>
      <c r="X85" s="4"/>
      <c r="Y85" s="4"/>
    </row>
    <row r="86" spans="1:25" ht="297.75" customHeight="1" x14ac:dyDescent="0.25">
      <c r="A86" s="463"/>
      <c r="B86" s="135" t="s">
        <v>665</v>
      </c>
      <c r="C86" s="463"/>
      <c r="D86" s="463"/>
      <c r="E86" s="187"/>
      <c r="F86" s="106"/>
      <c r="G86" s="106"/>
      <c r="H86" s="106"/>
      <c r="I86" s="106"/>
      <c r="J86" s="106"/>
      <c r="K86" s="106"/>
      <c r="L86" s="106"/>
      <c r="M86" s="106"/>
      <c r="N86" s="106"/>
      <c r="O86" s="106"/>
      <c r="P86" s="4"/>
      <c r="Q86" s="4"/>
      <c r="R86" s="4"/>
      <c r="S86" s="4"/>
      <c r="T86" s="4"/>
      <c r="U86" s="4"/>
      <c r="V86" s="4"/>
      <c r="W86" s="4"/>
      <c r="X86" s="4"/>
      <c r="Y86" s="4"/>
    </row>
    <row r="87" spans="1:25" ht="77.25" customHeight="1" x14ac:dyDescent="0.25">
      <c r="A87" s="521" t="s">
        <v>670</v>
      </c>
      <c r="B87" s="162" t="s">
        <v>671</v>
      </c>
      <c r="C87" s="522" t="s">
        <v>672</v>
      </c>
      <c r="D87" s="522" t="s">
        <v>675</v>
      </c>
      <c r="E87" s="159"/>
      <c r="F87" s="106"/>
      <c r="G87" s="106"/>
      <c r="H87" s="106"/>
      <c r="I87" s="106"/>
      <c r="J87" s="106"/>
      <c r="K87" s="106"/>
      <c r="L87" s="106"/>
      <c r="M87" s="106"/>
      <c r="N87" s="106"/>
      <c r="O87" s="106"/>
      <c r="P87" s="4"/>
      <c r="Q87" s="4"/>
      <c r="R87" s="4"/>
      <c r="S87" s="4"/>
      <c r="T87" s="4"/>
      <c r="U87" s="4"/>
      <c r="V87" s="4"/>
      <c r="W87" s="4"/>
      <c r="X87" s="4"/>
      <c r="Y87" s="4"/>
    </row>
    <row r="88" spans="1:25" ht="19.5" customHeight="1" x14ac:dyDescent="0.25">
      <c r="A88" s="462"/>
      <c r="B88" s="145" t="s">
        <v>357</v>
      </c>
      <c r="C88" s="462"/>
      <c r="D88" s="462"/>
      <c r="E88" s="140"/>
      <c r="F88" s="106"/>
      <c r="G88" s="106"/>
      <c r="H88" s="106"/>
      <c r="I88" s="106"/>
      <c r="J88" s="106"/>
      <c r="K88" s="106"/>
      <c r="L88" s="106"/>
      <c r="M88" s="106"/>
      <c r="N88" s="106"/>
      <c r="O88" s="106"/>
      <c r="P88" s="4"/>
      <c r="Q88" s="4"/>
      <c r="R88" s="4"/>
      <c r="S88" s="4"/>
      <c r="T88" s="4"/>
      <c r="U88" s="4"/>
      <c r="V88" s="4"/>
      <c r="W88" s="4"/>
      <c r="X88" s="4"/>
      <c r="Y88" s="4"/>
    </row>
    <row r="89" spans="1:25" ht="51" customHeight="1" x14ac:dyDescent="0.25">
      <c r="A89" s="462"/>
      <c r="B89" s="152" t="s">
        <v>684</v>
      </c>
      <c r="C89" s="462"/>
      <c r="D89" s="462"/>
      <c r="E89" s="140"/>
      <c r="F89" s="106"/>
      <c r="G89" s="106"/>
      <c r="H89" s="106"/>
      <c r="I89" s="106"/>
      <c r="J89" s="106"/>
      <c r="K89" s="106"/>
      <c r="L89" s="106"/>
      <c r="M89" s="106"/>
      <c r="N89" s="106"/>
      <c r="O89" s="106"/>
      <c r="P89" s="4"/>
      <c r="Q89" s="4"/>
      <c r="R89" s="4"/>
      <c r="S89" s="4"/>
      <c r="T89" s="4"/>
      <c r="U89" s="4"/>
      <c r="V89" s="4"/>
      <c r="W89" s="4"/>
      <c r="X89" s="4"/>
      <c r="Y89" s="4"/>
    </row>
    <row r="90" spans="1:25" ht="20.25" customHeight="1" x14ac:dyDescent="0.25">
      <c r="A90" s="462"/>
      <c r="B90" s="171" t="s">
        <v>360</v>
      </c>
      <c r="C90" s="462"/>
      <c r="D90" s="462"/>
      <c r="E90" s="140"/>
      <c r="F90" s="106"/>
      <c r="G90" s="106"/>
      <c r="H90" s="106"/>
      <c r="I90" s="106"/>
      <c r="J90" s="106"/>
      <c r="K90" s="106"/>
      <c r="L90" s="106"/>
      <c r="M90" s="106"/>
      <c r="N90" s="106"/>
      <c r="O90" s="106"/>
      <c r="P90" s="4"/>
      <c r="Q90" s="4"/>
      <c r="R90" s="4"/>
      <c r="S90" s="4"/>
      <c r="T90" s="4"/>
      <c r="U90" s="4"/>
      <c r="V90" s="4"/>
      <c r="W90" s="4"/>
      <c r="X90" s="4"/>
      <c r="Y90" s="4"/>
    </row>
    <row r="91" spans="1:25" ht="229.5" customHeight="1" x14ac:dyDescent="0.25">
      <c r="A91" s="463"/>
      <c r="B91" s="135" t="s">
        <v>693</v>
      </c>
      <c r="C91" s="463"/>
      <c r="D91" s="463"/>
      <c r="E91" s="186" t="s">
        <v>694</v>
      </c>
      <c r="F91" s="106"/>
      <c r="G91" s="106"/>
      <c r="H91" s="106"/>
      <c r="I91" s="106"/>
      <c r="J91" s="106"/>
      <c r="K91" s="106"/>
      <c r="L91" s="106"/>
      <c r="M91" s="106"/>
      <c r="N91" s="106"/>
      <c r="O91" s="106"/>
      <c r="P91" s="4"/>
      <c r="Q91" s="4"/>
      <c r="R91" s="4"/>
      <c r="S91" s="4"/>
      <c r="T91" s="4"/>
      <c r="U91" s="4"/>
      <c r="V91" s="4"/>
      <c r="W91" s="4"/>
      <c r="X91" s="4"/>
      <c r="Y91" s="4"/>
    </row>
    <row r="92" spans="1:25" ht="12.75" customHeight="1" x14ac:dyDescent="0.25">
      <c r="A92" s="106"/>
      <c r="B92" s="106"/>
      <c r="C92" s="106"/>
      <c r="D92" s="106"/>
      <c r="E92" s="106"/>
      <c r="F92" s="106"/>
      <c r="G92" s="106"/>
      <c r="H92" s="106"/>
      <c r="I92" s="106"/>
      <c r="J92" s="106"/>
      <c r="K92" s="106"/>
      <c r="L92" s="106"/>
      <c r="M92" s="106"/>
      <c r="N92" s="106"/>
      <c r="O92" s="106"/>
      <c r="P92" s="4"/>
      <c r="Q92" s="4"/>
      <c r="R92" s="4"/>
      <c r="S92" s="4"/>
      <c r="T92" s="4"/>
      <c r="U92" s="4"/>
      <c r="V92" s="4"/>
      <c r="W92" s="4"/>
      <c r="X92" s="4"/>
      <c r="Y92" s="4"/>
    </row>
    <row r="93" spans="1:25"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row>
    <row r="94" spans="1:25"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row>
    <row r="95" spans="1:25"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row>
    <row r="96" spans="1:25"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row>
    <row r="97" spans="1:25"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row>
    <row r="98" spans="1:25"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row>
    <row r="99" spans="1:25"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row>
    <row r="100" spans="1:25"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5.75" customHeight="1" x14ac:dyDescent="0.25"/>
    <row r="293" spans="1:25" ht="15.75" customHeight="1" x14ac:dyDescent="0.25"/>
    <row r="294" spans="1:25" ht="15.75" customHeight="1" x14ac:dyDescent="0.25"/>
    <row r="295" spans="1:25" ht="15.75" customHeight="1" x14ac:dyDescent="0.25"/>
    <row r="296" spans="1:25" ht="15.75" customHeight="1" x14ac:dyDescent="0.25"/>
    <row r="297" spans="1:25" ht="15.75" customHeight="1" x14ac:dyDescent="0.25"/>
    <row r="298" spans="1:25" ht="15.75" customHeight="1" x14ac:dyDescent="0.25"/>
    <row r="299" spans="1:25" ht="15.75" customHeight="1" x14ac:dyDescent="0.25"/>
    <row r="300" spans="1:25" ht="15.75" customHeight="1" x14ac:dyDescent="0.25"/>
    <row r="301" spans="1:25" ht="15.75" customHeight="1" x14ac:dyDescent="0.25"/>
    <row r="302" spans="1:25" ht="15.75" customHeight="1" x14ac:dyDescent="0.25"/>
    <row r="303" spans="1:25" ht="15.75" customHeight="1" x14ac:dyDescent="0.25"/>
    <row r="304" spans="1:25"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9">
    <mergeCell ref="A22:A26"/>
    <mergeCell ref="D37:D41"/>
    <mergeCell ref="C22:C26"/>
    <mergeCell ref="C32:C36"/>
    <mergeCell ref="C27:C31"/>
    <mergeCell ref="C37:C41"/>
    <mergeCell ref="D32:D36"/>
    <mergeCell ref="D27:D31"/>
    <mergeCell ref="A27:A31"/>
    <mergeCell ref="A42:A46"/>
    <mergeCell ref="A47:A51"/>
    <mergeCell ref="E50:E51"/>
    <mergeCell ref="A37:A41"/>
    <mergeCell ref="A32:A36"/>
    <mergeCell ref="E32:E36"/>
    <mergeCell ref="E8:E9"/>
    <mergeCell ref="D22:D26"/>
    <mergeCell ref="D67:D71"/>
    <mergeCell ref="C67:C71"/>
    <mergeCell ref="C57:C61"/>
    <mergeCell ref="C62:C66"/>
    <mergeCell ref="E47:E49"/>
    <mergeCell ref="E42:E43"/>
    <mergeCell ref="D47:D51"/>
    <mergeCell ref="D42:D46"/>
    <mergeCell ref="C42:C46"/>
    <mergeCell ref="C47:C51"/>
    <mergeCell ref="E22:E26"/>
    <mergeCell ref="A52:A56"/>
    <mergeCell ref="A57:A61"/>
    <mergeCell ref="A62:A66"/>
    <mergeCell ref="A67:A71"/>
    <mergeCell ref="D52:D56"/>
    <mergeCell ref="C52:C56"/>
    <mergeCell ref="A8:A9"/>
    <mergeCell ref="B8:B9"/>
    <mergeCell ref="C10:C21"/>
    <mergeCell ref="D10:D21"/>
    <mergeCell ref="A1:B1"/>
    <mergeCell ref="A2:B2"/>
    <mergeCell ref="A3:B3"/>
    <mergeCell ref="A10:A21"/>
    <mergeCell ref="A5:A6"/>
    <mergeCell ref="A4:B4"/>
    <mergeCell ref="C8:D8"/>
    <mergeCell ref="A77:A81"/>
    <mergeCell ref="A87:A91"/>
    <mergeCell ref="A82:A86"/>
    <mergeCell ref="D57:D61"/>
    <mergeCell ref="D62:D66"/>
    <mergeCell ref="D72:D76"/>
    <mergeCell ref="C72:C76"/>
    <mergeCell ref="C87:C91"/>
    <mergeCell ref="D87:D91"/>
    <mergeCell ref="C82:C86"/>
    <mergeCell ref="D82:D86"/>
    <mergeCell ref="D77:D81"/>
    <mergeCell ref="C77:C81"/>
    <mergeCell ref="A72:A76"/>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xSplit="2" ySplit="4" topLeftCell="C5" activePane="bottomRight" state="frozen"/>
      <selection pane="topRight" activeCell="C1" sqref="C1"/>
      <selection pane="bottomLeft" activeCell="A5" sqref="A5"/>
      <selection pane="bottomRight" activeCell="C5" sqref="C5"/>
    </sheetView>
  </sheetViews>
  <sheetFormatPr baseColWidth="10" defaultColWidth="14.42578125" defaultRowHeight="15" customHeight="1" x14ac:dyDescent="0.25"/>
  <cols>
    <col min="1" max="2" width="11.42578125" customWidth="1"/>
    <col min="3" max="3" width="6.85546875" customWidth="1"/>
    <col min="4" max="4" width="26.5703125" customWidth="1"/>
    <col min="5" max="5" width="5.140625" customWidth="1"/>
    <col min="6" max="6" width="41.7109375" customWidth="1"/>
    <col min="7" max="26" width="10.7109375" customWidth="1"/>
  </cols>
  <sheetData>
    <row r="1" spans="1:26" x14ac:dyDescent="0.25">
      <c r="A1" s="165"/>
      <c r="B1" s="165"/>
      <c r="C1" s="165"/>
      <c r="D1" s="165"/>
      <c r="E1" s="165"/>
      <c r="F1" s="165"/>
      <c r="G1" s="165"/>
      <c r="H1" s="165"/>
      <c r="I1" s="165"/>
      <c r="J1" s="165"/>
      <c r="K1" s="165"/>
      <c r="L1" s="165"/>
      <c r="M1" s="165"/>
      <c r="N1" s="165"/>
      <c r="O1" s="165"/>
      <c r="P1" s="165"/>
      <c r="Q1" s="165"/>
      <c r="R1" s="165"/>
      <c r="S1" s="165"/>
      <c r="T1" s="165"/>
      <c r="U1" s="165"/>
      <c r="V1" s="165"/>
      <c r="W1" s="165"/>
      <c r="X1" s="165"/>
      <c r="Y1" s="165"/>
      <c r="Z1" s="165"/>
    </row>
    <row r="2" spans="1:26" ht="30" customHeight="1" x14ac:dyDescent="0.25">
      <c r="A2" s="165"/>
      <c r="B2" s="165"/>
      <c r="C2" s="543" t="s">
        <v>408</v>
      </c>
      <c r="D2" s="506"/>
      <c r="E2" s="506"/>
      <c r="F2" s="507"/>
      <c r="G2" s="165"/>
      <c r="H2" s="165"/>
      <c r="I2" s="165"/>
      <c r="J2" s="165"/>
      <c r="K2" s="165"/>
      <c r="L2" s="165"/>
      <c r="M2" s="165"/>
      <c r="N2" s="165"/>
      <c r="O2" s="165"/>
      <c r="P2" s="165"/>
      <c r="Q2" s="165"/>
      <c r="R2" s="165"/>
      <c r="S2" s="165"/>
      <c r="T2" s="165"/>
      <c r="U2" s="165"/>
      <c r="V2" s="165"/>
      <c r="W2" s="165"/>
      <c r="X2" s="165"/>
      <c r="Y2" s="165"/>
      <c r="Z2" s="165"/>
    </row>
    <row r="3" spans="1:26" x14ac:dyDescent="0.25">
      <c r="A3" s="165"/>
      <c r="B3" s="165"/>
      <c r="C3" s="165"/>
      <c r="D3" s="165"/>
      <c r="E3" s="165"/>
      <c r="F3" s="165"/>
      <c r="G3" s="165"/>
      <c r="H3" s="165"/>
      <c r="I3" s="165"/>
      <c r="J3" s="165"/>
      <c r="K3" s="165"/>
      <c r="L3" s="165"/>
      <c r="M3" s="165"/>
      <c r="N3" s="165"/>
      <c r="O3" s="165"/>
      <c r="P3" s="165"/>
      <c r="Q3" s="165"/>
      <c r="R3" s="165"/>
      <c r="S3" s="165"/>
      <c r="T3" s="165"/>
      <c r="U3" s="165"/>
      <c r="V3" s="165"/>
      <c r="W3" s="165"/>
      <c r="X3" s="165"/>
      <c r="Y3" s="165"/>
      <c r="Z3" s="165"/>
    </row>
    <row r="4" spans="1:26" x14ac:dyDescent="0.25">
      <c r="A4" s="165"/>
      <c r="B4" s="165"/>
      <c r="C4" s="168" t="s">
        <v>413</v>
      </c>
      <c r="D4" s="169" t="s">
        <v>415</v>
      </c>
      <c r="E4" s="169"/>
      <c r="F4" s="170" t="s">
        <v>416</v>
      </c>
      <c r="G4" s="165"/>
      <c r="H4" s="165"/>
      <c r="I4" s="165"/>
      <c r="J4" s="165"/>
      <c r="K4" s="165"/>
      <c r="L4" s="165"/>
      <c r="M4" s="165"/>
      <c r="N4" s="165"/>
      <c r="O4" s="165"/>
      <c r="P4" s="165"/>
      <c r="Q4" s="165"/>
      <c r="R4" s="165"/>
      <c r="S4" s="165"/>
      <c r="T4" s="165"/>
      <c r="U4" s="165"/>
      <c r="V4" s="165"/>
      <c r="W4" s="165"/>
      <c r="X4" s="165"/>
      <c r="Y4" s="165"/>
      <c r="Z4" s="165"/>
    </row>
    <row r="5" spans="1:26" x14ac:dyDescent="0.25">
      <c r="A5" s="165"/>
      <c r="B5" s="165"/>
      <c r="C5" s="541" t="s">
        <v>417</v>
      </c>
      <c r="D5" s="542"/>
      <c r="E5" s="540" t="s">
        <v>419</v>
      </c>
      <c r="F5" s="507"/>
      <c r="G5" s="165"/>
      <c r="H5" s="165"/>
      <c r="I5" s="165"/>
      <c r="J5" s="165"/>
      <c r="K5" s="165"/>
      <c r="L5" s="165"/>
      <c r="M5" s="165"/>
      <c r="N5" s="165"/>
      <c r="O5" s="165"/>
      <c r="P5" s="165"/>
      <c r="Q5" s="165"/>
      <c r="R5" s="165"/>
      <c r="S5" s="165"/>
      <c r="T5" s="165"/>
      <c r="U5" s="165"/>
      <c r="V5" s="165"/>
      <c r="W5" s="165"/>
      <c r="X5" s="165"/>
      <c r="Y5" s="165"/>
      <c r="Z5" s="165"/>
    </row>
    <row r="6" spans="1:26" ht="45" x14ac:dyDescent="0.25">
      <c r="A6" s="165"/>
      <c r="B6" s="165"/>
      <c r="C6" s="172" t="s">
        <v>420</v>
      </c>
      <c r="D6" s="173" t="s">
        <v>421</v>
      </c>
      <c r="E6" s="174"/>
      <c r="F6" s="176" t="s">
        <v>423</v>
      </c>
      <c r="G6" s="165"/>
      <c r="H6" s="165"/>
      <c r="I6" s="165"/>
      <c r="J6" s="165"/>
      <c r="K6" s="165"/>
      <c r="L6" s="165"/>
      <c r="M6" s="165"/>
      <c r="N6" s="165"/>
      <c r="O6" s="165"/>
      <c r="P6" s="165"/>
      <c r="Q6" s="165"/>
      <c r="R6" s="165"/>
      <c r="S6" s="165"/>
      <c r="T6" s="165"/>
      <c r="U6" s="165"/>
      <c r="V6" s="165"/>
      <c r="W6" s="165"/>
      <c r="X6" s="165"/>
      <c r="Y6" s="165"/>
      <c r="Z6" s="165"/>
    </row>
    <row r="7" spans="1:26" ht="45" x14ac:dyDescent="0.25">
      <c r="A7" s="165"/>
      <c r="B7" s="165"/>
      <c r="C7" s="172" t="s">
        <v>427</v>
      </c>
      <c r="D7" s="173" t="s">
        <v>430</v>
      </c>
      <c r="E7" s="174"/>
      <c r="F7" s="176" t="s">
        <v>431</v>
      </c>
      <c r="G7" s="165"/>
      <c r="H7" s="165"/>
      <c r="I7" s="165"/>
      <c r="J7" s="165"/>
      <c r="K7" s="165"/>
      <c r="L7" s="165"/>
      <c r="M7" s="165"/>
      <c r="N7" s="165"/>
      <c r="O7" s="165"/>
      <c r="P7" s="165"/>
      <c r="Q7" s="165"/>
      <c r="R7" s="165"/>
      <c r="S7" s="165"/>
      <c r="T7" s="165"/>
      <c r="U7" s="165"/>
      <c r="V7" s="165"/>
      <c r="W7" s="165"/>
      <c r="X7" s="165"/>
      <c r="Y7" s="165"/>
      <c r="Z7" s="165"/>
    </row>
    <row r="8" spans="1:26" ht="45" x14ac:dyDescent="0.25">
      <c r="A8" s="165"/>
      <c r="B8" s="165"/>
      <c r="C8" s="177" t="s">
        <v>433</v>
      </c>
      <c r="D8" s="178" t="s">
        <v>434</v>
      </c>
      <c r="E8" s="179"/>
      <c r="F8" s="180" t="s">
        <v>435</v>
      </c>
      <c r="G8" s="165"/>
      <c r="H8" s="165"/>
      <c r="I8" s="165"/>
      <c r="J8" s="165"/>
      <c r="K8" s="165"/>
      <c r="L8" s="165"/>
      <c r="M8" s="165"/>
      <c r="N8" s="165"/>
      <c r="O8" s="165"/>
      <c r="P8" s="165"/>
      <c r="Q8" s="165"/>
      <c r="R8" s="165"/>
      <c r="S8" s="165"/>
      <c r="T8" s="165"/>
      <c r="U8" s="165"/>
      <c r="V8" s="165"/>
      <c r="W8" s="165"/>
      <c r="X8" s="165"/>
      <c r="Y8" s="165"/>
      <c r="Z8" s="165"/>
    </row>
    <row r="9" spans="1:26" ht="15" customHeight="1" x14ac:dyDescent="0.25">
      <c r="A9" s="165"/>
      <c r="B9" s="165"/>
      <c r="C9" s="541" t="s">
        <v>437</v>
      </c>
      <c r="D9" s="542"/>
      <c r="E9" s="540" t="s">
        <v>438</v>
      </c>
      <c r="F9" s="507"/>
      <c r="G9" s="165"/>
      <c r="H9" s="165"/>
      <c r="I9" s="165"/>
      <c r="J9" s="165"/>
      <c r="K9" s="165"/>
      <c r="L9" s="165"/>
      <c r="M9" s="165"/>
      <c r="N9" s="165"/>
      <c r="O9" s="165"/>
      <c r="P9" s="165"/>
      <c r="Q9" s="165"/>
      <c r="R9" s="165"/>
      <c r="S9" s="165"/>
      <c r="T9" s="165"/>
      <c r="U9" s="165"/>
      <c r="V9" s="165"/>
      <c r="W9" s="165"/>
      <c r="X9" s="165"/>
      <c r="Y9" s="165"/>
      <c r="Z9" s="165"/>
    </row>
    <row r="10" spans="1:26" ht="45" x14ac:dyDescent="0.25">
      <c r="A10" s="165"/>
      <c r="B10" s="165"/>
      <c r="C10" s="181" t="s">
        <v>440</v>
      </c>
      <c r="D10" s="182" t="s">
        <v>441</v>
      </c>
      <c r="E10" s="182"/>
      <c r="F10" s="183" t="s">
        <v>442</v>
      </c>
      <c r="G10" s="165"/>
      <c r="H10" s="165"/>
      <c r="I10" s="165"/>
      <c r="J10" s="165"/>
      <c r="K10" s="165"/>
      <c r="L10" s="165"/>
      <c r="M10" s="165"/>
      <c r="N10" s="165"/>
      <c r="O10" s="165"/>
      <c r="P10" s="165"/>
      <c r="Q10" s="165"/>
      <c r="R10" s="165"/>
      <c r="S10" s="165"/>
      <c r="T10" s="165"/>
      <c r="U10" s="165"/>
      <c r="V10" s="165"/>
      <c r="W10" s="165"/>
      <c r="X10" s="165"/>
      <c r="Y10" s="165"/>
      <c r="Z10" s="165"/>
    </row>
    <row r="11" spans="1:26" ht="22.5" x14ac:dyDescent="0.25">
      <c r="A11" s="165"/>
      <c r="B11" s="165"/>
      <c r="C11" s="172" t="s">
        <v>444</v>
      </c>
      <c r="D11" s="173" t="s">
        <v>445</v>
      </c>
      <c r="E11" s="173"/>
      <c r="F11" s="176" t="s">
        <v>446</v>
      </c>
      <c r="G11" s="165"/>
      <c r="H11" s="165"/>
      <c r="I11" s="165"/>
      <c r="J11" s="165"/>
      <c r="K11" s="165"/>
      <c r="L11" s="165"/>
      <c r="M11" s="165"/>
      <c r="N11" s="165"/>
      <c r="O11" s="165"/>
      <c r="P11" s="165"/>
      <c r="Q11" s="165"/>
      <c r="R11" s="165"/>
      <c r="S11" s="165"/>
      <c r="T11" s="165"/>
      <c r="U11" s="165"/>
      <c r="V11" s="165"/>
      <c r="W11" s="165"/>
      <c r="X11" s="165"/>
      <c r="Y11" s="165"/>
      <c r="Z11" s="165"/>
    </row>
    <row r="12" spans="1:26" ht="56.25" x14ac:dyDescent="0.25">
      <c r="A12" s="165"/>
      <c r="B12" s="165"/>
      <c r="C12" s="172" t="s">
        <v>447</v>
      </c>
      <c r="D12" s="173" t="s">
        <v>449</v>
      </c>
      <c r="E12" s="173"/>
      <c r="F12" s="176" t="s">
        <v>450</v>
      </c>
      <c r="G12" s="165"/>
      <c r="H12" s="165"/>
      <c r="I12" s="165"/>
      <c r="J12" s="165"/>
      <c r="K12" s="165"/>
      <c r="L12" s="165"/>
      <c r="M12" s="165"/>
      <c r="N12" s="165"/>
      <c r="O12" s="165"/>
      <c r="P12" s="165"/>
      <c r="Q12" s="165"/>
      <c r="R12" s="165"/>
      <c r="S12" s="165"/>
      <c r="T12" s="165"/>
      <c r="U12" s="165"/>
      <c r="V12" s="165"/>
      <c r="W12" s="165"/>
      <c r="X12" s="165"/>
      <c r="Y12" s="165"/>
      <c r="Z12" s="165"/>
    </row>
    <row r="13" spans="1:26" ht="22.5" x14ac:dyDescent="0.25">
      <c r="A13" s="165"/>
      <c r="B13" s="165"/>
      <c r="C13" s="172" t="s">
        <v>453</v>
      </c>
      <c r="D13" s="173" t="s">
        <v>454</v>
      </c>
      <c r="E13" s="173"/>
      <c r="F13" s="176" t="s">
        <v>455</v>
      </c>
      <c r="G13" s="165"/>
      <c r="H13" s="165"/>
      <c r="I13" s="165"/>
      <c r="J13" s="165"/>
      <c r="K13" s="165"/>
      <c r="L13" s="165"/>
      <c r="M13" s="165"/>
      <c r="N13" s="165"/>
      <c r="O13" s="165"/>
      <c r="P13" s="165"/>
      <c r="Q13" s="165"/>
      <c r="R13" s="165"/>
      <c r="S13" s="165"/>
      <c r="T13" s="165"/>
      <c r="U13" s="165"/>
      <c r="V13" s="165"/>
      <c r="W13" s="165"/>
      <c r="X13" s="165"/>
      <c r="Y13" s="165"/>
      <c r="Z13" s="165"/>
    </row>
    <row r="14" spans="1:26" ht="33.75" x14ac:dyDescent="0.25">
      <c r="A14" s="165"/>
      <c r="B14" s="165"/>
      <c r="C14" s="172" t="s">
        <v>458</v>
      </c>
      <c r="D14" s="173" t="s">
        <v>459</v>
      </c>
      <c r="E14" s="173"/>
      <c r="F14" s="176" t="s">
        <v>460</v>
      </c>
      <c r="G14" s="165"/>
      <c r="H14" s="165"/>
      <c r="I14" s="165"/>
      <c r="J14" s="165"/>
      <c r="K14" s="165"/>
      <c r="L14" s="165"/>
      <c r="M14" s="165"/>
      <c r="N14" s="165"/>
      <c r="O14" s="165"/>
      <c r="P14" s="165"/>
      <c r="Q14" s="165"/>
      <c r="R14" s="165"/>
      <c r="S14" s="165"/>
      <c r="T14" s="165"/>
      <c r="U14" s="165"/>
      <c r="V14" s="165"/>
      <c r="W14" s="165"/>
      <c r="X14" s="165"/>
      <c r="Y14" s="165"/>
      <c r="Z14" s="165"/>
    </row>
    <row r="15" spans="1:26" ht="33.75" x14ac:dyDescent="0.25">
      <c r="A15" s="165"/>
      <c r="B15" s="165"/>
      <c r="C15" s="172" t="s">
        <v>461</v>
      </c>
      <c r="D15" s="173" t="s">
        <v>462</v>
      </c>
      <c r="E15" s="173"/>
      <c r="F15" s="176" t="s">
        <v>463</v>
      </c>
      <c r="G15" s="165"/>
      <c r="H15" s="165"/>
      <c r="I15" s="165"/>
      <c r="J15" s="165"/>
      <c r="K15" s="165"/>
      <c r="L15" s="165"/>
      <c r="M15" s="165"/>
      <c r="N15" s="165"/>
      <c r="O15" s="165"/>
      <c r="P15" s="165"/>
      <c r="Q15" s="165"/>
      <c r="R15" s="165"/>
      <c r="S15" s="165"/>
      <c r="T15" s="165"/>
      <c r="U15" s="165"/>
      <c r="V15" s="165"/>
      <c r="W15" s="165"/>
      <c r="X15" s="165"/>
      <c r="Y15" s="165"/>
      <c r="Z15" s="165"/>
    </row>
    <row r="16" spans="1:26" ht="22.5" x14ac:dyDescent="0.25">
      <c r="A16" s="165"/>
      <c r="B16" s="165"/>
      <c r="C16" s="172" t="s">
        <v>464</v>
      </c>
      <c r="D16" s="173" t="s">
        <v>465</v>
      </c>
      <c r="E16" s="173"/>
      <c r="F16" s="176" t="s">
        <v>466</v>
      </c>
      <c r="G16" s="165"/>
      <c r="H16" s="165"/>
      <c r="I16" s="165"/>
      <c r="J16" s="165"/>
      <c r="K16" s="165"/>
      <c r="L16" s="165"/>
      <c r="M16" s="165"/>
      <c r="N16" s="165"/>
      <c r="O16" s="165"/>
      <c r="P16" s="165"/>
      <c r="Q16" s="165"/>
      <c r="R16" s="165"/>
      <c r="S16" s="165"/>
      <c r="T16" s="165"/>
      <c r="U16" s="165"/>
      <c r="V16" s="165"/>
      <c r="W16" s="165"/>
      <c r="X16" s="165"/>
      <c r="Y16" s="165"/>
      <c r="Z16" s="165"/>
    </row>
    <row r="17" spans="1:26" ht="33.75" x14ac:dyDescent="0.25">
      <c r="A17" s="165"/>
      <c r="B17" s="165"/>
      <c r="C17" s="172" t="s">
        <v>468</v>
      </c>
      <c r="D17" s="173" t="s">
        <v>469</v>
      </c>
      <c r="E17" s="173"/>
      <c r="F17" s="176" t="s">
        <v>470</v>
      </c>
      <c r="G17" s="165"/>
      <c r="H17" s="165"/>
      <c r="I17" s="165"/>
      <c r="J17" s="165"/>
      <c r="K17" s="165"/>
      <c r="L17" s="165"/>
      <c r="M17" s="165"/>
      <c r="N17" s="165"/>
      <c r="O17" s="165"/>
      <c r="P17" s="165"/>
      <c r="Q17" s="165"/>
      <c r="R17" s="165"/>
      <c r="S17" s="165"/>
      <c r="T17" s="165"/>
      <c r="U17" s="165"/>
      <c r="V17" s="165"/>
      <c r="W17" s="165"/>
      <c r="X17" s="165"/>
      <c r="Y17" s="165"/>
      <c r="Z17" s="165"/>
    </row>
    <row r="18" spans="1:26" ht="56.25" x14ac:dyDescent="0.25">
      <c r="A18" s="165"/>
      <c r="B18" s="165"/>
      <c r="C18" s="177" t="s">
        <v>471</v>
      </c>
      <c r="D18" s="178" t="s">
        <v>472</v>
      </c>
      <c r="E18" s="178"/>
      <c r="F18" s="180" t="s">
        <v>473</v>
      </c>
      <c r="G18" s="165"/>
      <c r="H18" s="165"/>
      <c r="I18" s="165"/>
      <c r="J18" s="165"/>
      <c r="K18" s="165"/>
      <c r="L18" s="165"/>
      <c r="M18" s="165"/>
      <c r="N18" s="165"/>
      <c r="O18" s="165"/>
      <c r="P18" s="165"/>
      <c r="Q18" s="165"/>
      <c r="R18" s="165"/>
      <c r="S18" s="165"/>
      <c r="T18" s="165"/>
      <c r="U18" s="165"/>
      <c r="V18" s="165"/>
      <c r="W18" s="165"/>
      <c r="X18" s="165"/>
      <c r="Y18" s="165"/>
      <c r="Z18" s="165"/>
    </row>
    <row r="19" spans="1:26" x14ac:dyDescent="0.25">
      <c r="A19" s="165"/>
      <c r="B19" s="165"/>
      <c r="C19" s="541" t="s">
        <v>474</v>
      </c>
      <c r="D19" s="542"/>
      <c r="E19" s="540" t="s">
        <v>475</v>
      </c>
      <c r="F19" s="507"/>
      <c r="G19" s="165"/>
      <c r="H19" s="165"/>
      <c r="I19" s="165"/>
      <c r="J19" s="165"/>
      <c r="K19" s="165"/>
      <c r="L19" s="165"/>
      <c r="M19" s="165"/>
      <c r="N19" s="165"/>
      <c r="O19" s="165"/>
      <c r="P19" s="165"/>
      <c r="Q19" s="165"/>
      <c r="R19" s="165"/>
      <c r="S19" s="165"/>
      <c r="T19" s="165"/>
      <c r="U19" s="165"/>
      <c r="V19" s="165"/>
      <c r="W19" s="165"/>
      <c r="X19" s="165"/>
      <c r="Y19" s="165"/>
      <c r="Z19" s="165"/>
    </row>
    <row r="20" spans="1:26" ht="33.75" x14ac:dyDescent="0.25">
      <c r="A20" s="165"/>
      <c r="B20" s="165"/>
      <c r="C20" s="181" t="s">
        <v>476</v>
      </c>
      <c r="D20" s="182" t="s">
        <v>477</v>
      </c>
      <c r="E20" s="182"/>
      <c r="F20" s="183" t="s">
        <v>478</v>
      </c>
      <c r="G20" s="165"/>
      <c r="H20" s="165"/>
      <c r="I20" s="165"/>
      <c r="J20" s="165"/>
      <c r="K20" s="165"/>
      <c r="L20" s="165"/>
      <c r="M20" s="165"/>
      <c r="N20" s="165"/>
      <c r="O20" s="165"/>
      <c r="P20" s="165"/>
      <c r="Q20" s="165"/>
      <c r="R20" s="165"/>
      <c r="S20" s="165"/>
      <c r="T20" s="165"/>
      <c r="U20" s="165"/>
      <c r="V20" s="165"/>
      <c r="W20" s="165"/>
      <c r="X20" s="165"/>
      <c r="Y20" s="165"/>
      <c r="Z20" s="165"/>
    </row>
    <row r="21" spans="1:26" ht="15.75" customHeight="1" x14ac:dyDescent="0.25">
      <c r="A21" s="165"/>
      <c r="B21" s="165"/>
      <c r="C21" s="172" t="s">
        <v>481</v>
      </c>
      <c r="D21" s="173" t="s">
        <v>482</v>
      </c>
      <c r="E21" s="174"/>
      <c r="F21" s="176" t="s">
        <v>483</v>
      </c>
      <c r="G21" s="165"/>
      <c r="H21" s="165"/>
      <c r="I21" s="165"/>
      <c r="J21" s="165"/>
      <c r="K21" s="165"/>
      <c r="L21" s="165"/>
      <c r="M21" s="165"/>
      <c r="N21" s="165"/>
      <c r="O21" s="165"/>
      <c r="P21" s="165"/>
      <c r="Q21" s="165"/>
      <c r="R21" s="165"/>
      <c r="S21" s="165"/>
      <c r="T21" s="165"/>
      <c r="U21" s="165"/>
      <c r="V21" s="165"/>
      <c r="W21" s="165"/>
      <c r="X21" s="165"/>
      <c r="Y21" s="165"/>
      <c r="Z21" s="165"/>
    </row>
    <row r="22" spans="1:26" ht="15.75" customHeight="1" x14ac:dyDescent="0.25">
      <c r="A22" s="165"/>
      <c r="B22" s="165"/>
      <c r="C22" s="172" t="s">
        <v>484</v>
      </c>
      <c r="D22" s="173" t="s">
        <v>485</v>
      </c>
      <c r="E22" s="174"/>
      <c r="F22" s="176" t="s">
        <v>487</v>
      </c>
      <c r="G22" s="165"/>
      <c r="H22" s="165"/>
      <c r="I22" s="165"/>
      <c r="J22" s="165"/>
      <c r="K22" s="165"/>
      <c r="L22" s="165"/>
      <c r="M22" s="165"/>
      <c r="N22" s="165"/>
      <c r="O22" s="165"/>
      <c r="P22" s="165"/>
      <c r="Q22" s="165"/>
      <c r="R22" s="165"/>
      <c r="S22" s="165"/>
      <c r="T22" s="165"/>
      <c r="U22" s="165"/>
      <c r="V22" s="165"/>
      <c r="W22" s="165"/>
      <c r="X22" s="165"/>
      <c r="Y22" s="165"/>
      <c r="Z22" s="165"/>
    </row>
    <row r="23" spans="1:26" ht="15.75" customHeight="1" x14ac:dyDescent="0.25">
      <c r="A23" s="165"/>
      <c r="B23" s="165"/>
      <c r="C23" s="172" t="s">
        <v>491</v>
      </c>
      <c r="D23" s="173" t="s">
        <v>492</v>
      </c>
      <c r="E23" s="174"/>
      <c r="F23" s="176" t="s">
        <v>493</v>
      </c>
      <c r="G23" s="165"/>
      <c r="H23" s="165"/>
      <c r="I23" s="165"/>
      <c r="J23" s="165"/>
      <c r="K23" s="165"/>
      <c r="L23" s="165"/>
      <c r="M23" s="165"/>
      <c r="N23" s="165"/>
      <c r="O23" s="165"/>
      <c r="P23" s="165"/>
      <c r="Q23" s="165"/>
      <c r="R23" s="165"/>
      <c r="S23" s="165"/>
      <c r="T23" s="165"/>
      <c r="U23" s="165"/>
      <c r="V23" s="165"/>
      <c r="W23" s="165"/>
      <c r="X23" s="165"/>
      <c r="Y23" s="165"/>
      <c r="Z23" s="165"/>
    </row>
    <row r="24" spans="1:26" ht="15.75" customHeight="1" x14ac:dyDescent="0.25">
      <c r="A24" s="165"/>
      <c r="B24" s="165"/>
      <c r="C24" s="172" t="s">
        <v>494</v>
      </c>
      <c r="D24" s="173" t="s">
        <v>495</v>
      </c>
      <c r="E24" s="174"/>
      <c r="F24" s="176" t="s">
        <v>496</v>
      </c>
      <c r="G24" s="165"/>
      <c r="H24" s="165"/>
      <c r="I24" s="165"/>
      <c r="J24" s="165"/>
      <c r="K24" s="165"/>
      <c r="L24" s="165"/>
      <c r="M24" s="165"/>
      <c r="N24" s="165"/>
      <c r="O24" s="165"/>
      <c r="P24" s="165"/>
      <c r="Q24" s="165"/>
      <c r="R24" s="165"/>
      <c r="S24" s="165"/>
      <c r="T24" s="165"/>
      <c r="U24" s="165"/>
      <c r="V24" s="165"/>
      <c r="W24" s="165"/>
      <c r="X24" s="165"/>
      <c r="Y24" s="165"/>
      <c r="Z24" s="165"/>
    </row>
    <row r="25" spans="1:26" ht="15.75" customHeight="1" x14ac:dyDescent="0.25">
      <c r="A25" s="165"/>
      <c r="B25" s="165"/>
      <c r="C25" s="172" t="s">
        <v>497</v>
      </c>
      <c r="D25" s="173" t="s">
        <v>498</v>
      </c>
      <c r="E25" s="174"/>
      <c r="F25" s="176" t="s">
        <v>499</v>
      </c>
      <c r="G25" s="165"/>
      <c r="H25" s="165"/>
      <c r="I25" s="165"/>
      <c r="J25" s="165"/>
      <c r="K25" s="165"/>
      <c r="L25" s="165"/>
      <c r="M25" s="165"/>
      <c r="N25" s="165"/>
      <c r="O25" s="165"/>
      <c r="P25" s="165"/>
      <c r="Q25" s="165"/>
      <c r="R25" s="165"/>
      <c r="S25" s="165"/>
      <c r="T25" s="165"/>
      <c r="U25" s="165"/>
      <c r="V25" s="165"/>
      <c r="W25" s="165"/>
      <c r="X25" s="165"/>
      <c r="Y25" s="165"/>
      <c r="Z25" s="165"/>
    </row>
    <row r="26" spans="1:26" ht="15.75" customHeight="1" x14ac:dyDescent="0.25">
      <c r="A26" s="165"/>
      <c r="B26" s="165"/>
      <c r="C26" s="172" t="s">
        <v>501</v>
      </c>
      <c r="D26" s="173" t="s">
        <v>502</v>
      </c>
      <c r="E26" s="174"/>
      <c r="F26" s="176" t="s">
        <v>503</v>
      </c>
      <c r="G26" s="165"/>
      <c r="H26" s="165"/>
      <c r="I26" s="165"/>
      <c r="J26" s="165"/>
      <c r="K26" s="165"/>
      <c r="L26" s="165"/>
      <c r="M26" s="165"/>
      <c r="N26" s="165"/>
      <c r="O26" s="165"/>
      <c r="P26" s="165"/>
      <c r="Q26" s="165"/>
      <c r="R26" s="165"/>
      <c r="S26" s="165"/>
      <c r="T26" s="165"/>
      <c r="U26" s="165"/>
      <c r="V26" s="165"/>
      <c r="W26" s="165"/>
      <c r="X26" s="165"/>
      <c r="Y26" s="165"/>
      <c r="Z26" s="165"/>
    </row>
    <row r="27" spans="1:26" ht="15.75" customHeight="1" x14ac:dyDescent="0.25">
      <c r="A27" s="165"/>
      <c r="B27" s="165"/>
      <c r="C27" s="172" t="s">
        <v>504</v>
      </c>
      <c r="D27" s="173" t="s">
        <v>505</v>
      </c>
      <c r="E27" s="174"/>
      <c r="F27" s="176" t="s">
        <v>506</v>
      </c>
      <c r="G27" s="165"/>
      <c r="H27" s="165"/>
      <c r="I27" s="165"/>
      <c r="J27" s="165"/>
      <c r="K27" s="165"/>
      <c r="L27" s="165"/>
      <c r="M27" s="165"/>
      <c r="N27" s="165"/>
      <c r="O27" s="165"/>
      <c r="P27" s="165"/>
      <c r="Q27" s="165"/>
      <c r="R27" s="165"/>
      <c r="S27" s="165"/>
      <c r="T27" s="165"/>
      <c r="U27" s="165"/>
      <c r="V27" s="165"/>
      <c r="W27" s="165"/>
      <c r="X27" s="165"/>
      <c r="Y27" s="165"/>
      <c r="Z27" s="165"/>
    </row>
    <row r="28" spans="1:26" ht="15.75" customHeight="1" x14ac:dyDescent="0.25">
      <c r="A28" s="165"/>
      <c r="B28" s="165"/>
      <c r="C28" s="177" t="s">
        <v>507</v>
      </c>
      <c r="D28" s="178" t="s">
        <v>508</v>
      </c>
      <c r="E28" s="179"/>
      <c r="F28" s="180" t="s">
        <v>509</v>
      </c>
      <c r="G28" s="165"/>
      <c r="H28" s="165"/>
      <c r="I28" s="165"/>
      <c r="J28" s="165"/>
      <c r="K28" s="165"/>
      <c r="L28" s="165"/>
      <c r="M28" s="165"/>
      <c r="N28" s="165"/>
      <c r="O28" s="165"/>
      <c r="P28" s="165"/>
      <c r="Q28" s="165"/>
      <c r="R28" s="165"/>
      <c r="S28" s="165"/>
      <c r="T28" s="165"/>
      <c r="U28" s="165"/>
      <c r="V28" s="165"/>
      <c r="W28" s="165"/>
      <c r="X28" s="165"/>
      <c r="Y28" s="165"/>
      <c r="Z28" s="165"/>
    </row>
    <row r="29" spans="1:26" ht="15.75" customHeight="1" x14ac:dyDescent="0.25">
      <c r="A29" s="165"/>
      <c r="B29" s="165"/>
      <c r="C29" s="541" t="s">
        <v>511</v>
      </c>
      <c r="D29" s="542"/>
      <c r="E29" s="540" t="s">
        <v>512</v>
      </c>
      <c r="F29" s="507"/>
      <c r="G29" s="165"/>
      <c r="H29" s="165"/>
      <c r="I29" s="165"/>
      <c r="J29" s="165"/>
      <c r="K29" s="165"/>
      <c r="L29" s="165"/>
      <c r="M29" s="165"/>
      <c r="N29" s="165"/>
      <c r="O29" s="165"/>
      <c r="P29" s="165"/>
      <c r="Q29" s="165"/>
      <c r="R29" s="165"/>
      <c r="S29" s="165"/>
      <c r="T29" s="165"/>
      <c r="U29" s="165"/>
      <c r="V29" s="165"/>
      <c r="W29" s="165"/>
      <c r="X29" s="165"/>
      <c r="Y29" s="165"/>
      <c r="Z29" s="165"/>
    </row>
    <row r="30" spans="1:26" ht="15.75" customHeight="1" x14ac:dyDescent="0.25">
      <c r="A30" s="165"/>
      <c r="B30" s="165"/>
      <c r="C30" s="181" t="s">
        <v>513</v>
      </c>
      <c r="D30" s="182" t="s">
        <v>514</v>
      </c>
      <c r="E30" s="182"/>
      <c r="F30" s="183" t="s">
        <v>515</v>
      </c>
      <c r="G30" s="165"/>
      <c r="H30" s="165"/>
      <c r="I30" s="165"/>
      <c r="J30" s="165"/>
      <c r="K30" s="165"/>
      <c r="L30" s="165"/>
      <c r="M30" s="165"/>
      <c r="N30" s="165"/>
      <c r="O30" s="165"/>
      <c r="P30" s="165"/>
      <c r="Q30" s="165"/>
      <c r="R30" s="165"/>
      <c r="S30" s="165"/>
      <c r="T30" s="165"/>
      <c r="U30" s="165"/>
      <c r="V30" s="165"/>
      <c r="W30" s="165"/>
      <c r="X30" s="165"/>
      <c r="Y30" s="165"/>
      <c r="Z30" s="165"/>
    </row>
    <row r="31" spans="1:26" ht="15.75" customHeight="1" x14ac:dyDescent="0.25">
      <c r="A31" s="165"/>
      <c r="B31" s="165"/>
      <c r="C31" s="172" t="s">
        <v>517</v>
      </c>
      <c r="D31" s="173" t="s">
        <v>518</v>
      </c>
      <c r="E31" s="173"/>
      <c r="F31" s="176" t="s">
        <v>519</v>
      </c>
      <c r="G31" s="165"/>
      <c r="H31" s="165"/>
      <c r="I31" s="165"/>
      <c r="J31" s="165"/>
      <c r="K31" s="165"/>
      <c r="L31" s="165"/>
      <c r="M31" s="165"/>
      <c r="N31" s="165"/>
      <c r="O31" s="165"/>
      <c r="P31" s="165"/>
      <c r="Q31" s="165"/>
      <c r="R31" s="165"/>
      <c r="S31" s="165"/>
      <c r="T31" s="165"/>
      <c r="U31" s="165"/>
      <c r="V31" s="165"/>
      <c r="W31" s="165"/>
      <c r="X31" s="165"/>
      <c r="Y31" s="165"/>
      <c r="Z31" s="165"/>
    </row>
    <row r="32" spans="1:26" ht="15.75" customHeight="1" x14ac:dyDescent="0.25">
      <c r="A32" s="165"/>
      <c r="B32" s="165"/>
      <c r="C32" s="172" t="s">
        <v>522</v>
      </c>
      <c r="D32" s="173" t="s">
        <v>523</v>
      </c>
      <c r="E32" s="173"/>
      <c r="F32" s="176" t="s">
        <v>525</v>
      </c>
      <c r="G32" s="165"/>
      <c r="H32" s="165"/>
      <c r="I32" s="165"/>
      <c r="J32" s="165"/>
      <c r="K32" s="165"/>
      <c r="L32" s="165"/>
      <c r="M32" s="165"/>
      <c r="N32" s="165"/>
      <c r="O32" s="165"/>
      <c r="P32" s="165"/>
      <c r="Q32" s="165"/>
      <c r="R32" s="165"/>
      <c r="S32" s="165"/>
      <c r="T32" s="165"/>
      <c r="U32" s="165"/>
      <c r="V32" s="165"/>
      <c r="W32" s="165"/>
      <c r="X32" s="165"/>
      <c r="Y32" s="165"/>
      <c r="Z32" s="165"/>
    </row>
    <row r="33" spans="1:26" ht="15.75" customHeight="1" x14ac:dyDescent="0.25">
      <c r="A33" s="165"/>
      <c r="B33" s="165"/>
      <c r="C33" s="172" t="s">
        <v>526</v>
      </c>
      <c r="D33" s="173" t="s">
        <v>527</v>
      </c>
      <c r="E33" s="173"/>
      <c r="F33" s="176" t="s">
        <v>528</v>
      </c>
      <c r="G33" s="165"/>
      <c r="H33" s="165"/>
      <c r="I33" s="165"/>
      <c r="J33" s="165"/>
      <c r="K33" s="165"/>
      <c r="L33" s="165"/>
      <c r="M33" s="165"/>
      <c r="N33" s="165"/>
      <c r="O33" s="165"/>
      <c r="P33" s="165"/>
      <c r="Q33" s="165"/>
      <c r="R33" s="165"/>
      <c r="S33" s="165"/>
      <c r="T33" s="165"/>
      <c r="U33" s="165"/>
      <c r="V33" s="165"/>
      <c r="W33" s="165"/>
      <c r="X33" s="165"/>
      <c r="Y33" s="165"/>
      <c r="Z33" s="165"/>
    </row>
    <row r="34" spans="1:26" ht="15.75" customHeight="1" x14ac:dyDescent="0.25">
      <c r="A34" s="165"/>
      <c r="B34" s="165"/>
      <c r="C34" s="172" t="s">
        <v>529</v>
      </c>
      <c r="D34" s="173" t="s">
        <v>530</v>
      </c>
      <c r="E34" s="173"/>
      <c r="F34" s="176" t="s">
        <v>531</v>
      </c>
      <c r="G34" s="165"/>
      <c r="H34" s="165"/>
      <c r="I34" s="165"/>
      <c r="J34" s="165"/>
      <c r="K34" s="165"/>
      <c r="L34" s="165"/>
      <c r="M34" s="165"/>
      <c r="N34" s="165"/>
      <c r="O34" s="165"/>
      <c r="P34" s="165"/>
      <c r="Q34" s="165"/>
      <c r="R34" s="165"/>
      <c r="S34" s="165"/>
      <c r="T34" s="165"/>
      <c r="U34" s="165"/>
      <c r="V34" s="165"/>
      <c r="W34" s="165"/>
      <c r="X34" s="165"/>
      <c r="Y34" s="165"/>
      <c r="Z34" s="165"/>
    </row>
    <row r="35" spans="1:26" ht="15.75" customHeight="1" x14ac:dyDescent="0.25">
      <c r="A35" s="165"/>
      <c r="B35" s="165"/>
      <c r="C35" s="172" t="s">
        <v>533</v>
      </c>
      <c r="D35" s="173" t="s">
        <v>534</v>
      </c>
      <c r="E35" s="173"/>
      <c r="F35" s="176" t="s">
        <v>535</v>
      </c>
      <c r="G35" s="165"/>
      <c r="H35" s="165"/>
      <c r="I35" s="165"/>
      <c r="J35" s="165"/>
      <c r="K35" s="165"/>
      <c r="L35" s="165"/>
      <c r="M35" s="165"/>
      <c r="N35" s="165"/>
      <c r="O35" s="165"/>
      <c r="P35" s="165"/>
      <c r="Q35" s="165"/>
      <c r="R35" s="165"/>
      <c r="S35" s="165"/>
      <c r="T35" s="165"/>
      <c r="U35" s="165"/>
      <c r="V35" s="165"/>
      <c r="W35" s="165"/>
      <c r="X35" s="165"/>
      <c r="Y35" s="165"/>
      <c r="Z35" s="165"/>
    </row>
    <row r="36" spans="1:26" ht="15.75" customHeight="1" x14ac:dyDescent="0.25">
      <c r="A36" s="165"/>
      <c r="B36" s="165"/>
      <c r="C36" s="172" t="s">
        <v>536</v>
      </c>
      <c r="D36" s="173" t="s">
        <v>534</v>
      </c>
      <c r="E36" s="173"/>
      <c r="F36" s="176" t="s">
        <v>537</v>
      </c>
      <c r="G36" s="165"/>
      <c r="H36" s="165"/>
      <c r="I36" s="165"/>
      <c r="J36" s="165"/>
      <c r="K36" s="165"/>
      <c r="L36" s="165"/>
      <c r="M36" s="165"/>
      <c r="N36" s="165"/>
      <c r="O36" s="165"/>
      <c r="P36" s="165"/>
      <c r="Q36" s="165"/>
      <c r="R36" s="165"/>
      <c r="S36" s="165"/>
      <c r="T36" s="165"/>
      <c r="U36" s="165"/>
      <c r="V36" s="165"/>
      <c r="W36" s="165"/>
      <c r="X36" s="165"/>
      <c r="Y36" s="165"/>
      <c r="Z36" s="165"/>
    </row>
    <row r="37" spans="1:26" ht="15.75" customHeight="1" x14ac:dyDescent="0.25">
      <c r="A37" s="165"/>
      <c r="B37" s="165"/>
      <c r="C37" s="172" t="s">
        <v>538</v>
      </c>
      <c r="D37" s="173" t="s">
        <v>539</v>
      </c>
      <c r="E37" s="173"/>
      <c r="F37" s="176" t="s">
        <v>540</v>
      </c>
      <c r="G37" s="165"/>
      <c r="H37" s="165"/>
      <c r="I37" s="165"/>
      <c r="J37" s="165"/>
      <c r="K37" s="165"/>
      <c r="L37" s="165"/>
      <c r="M37" s="165"/>
      <c r="N37" s="165"/>
      <c r="O37" s="165"/>
      <c r="P37" s="165"/>
      <c r="Q37" s="165"/>
      <c r="R37" s="165"/>
      <c r="S37" s="165"/>
      <c r="T37" s="165"/>
      <c r="U37" s="165"/>
      <c r="V37" s="165"/>
      <c r="W37" s="165"/>
      <c r="X37" s="165"/>
      <c r="Y37" s="165"/>
      <c r="Z37" s="165"/>
    </row>
    <row r="38" spans="1:26" ht="15.75" customHeight="1" x14ac:dyDescent="0.25">
      <c r="A38" s="165"/>
      <c r="B38" s="165"/>
      <c r="C38" s="172" t="s">
        <v>542</v>
      </c>
      <c r="D38" s="173" t="s">
        <v>543</v>
      </c>
      <c r="E38" s="173"/>
      <c r="F38" s="176" t="s">
        <v>545</v>
      </c>
      <c r="G38" s="165"/>
      <c r="H38" s="165"/>
      <c r="I38" s="165"/>
      <c r="J38" s="165"/>
      <c r="K38" s="165"/>
      <c r="L38" s="165"/>
      <c r="M38" s="165"/>
      <c r="N38" s="165"/>
      <c r="O38" s="165"/>
      <c r="P38" s="165"/>
      <c r="Q38" s="165"/>
      <c r="R38" s="165"/>
      <c r="S38" s="165"/>
      <c r="T38" s="165"/>
      <c r="U38" s="165"/>
      <c r="V38" s="165"/>
      <c r="W38" s="165"/>
      <c r="X38" s="165"/>
      <c r="Y38" s="165"/>
      <c r="Z38" s="165"/>
    </row>
    <row r="39" spans="1:26" ht="15.75" customHeight="1" x14ac:dyDescent="0.25">
      <c r="A39" s="165"/>
      <c r="B39" s="165"/>
      <c r="C39" s="172" t="s">
        <v>546</v>
      </c>
      <c r="D39" s="173" t="s">
        <v>547</v>
      </c>
      <c r="E39" s="173"/>
      <c r="F39" s="176" t="s">
        <v>548</v>
      </c>
      <c r="G39" s="165"/>
      <c r="H39" s="165"/>
      <c r="I39" s="165"/>
      <c r="J39" s="165"/>
      <c r="K39" s="165"/>
      <c r="L39" s="165"/>
      <c r="M39" s="165"/>
      <c r="N39" s="165"/>
      <c r="O39" s="165"/>
      <c r="P39" s="165"/>
      <c r="Q39" s="165"/>
      <c r="R39" s="165"/>
      <c r="S39" s="165"/>
      <c r="T39" s="165"/>
      <c r="U39" s="165"/>
      <c r="V39" s="165"/>
      <c r="W39" s="165"/>
      <c r="X39" s="165"/>
      <c r="Y39" s="165"/>
      <c r="Z39" s="165"/>
    </row>
    <row r="40" spans="1:26" ht="15.75" customHeight="1" x14ac:dyDescent="0.25">
      <c r="A40" s="165"/>
      <c r="B40" s="165"/>
      <c r="C40" s="172" t="s">
        <v>551</v>
      </c>
      <c r="D40" s="173" t="s">
        <v>552</v>
      </c>
      <c r="E40" s="173"/>
      <c r="F40" s="176" t="s">
        <v>553</v>
      </c>
      <c r="G40" s="165"/>
      <c r="H40" s="165"/>
      <c r="I40" s="165"/>
      <c r="J40" s="165"/>
      <c r="K40" s="165"/>
      <c r="L40" s="165"/>
      <c r="M40" s="165"/>
      <c r="N40" s="165"/>
      <c r="O40" s="165"/>
      <c r="P40" s="165"/>
      <c r="Q40" s="165"/>
      <c r="R40" s="165"/>
      <c r="S40" s="165"/>
      <c r="T40" s="165"/>
      <c r="U40" s="165"/>
      <c r="V40" s="165"/>
      <c r="W40" s="165"/>
      <c r="X40" s="165"/>
      <c r="Y40" s="165"/>
      <c r="Z40" s="165"/>
    </row>
    <row r="41" spans="1:26" ht="15.75" customHeight="1" x14ac:dyDescent="0.25">
      <c r="A41" s="165"/>
      <c r="B41" s="165"/>
      <c r="C41" s="177" t="s">
        <v>556</v>
      </c>
      <c r="D41" s="178" t="s">
        <v>557</v>
      </c>
      <c r="E41" s="178"/>
      <c r="F41" s="180" t="s">
        <v>558</v>
      </c>
      <c r="G41" s="165"/>
      <c r="H41" s="165"/>
      <c r="I41" s="165"/>
      <c r="J41" s="165"/>
      <c r="K41" s="165"/>
      <c r="L41" s="165"/>
      <c r="M41" s="165"/>
      <c r="N41" s="165"/>
      <c r="O41" s="165"/>
      <c r="P41" s="165"/>
      <c r="Q41" s="165"/>
      <c r="R41" s="165"/>
      <c r="S41" s="165"/>
      <c r="T41" s="165"/>
      <c r="U41" s="165"/>
      <c r="V41" s="165"/>
      <c r="W41" s="165"/>
      <c r="X41" s="165"/>
      <c r="Y41" s="165"/>
      <c r="Z41" s="165"/>
    </row>
    <row r="42" spans="1:26" ht="15.75" customHeight="1" x14ac:dyDescent="0.25">
      <c r="A42" s="165"/>
      <c r="B42" s="165"/>
      <c r="C42" s="541" t="s">
        <v>559</v>
      </c>
      <c r="D42" s="542"/>
      <c r="E42" s="540" t="s">
        <v>560</v>
      </c>
      <c r="F42" s="507"/>
      <c r="G42" s="165"/>
      <c r="H42" s="165"/>
      <c r="I42" s="165"/>
      <c r="J42" s="165"/>
      <c r="K42" s="165"/>
      <c r="L42" s="165"/>
      <c r="M42" s="165"/>
      <c r="N42" s="165"/>
      <c r="O42" s="165"/>
      <c r="P42" s="165"/>
      <c r="Q42" s="165"/>
      <c r="R42" s="165"/>
      <c r="S42" s="165"/>
      <c r="T42" s="165"/>
      <c r="U42" s="165"/>
      <c r="V42" s="165"/>
      <c r="W42" s="165"/>
      <c r="X42" s="165"/>
      <c r="Y42" s="165"/>
      <c r="Z42" s="165"/>
    </row>
    <row r="43" spans="1:26" ht="15.75" customHeight="1" x14ac:dyDescent="0.25">
      <c r="A43" s="165"/>
      <c r="B43" s="165"/>
      <c r="C43" s="181" t="s">
        <v>561</v>
      </c>
      <c r="D43" s="182" t="s">
        <v>562</v>
      </c>
      <c r="E43" s="182"/>
      <c r="F43" s="183" t="s">
        <v>563</v>
      </c>
      <c r="G43" s="165"/>
      <c r="H43" s="165"/>
      <c r="I43" s="165"/>
      <c r="J43" s="165"/>
      <c r="K43" s="165"/>
      <c r="L43" s="165"/>
      <c r="M43" s="165"/>
      <c r="N43" s="165"/>
      <c r="O43" s="165"/>
      <c r="P43" s="165"/>
      <c r="Q43" s="165"/>
      <c r="R43" s="165"/>
      <c r="S43" s="165"/>
      <c r="T43" s="165"/>
      <c r="U43" s="165"/>
      <c r="V43" s="165"/>
      <c r="W43" s="165"/>
      <c r="X43" s="165"/>
      <c r="Y43" s="165"/>
      <c r="Z43" s="165"/>
    </row>
    <row r="44" spans="1:26" ht="15.75" customHeight="1" x14ac:dyDescent="0.25">
      <c r="A44" s="165"/>
      <c r="B44" s="165"/>
      <c r="C44" s="172" t="s">
        <v>565</v>
      </c>
      <c r="D44" s="173" t="s">
        <v>566</v>
      </c>
      <c r="E44" s="173"/>
      <c r="F44" s="176" t="s">
        <v>567</v>
      </c>
      <c r="G44" s="165"/>
      <c r="H44" s="165"/>
      <c r="I44" s="165"/>
      <c r="J44" s="165"/>
      <c r="K44" s="165"/>
      <c r="L44" s="165"/>
      <c r="M44" s="165"/>
      <c r="N44" s="165"/>
      <c r="O44" s="165"/>
      <c r="P44" s="165"/>
      <c r="Q44" s="165"/>
      <c r="R44" s="165"/>
      <c r="S44" s="165"/>
      <c r="T44" s="165"/>
      <c r="U44" s="165"/>
      <c r="V44" s="165"/>
      <c r="W44" s="165"/>
      <c r="X44" s="165"/>
      <c r="Y44" s="165"/>
      <c r="Z44" s="165"/>
    </row>
    <row r="45" spans="1:26" ht="15.75" customHeight="1" x14ac:dyDescent="0.25">
      <c r="A45" s="165"/>
      <c r="B45" s="165"/>
      <c r="C45" s="172" t="s">
        <v>568</v>
      </c>
      <c r="D45" s="173" t="s">
        <v>569</v>
      </c>
      <c r="E45" s="173"/>
      <c r="F45" s="176" t="s">
        <v>570</v>
      </c>
      <c r="G45" s="165"/>
      <c r="H45" s="165"/>
      <c r="I45" s="165"/>
      <c r="J45" s="165"/>
      <c r="K45" s="165"/>
      <c r="L45" s="165"/>
      <c r="M45" s="165"/>
      <c r="N45" s="165"/>
      <c r="O45" s="165"/>
      <c r="P45" s="165"/>
      <c r="Q45" s="165"/>
      <c r="R45" s="165"/>
      <c r="S45" s="165"/>
      <c r="T45" s="165"/>
      <c r="U45" s="165"/>
      <c r="V45" s="165"/>
      <c r="W45" s="165"/>
      <c r="X45" s="165"/>
      <c r="Y45" s="165"/>
      <c r="Z45" s="165"/>
    </row>
    <row r="46" spans="1:26" ht="15.75" customHeight="1" x14ac:dyDescent="0.25">
      <c r="A46" s="165"/>
      <c r="B46" s="165"/>
      <c r="C46" s="172" t="s">
        <v>571</v>
      </c>
      <c r="D46" s="173" t="s">
        <v>572</v>
      </c>
      <c r="E46" s="173"/>
      <c r="F46" s="176" t="s">
        <v>573</v>
      </c>
      <c r="G46" s="165"/>
      <c r="H46" s="165"/>
      <c r="I46" s="165"/>
      <c r="J46" s="165"/>
      <c r="K46" s="165"/>
      <c r="L46" s="165"/>
      <c r="M46" s="165"/>
      <c r="N46" s="165"/>
      <c r="O46" s="165"/>
      <c r="P46" s="165"/>
      <c r="Q46" s="165"/>
      <c r="R46" s="165"/>
      <c r="S46" s="165"/>
      <c r="T46" s="165"/>
      <c r="U46" s="165"/>
      <c r="V46" s="165"/>
      <c r="W46" s="165"/>
      <c r="X46" s="165"/>
      <c r="Y46" s="165"/>
      <c r="Z46" s="165"/>
    </row>
    <row r="47" spans="1:26" ht="15.75" customHeight="1" x14ac:dyDescent="0.25">
      <c r="A47" s="165"/>
      <c r="B47" s="165"/>
      <c r="C47" s="172" t="s">
        <v>575</v>
      </c>
      <c r="D47" s="173" t="s">
        <v>576</v>
      </c>
      <c r="E47" s="173"/>
      <c r="F47" s="176" t="s">
        <v>577</v>
      </c>
      <c r="G47" s="165"/>
      <c r="H47" s="165"/>
      <c r="I47" s="165"/>
      <c r="J47" s="165"/>
      <c r="K47" s="165"/>
      <c r="L47" s="165"/>
      <c r="M47" s="165"/>
      <c r="N47" s="165"/>
      <c r="O47" s="165"/>
      <c r="P47" s="165"/>
      <c r="Q47" s="165"/>
      <c r="R47" s="165"/>
      <c r="S47" s="165"/>
      <c r="T47" s="165"/>
      <c r="U47" s="165"/>
      <c r="V47" s="165"/>
      <c r="W47" s="165"/>
      <c r="X47" s="165"/>
      <c r="Y47" s="165"/>
      <c r="Z47" s="165"/>
    </row>
    <row r="48" spans="1:26" ht="15.75" customHeight="1" x14ac:dyDescent="0.25">
      <c r="A48" s="165"/>
      <c r="B48" s="165"/>
      <c r="C48" s="172" t="s">
        <v>578</v>
      </c>
      <c r="D48" s="173" t="s">
        <v>579</v>
      </c>
      <c r="E48" s="173"/>
      <c r="F48" s="176" t="s">
        <v>580</v>
      </c>
      <c r="G48" s="165"/>
      <c r="H48" s="165"/>
      <c r="I48" s="165"/>
      <c r="J48" s="165"/>
      <c r="K48" s="165"/>
      <c r="L48" s="165"/>
      <c r="M48" s="165"/>
      <c r="N48" s="165"/>
      <c r="O48" s="165"/>
      <c r="P48" s="165"/>
      <c r="Q48" s="165"/>
      <c r="R48" s="165"/>
      <c r="S48" s="165"/>
      <c r="T48" s="165"/>
      <c r="U48" s="165"/>
      <c r="V48" s="165"/>
      <c r="W48" s="165"/>
      <c r="X48" s="165"/>
      <c r="Y48" s="165"/>
      <c r="Z48" s="165"/>
    </row>
    <row r="49" spans="1:26" ht="15.75" customHeight="1" x14ac:dyDescent="0.25">
      <c r="A49" s="165"/>
      <c r="B49" s="165"/>
      <c r="C49" s="172" t="s">
        <v>584</v>
      </c>
      <c r="D49" s="173" t="s">
        <v>586</v>
      </c>
      <c r="E49" s="173"/>
      <c r="F49" s="176" t="s">
        <v>587</v>
      </c>
      <c r="G49" s="165"/>
      <c r="H49" s="165"/>
      <c r="I49" s="165"/>
      <c r="J49" s="165"/>
      <c r="K49" s="165"/>
      <c r="L49" s="165"/>
      <c r="M49" s="165"/>
      <c r="N49" s="165"/>
      <c r="O49" s="165"/>
      <c r="P49" s="165"/>
      <c r="Q49" s="165"/>
      <c r="R49" s="165"/>
      <c r="S49" s="165"/>
      <c r="T49" s="165"/>
      <c r="U49" s="165"/>
      <c r="V49" s="165"/>
      <c r="W49" s="165"/>
      <c r="X49" s="165"/>
      <c r="Y49" s="165"/>
      <c r="Z49" s="165"/>
    </row>
    <row r="50" spans="1:26" ht="15.75" customHeight="1" x14ac:dyDescent="0.25">
      <c r="A50" s="165"/>
      <c r="B50" s="165"/>
      <c r="C50" s="172" t="s">
        <v>588</v>
      </c>
      <c r="D50" s="173" t="s">
        <v>589</v>
      </c>
      <c r="E50" s="173"/>
      <c r="F50" s="176" t="s">
        <v>590</v>
      </c>
      <c r="G50" s="165"/>
      <c r="H50" s="165"/>
      <c r="I50" s="165"/>
      <c r="J50" s="165"/>
      <c r="K50" s="165"/>
      <c r="L50" s="165"/>
      <c r="M50" s="165"/>
      <c r="N50" s="165"/>
      <c r="O50" s="165"/>
      <c r="P50" s="165"/>
      <c r="Q50" s="165"/>
      <c r="R50" s="165"/>
      <c r="S50" s="165"/>
      <c r="T50" s="165"/>
      <c r="U50" s="165"/>
      <c r="V50" s="165"/>
      <c r="W50" s="165"/>
      <c r="X50" s="165"/>
      <c r="Y50" s="165"/>
      <c r="Z50" s="165"/>
    </row>
    <row r="51" spans="1:26" ht="15.75" customHeight="1" x14ac:dyDescent="0.25">
      <c r="A51" s="165"/>
      <c r="B51" s="165"/>
      <c r="C51" s="172" t="s">
        <v>591</v>
      </c>
      <c r="D51" s="173" t="s">
        <v>592</v>
      </c>
      <c r="E51" s="173"/>
      <c r="F51" s="176" t="s">
        <v>593</v>
      </c>
      <c r="G51" s="165"/>
      <c r="H51" s="165"/>
      <c r="I51" s="165"/>
      <c r="J51" s="165"/>
      <c r="K51" s="165"/>
      <c r="L51" s="165"/>
      <c r="M51" s="165"/>
      <c r="N51" s="165"/>
      <c r="O51" s="165"/>
      <c r="P51" s="165"/>
      <c r="Q51" s="165"/>
      <c r="R51" s="165"/>
      <c r="S51" s="165"/>
      <c r="T51" s="165"/>
      <c r="U51" s="165"/>
      <c r="V51" s="165"/>
      <c r="W51" s="165"/>
      <c r="X51" s="165"/>
      <c r="Y51" s="165"/>
      <c r="Z51" s="165"/>
    </row>
    <row r="52" spans="1:26" ht="15.75" customHeight="1" x14ac:dyDescent="0.25">
      <c r="A52" s="165"/>
      <c r="B52" s="165"/>
      <c r="C52" s="172" t="s">
        <v>594</v>
      </c>
      <c r="D52" s="173" t="s">
        <v>595</v>
      </c>
      <c r="E52" s="173"/>
      <c r="F52" s="176" t="s">
        <v>596</v>
      </c>
      <c r="G52" s="165"/>
      <c r="H52" s="165"/>
      <c r="I52" s="165"/>
      <c r="J52" s="165"/>
      <c r="K52" s="165"/>
      <c r="L52" s="165"/>
      <c r="M52" s="165"/>
      <c r="N52" s="165"/>
      <c r="O52" s="165"/>
      <c r="P52" s="165"/>
      <c r="Q52" s="165"/>
      <c r="R52" s="165"/>
      <c r="S52" s="165"/>
      <c r="T52" s="165"/>
      <c r="U52" s="165"/>
      <c r="V52" s="165"/>
      <c r="W52" s="165"/>
      <c r="X52" s="165"/>
      <c r="Y52" s="165"/>
      <c r="Z52" s="165"/>
    </row>
    <row r="53" spans="1:26" ht="15.75" customHeight="1" x14ac:dyDescent="0.25">
      <c r="A53" s="165"/>
      <c r="B53" s="165"/>
      <c r="C53" s="172" t="s">
        <v>598</v>
      </c>
      <c r="D53" s="173" t="s">
        <v>599</v>
      </c>
      <c r="E53" s="173"/>
      <c r="F53" s="176" t="s">
        <v>600</v>
      </c>
      <c r="G53" s="165"/>
      <c r="H53" s="165"/>
      <c r="I53" s="165"/>
      <c r="J53" s="165"/>
      <c r="K53" s="165"/>
      <c r="L53" s="165"/>
      <c r="M53" s="165"/>
      <c r="N53" s="165"/>
      <c r="O53" s="165"/>
      <c r="P53" s="165"/>
      <c r="Q53" s="165"/>
      <c r="R53" s="165"/>
      <c r="S53" s="165"/>
      <c r="T53" s="165"/>
      <c r="U53" s="165"/>
      <c r="V53" s="165"/>
      <c r="W53" s="165"/>
      <c r="X53" s="165"/>
      <c r="Y53" s="165"/>
      <c r="Z53" s="165"/>
    </row>
    <row r="54" spans="1:26" ht="15.75" customHeight="1" x14ac:dyDescent="0.25">
      <c r="A54" s="165"/>
      <c r="B54" s="165"/>
      <c r="C54" s="172" t="s">
        <v>601</v>
      </c>
      <c r="D54" s="173" t="s">
        <v>602</v>
      </c>
      <c r="E54" s="173"/>
      <c r="F54" s="176" t="s">
        <v>603</v>
      </c>
      <c r="G54" s="165"/>
      <c r="H54" s="165"/>
      <c r="I54" s="165"/>
      <c r="J54" s="165"/>
      <c r="K54" s="165"/>
      <c r="L54" s="165"/>
      <c r="M54" s="165"/>
      <c r="N54" s="165"/>
      <c r="O54" s="165"/>
      <c r="P54" s="165"/>
      <c r="Q54" s="165"/>
      <c r="R54" s="165"/>
      <c r="S54" s="165"/>
      <c r="T54" s="165"/>
      <c r="U54" s="165"/>
      <c r="V54" s="165"/>
      <c r="W54" s="165"/>
      <c r="X54" s="165"/>
      <c r="Y54" s="165"/>
      <c r="Z54" s="165"/>
    </row>
    <row r="55" spans="1:26" ht="15.75" customHeight="1" x14ac:dyDescent="0.25">
      <c r="A55" s="165"/>
      <c r="B55" s="165"/>
      <c r="C55" s="172" t="s">
        <v>604</v>
      </c>
      <c r="D55" s="173" t="s">
        <v>605</v>
      </c>
      <c r="E55" s="173"/>
      <c r="F55" s="176" t="s">
        <v>606</v>
      </c>
      <c r="G55" s="165"/>
      <c r="H55" s="165"/>
      <c r="I55" s="165"/>
      <c r="J55" s="165"/>
      <c r="K55" s="165"/>
      <c r="L55" s="165"/>
      <c r="M55" s="165"/>
      <c r="N55" s="165"/>
      <c r="O55" s="165"/>
      <c r="P55" s="165"/>
      <c r="Q55" s="165"/>
      <c r="R55" s="165"/>
      <c r="S55" s="165"/>
      <c r="T55" s="165"/>
      <c r="U55" s="165"/>
      <c r="V55" s="165"/>
      <c r="W55" s="165"/>
      <c r="X55" s="165"/>
      <c r="Y55" s="165"/>
      <c r="Z55" s="165"/>
    </row>
    <row r="56" spans="1:26" ht="15.75" customHeight="1" x14ac:dyDescent="0.25">
      <c r="A56" s="165"/>
      <c r="B56" s="165"/>
      <c r="C56" s="172" t="s">
        <v>609</v>
      </c>
      <c r="D56" s="173" t="s">
        <v>610</v>
      </c>
      <c r="E56" s="173"/>
      <c r="F56" s="176" t="s">
        <v>611</v>
      </c>
      <c r="G56" s="165"/>
      <c r="H56" s="165"/>
      <c r="I56" s="165"/>
      <c r="J56" s="165"/>
      <c r="K56" s="165"/>
      <c r="L56" s="165"/>
      <c r="M56" s="165"/>
      <c r="N56" s="165"/>
      <c r="O56" s="165"/>
      <c r="P56" s="165"/>
      <c r="Q56" s="165"/>
      <c r="R56" s="165"/>
      <c r="S56" s="165"/>
      <c r="T56" s="165"/>
      <c r="U56" s="165"/>
      <c r="V56" s="165"/>
      <c r="W56" s="165"/>
      <c r="X56" s="165"/>
      <c r="Y56" s="165"/>
      <c r="Z56" s="165"/>
    </row>
    <row r="57" spans="1:26" ht="15.75" customHeight="1" x14ac:dyDescent="0.25">
      <c r="A57" s="165"/>
      <c r="B57" s="165"/>
      <c r="C57" s="172" t="s">
        <v>612</v>
      </c>
      <c r="D57" s="173" t="s">
        <v>613</v>
      </c>
      <c r="E57" s="173"/>
      <c r="F57" s="176" t="s">
        <v>614</v>
      </c>
      <c r="G57" s="165"/>
      <c r="H57" s="165"/>
      <c r="I57" s="165"/>
      <c r="J57" s="165"/>
      <c r="K57" s="165"/>
      <c r="L57" s="165"/>
      <c r="M57" s="165"/>
      <c r="N57" s="165"/>
      <c r="O57" s="165"/>
      <c r="P57" s="165"/>
      <c r="Q57" s="165"/>
      <c r="R57" s="165"/>
      <c r="S57" s="165"/>
      <c r="T57" s="165"/>
      <c r="U57" s="165"/>
      <c r="V57" s="165"/>
      <c r="W57" s="165"/>
      <c r="X57" s="165"/>
      <c r="Y57" s="165"/>
      <c r="Z57" s="165"/>
    </row>
    <row r="58" spans="1:26" ht="15.75" customHeight="1" x14ac:dyDescent="0.25">
      <c r="A58" s="165"/>
      <c r="B58" s="165"/>
      <c r="C58" s="172" t="s">
        <v>616</v>
      </c>
      <c r="D58" s="173" t="s">
        <v>617</v>
      </c>
      <c r="E58" s="173"/>
      <c r="F58" s="176" t="s">
        <v>619</v>
      </c>
      <c r="G58" s="165"/>
      <c r="H58" s="165"/>
      <c r="I58" s="165"/>
      <c r="J58" s="165"/>
      <c r="K58" s="165"/>
      <c r="L58" s="165"/>
      <c r="M58" s="165"/>
      <c r="N58" s="165"/>
      <c r="O58" s="165"/>
      <c r="P58" s="165"/>
      <c r="Q58" s="165"/>
      <c r="R58" s="165"/>
      <c r="S58" s="165"/>
      <c r="T58" s="165"/>
      <c r="U58" s="165"/>
      <c r="V58" s="165"/>
      <c r="W58" s="165"/>
      <c r="X58" s="165"/>
      <c r="Y58" s="165"/>
      <c r="Z58" s="165"/>
    </row>
    <row r="59" spans="1:26" ht="15.75" customHeight="1" x14ac:dyDescent="0.25">
      <c r="A59" s="165"/>
      <c r="B59" s="165"/>
      <c r="C59" s="172" t="s">
        <v>622</v>
      </c>
      <c r="D59" s="173" t="s">
        <v>623</v>
      </c>
      <c r="E59" s="173"/>
      <c r="F59" s="176" t="s">
        <v>624</v>
      </c>
      <c r="G59" s="165"/>
      <c r="H59" s="165"/>
      <c r="I59" s="165"/>
      <c r="J59" s="165"/>
      <c r="K59" s="165"/>
      <c r="L59" s="165"/>
      <c r="M59" s="165"/>
      <c r="N59" s="165"/>
      <c r="O59" s="165"/>
      <c r="P59" s="165"/>
      <c r="Q59" s="165"/>
      <c r="R59" s="165"/>
      <c r="S59" s="165"/>
      <c r="T59" s="165"/>
      <c r="U59" s="165"/>
      <c r="V59" s="165"/>
      <c r="W59" s="165"/>
      <c r="X59" s="165"/>
      <c r="Y59" s="165"/>
      <c r="Z59" s="165"/>
    </row>
    <row r="60" spans="1:26" ht="15.75" customHeight="1" x14ac:dyDescent="0.25">
      <c r="A60" s="165"/>
      <c r="B60" s="165"/>
      <c r="C60" s="177" t="s">
        <v>625</v>
      </c>
      <c r="D60" s="178" t="s">
        <v>626</v>
      </c>
      <c r="E60" s="178"/>
      <c r="F60" s="180" t="s">
        <v>627</v>
      </c>
      <c r="G60" s="165"/>
      <c r="H60" s="165"/>
      <c r="I60" s="165"/>
      <c r="J60" s="165"/>
      <c r="K60" s="165"/>
      <c r="L60" s="165"/>
      <c r="M60" s="165"/>
      <c r="N60" s="165"/>
      <c r="O60" s="165"/>
      <c r="P60" s="165"/>
      <c r="Q60" s="165"/>
      <c r="R60" s="165"/>
      <c r="S60" s="165"/>
      <c r="T60" s="165"/>
      <c r="U60" s="165"/>
      <c r="V60" s="165"/>
      <c r="W60" s="165"/>
      <c r="X60" s="165"/>
      <c r="Y60" s="165"/>
      <c r="Z60" s="165"/>
    </row>
    <row r="61" spans="1:26" ht="15.75" customHeight="1" x14ac:dyDescent="0.25">
      <c r="A61" s="165"/>
      <c r="B61" s="165"/>
      <c r="C61" s="541" t="s">
        <v>628</v>
      </c>
      <c r="D61" s="542"/>
      <c r="E61" s="540" t="s">
        <v>629</v>
      </c>
      <c r="F61" s="507"/>
      <c r="G61" s="165"/>
      <c r="H61" s="165"/>
      <c r="I61" s="165"/>
      <c r="J61" s="165"/>
      <c r="K61" s="165"/>
      <c r="L61" s="165"/>
      <c r="M61" s="165"/>
      <c r="N61" s="165"/>
      <c r="O61" s="165"/>
      <c r="P61" s="165"/>
      <c r="Q61" s="165"/>
      <c r="R61" s="165"/>
      <c r="S61" s="165"/>
      <c r="T61" s="165"/>
      <c r="U61" s="165"/>
      <c r="V61" s="165"/>
      <c r="W61" s="165"/>
      <c r="X61" s="165"/>
      <c r="Y61" s="165"/>
      <c r="Z61" s="165"/>
    </row>
    <row r="62" spans="1:26" ht="15.75" customHeight="1" x14ac:dyDescent="0.25">
      <c r="A62" s="165"/>
      <c r="B62" s="165"/>
      <c r="C62" s="181" t="s">
        <v>631</v>
      </c>
      <c r="D62" s="182" t="s">
        <v>632</v>
      </c>
      <c r="E62" s="182"/>
      <c r="F62" s="183" t="s">
        <v>633</v>
      </c>
      <c r="G62" s="165"/>
      <c r="H62" s="165"/>
      <c r="I62" s="165"/>
      <c r="J62" s="165"/>
      <c r="K62" s="165"/>
      <c r="L62" s="165"/>
      <c r="M62" s="165"/>
      <c r="N62" s="165"/>
      <c r="O62" s="165"/>
      <c r="P62" s="165"/>
      <c r="Q62" s="165"/>
      <c r="R62" s="165"/>
      <c r="S62" s="165"/>
      <c r="T62" s="165"/>
      <c r="U62" s="165"/>
      <c r="V62" s="165"/>
      <c r="W62" s="165"/>
      <c r="X62" s="165"/>
      <c r="Y62" s="165"/>
      <c r="Z62" s="165"/>
    </row>
    <row r="63" spans="1:26" ht="15.75" customHeight="1" x14ac:dyDescent="0.25">
      <c r="A63" s="165"/>
      <c r="B63" s="165"/>
      <c r="C63" s="172" t="s">
        <v>634</v>
      </c>
      <c r="D63" s="173" t="s">
        <v>635</v>
      </c>
      <c r="E63" s="173"/>
      <c r="F63" s="176" t="s">
        <v>636</v>
      </c>
      <c r="G63" s="165"/>
      <c r="H63" s="165"/>
      <c r="I63" s="165"/>
      <c r="J63" s="165"/>
      <c r="K63" s="165"/>
      <c r="L63" s="165"/>
      <c r="M63" s="165"/>
      <c r="N63" s="165"/>
      <c r="O63" s="165"/>
      <c r="P63" s="165"/>
      <c r="Q63" s="165"/>
      <c r="R63" s="165"/>
      <c r="S63" s="165"/>
      <c r="T63" s="165"/>
      <c r="U63" s="165"/>
      <c r="V63" s="165"/>
      <c r="W63" s="165"/>
      <c r="X63" s="165"/>
      <c r="Y63" s="165"/>
      <c r="Z63" s="165"/>
    </row>
    <row r="64" spans="1:26" ht="15.75" customHeight="1" x14ac:dyDescent="0.25">
      <c r="A64" s="165"/>
      <c r="B64" s="165"/>
      <c r="C64" s="177" t="s">
        <v>638</v>
      </c>
      <c r="D64" s="178" t="s">
        <v>639</v>
      </c>
      <c r="E64" s="178"/>
      <c r="F64" s="180" t="s">
        <v>640</v>
      </c>
      <c r="G64" s="165"/>
      <c r="H64" s="165"/>
      <c r="I64" s="165"/>
      <c r="J64" s="165"/>
      <c r="K64" s="165"/>
      <c r="L64" s="165"/>
      <c r="M64" s="165"/>
      <c r="N64" s="165"/>
      <c r="O64" s="165"/>
      <c r="P64" s="165"/>
      <c r="Q64" s="165"/>
      <c r="R64" s="165"/>
      <c r="S64" s="165"/>
      <c r="T64" s="165"/>
      <c r="U64" s="165"/>
      <c r="V64" s="165"/>
      <c r="W64" s="165"/>
      <c r="X64" s="165"/>
      <c r="Y64" s="165"/>
      <c r="Z64" s="165"/>
    </row>
    <row r="65" spans="1:26" ht="15.75" customHeight="1" x14ac:dyDescent="0.25">
      <c r="A65" s="165"/>
      <c r="B65" s="165"/>
      <c r="C65" s="541" t="s">
        <v>641</v>
      </c>
      <c r="D65" s="542"/>
      <c r="E65" s="540" t="s">
        <v>642</v>
      </c>
      <c r="F65" s="507"/>
      <c r="G65" s="165"/>
      <c r="H65" s="165"/>
      <c r="I65" s="165"/>
      <c r="J65" s="165"/>
      <c r="K65" s="165"/>
      <c r="L65" s="165"/>
      <c r="M65" s="165"/>
      <c r="N65" s="165"/>
      <c r="O65" s="165"/>
      <c r="P65" s="165"/>
      <c r="Q65" s="165"/>
      <c r="R65" s="165"/>
      <c r="S65" s="165"/>
      <c r="T65" s="165"/>
      <c r="U65" s="165"/>
      <c r="V65" s="165"/>
      <c r="W65" s="165"/>
      <c r="X65" s="165"/>
      <c r="Y65" s="165"/>
      <c r="Z65" s="165"/>
    </row>
    <row r="66" spans="1:26" ht="15.75" customHeight="1" x14ac:dyDescent="0.25">
      <c r="A66" s="165"/>
      <c r="B66" s="165"/>
      <c r="C66" s="181" t="s">
        <v>647</v>
      </c>
      <c r="D66" s="182" t="s">
        <v>648</v>
      </c>
      <c r="E66" s="182"/>
      <c r="F66" s="183" t="s">
        <v>649</v>
      </c>
      <c r="G66" s="165"/>
      <c r="H66" s="165"/>
      <c r="I66" s="165"/>
      <c r="J66" s="165"/>
      <c r="K66" s="165"/>
      <c r="L66" s="165"/>
      <c r="M66" s="165"/>
      <c r="N66" s="165"/>
      <c r="O66" s="165"/>
      <c r="P66" s="165"/>
      <c r="Q66" s="165"/>
      <c r="R66" s="165"/>
      <c r="S66" s="165"/>
      <c r="T66" s="165"/>
      <c r="U66" s="165"/>
      <c r="V66" s="165"/>
      <c r="W66" s="165"/>
      <c r="X66" s="165"/>
      <c r="Y66" s="165"/>
      <c r="Z66" s="165"/>
    </row>
    <row r="67" spans="1:26" ht="15.75" customHeight="1" x14ac:dyDescent="0.25">
      <c r="A67" s="165"/>
      <c r="B67" s="165"/>
      <c r="C67" s="172" t="s">
        <v>650</v>
      </c>
      <c r="D67" s="173" t="s">
        <v>651</v>
      </c>
      <c r="E67" s="173"/>
      <c r="F67" s="176" t="s">
        <v>652</v>
      </c>
      <c r="G67" s="165"/>
      <c r="H67" s="165"/>
      <c r="I67" s="165"/>
      <c r="J67" s="165"/>
      <c r="K67" s="165"/>
      <c r="L67" s="165"/>
      <c r="M67" s="165"/>
      <c r="N67" s="165"/>
      <c r="O67" s="165"/>
      <c r="P67" s="165"/>
      <c r="Q67" s="165"/>
      <c r="R67" s="165"/>
      <c r="S67" s="165"/>
      <c r="T67" s="165"/>
      <c r="U67" s="165"/>
      <c r="V67" s="165"/>
      <c r="W67" s="165"/>
      <c r="X67" s="165"/>
      <c r="Y67" s="165"/>
      <c r="Z67" s="165"/>
    </row>
    <row r="68" spans="1:26" ht="15.75" customHeight="1" x14ac:dyDescent="0.25">
      <c r="A68" s="165"/>
      <c r="B68" s="165"/>
      <c r="C68" s="172" t="s">
        <v>653</v>
      </c>
      <c r="D68" s="173" t="s">
        <v>654</v>
      </c>
      <c r="E68" s="173"/>
      <c r="F68" s="176" t="s">
        <v>655</v>
      </c>
      <c r="G68" s="165"/>
      <c r="H68" s="165"/>
      <c r="I68" s="165"/>
      <c r="J68" s="165"/>
      <c r="K68" s="165"/>
      <c r="L68" s="165"/>
      <c r="M68" s="165"/>
      <c r="N68" s="165"/>
      <c r="O68" s="165"/>
      <c r="P68" s="165"/>
      <c r="Q68" s="165"/>
      <c r="R68" s="165"/>
      <c r="S68" s="165"/>
      <c r="T68" s="165"/>
      <c r="U68" s="165"/>
      <c r="V68" s="165"/>
      <c r="W68" s="165"/>
      <c r="X68" s="165"/>
      <c r="Y68" s="165"/>
      <c r="Z68" s="165"/>
    </row>
    <row r="69" spans="1:26" ht="15.75" customHeight="1" x14ac:dyDescent="0.25">
      <c r="A69" s="165"/>
      <c r="B69" s="165"/>
      <c r="C69" s="172" t="s">
        <v>657</v>
      </c>
      <c r="D69" s="173" t="s">
        <v>658</v>
      </c>
      <c r="E69" s="173"/>
      <c r="F69" s="176" t="s">
        <v>659</v>
      </c>
      <c r="G69" s="165"/>
      <c r="H69" s="165"/>
      <c r="I69" s="165"/>
      <c r="J69" s="165"/>
      <c r="K69" s="165"/>
      <c r="L69" s="165"/>
      <c r="M69" s="165"/>
      <c r="N69" s="165"/>
      <c r="O69" s="165"/>
      <c r="P69" s="165"/>
      <c r="Q69" s="165"/>
      <c r="R69" s="165"/>
      <c r="S69" s="165"/>
      <c r="T69" s="165"/>
      <c r="U69" s="165"/>
      <c r="V69" s="165"/>
      <c r="W69" s="165"/>
      <c r="X69" s="165"/>
      <c r="Y69" s="165"/>
      <c r="Z69" s="165"/>
    </row>
    <row r="70" spans="1:26" ht="15.75" customHeight="1" x14ac:dyDescent="0.25">
      <c r="A70" s="165"/>
      <c r="B70" s="165"/>
      <c r="C70" s="172" t="s">
        <v>660</v>
      </c>
      <c r="D70" s="173" t="s">
        <v>661</v>
      </c>
      <c r="E70" s="173"/>
      <c r="F70" s="176" t="s">
        <v>662</v>
      </c>
      <c r="G70" s="165"/>
      <c r="H70" s="165"/>
      <c r="I70" s="165"/>
      <c r="J70" s="165"/>
      <c r="K70" s="165"/>
      <c r="L70" s="165"/>
      <c r="M70" s="165"/>
      <c r="N70" s="165"/>
      <c r="O70" s="165"/>
      <c r="P70" s="165"/>
      <c r="Q70" s="165"/>
      <c r="R70" s="165"/>
      <c r="S70" s="165"/>
      <c r="T70" s="165"/>
      <c r="U70" s="165"/>
      <c r="V70" s="165"/>
      <c r="W70" s="165"/>
      <c r="X70" s="165"/>
      <c r="Y70" s="165"/>
      <c r="Z70" s="165"/>
    </row>
    <row r="71" spans="1:26" ht="15.75" customHeight="1" x14ac:dyDescent="0.25">
      <c r="A71" s="165"/>
      <c r="B71" s="165"/>
      <c r="C71" s="172" t="s">
        <v>663</v>
      </c>
      <c r="D71" s="173" t="s">
        <v>664</v>
      </c>
      <c r="E71" s="173"/>
      <c r="F71" s="176" t="s">
        <v>666</v>
      </c>
      <c r="G71" s="165"/>
      <c r="H71" s="165"/>
      <c r="I71" s="165"/>
      <c r="J71" s="165"/>
      <c r="K71" s="165"/>
      <c r="L71" s="165"/>
      <c r="M71" s="165"/>
      <c r="N71" s="165"/>
      <c r="O71" s="165"/>
      <c r="P71" s="165"/>
      <c r="Q71" s="165"/>
      <c r="R71" s="165"/>
      <c r="S71" s="165"/>
      <c r="T71" s="165"/>
      <c r="U71" s="165"/>
      <c r="V71" s="165"/>
      <c r="W71" s="165"/>
      <c r="X71" s="165"/>
      <c r="Y71" s="165"/>
      <c r="Z71" s="165"/>
    </row>
    <row r="72" spans="1:26" ht="15.75" customHeight="1" x14ac:dyDescent="0.25">
      <c r="A72" s="165"/>
      <c r="B72" s="165"/>
      <c r="C72" s="172" t="s">
        <v>667</v>
      </c>
      <c r="D72" s="173" t="s">
        <v>668</v>
      </c>
      <c r="E72" s="173"/>
      <c r="F72" s="176" t="s">
        <v>669</v>
      </c>
      <c r="G72" s="165"/>
      <c r="H72" s="165"/>
      <c r="I72" s="165"/>
      <c r="J72" s="165"/>
      <c r="K72" s="165"/>
      <c r="L72" s="165"/>
      <c r="M72" s="165"/>
      <c r="N72" s="165"/>
      <c r="O72" s="165"/>
      <c r="P72" s="165"/>
      <c r="Q72" s="165"/>
      <c r="R72" s="165"/>
      <c r="S72" s="165"/>
      <c r="T72" s="165"/>
      <c r="U72" s="165"/>
      <c r="V72" s="165"/>
      <c r="W72" s="165"/>
      <c r="X72" s="165"/>
      <c r="Y72" s="165"/>
      <c r="Z72" s="165"/>
    </row>
    <row r="73" spans="1:26" ht="15.75" customHeight="1" x14ac:dyDescent="0.25">
      <c r="A73" s="165"/>
      <c r="B73" s="165"/>
      <c r="C73" s="172" t="s">
        <v>673</v>
      </c>
      <c r="D73" s="173" t="s">
        <v>674</v>
      </c>
      <c r="E73" s="173"/>
      <c r="F73" s="176" t="s">
        <v>676</v>
      </c>
      <c r="G73" s="165"/>
      <c r="H73" s="165"/>
      <c r="I73" s="165"/>
      <c r="J73" s="165"/>
      <c r="K73" s="165"/>
      <c r="L73" s="165"/>
      <c r="M73" s="165"/>
      <c r="N73" s="165"/>
      <c r="O73" s="165"/>
      <c r="P73" s="165"/>
      <c r="Q73" s="165"/>
      <c r="R73" s="165"/>
      <c r="S73" s="165"/>
      <c r="T73" s="165"/>
      <c r="U73" s="165"/>
      <c r="V73" s="165"/>
      <c r="W73" s="165"/>
      <c r="X73" s="165"/>
      <c r="Y73" s="165"/>
      <c r="Z73" s="165"/>
    </row>
    <row r="74" spans="1:26" ht="15.75" customHeight="1" x14ac:dyDescent="0.25">
      <c r="A74" s="165"/>
      <c r="B74" s="165"/>
      <c r="C74" s="172" t="s">
        <v>677</v>
      </c>
      <c r="D74" s="173" t="s">
        <v>678</v>
      </c>
      <c r="E74" s="173"/>
      <c r="F74" s="176" t="s">
        <v>679</v>
      </c>
      <c r="G74" s="165"/>
      <c r="H74" s="165"/>
      <c r="I74" s="165"/>
      <c r="J74" s="165"/>
      <c r="K74" s="165"/>
      <c r="L74" s="165"/>
      <c r="M74" s="165"/>
      <c r="N74" s="165"/>
      <c r="O74" s="165"/>
      <c r="P74" s="165"/>
      <c r="Q74" s="165"/>
      <c r="R74" s="165"/>
      <c r="S74" s="165"/>
      <c r="T74" s="165"/>
      <c r="U74" s="165"/>
      <c r="V74" s="165"/>
      <c r="W74" s="165"/>
      <c r="X74" s="165"/>
      <c r="Y74" s="165"/>
      <c r="Z74" s="165"/>
    </row>
    <row r="75" spans="1:26" ht="15.75" customHeight="1" x14ac:dyDescent="0.25">
      <c r="A75" s="165"/>
      <c r="B75" s="165"/>
      <c r="C75" s="172" t="s">
        <v>680</v>
      </c>
      <c r="D75" s="173" t="s">
        <v>681</v>
      </c>
      <c r="E75" s="173"/>
      <c r="F75" s="176" t="s">
        <v>682</v>
      </c>
      <c r="G75" s="165"/>
      <c r="H75" s="165"/>
      <c r="I75" s="165"/>
      <c r="J75" s="165"/>
      <c r="K75" s="165"/>
      <c r="L75" s="165"/>
      <c r="M75" s="165"/>
      <c r="N75" s="165"/>
      <c r="O75" s="165"/>
      <c r="P75" s="165"/>
      <c r="Q75" s="165"/>
      <c r="R75" s="165"/>
      <c r="S75" s="165"/>
      <c r="T75" s="165"/>
      <c r="U75" s="165"/>
      <c r="V75" s="165"/>
      <c r="W75" s="165"/>
      <c r="X75" s="165"/>
      <c r="Y75" s="165"/>
      <c r="Z75" s="165"/>
    </row>
    <row r="76" spans="1:26" ht="15.75" customHeight="1" x14ac:dyDescent="0.25">
      <c r="A76" s="165"/>
      <c r="B76" s="165"/>
      <c r="C76" s="172" t="s">
        <v>683</v>
      </c>
      <c r="D76" s="173" t="s">
        <v>685</v>
      </c>
      <c r="E76" s="173"/>
      <c r="F76" s="176" t="s">
        <v>686</v>
      </c>
      <c r="G76" s="165"/>
      <c r="H76" s="165"/>
      <c r="I76" s="165"/>
      <c r="J76" s="165"/>
      <c r="K76" s="165"/>
      <c r="L76" s="165"/>
      <c r="M76" s="165"/>
      <c r="N76" s="165"/>
      <c r="O76" s="165"/>
      <c r="P76" s="165"/>
      <c r="Q76" s="165"/>
      <c r="R76" s="165"/>
      <c r="S76" s="165"/>
      <c r="T76" s="165"/>
      <c r="U76" s="165"/>
      <c r="V76" s="165"/>
      <c r="W76" s="165"/>
      <c r="X76" s="165"/>
      <c r="Y76" s="165"/>
      <c r="Z76" s="165"/>
    </row>
    <row r="77" spans="1:26" ht="15.75" customHeight="1" x14ac:dyDescent="0.25">
      <c r="A77" s="165"/>
      <c r="B77" s="165"/>
      <c r="C77" s="172" t="s">
        <v>687</v>
      </c>
      <c r="D77" s="173" t="s">
        <v>688</v>
      </c>
      <c r="E77" s="173"/>
      <c r="F77" s="176" t="s">
        <v>689</v>
      </c>
      <c r="G77" s="165"/>
      <c r="H77" s="165"/>
      <c r="I77" s="165"/>
      <c r="J77" s="165"/>
      <c r="K77" s="165"/>
      <c r="L77" s="165"/>
      <c r="M77" s="165"/>
      <c r="N77" s="165"/>
      <c r="O77" s="165"/>
      <c r="P77" s="165"/>
      <c r="Q77" s="165"/>
      <c r="R77" s="165"/>
      <c r="S77" s="165"/>
      <c r="T77" s="165"/>
      <c r="U77" s="165"/>
      <c r="V77" s="165"/>
      <c r="W77" s="165"/>
      <c r="X77" s="165"/>
      <c r="Y77" s="165"/>
      <c r="Z77" s="165"/>
    </row>
    <row r="78" spans="1:26" ht="15.75" customHeight="1" x14ac:dyDescent="0.25">
      <c r="A78" s="165"/>
      <c r="B78" s="165"/>
      <c r="C78" s="172" t="s">
        <v>690</v>
      </c>
      <c r="D78" s="173" t="s">
        <v>691</v>
      </c>
      <c r="E78" s="173"/>
      <c r="F78" s="176" t="s">
        <v>692</v>
      </c>
      <c r="G78" s="165"/>
      <c r="H78" s="165"/>
      <c r="I78" s="165"/>
      <c r="J78" s="165"/>
      <c r="K78" s="165"/>
      <c r="L78" s="165"/>
      <c r="M78" s="165"/>
      <c r="N78" s="165"/>
      <c r="O78" s="165"/>
      <c r="P78" s="165"/>
      <c r="Q78" s="165"/>
      <c r="R78" s="165"/>
      <c r="S78" s="165"/>
      <c r="T78" s="165"/>
      <c r="U78" s="165"/>
      <c r="V78" s="165"/>
      <c r="W78" s="165"/>
      <c r="X78" s="165"/>
      <c r="Y78" s="165"/>
      <c r="Z78" s="165"/>
    </row>
    <row r="79" spans="1:26" ht="15.75" customHeight="1" x14ac:dyDescent="0.25">
      <c r="A79" s="165"/>
      <c r="B79" s="165"/>
      <c r="C79" s="172" t="s">
        <v>695</v>
      </c>
      <c r="D79" s="173" t="s">
        <v>696</v>
      </c>
      <c r="E79" s="173"/>
      <c r="F79" s="176" t="s">
        <v>697</v>
      </c>
      <c r="G79" s="165"/>
      <c r="H79" s="165"/>
      <c r="I79" s="165"/>
      <c r="J79" s="165"/>
      <c r="K79" s="165"/>
      <c r="L79" s="165"/>
      <c r="M79" s="165"/>
      <c r="N79" s="165"/>
      <c r="O79" s="165"/>
      <c r="P79" s="165"/>
      <c r="Q79" s="165"/>
      <c r="R79" s="165"/>
      <c r="S79" s="165"/>
      <c r="T79" s="165"/>
      <c r="U79" s="165"/>
      <c r="V79" s="165"/>
      <c r="W79" s="165"/>
      <c r="X79" s="165"/>
      <c r="Y79" s="165"/>
      <c r="Z79" s="165"/>
    </row>
    <row r="80" spans="1:26" ht="15.75" customHeight="1" x14ac:dyDescent="0.25">
      <c r="A80" s="165"/>
      <c r="B80" s="165"/>
      <c r="C80" s="172" t="s">
        <v>698</v>
      </c>
      <c r="D80" s="173" t="s">
        <v>699</v>
      </c>
      <c r="E80" s="173"/>
      <c r="F80" s="176" t="s">
        <v>700</v>
      </c>
      <c r="G80" s="165"/>
      <c r="H80" s="165"/>
      <c r="I80" s="165"/>
      <c r="J80" s="165"/>
      <c r="K80" s="165"/>
      <c r="L80" s="165"/>
      <c r="M80" s="165"/>
      <c r="N80" s="165"/>
      <c r="O80" s="165"/>
      <c r="P80" s="165"/>
      <c r="Q80" s="165"/>
      <c r="R80" s="165"/>
      <c r="S80" s="165"/>
      <c r="T80" s="165"/>
      <c r="U80" s="165"/>
      <c r="V80" s="165"/>
      <c r="W80" s="165"/>
      <c r="X80" s="165"/>
      <c r="Y80" s="165"/>
      <c r="Z80" s="165"/>
    </row>
    <row r="81" spans="1:26" ht="15.75" customHeight="1" x14ac:dyDescent="0.25">
      <c r="A81" s="165"/>
      <c r="B81" s="165"/>
      <c r="C81" s="172" t="s">
        <v>701</v>
      </c>
      <c r="D81" s="173" t="s">
        <v>702</v>
      </c>
      <c r="E81" s="173"/>
      <c r="F81" s="176" t="s">
        <v>703</v>
      </c>
      <c r="G81" s="165"/>
      <c r="H81" s="165"/>
      <c r="I81" s="165"/>
      <c r="J81" s="165"/>
      <c r="K81" s="165"/>
      <c r="L81" s="165"/>
      <c r="M81" s="165"/>
      <c r="N81" s="165"/>
      <c r="O81" s="165"/>
      <c r="P81" s="165"/>
      <c r="Q81" s="165"/>
      <c r="R81" s="165"/>
      <c r="S81" s="165"/>
      <c r="T81" s="165"/>
      <c r="U81" s="165"/>
      <c r="V81" s="165"/>
      <c r="W81" s="165"/>
      <c r="X81" s="165"/>
      <c r="Y81" s="165"/>
      <c r="Z81" s="165"/>
    </row>
    <row r="82" spans="1:26" ht="15.75" customHeight="1" x14ac:dyDescent="0.25">
      <c r="A82" s="165"/>
      <c r="B82" s="165"/>
      <c r="C82" s="177" t="s">
        <v>704</v>
      </c>
      <c r="D82" s="178" t="s">
        <v>705</v>
      </c>
      <c r="E82" s="178"/>
      <c r="F82" s="180" t="s">
        <v>706</v>
      </c>
      <c r="G82" s="165"/>
      <c r="H82" s="165"/>
      <c r="I82" s="165"/>
      <c r="J82" s="165"/>
      <c r="K82" s="165"/>
      <c r="L82" s="165"/>
      <c r="M82" s="165"/>
      <c r="N82" s="165"/>
      <c r="O82" s="165"/>
      <c r="P82" s="165"/>
      <c r="Q82" s="165"/>
      <c r="R82" s="165"/>
      <c r="S82" s="165"/>
      <c r="T82" s="165"/>
      <c r="U82" s="165"/>
      <c r="V82" s="165"/>
      <c r="W82" s="165"/>
      <c r="X82" s="165"/>
      <c r="Y82" s="165"/>
      <c r="Z82" s="165"/>
    </row>
    <row r="83" spans="1:26" ht="15.75" customHeight="1" x14ac:dyDescent="0.25">
      <c r="A83" s="165"/>
      <c r="B83" s="165"/>
      <c r="C83" s="541" t="s">
        <v>707</v>
      </c>
      <c r="D83" s="542"/>
      <c r="E83" s="540" t="s">
        <v>708</v>
      </c>
      <c r="F83" s="507"/>
      <c r="G83" s="165"/>
      <c r="H83" s="165"/>
      <c r="I83" s="165"/>
      <c r="J83" s="165"/>
      <c r="K83" s="165"/>
      <c r="L83" s="165"/>
      <c r="M83" s="165"/>
      <c r="N83" s="165"/>
      <c r="O83" s="165"/>
      <c r="P83" s="165"/>
      <c r="Q83" s="165"/>
      <c r="R83" s="165"/>
      <c r="S83" s="165"/>
      <c r="T83" s="165"/>
      <c r="U83" s="165"/>
      <c r="V83" s="165"/>
      <c r="W83" s="165"/>
      <c r="X83" s="165"/>
      <c r="Y83" s="165"/>
      <c r="Z83" s="165"/>
    </row>
    <row r="84" spans="1:26" ht="15.75" customHeight="1" x14ac:dyDescent="0.25">
      <c r="A84" s="165"/>
      <c r="B84" s="165"/>
      <c r="C84" s="181" t="s">
        <v>709</v>
      </c>
      <c r="D84" s="182" t="s">
        <v>710</v>
      </c>
      <c r="E84" s="182"/>
      <c r="F84" s="183" t="s">
        <v>711</v>
      </c>
      <c r="G84" s="165"/>
      <c r="H84" s="165"/>
      <c r="I84" s="165"/>
      <c r="J84" s="165"/>
      <c r="K84" s="165"/>
      <c r="L84" s="165"/>
      <c r="M84" s="165"/>
      <c r="N84" s="165"/>
      <c r="O84" s="165"/>
      <c r="P84" s="165"/>
      <c r="Q84" s="165"/>
      <c r="R84" s="165"/>
      <c r="S84" s="165"/>
      <c r="T84" s="165"/>
      <c r="U84" s="165"/>
      <c r="V84" s="165"/>
      <c r="W84" s="165"/>
      <c r="X84" s="165"/>
      <c r="Y84" s="165"/>
      <c r="Z84" s="165"/>
    </row>
    <row r="85" spans="1:26" ht="15.75" customHeight="1" x14ac:dyDescent="0.25">
      <c r="A85" s="165"/>
      <c r="B85" s="165"/>
      <c r="C85" s="172" t="s">
        <v>712</v>
      </c>
      <c r="D85" s="173" t="s">
        <v>713</v>
      </c>
      <c r="E85" s="173"/>
      <c r="F85" s="176" t="s">
        <v>714</v>
      </c>
      <c r="G85" s="165"/>
      <c r="H85" s="165"/>
      <c r="I85" s="165"/>
      <c r="J85" s="165"/>
      <c r="K85" s="165"/>
      <c r="L85" s="165"/>
      <c r="M85" s="165"/>
      <c r="N85" s="165"/>
      <c r="O85" s="165"/>
      <c r="P85" s="165"/>
      <c r="Q85" s="165"/>
      <c r="R85" s="165"/>
      <c r="S85" s="165"/>
      <c r="T85" s="165"/>
      <c r="U85" s="165"/>
      <c r="V85" s="165"/>
      <c r="W85" s="165"/>
      <c r="X85" s="165"/>
      <c r="Y85" s="165"/>
      <c r="Z85" s="165"/>
    </row>
    <row r="86" spans="1:26" ht="15.75" customHeight="1" x14ac:dyDescent="0.25">
      <c r="A86" s="165"/>
      <c r="B86" s="165"/>
      <c r="C86" s="172" t="s">
        <v>715</v>
      </c>
      <c r="D86" s="173" t="s">
        <v>716</v>
      </c>
      <c r="E86" s="173"/>
      <c r="F86" s="176" t="s">
        <v>717</v>
      </c>
      <c r="G86" s="165"/>
      <c r="H86" s="165"/>
      <c r="I86" s="165"/>
      <c r="J86" s="165"/>
      <c r="K86" s="165"/>
      <c r="L86" s="165"/>
      <c r="M86" s="165"/>
      <c r="N86" s="165"/>
      <c r="O86" s="165"/>
      <c r="P86" s="165"/>
      <c r="Q86" s="165"/>
      <c r="R86" s="165"/>
      <c r="S86" s="165"/>
      <c r="T86" s="165"/>
      <c r="U86" s="165"/>
      <c r="V86" s="165"/>
      <c r="W86" s="165"/>
      <c r="X86" s="165"/>
      <c r="Y86" s="165"/>
      <c r="Z86" s="165"/>
    </row>
    <row r="87" spans="1:26" ht="15.75" customHeight="1" x14ac:dyDescent="0.25">
      <c r="A87" s="165"/>
      <c r="B87" s="165"/>
      <c r="C87" s="172" t="s">
        <v>718</v>
      </c>
      <c r="D87" s="173" t="s">
        <v>719</v>
      </c>
      <c r="E87" s="173"/>
      <c r="F87" s="176" t="s">
        <v>720</v>
      </c>
      <c r="G87" s="165"/>
      <c r="H87" s="165"/>
      <c r="I87" s="165"/>
      <c r="J87" s="165"/>
      <c r="K87" s="165"/>
      <c r="L87" s="165"/>
      <c r="M87" s="165"/>
      <c r="N87" s="165"/>
      <c r="O87" s="165"/>
      <c r="P87" s="165"/>
      <c r="Q87" s="165"/>
      <c r="R87" s="165"/>
      <c r="S87" s="165"/>
      <c r="T87" s="165"/>
      <c r="U87" s="165"/>
      <c r="V87" s="165"/>
      <c r="W87" s="165"/>
      <c r="X87" s="165"/>
      <c r="Y87" s="165"/>
      <c r="Z87" s="165"/>
    </row>
    <row r="88" spans="1:26" ht="15.75" customHeight="1" x14ac:dyDescent="0.25">
      <c r="A88" s="165"/>
      <c r="B88" s="165"/>
      <c r="C88" s="172" t="s">
        <v>721</v>
      </c>
      <c r="D88" s="173" t="s">
        <v>722</v>
      </c>
      <c r="E88" s="173"/>
      <c r="F88" s="176" t="s">
        <v>723</v>
      </c>
      <c r="G88" s="165"/>
      <c r="H88" s="165"/>
      <c r="I88" s="165"/>
      <c r="J88" s="165"/>
      <c r="K88" s="165"/>
      <c r="L88" s="165"/>
      <c r="M88" s="165"/>
      <c r="N88" s="165"/>
      <c r="O88" s="165"/>
      <c r="P88" s="165"/>
      <c r="Q88" s="165"/>
      <c r="R88" s="165"/>
      <c r="S88" s="165"/>
      <c r="T88" s="165"/>
      <c r="U88" s="165"/>
      <c r="V88" s="165"/>
      <c r="W88" s="165"/>
      <c r="X88" s="165"/>
      <c r="Y88" s="165"/>
      <c r="Z88" s="165"/>
    </row>
    <row r="89" spans="1:26" ht="15.75" customHeight="1" x14ac:dyDescent="0.25">
      <c r="A89" s="165"/>
      <c r="B89" s="165"/>
      <c r="C89" s="172" t="s">
        <v>724</v>
      </c>
      <c r="D89" s="173" t="s">
        <v>725</v>
      </c>
      <c r="E89" s="173"/>
      <c r="F89" s="176" t="s">
        <v>726</v>
      </c>
      <c r="G89" s="165"/>
      <c r="H89" s="165"/>
      <c r="I89" s="165"/>
      <c r="J89" s="165"/>
      <c r="K89" s="165"/>
      <c r="L89" s="165"/>
      <c r="M89" s="165"/>
      <c r="N89" s="165"/>
      <c r="O89" s="165"/>
      <c r="P89" s="165"/>
      <c r="Q89" s="165"/>
      <c r="R89" s="165"/>
      <c r="S89" s="165"/>
      <c r="T89" s="165"/>
      <c r="U89" s="165"/>
      <c r="V89" s="165"/>
      <c r="W89" s="165"/>
      <c r="X89" s="165"/>
      <c r="Y89" s="165"/>
      <c r="Z89" s="165"/>
    </row>
    <row r="90" spans="1:26" ht="15.75" customHeight="1" x14ac:dyDescent="0.25">
      <c r="A90" s="165"/>
      <c r="B90" s="165"/>
      <c r="C90" s="172" t="s">
        <v>727</v>
      </c>
      <c r="D90" s="173" t="s">
        <v>728</v>
      </c>
      <c r="E90" s="173"/>
      <c r="F90" s="176" t="s">
        <v>729</v>
      </c>
      <c r="G90" s="165"/>
      <c r="H90" s="165"/>
      <c r="I90" s="165"/>
      <c r="J90" s="165"/>
      <c r="K90" s="165"/>
      <c r="L90" s="165"/>
      <c r="M90" s="165"/>
      <c r="N90" s="165"/>
      <c r="O90" s="165"/>
      <c r="P90" s="165"/>
      <c r="Q90" s="165"/>
      <c r="R90" s="165"/>
      <c r="S90" s="165"/>
      <c r="T90" s="165"/>
      <c r="U90" s="165"/>
      <c r="V90" s="165"/>
      <c r="W90" s="165"/>
      <c r="X90" s="165"/>
      <c r="Y90" s="165"/>
      <c r="Z90" s="165"/>
    </row>
    <row r="91" spans="1:26" ht="15.75" customHeight="1" x14ac:dyDescent="0.25">
      <c r="A91" s="165"/>
      <c r="B91" s="165"/>
      <c r="C91" s="172" t="s">
        <v>730</v>
      </c>
      <c r="D91" s="173" t="s">
        <v>731</v>
      </c>
      <c r="E91" s="173"/>
      <c r="F91" s="176" t="s">
        <v>732</v>
      </c>
      <c r="G91" s="165"/>
      <c r="H91" s="165"/>
      <c r="I91" s="165"/>
      <c r="J91" s="165"/>
      <c r="K91" s="165"/>
      <c r="L91" s="165"/>
      <c r="M91" s="165"/>
      <c r="N91" s="165"/>
      <c r="O91" s="165"/>
      <c r="P91" s="165"/>
      <c r="Q91" s="165"/>
      <c r="R91" s="165"/>
      <c r="S91" s="165"/>
      <c r="T91" s="165"/>
      <c r="U91" s="165"/>
      <c r="V91" s="165"/>
      <c r="W91" s="165"/>
      <c r="X91" s="165"/>
      <c r="Y91" s="165"/>
      <c r="Z91" s="165"/>
    </row>
    <row r="92" spans="1:26" ht="15.75" customHeight="1" x14ac:dyDescent="0.25">
      <c r="A92" s="165"/>
      <c r="B92" s="165"/>
      <c r="C92" s="172" t="s">
        <v>733</v>
      </c>
      <c r="D92" s="173" t="s">
        <v>734</v>
      </c>
      <c r="E92" s="173"/>
      <c r="F92" s="176" t="s">
        <v>735</v>
      </c>
      <c r="G92" s="165"/>
      <c r="H92" s="165"/>
      <c r="I92" s="165"/>
      <c r="J92" s="165"/>
      <c r="K92" s="165"/>
      <c r="L92" s="165"/>
      <c r="M92" s="165"/>
      <c r="N92" s="165"/>
      <c r="O92" s="165"/>
      <c r="P92" s="165"/>
      <c r="Q92" s="165"/>
      <c r="R92" s="165"/>
      <c r="S92" s="165"/>
      <c r="T92" s="165"/>
      <c r="U92" s="165"/>
      <c r="V92" s="165"/>
      <c r="W92" s="165"/>
      <c r="X92" s="165"/>
      <c r="Y92" s="165"/>
      <c r="Z92" s="165"/>
    </row>
    <row r="93" spans="1:26" ht="15.75" customHeight="1" x14ac:dyDescent="0.25">
      <c r="A93" s="165"/>
      <c r="B93" s="165"/>
      <c r="C93" s="172" t="s">
        <v>736</v>
      </c>
      <c r="D93" s="173" t="s">
        <v>737</v>
      </c>
      <c r="E93" s="173"/>
      <c r="F93" s="176" t="s">
        <v>738</v>
      </c>
      <c r="G93" s="165"/>
      <c r="H93" s="165"/>
      <c r="I93" s="165"/>
      <c r="J93" s="165"/>
      <c r="K93" s="165"/>
      <c r="L93" s="165"/>
      <c r="M93" s="165"/>
      <c r="N93" s="165"/>
      <c r="O93" s="165"/>
      <c r="P93" s="165"/>
      <c r="Q93" s="165"/>
      <c r="R93" s="165"/>
      <c r="S93" s="165"/>
      <c r="T93" s="165"/>
      <c r="U93" s="165"/>
      <c r="V93" s="165"/>
      <c r="W93" s="165"/>
      <c r="X93" s="165"/>
      <c r="Y93" s="165"/>
      <c r="Z93" s="165"/>
    </row>
    <row r="94" spans="1:26" ht="15.75" customHeight="1" x14ac:dyDescent="0.25">
      <c r="A94" s="165"/>
      <c r="B94" s="165"/>
      <c r="C94" s="172" t="s">
        <v>739</v>
      </c>
      <c r="D94" s="173" t="s">
        <v>740</v>
      </c>
      <c r="E94" s="173"/>
      <c r="F94" s="176" t="s">
        <v>741</v>
      </c>
      <c r="G94" s="165"/>
      <c r="H94" s="165"/>
      <c r="I94" s="165"/>
      <c r="J94" s="165"/>
      <c r="K94" s="165"/>
      <c r="L94" s="165"/>
      <c r="M94" s="165"/>
      <c r="N94" s="165"/>
      <c r="O94" s="165"/>
      <c r="P94" s="165"/>
      <c r="Q94" s="165"/>
      <c r="R94" s="165"/>
      <c r="S94" s="165"/>
      <c r="T94" s="165"/>
      <c r="U94" s="165"/>
      <c r="V94" s="165"/>
      <c r="W94" s="165"/>
      <c r="X94" s="165"/>
      <c r="Y94" s="165"/>
      <c r="Z94" s="165"/>
    </row>
    <row r="95" spans="1:26" ht="15.75" customHeight="1" x14ac:dyDescent="0.25">
      <c r="A95" s="165"/>
      <c r="B95" s="165"/>
      <c r="C95" s="172" t="s">
        <v>742</v>
      </c>
      <c r="D95" s="173" t="s">
        <v>743</v>
      </c>
      <c r="E95" s="173"/>
      <c r="F95" s="176" t="s">
        <v>744</v>
      </c>
      <c r="G95" s="165"/>
      <c r="H95" s="165"/>
      <c r="I95" s="165"/>
      <c r="J95" s="165"/>
      <c r="K95" s="165"/>
      <c r="L95" s="165"/>
      <c r="M95" s="165"/>
      <c r="N95" s="165"/>
      <c r="O95" s="165"/>
      <c r="P95" s="165"/>
      <c r="Q95" s="165"/>
      <c r="R95" s="165"/>
      <c r="S95" s="165"/>
      <c r="T95" s="165"/>
      <c r="U95" s="165"/>
      <c r="V95" s="165"/>
      <c r="W95" s="165"/>
      <c r="X95" s="165"/>
      <c r="Y95" s="165"/>
      <c r="Z95" s="165"/>
    </row>
    <row r="96" spans="1:26" ht="15.75" customHeight="1" x14ac:dyDescent="0.25">
      <c r="A96" s="165"/>
      <c r="B96" s="165"/>
      <c r="C96" s="172" t="s">
        <v>745</v>
      </c>
      <c r="D96" s="173" t="s">
        <v>746</v>
      </c>
      <c r="E96" s="173"/>
      <c r="F96" s="176" t="s">
        <v>747</v>
      </c>
      <c r="G96" s="165"/>
      <c r="H96" s="165"/>
      <c r="I96" s="165"/>
      <c r="J96" s="165"/>
      <c r="K96" s="165"/>
      <c r="L96" s="165"/>
      <c r="M96" s="165"/>
      <c r="N96" s="165"/>
      <c r="O96" s="165"/>
      <c r="P96" s="165"/>
      <c r="Q96" s="165"/>
      <c r="R96" s="165"/>
      <c r="S96" s="165"/>
      <c r="T96" s="165"/>
      <c r="U96" s="165"/>
      <c r="V96" s="165"/>
      <c r="W96" s="165"/>
      <c r="X96" s="165"/>
      <c r="Y96" s="165"/>
      <c r="Z96" s="165"/>
    </row>
    <row r="97" spans="1:26" ht="15.75" customHeight="1" x14ac:dyDescent="0.25">
      <c r="A97" s="165"/>
      <c r="B97" s="165"/>
      <c r="C97" s="172" t="s">
        <v>748</v>
      </c>
      <c r="D97" s="173" t="s">
        <v>749</v>
      </c>
      <c r="E97" s="173"/>
      <c r="F97" s="176" t="s">
        <v>750</v>
      </c>
      <c r="G97" s="165"/>
      <c r="H97" s="165"/>
      <c r="I97" s="165"/>
      <c r="J97" s="165"/>
      <c r="K97" s="165"/>
      <c r="L97" s="165"/>
      <c r="M97" s="165"/>
      <c r="N97" s="165"/>
      <c r="O97" s="165"/>
      <c r="P97" s="165"/>
      <c r="Q97" s="165"/>
      <c r="R97" s="165"/>
      <c r="S97" s="165"/>
      <c r="T97" s="165"/>
      <c r="U97" s="165"/>
      <c r="V97" s="165"/>
      <c r="W97" s="165"/>
      <c r="X97" s="165"/>
      <c r="Y97" s="165"/>
      <c r="Z97" s="165"/>
    </row>
    <row r="98" spans="1:26" ht="15.75" customHeight="1" x14ac:dyDescent="0.25">
      <c r="A98" s="165"/>
      <c r="B98" s="165"/>
      <c r="C98" s="172" t="s">
        <v>751</v>
      </c>
      <c r="D98" s="173" t="s">
        <v>752</v>
      </c>
      <c r="E98" s="173"/>
      <c r="F98" s="176" t="s">
        <v>753</v>
      </c>
      <c r="G98" s="165"/>
      <c r="H98" s="165"/>
      <c r="I98" s="165"/>
      <c r="J98" s="165"/>
      <c r="K98" s="165"/>
      <c r="L98" s="165"/>
      <c r="M98" s="165"/>
      <c r="N98" s="165"/>
      <c r="O98" s="165"/>
      <c r="P98" s="165"/>
      <c r="Q98" s="165"/>
      <c r="R98" s="165"/>
      <c r="S98" s="165"/>
      <c r="T98" s="165"/>
      <c r="U98" s="165"/>
      <c r="V98" s="165"/>
      <c r="W98" s="165"/>
      <c r="X98" s="165"/>
      <c r="Y98" s="165"/>
      <c r="Z98" s="165"/>
    </row>
    <row r="99" spans="1:26" ht="15.75" customHeight="1" x14ac:dyDescent="0.25">
      <c r="A99" s="165"/>
      <c r="B99" s="165"/>
      <c r="C99" s="172" t="s">
        <v>754</v>
      </c>
      <c r="D99" s="173" t="s">
        <v>755</v>
      </c>
      <c r="E99" s="173"/>
      <c r="F99" s="176" t="s">
        <v>756</v>
      </c>
      <c r="G99" s="165"/>
      <c r="H99" s="165"/>
      <c r="I99" s="165"/>
      <c r="J99" s="165"/>
      <c r="K99" s="165"/>
      <c r="L99" s="165"/>
      <c r="M99" s="165"/>
      <c r="N99" s="165"/>
      <c r="O99" s="165"/>
      <c r="P99" s="165"/>
      <c r="Q99" s="165"/>
      <c r="R99" s="165"/>
      <c r="S99" s="165"/>
      <c r="T99" s="165"/>
      <c r="U99" s="165"/>
      <c r="V99" s="165"/>
      <c r="W99" s="165"/>
      <c r="X99" s="165"/>
      <c r="Y99" s="165"/>
      <c r="Z99" s="165"/>
    </row>
    <row r="100" spans="1:26" ht="15.75" customHeight="1" x14ac:dyDescent="0.25">
      <c r="A100" s="165"/>
      <c r="B100" s="165"/>
      <c r="C100" s="172" t="s">
        <v>757</v>
      </c>
      <c r="D100" s="173" t="s">
        <v>758</v>
      </c>
      <c r="E100" s="173"/>
      <c r="F100" s="176" t="s">
        <v>759</v>
      </c>
      <c r="G100" s="165"/>
      <c r="H100" s="165"/>
      <c r="I100" s="165"/>
      <c r="J100" s="165"/>
      <c r="K100" s="165"/>
      <c r="L100" s="165"/>
      <c r="M100" s="165"/>
      <c r="N100" s="165"/>
      <c r="O100" s="165"/>
      <c r="P100" s="165"/>
      <c r="Q100" s="165"/>
      <c r="R100" s="165"/>
      <c r="S100" s="165"/>
      <c r="T100" s="165"/>
      <c r="U100" s="165"/>
      <c r="V100" s="165"/>
      <c r="W100" s="165"/>
      <c r="X100" s="165"/>
      <c r="Y100" s="165"/>
      <c r="Z100" s="165"/>
    </row>
    <row r="101" spans="1:26" ht="15.75" customHeight="1" x14ac:dyDescent="0.25">
      <c r="A101" s="165"/>
      <c r="B101" s="165"/>
      <c r="C101" s="172" t="s">
        <v>760</v>
      </c>
      <c r="D101" s="173" t="s">
        <v>761</v>
      </c>
      <c r="E101" s="173"/>
      <c r="F101" s="176" t="s">
        <v>762</v>
      </c>
      <c r="G101" s="165"/>
      <c r="H101" s="165"/>
      <c r="I101" s="165"/>
      <c r="J101" s="165"/>
      <c r="K101" s="165"/>
      <c r="L101" s="165"/>
      <c r="M101" s="165"/>
      <c r="N101" s="165"/>
      <c r="O101" s="165"/>
      <c r="P101" s="165"/>
      <c r="Q101" s="165"/>
      <c r="R101" s="165"/>
      <c r="S101" s="165"/>
      <c r="T101" s="165"/>
      <c r="U101" s="165"/>
      <c r="V101" s="165"/>
      <c r="W101" s="165"/>
      <c r="X101" s="165"/>
      <c r="Y101" s="165"/>
      <c r="Z101" s="165"/>
    </row>
    <row r="102" spans="1:26" ht="15.75" customHeight="1" x14ac:dyDescent="0.25">
      <c r="A102" s="165"/>
      <c r="B102" s="165"/>
      <c r="C102" s="172" t="s">
        <v>763</v>
      </c>
      <c r="D102" s="173" t="s">
        <v>764</v>
      </c>
      <c r="E102" s="173"/>
      <c r="F102" s="176" t="s">
        <v>765</v>
      </c>
      <c r="G102" s="165"/>
      <c r="H102" s="165"/>
      <c r="I102" s="165"/>
      <c r="J102" s="165"/>
      <c r="K102" s="165"/>
      <c r="L102" s="165"/>
      <c r="M102" s="165"/>
      <c r="N102" s="165"/>
      <c r="O102" s="165"/>
      <c r="P102" s="165"/>
      <c r="Q102" s="165"/>
      <c r="R102" s="165"/>
      <c r="S102" s="165"/>
      <c r="T102" s="165"/>
      <c r="U102" s="165"/>
      <c r="V102" s="165"/>
      <c r="W102" s="165"/>
      <c r="X102" s="165"/>
      <c r="Y102" s="165"/>
      <c r="Z102" s="165"/>
    </row>
    <row r="103" spans="1:26" ht="15.75" customHeight="1" x14ac:dyDescent="0.25">
      <c r="A103" s="165"/>
      <c r="B103" s="165"/>
      <c r="C103" s="172" t="s">
        <v>766</v>
      </c>
      <c r="D103" s="173" t="s">
        <v>767</v>
      </c>
      <c r="E103" s="173"/>
      <c r="F103" s="176" t="s">
        <v>768</v>
      </c>
      <c r="G103" s="165"/>
      <c r="H103" s="165"/>
      <c r="I103" s="165"/>
      <c r="J103" s="165"/>
      <c r="K103" s="165"/>
      <c r="L103" s="165"/>
      <c r="M103" s="165"/>
      <c r="N103" s="165"/>
      <c r="O103" s="165"/>
      <c r="P103" s="165"/>
      <c r="Q103" s="165"/>
      <c r="R103" s="165"/>
      <c r="S103" s="165"/>
      <c r="T103" s="165"/>
      <c r="U103" s="165"/>
      <c r="V103" s="165"/>
      <c r="W103" s="165"/>
      <c r="X103" s="165"/>
      <c r="Y103" s="165"/>
      <c r="Z103" s="165"/>
    </row>
    <row r="104" spans="1:26" ht="15.75" customHeight="1" x14ac:dyDescent="0.25">
      <c r="A104" s="165"/>
      <c r="B104" s="165"/>
      <c r="C104" s="177" t="s">
        <v>769</v>
      </c>
      <c r="D104" s="178" t="s">
        <v>770</v>
      </c>
      <c r="E104" s="178"/>
      <c r="F104" s="180" t="s">
        <v>771</v>
      </c>
      <c r="G104" s="165"/>
      <c r="H104" s="165"/>
      <c r="I104" s="165"/>
      <c r="J104" s="165"/>
      <c r="K104" s="165"/>
      <c r="L104" s="165"/>
      <c r="M104" s="165"/>
      <c r="N104" s="165"/>
      <c r="O104" s="165"/>
      <c r="P104" s="165"/>
      <c r="Q104" s="165"/>
      <c r="R104" s="165"/>
      <c r="S104" s="165"/>
      <c r="T104" s="165"/>
      <c r="U104" s="165"/>
      <c r="V104" s="165"/>
      <c r="W104" s="165"/>
      <c r="X104" s="165"/>
      <c r="Y104" s="165"/>
      <c r="Z104" s="165"/>
    </row>
    <row r="105" spans="1:26" ht="15.75" customHeight="1" x14ac:dyDescent="0.25">
      <c r="A105" s="165"/>
      <c r="B105" s="165"/>
      <c r="C105" s="541" t="s">
        <v>772</v>
      </c>
      <c r="D105" s="542"/>
      <c r="E105" s="540" t="s">
        <v>773</v>
      </c>
      <c r="F105" s="507"/>
      <c r="G105" s="165"/>
      <c r="H105" s="165"/>
      <c r="I105" s="165"/>
      <c r="J105" s="165"/>
      <c r="K105" s="165"/>
      <c r="L105" s="165"/>
      <c r="M105" s="165"/>
      <c r="N105" s="165"/>
      <c r="O105" s="165"/>
      <c r="P105" s="165"/>
      <c r="Q105" s="165"/>
      <c r="R105" s="165"/>
      <c r="S105" s="165"/>
      <c r="T105" s="165"/>
      <c r="U105" s="165"/>
      <c r="V105" s="165"/>
      <c r="W105" s="165"/>
      <c r="X105" s="165"/>
      <c r="Y105" s="165"/>
      <c r="Z105" s="165"/>
    </row>
    <row r="106" spans="1:26" ht="15.75" customHeight="1" x14ac:dyDescent="0.25">
      <c r="A106" s="165"/>
      <c r="B106" s="165"/>
      <c r="C106" s="181" t="s">
        <v>774</v>
      </c>
      <c r="D106" s="182" t="s">
        <v>775</v>
      </c>
      <c r="E106" s="182"/>
      <c r="F106" s="183" t="s">
        <v>776</v>
      </c>
      <c r="G106" s="165"/>
      <c r="H106" s="165"/>
      <c r="I106" s="165"/>
      <c r="J106" s="165"/>
      <c r="K106" s="165"/>
      <c r="L106" s="165"/>
      <c r="M106" s="165"/>
      <c r="N106" s="165"/>
      <c r="O106" s="165"/>
      <c r="P106" s="165"/>
      <c r="Q106" s="165"/>
      <c r="R106" s="165"/>
      <c r="S106" s="165"/>
      <c r="T106" s="165"/>
      <c r="U106" s="165"/>
      <c r="V106" s="165"/>
      <c r="W106" s="165"/>
      <c r="X106" s="165"/>
      <c r="Y106" s="165"/>
      <c r="Z106" s="165"/>
    </row>
    <row r="107" spans="1:26" ht="15.75" customHeight="1" x14ac:dyDescent="0.25">
      <c r="A107" s="165"/>
      <c r="B107" s="165"/>
      <c r="C107" s="172" t="s">
        <v>777</v>
      </c>
      <c r="D107" s="173" t="s">
        <v>778</v>
      </c>
      <c r="E107" s="173"/>
      <c r="F107" s="176" t="s">
        <v>779</v>
      </c>
      <c r="G107" s="165"/>
      <c r="H107" s="165"/>
      <c r="I107" s="165"/>
      <c r="J107" s="165"/>
      <c r="K107" s="165"/>
      <c r="L107" s="165"/>
      <c r="M107" s="165"/>
      <c r="N107" s="165"/>
      <c r="O107" s="165"/>
      <c r="P107" s="165"/>
      <c r="Q107" s="165"/>
      <c r="R107" s="165"/>
      <c r="S107" s="165"/>
      <c r="T107" s="165"/>
      <c r="U107" s="165"/>
      <c r="V107" s="165"/>
      <c r="W107" s="165"/>
      <c r="X107" s="165"/>
      <c r="Y107" s="165"/>
      <c r="Z107" s="165"/>
    </row>
    <row r="108" spans="1:26" ht="15.75" customHeight="1" x14ac:dyDescent="0.25">
      <c r="A108" s="165"/>
      <c r="B108" s="165"/>
      <c r="C108" s="172" t="s">
        <v>780</v>
      </c>
      <c r="D108" s="173" t="s">
        <v>781</v>
      </c>
      <c r="E108" s="173"/>
      <c r="F108" s="176" t="s">
        <v>782</v>
      </c>
      <c r="G108" s="165"/>
      <c r="H108" s="165"/>
      <c r="I108" s="165"/>
      <c r="J108" s="165"/>
      <c r="K108" s="165"/>
      <c r="L108" s="165"/>
      <c r="M108" s="165"/>
      <c r="N108" s="165"/>
      <c r="O108" s="165"/>
      <c r="P108" s="165"/>
      <c r="Q108" s="165"/>
      <c r="R108" s="165"/>
      <c r="S108" s="165"/>
      <c r="T108" s="165"/>
      <c r="U108" s="165"/>
      <c r="V108" s="165"/>
      <c r="W108" s="165"/>
      <c r="X108" s="165"/>
      <c r="Y108" s="165"/>
      <c r="Z108" s="165"/>
    </row>
    <row r="109" spans="1:26" ht="15.75" customHeight="1" x14ac:dyDescent="0.25">
      <c r="A109" s="165"/>
      <c r="B109" s="165"/>
      <c r="C109" s="172" t="s">
        <v>783</v>
      </c>
      <c r="D109" s="173" t="s">
        <v>784</v>
      </c>
      <c r="E109" s="173"/>
      <c r="F109" s="176" t="s">
        <v>785</v>
      </c>
      <c r="G109" s="165"/>
      <c r="H109" s="165"/>
      <c r="I109" s="165"/>
      <c r="J109" s="165"/>
      <c r="K109" s="165"/>
      <c r="L109" s="165"/>
      <c r="M109" s="165"/>
      <c r="N109" s="165"/>
      <c r="O109" s="165"/>
      <c r="P109" s="165"/>
      <c r="Q109" s="165"/>
      <c r="R109" s="165"/>
      <c r="S109" s="165"/>
      <c r="T109" s="165"/>
      <c r="U109" s="165"/>
      <c r="V109" s="165"/>
      <c r="W109" s="165"/>
      <c r="X109" s="165"/>
      <c r="Y109" s="165"/>
      <c r="Z109" s="165"/>
    </row>
    <row r="110" spans="1:26" ht="15.75" customHeight="1" x14ac:dyDescent="0.25">
      <c r="A110" s="165"/>
      <c r="B110" s="165"/>
      <c r="C110" s="172" t="s">
        <v>786</v>
      </c>
      <c r="D110" s="173" t="s">
        <v>787</v>
      </c>
      <c r="E110" s="173"/>
      <c r="F110" s="176" t="s">
        <v>788</v>
      </c>
      <c r="G110" s="165"/>
      <c r="H110" s="165"/>
      <c r="I110" s="165"/>
      <c r="J110" s="165"/>
      <c r="K110" s="165"/>
      <c r="L110" s="165"/>
      <c r="M110" s="165"/>
      <c r="N110" s="165"/>
      <c r="O110" s="165"/>
      <c r="P110" s="165"/>
      <c r="Q110" s="165"/>
      <c r="R110" s="165"/>
      <c r="S110" s="165"/>
      <c r="T110" s="165"/>
      <c r="U110" s="165"/>
      <c r="V110" s="165"/>
      <c r="W110" s="165"/>
      <c r="X110" s="165"/>
      <c r="Y110" s="165"/>
      <c r="Z110" s="165"/>
    </row>
    <row r="111" spans="1:26" ht="15.75" customHeight="1" x14ac:dyDescent="0.25">
      <c r="A111" s="165"/>
      <c r="B111" s="165"/>
      <c r="C111" s="172" t="s">
        <v>789</v>
      </c>
      <c r="D111" s="173" t="s">
        <v>790</v>
      </c>
      <c r="E111" s="173"/>
      <c r="F111" s="176" t="s">
        <v>791</v>
      </c>
      <c r="G111" s="165"/>
      <c r="H111" s="165"/>
      <c r="I111" s="165"/>
      <c r="J111" s="165"/>
      <c r="K111" s="165"/>
      <c r="L111" s="165"/>
      <c r="M111" s="165"/>
      <c r="N111" s="165"/>
      <c r="O111" s="165"/>
      <c r="P111" s="165"/>
      <c r="Q111" s="165"/>
      <c r="R111" s="165"/>
      <c r="S111" s="165"/>
      <c r="T111" s="165"/>
      <c r="U111" s="165"/>
      <c r="V111" s="165"/>
      <c r="W111" s="165"/>
      <c r="X111" s="165"/>
      <c r="Y111" s="165"/>
      <c r="Z111" s="165"/>
    </row>
    <row r="112" spans="1:26" ht="15.75" customHeight="1" x14ac:dyDescent="0.25">
      <c r="A112" s="165"/>
      <c r="B112" s="165"/>
      <c r="C112" s="172" t="s">
        <v>792</v>
      </c>
      <c r="D112" s="173" t="s">
        <v>793</v>
      </c>
      <c r="E112" s="173"/>
      <c r="F112" s="176" t="s">
        <v>794</v>
      </c>
      <c r="G112" s="165"/>
      <c r="H112" s="165"/>
      <c r="I112" s="165"/>
      <c r="J112" s="165"/>
      <c r="K112" s="165"/>
      <c r="L112" s="165"/>
      <c r="M112" s="165"/>
      <c r="N112" s="165"/>
      <c r="O112" s="165"/>
      <c r="P112" s="165"/>
      <c r="Q112" s="165"/>
      <c r="R112" s="165"/>
      <c r="S112" s="165"/>
      <c r="T112" s="165"/>
      <c r="U112" s="165"/>
      <c r="V112" s="165"/>
      <c r="W112" s="165"/>
      <c r="X112" s="165"/>
      <c r="Y112" s="165"/>
      <c r="Z112" s="165"/>
    </row>
    <row r="113" spans="1:26" ht="15.75" customHeight="1" x14ac:dyDescent="0.25">
      <c r="A113" s="165"/>
      <c r="B113" s="165"/>
      <c r="C113" s="172" t="s">
        <v>795</v>
      </c>
      <c r="D113" s="173" t="s">
        <v>796</v>
      </c>
      <c r="E113" s="173"/>
      <c r="F113" s="176" t="s">
        <v>797</v>
      </c>
      <c r="G113" s="165"/>
      <c r="H113" s="165"/>
      <c r="I113" s="165"/>
      <c r="J113" s="165"/>
      <c r="K113" s="165"/>
      <c r="L113" s="165"/>
      <c r="M113" s="165"/>
      <c r="N113" s="165"/>
      <c r="O113" s="165"/>
      <c r="P113" s="165"/>
      <c r="Q113" s="165"/>
      <c r="R113" s="165"/>
      <c r="S113" s="165"/>
      <c r="T113" s="165"/>
      <c r="U113" s="165"/>
      <c r="V113" s="165"/>
      <c r="W113" s="165"/>
      <c r="X113" s="165"/>
      <c r="Y113" s="165"/>
      <c r="Z113" s="165"/>
    </row>
    <row r="114" spans="1:26" ht="15.75" customHeight="1" x14ac:dyDescent="0.25">
      <c r="A114" s="165"/>
      <c r="B114" s="165"/>
      <c r="C114" s="177" t="s">
        <v>799</v>
      </c>
      <c r="D114" s="178" t="s">
        <v>800</v>
      </c>
      <c r="E114" s="178"/>
      <c r="F114" s="180" t="s">
        <v>801</v>
      </c>
      <c r="G114" s="165"/>
      <c r="H114" s="165"/>
      <c r="I114" s="165"/>
      <c r="J114" s="165"/>
      <c r="K114" s="165"/>
      <c r="L114" s="165"/>
      <c r="M114" s="165"/>
      <c r="N114" s="165"/>
      <c r="O114" s="165"/>
      <c r="P114" s="165"/>
      <c r="Q114" s="165"/>
      <c r="R114" s="165"/>
      <c r="S114" s="165"/>
      <c r="T114" s="165"/>
      <c r="U114" s="165"/>
      <c r="V114" s="165"/>
      <c r="W114" s="165"/>
      <c r="X114" s="165"/>
      <c r="Y114" s="165"/>
      <c r="Z114" s="165"/>
    </row>
    <row r="115" spans="1:26" ht="15.75" customHeight="1" x14ac:dyDescent="0.25">
      <c r="A115" s="165"/>
      <c r="B115" s="165"/>
      <c r="C115" s="541" t="s">
        <v>803</v>
      </c>
      <c r="D115" s="542"/>
      <c r="E115" s="540" t="s">
        <v>804</v>
      </c>
      <c r="F115" s="507"/>
      <c r="G115" s="165"/>
      <c r="H115" s="165"/>
      <c r="I115" s="165"/>
      <c r="J115" s="165"/>
      <c r="K115" s="165"/>
      <c r="L115" s="165"/>
      <c r="M115" s="165"/>
      <c r="N115" s="165"/>
      <c r="O115" s="165"/>
      <c r="P115" s="165"/>
      <c r="Q115" s="165"/>
      <c r="R115" s="165"/>
      <c r="S115" s="165"/>
      <c r="T115" s="165"/>
      <c r="U115" s="165"/>
      <c r="V115" s="165"/>
      <c r="W115" s="165"/>
      <c r="X115" s="165"/>
      <c r="Y115" s="165"/>
      <c r="Z115" s="165"/>
    </row>
    <row r="116" spans="1:26" ht="15.75" customHeight="1" x14ac:dyDescent="0.25">
      <c r="A116" s="165"/>
      <c r="B116" s="165"/>
      <c r="C116" s="181" t="s">
        <v>805</v>
      </c>
      <c r="D116" s="182" t="s">
        <v>806</v>
      </c>
      <c r="E116" s="182"/>
      <c r="F116" s="183" t="s">
        <v>807</v>
      </c>
      <c r="G116" s="165"/>
      <c r="H116" s="165"/>
      <c r="I116" s="165"/>
      <c r="J116" s="165"/>
      <c r="K116" s="165"/>
      <c r="L116" s="165"/>
      <c r="M116" s="165"/>
      <c r="N116" s="165"/>
      <c r="O116" s="165"/>
      <c r="P116" s="165"/>
      <c r="Q116" s="165"/>
      <c r="R116" s="165"/>
      <c r="S116" s="165"/>
      <c r="T116" s="165"/>
      <c r="U116" s="165"/>
      <c r="V116" s="165"/>
      <c r="W116" s="165"/>
      <c r="X116" s="165"/>
      <c r="Y116" s="165"/>
      <c r="Z116" s="165"/>
    </row>
    <row r="117" spans="1:26" ht="15.75" customHeight="1" x14ac:dyDescent="0.25">
      <c r="A117" s="165"/>
      <c r="B117" s="165"/>
      <c r="C117" s="172" t="s">
        <v>805</v>
      </c>
      <c r="D117" s="173" t="s">
        <v>808</v>
      </c>
      <c r="E117" s="173"/>
      <c r="F117" s="176" t="s">
        <v>809</v>
      </c>
      <c r="G117" s="165"/>
      <c r="H117" s="165"/>
      <c r="I117" s="165"/>
      <c r="J117" s="165"/>
      <c r="K117" s="165"/>
      <c r="L117" s="165"/>
      <c r="M117" s="165"/>
      <c r="N117" s="165"/>
      <c r="O117" s="165"/>
      <c r="P117" s="165"/>
      <c r="Q117" s="165"/>
      <c r="R117" s="165"/>
      <c r="S117" s="165"/>
      <c r="T117" s="165"/>
      <c r="U117" s="165"/>
      <c r="V117" s="165"/>
      <c r="W117" s="165"/>
      <c r="X117" s="165"/>
      <c r="Y117" s="165"/>
      <c r="Z117" s="165"/>
    </row>
    <row r="118" spans="1:26" ht="15.75" customHeight="1" x14ac:dyDescent="0.25">
      <c r="A118" s="165"/>
      <c r="B118" s="165"/>
      <c r="C118" s="172" t="s">
        <v>812</v>
      </c>
      <c r="D118" s="173" t="s">
        <v>813</v>
      </c>
      <c r="E118" s="173"/>
      <c r="F118" s="176" t="s">
        <v>816</v>
      </c>
      <c r="G118" s="165"/>
      <c r="H118" s="165"/>
      <c r="I118" s="165"/>
      <c r="J118" s="165"/>
      <c r="K118" s="165"/>
      <c r="L118" s="165"/>
      <c r="M118" s="165"/>
      <c r="N118" s="165"/>
      <c r="O118" s="165"/>
      <c r="P118" s="165"/>
      <c r="Q118" s="165"/>
      <c r="R118" s="165"/>
      <c r="S118" s="165"/>
      <c r="T118" s="165"/>
      <c r="U118" s="165"/>
      <c r="V118" s="165"/>
      <c r="W118" s="165"/>
      <c r="X118" s="165"/>
      <c r="Y118" s="165"/>
      <c r="Z118" s="165"/>
    </row>
    <row r="119" spans="1:26" ht="15.75" customHeight="1" x14ac:dyDescent="0.25">
      <c r="A119" s="165"/>
      <c r="B119" s="165"/>
      <c r="C119" s="172" t="s">
        <v>817</v>
      </c>
      <c r="D119" s="173" t="s">
        <v>818</v>
      </c>
      <c r="E119" s="173"/>
      <c r="F119" s="176" t="s">
        <v>819</v>
      </c>
      <c r="G119" s="165"/>
      <c r="H119" s="165"/>
      <c r="I119" s="165"/>
      <c r="J119" s="165"/>
      <c r="K119" s="165"/>
      <c r="L119" s="165"/>
      <c r="M119" s="165"/>
      <c r="N119" s="165"/>
      <c r="O119" s="165"/>
      <c r="P119" s="165"/>
      <c r="Q119" s="165"/>
      <c r="R119" s="165"/>
      <c r="S119" s="165"/>
      <c r="T119" s="165"/>
      <c r="U119" s="165"/>
      <c r="V119" s="165"/>
      <c r="W119" s="165"/>
      <c r="X119" s="165"/>
      <c r="Y119" s="165"/>
      <c r="Z119" s="165"/>
    </row>
    <row r="120" spans="1:26" ht="15.75" customHeight="1" x14ac:dyDescent="0.25">
      <c r="A120" s="165"/>
      <c r="B120" s="165"/>
      <c r="C120" s="172" t="s">
        <v>821</v>
      </c>
      <c r="D120" s="173" t="s">
        <v>822</v>
      </c>
      <c r="E120" s="173"/>
      <c r="F120" s="176" t="s">
        <v>824</v>
      </c>
      <c r="G120" s="165"/>
      <c r="H120" s="165"/>
      <c r="I120" s="165"/>
      <c r="J120" s="165"/>
      <c r="K120" s="165"/>
      <c r="L120" s="165"/>
      <c r="M120" s="165"/>
      <c r="N120" s="165"/>
      <c r="O120" s="165"/>
      <c r="P120" s="165"/>
      <c r="Q120" s="165"/>
      <c r="R120" s="165"/>
      <c r="S120" s="165"/>
      <c r="T120" s="165"/>
      <c r="U120" s="165"/>
      <c r="V120" s="165"/>
      <c r="W120" s="165"/>
      <c r="X120" s="165"/>
      <c r="Y120" s="165"/>
      <c r="Z120" s="165"/>
    </row>
    <row r="121" spans="1:26" ht="15.75" customHeight="1" x14ac:dyDescent="0.25">
      <c r="A121" s="165"/>
      <c r="B121" s="165"/>
      <c r="C121" s="172" t="s">
        <v>825</v>
      </c>
      <c r="D121" s="173" t="s">
        <v>826</v>
      </c>
      <c r="E121" s="173"/>
      <c r="F121" s="176" t="s">
        <v>827</v>
      </c>
      <c r="G121" s="165"/>
      <c r="H121" s="165"/>
      <c r="I121" s="165"/>
      <c r="J121" s="165"/>
      <c r="K121" s="165"/>
      <c r="L121" s="165"/>
      <c r="M121" s="165"/>
      <c r="N121" s="165"/>
      <c r="O121" s="165"/>
      <c r="P121" s="165"/>
      <c r="Q121" s="165"/>
      <c r="R121" s="165"/>
      <c r="S121" s="165"/>
      <c r="T121" s="165"/>
      <c r="U121" s="165"/>
      <c r="V121" s="165"/>
      <c r="W121" s="165"/>
      <c r="X121" s="165"/>
      <c r="Y121" s="165"/>
      <c r="Z121" s="165"/>
    </row>
    <row r="122" spans="1:26" ht="15.75" customHeight="1" x14ac:dyDescent="0.25">
      <c r="A122" s="165"/>
      <c r="B122" s="165"/>
      <c r="C122" s="172" t="s">
        <v>830</v>
      </c>
      <c r="D122" s="173" t="s">
        <v>831</v>
      </c>
      <c r="E122" s="173"/>
      <c r="F122" s="176" t="s">
        <v>832</v>
      </c>
      <c r="G122" s="165"/>
      <c r="H122" s="165"/>
      <c r="I122" s="165"/>
      <c r="J122" s="165"/>
      <c r="K122" s="165"/>
      <c r="L122" s="165"/>
      <c r="M122" s="165"/>
      <c r="N122" s="165"/>
      <c r="O122" s="165"/>
      <c r="P122" s="165"/>
      <c r="Q122" s="165"/>
      <c r="R122" s="165"/>
      <c r="S122" s="165"/>
      <c r="T122" s="165"/>
      <c r="U122" s="165"/>
      <c r="V122" s="165"/>
      <c r="W122" s="165"/>
      <c r="X122" s="165"/>
      <c r="Y122" s="165"/>
      <c r="Z122" s="165"/>
    </row>
    <row r="123" spans="1:26" ht="15.75" customHeight="1" x14ac:dyDescent="0.25">
      <c r="A123" s="165"/>
      <c r="B123" s="165"/>
      <c r="C123" s="172" t="s">
        <v>834</v>
      </c>
      <c r="D123" s="173" t="s">
        <v>835</v>
      </c>
      <c r="E123" s="173"/>
      <c r="F123" s="176" t="s">
        <v>836</v>
      </c>
      <c r="G123" s="165"/>
      <c r="H123" s="165"/>
      <c r="I123" s="165"/>
      <c r="J123" s="165"/>
      <c r="K123" s="165"/>
      <c r="L123" s="165"/>
      <c r="M123" s="165"/>
      <c r="N123" s="165"/>
      <c r="O123" s="165"/>
      <c r="P123" s="165"/>
      <c r="Q123" s="165"/>
      <c r="R123" s="165"/>
      <c r="S123" s="165"/>
      <c r="T123" s="165"/>
      <c r="U123" s="165"/>
      <c r="V123" s="165"/>
      <c r="W123" s="165"/>
      <c r="X123" s="165"/>
      <c r="Y123" s="165"/>
      <c r="Z123" s="165"/>
    </row>
    <row r="124" spans="1:26" ht="15.75" customHeight="1" x14ac:dyDescent="0.25">
      <c r="A124" s="165"/>
      <c r="B124" s="165"/>
      <c r="C124" s="172" t="s">
        <v>838</v>
      </c>
      <c r="D124" s="173" t="s">
        <v>839</v>
      </c>
      <c r="E124" s="173"/>
      <c r="F124" s="176" t="s">
        <v>840</v>
      </c>
      <c r="G124" s="165"/>
      <c r="H124" s="165"/>
      <c r="I124" s="165"/>
      <c r="J124" s="165"/>
      <c r="K124" s="165"/>
      <c r="L124" s="165"/>
      <c r="M124" s="165"/>
      <c r="N124" s="165"/>
      <c r="O124" s="165"/>
      <c r="P124" s="165"/>
      <c r="Q124" s="165"/>
      <c r="R124" s="165"/>
      <c r="S124" s="165"/>
      <c r="T124" s="165"/>
      <c r="U124" s="165"/>
      <c r="V124" s="165"/>
      <c r="W124" s="165"/>
      <c r="X124" s="165"/>
      <c r="Y124" s="165"/>
      <c r="Z124" s="165"/>
    </row>
    <row r="125" spans="1:26" ht="15.75" customHeight="1" x14ac:dyDescent="0.25">
      <c r="A125" s="165"/>
      <c r="B125" s="165"/>
      <c r="C125" s="172" t="s">
        <v>842</v>
      </c>
      <c r="D125" s="173" t="s">
        <v>843</v>
      </c>
      <c r="E125" s="173"/>
      <c r="F125" s="176" t="s">
        <v>844</v>
      </c>
      <c r="G125" s="165"/>
      <c r="H125" s="165"/>
      <c r="I125" s="165"/>
      <c r="J125" s="165"/>
      <c r="K125" s="165"/>
      <c r="L125" s="165"/>
      <c r="M125" s="165"/>
      <c r="N125" s="165"/>
      <c r="O125" s="165"/>
      <c r="P125" s="165"/>
      <c r="Q125" s="165"/>
      <c r="R125" s="165"/>
      <c r="S125" s="165"/>
      <c r="T125" s="165"/>
      <c r="U125" s="165"/>
      <c r="V125" s="165"/>
      <c r="W125" s="165"/>
      <c r="X125" s="165"/>
      <c r="Y125" s="165"/>
      <c r="Z125" s="165"/>
    </row>
    <row r="126" spans="1:26" ht="15.75" customHeight="1" x14ac:dyDescent="0.25">
      <c r="A126" s="165"/>
      <c r="B126" s="165"/>
      <c r="C126" s="172" t="s">
        <v>846</v>
      </c>
      <c r="D126" s="173" t="s">
        <v>847</v>
      </c>
      <c r="E126" s="173"/>
      <c r="F126" s="176" t="s">
        <v>848</v>
      </c>
      <c r="G126" s="165"/>
      <c r="H126" s="165"/>
      <c r="I126" s="165"/>
      <c r="J126" s="165"/>
      <c r="K126" s="165"/>
      <c r="L126" s="165"/>
      <c r="M126" s="165"/>
      <c r="N126" s="165"/>
      <c r="O126" s="165"/>
      <c r="P126" s="165"/>
      <c r="Q126" s="165"/>
      <c r="R126" s="165"/>
      <c r="S126" s="165"/>
      <c r="T126" s="165"/>
      <c r="U126" s="165"/>
      <c r="V126" s="165"/>
      <c r="W126" s="165"/>
      <c r="X126" s="165"/>
      <c r="Y126" s="165"/>
      <c r="Z126" s="165"/>
    </row>
    <row r="127" spans="1:26" ht="15.75" customHeight="1" x14ac:dyDescent="0.25">
      <c r="A127" s="165"/>
      <c r="B127" s="165"/>
      <c r="C127" s="172" t="s">
        <v>850</v>
      </c>
      <c r="D127" s="173" t="s">
        <v>851</v>
      </c>
      <c r="E127" s="173"/>
      <c r="F127" s="176" t="s">
        <v>852</v>
      </c>
      <c r="G127" s="165"/>
      <c r="H127" s="165"/>
      <c r="I127" s="165"/>
      <c r="J127" s="165"/>
      <c r="K127" s="165"/>
      <c r="L127" s="165"/>
      <c r="M127" s="165"/>
      <c r="N127" s="165"/>
      <c r="O127" s="165"/>
      <c r="P127" s="165"/>
      <c r="Q127" s="165"/>
      <c r="R127" s="165"/>
      <c r="S127" s="165"/>
      <c r="T127" s="165"/>
      <c r="U127" s="165"/>
      <c r="V127" s="165"/>
      <c r="W127" s="165"/>
      <c r="X127" s="165"/>
      <c r="Y127" s="165"/>
      <c r="Z127" s="165"/>
    </row>
    <row r="128" spans="1:26" ht="15.75" customHeight="1" x14ac:dyDescent="0.25">
      <c r="A128" s="165"/>
      <c r="B128" s="165"/>
      <c r="C128" s="172" t="s">
        <v>854</v>
      </c>
      <c r="D128" s="173" t="s">
        <v>855</v>
      </c>
      <c r="E128" s="173"/>
      <c r="F128" s="176" t="s">
        <v>856</v>
      </c>
      <c r="G128" s="165"/>
      <c r="H128" s="165"/>
      <c r="I128" s="165"/>
      <c r="J128" s="165"/>
      <c r="K128" s="165"/>
      <c r="L128" s="165"/>
      <c r="M128" s="165"/>
      <c r="N128" s="165"/>
      <c r="O128" s="165"/>
      <c r="P128" s="165"/>
      <c r="Q128" s="165"/>
      <c r="R128" s="165"/>
      <c r="S128" s="165"/>
      <c r="T128" s="165"/>
      <c r="U128" s="165"/>
      <c r="V128" s="165"/>
      <c r="W128" s="165"/>
      <c r="X128" s="165"/>
      <c r="Y128" s="165"/>
      <c r="Z128" s="165"/>
    </row>
    <row r="129" spans="1:26" ht="15.75" customHeight="1" x14ac:dyDescent="0.25">
      <c r="A129" s="165"/>
      <c r="B129" s="165"/>
      <c r="C129" s="172" t="s">
        <v>857</v>
      </c>
      <c r="D129" s="173" t="s">
        <v>858</v>
      </c>
      <c r="E129" s="173"/>
      <c r="F129" s="176" t="s">
        <v>859</v>
      </c>
      <c r="G129" s="165"/>
      <c r="H129" s="165"/>
      <c r="I129" s="165"/>
      <c r="J129" s="165"/>
      <c r="K129" s="165"/>
      <c r="L129" s="165"/>
      <c r="M129" s="165"/>
      <c r="N129" s="165"/>
      <c r="O129" s="165"/>
      <c r="P129" s="165"/>
      <c r="Q129" s="165"/>
      <c r="R129" s="165"/>
      <c r="S129" s="165"/>
      <c r="T129" s="165"/>
      <c r="U129" s="165"/>
      <c r="V129" s="165"/>
      <c r="W129" s="165"/>
      <c r="X129" s="165"/>
      <c r="Y129" s="165"/>
      <c r="Z129" s="165"/>
    </row>
    <row r="130" spans="1:26" ht="15.75" customHeight="1" x14ac:dyDescent="0.25">
      <c r="A130" s="165"/>
      <c r="B130" s="165"/>
      <c r="C130" s="172" t="s">
        <v>861</v>
      </c>
      <c r="D130" s="173" t="s">
        <v>863</v>
      </c>
      <c r="E130" s="173"/>
      <c r="F130" s="176" t="s">
        <v>864</v>
      </c>
      <c r="G130" s="165"/>
      <c r="H130" s="165"/>
      <c r="I130" s="165"/>
      <c r="J130" s="165"/>
      <c r="K130" s="165"/>
      <c r="L130" s="165"/>
      <c r="M130" s="165"/>
      <c r="N130" s="165"/>
      <c r="O130" s="165"/>
      <c r="P130" s="165"/>
      <c r="Q130" s="165"/>
      <c r="R130" s="165"/>
      <c r="S130" s="165"/>
      <c r="T130" s="165"/>
      <c r="U130" s="165"/>
      <c r="V130" s="165"/>
      <c r="W130" s="165"/>
      <c r="X130" s="165"/>
      <c r="Y130" s="165"/>
      <c r="Z130" s="165"/>
    </row>
    <row r="131" spans="1:26" ht="15.75" customHeight="1" x14ac:dyDescent="0.25">
      <c r="A131" s="165"/>
      <c r="B131" s="165"/>
      <c r="C131" s="177" t="s">
        <v>866</v>
      </c>
      <c r="D131" s="178" t="s">
        <v>867</v>
      </c>
      <c r="E131" s="178"/>
      <c r="F131" s="180" t="s">
        <v>868</v>
      </c>
      <c r="G131" s="165"/>
      <c r="H131" s="165"/>
      <c r="I131" s="165"/>
      <c r="J131" s="165"/>
      <c r="K131" s="165"/>
      <c r="L131" s="165"/>
      <c r="M131" s="165"/>
      <c r="N131" s="165"/>
      <c r="O131" s="165"/>
      <c r="P131" s="165"/>
      <c r="Q131" s="165"/>
      <c r="R131" s="165"/>
      <c r="S131" s="165"/>
      <c r="T131" s="165"/>
      <c r="U131" s="165"/>
      <c r="V131" s="165"/>
      <c r="W131" s="165"/>
      <c r="X131" s="165"/>
      <c r="Y131" s="165"/>
      <c r="Z131" s="165"/>
    </row>
    <row r="132" spans="1:26" ht="15.75" customHeight="1" x14ac:dyDescent="0.25">
      <c r="A132" s="165"/>
      <c r="B132" s="165"/>
      <c r="C132" s="541" t="s">
        <v>870</v>
      </c>
      <c r="D132" s="542"/>
      <c r="E132" s="540" t="s">
        <v>872</v>
      </c>
      <c r="F132" s="507"/>
      <c r="G132" s="165"/>
      <c r="H132" s="165"/>
      <c r="I132" s="165"/>
      <c r="J132" s="165"/>
      <c r="K132" s="165"/>
      <c r="L132" s="165"/>
      <c r="M132" s="165"/>
      <c r="N132" s="165"/>
      <c r="O132" s="165"/>
      <c r="P132" s="165"/>
      <c r="Q132" s="165"/>
      <c r="R132" s="165"/>
      <c r="S132" s="165"/>
      <c r="T132" s="165"/>
      <c r="U132" s="165"/>
      <c r="V132" s="165"/>
      <c r="W132" s="165"/>
      <c r="X132" s="165"/>
      <c r="Y132" s="165"/>
      <c r="Z132" s="165"/>
    </row>
    <row r="133" spans="1:26" ht="15.75" customHeight="1" x14ac:dyDescent="0.25">
      <c r="A133" s="165"/>
      <c r="B133" s="165"/>
      <c r="C133" s="181" t="s">
        <v>873</v>
      </c>
      <c r="D133" s="182" t="s">
        <v>874</v>
      </c>
      <c r="E133" s="182"/>
      <c r="F133" s="183" t="s">
        <v>875</v>
      </c>
      <c r="G133" s="165"/>
      <c r="H133" s="165"/>
      <c r="I133" s="165"/>
      <c r="J133" s="165"/>
      <c r="K133" s="165"/>
      <c r="L133" s="165"/>
      <c r="M133" s="165"/>
      <c r="N133" s="165"/>
      <c r="O133" s="165"/>
      <c r="P133" s="165"/>
      <c r="Q133" s="165"/>
      <c r="R133" s="165"/>
      <c r="S133" s="165"/>
      <c r="T133" s="165"/>
      <c r="U133" s="165"/>
      <c r="V133" s="165"/>
      <c r="W133" s="165"/>
      <c r="X133" s="165"/>
      <c r="Y133" s="165"/>
      <c r="Z133" s="165"/>
    </row>
    <row r="134" spans="1:26" ht="15.75" customHeight="1" x14ac:dyDescent="0.25">
      <c r="A134" s="165"/>
      <c r="B134" s="165"/>
      <c r="C134" s="172" t="s">
        <v>876</v>
      </c>
      <c r="D134" s="173" t="s">
        <v>877</v>
      </c>
      <c r="E134" s="173"/>
      <c r="F134" s="176" t="s">
        <v>878</v>
      </c>
      <c r="G134" s="165"/>
      <c r="H134" s="165"/>
      <c r="I134" s="165"/>
      <c r="J134" s="165"/>
      <c r="K134" s="165"/>
      <c r="L134" s="165"/>
      <c r="M134" s="165"/>
      <c r="N134" s="165"/>
      <c r="O134" s="165"/>
      <c r="P134" s="165"/>
      <c r="Q134" s="165"/>
      <c r="R134" s="165"/>
      <c r="S134" s="165"/>
      <c r="T134" s="165"/>
      <c r="U134" s="165"/>
      <c r="V134" s="165"/>
      <c r="W134" s="165"/>
      <c r="X134" s="165"/>
      <c r="Y134" s="165"/>
      <c r="Z134" s="165"/>
    </row>
    <row r="135" spans="1:26" ht="15.75" customHeight="1" x14ac:dyDescent="0.25">
      <c r="A135" s="165"/>
      <c r="B135" s="165"/>
      <c r="C135" s="172" t="s">
        <v>879</v>
      </c>
      <c r="D135" s="173" t="s">
        <v>880</v>
      </c>
      <c r="E135" s="173"/>
      <c r="F135" s="176" t="s">
        <v>881</v>
      </c>
      <c r="G135" s="165"/>
      <c r="H135" s="165"/>
      <c r="I135" s="165"/>
      <c r="J135" s="165"/>
      <c r="K135" s="165"/>
      <c r="L135" s="165"/>
      <c r="M135" s="165"/>
      <c r="N135" s="165"/>
      <c r="O135" s="165"/>
      <c r="P135" s="165"/>
      <c r="Q135" s="165"/>
      <c r="R135" s="165"/>
      <c r="S135" s="165"/>
      <c r="T135" s="165"/>
      <c r="U135" s="165"/>
      <c r="V135" s="165"/>
      <c r="W135" s="165"/>
      <c r="X135" s="165"/>
      <c r="Y135" s="165"/>
      <c r="Z135" s="165"/>
    </row>
    <row r="136" spans="1:26" ht="15.75" customHeight="1" x14ac:dyDescent="0.25">
      <c r="A136" s="165"/>
      <c r="B136" s="165"/>
      <c r="C136" s="172" t="s">
        <v>882</v>
      </c>
      <c r="D136" s="173" t="s">
        <v>883</v>
      </c>
      <c r="E136" s="173"/>
      <c r="F136" s="176" t="s">
        <v>884</v>
      </c>
      <c r="G136" s="165"/>
      <c r="H136" s="165"/>
      <c r="I136" s="165"/>
      <c r="J136" s="165"/>
      <c r="K136" s="165"/>
      <c r="L136" s="165"/>
      <c r="M136" s="165"/>
      <c r="N136" s="165"/>
      <c r="O136" s="165"/>
      <c r="P136" s="165"/>
      <c r="Q136" s="165"/>
      <c r="R136" s="165"/>
      <c r="S136" s="165"/>
      <c r="T136" s="165"/>
      <c r="U136" s="165"/>
      <c r="V136" s="165"/>
      <c r="W136" s="165"/>
      <c r="X136" s="165"/>
      <c r="Y136" s="165"/>
      <c r="Z136" s="165"/>
    </row>
    <row r="137" spans="1:26" ht="15.75" customHeight="1" x14ac:dyDescent="0.25">
      <c r="A137" s="165"/>
      <c r="B137" s="165"/>
      <c r="C137" s="172" t="s">
        <v>885</v>
      </c>
      <c r="D137" s="173" t="s">
        <v>886</v>
      </c>
      <c r="E137" s="173"/>
      <c r="F137" s="176" t="s">
        <v>887</v>
      </c>
      <c r="G137" s="165"/>
      <c r="H137" s="165"/>
      <c r="I137" s="165"/>
      <c r="J137" s="165"/>
      <c r="K137" s="165"/>
      <c r="L137" s="165"/>
      <c r="M137" s="165"/>
      <c r="N137" s="165"/>
      <c r="O137" s="165"/>
      <c r="P137" s="165"/>
      <c r="Q137" s="165"/>
      <c r="R137" s="165"/>
      <c r="S137" s="165"/>
      <c r="T137" s="165"/>
      <c r="U137" s="165"/>
      <c r="V137" s="165"/>
      <c r="W137" s="165"/>
      <c r="X137" s="165"/>
      <c r="Y137" s="165"/>
      <c r="Z137" s="165"/>
    </row>
    <row r="138" spans="1:26" ht="15.75" customHeight="1" x14ac:dyDescent="0.25">
      <c r="A138" s="165"/>
      <c r="B138" s="165"/>
      <c r="C138" s="172" t="s">
        <v>888</v>
      </c>
      <c r="D138" s="173" t="s">
        <v>889</v>
      </c>
      <c r="E138" s="173"/>
      <c r="F138" s="176" t="s">
        <v>890</v>
      </c>
      <c r="G138" s="165"/>
      <c r="H138" s="165"/>
      <c r="I138" s="165"/>
      <c r="J138" s="165"/>
      <c r="K138" s="165"/>
      <c r="L138" s="165"/>
      <c r="M138" s="165"/>
      <c r="N138" s="165"/>
      <c r="O138" s="165"/>
      <c r="P138" s="165"/>
      <c r="Q138" s="165"/>
      <c r="R138" s="165"/>
      <c r="S138" s="165"/>
      <c r="T138" s="165"/>
      <c r="U138" s="165"/>
      <c r="V138" s="165"/>
      <c r="W138" s="165"/>
      <c r="X138" s="165"/>
      <c r="Y138" s="165"/>
      <c r="Z138" s="165"/>
    </row>
    <row r="139" spans="1:26" ht="15.75" customHeight="1" x14ac:dyDescent="0.25">
      <c r="A139" s="165"/>
      <c r="B139" s="165"/>
      <c r="C139" s="177" t="s">
        <v>891</v>
      </c>
      <c r="D139" s="178" t="s">
        <v>892</v>
      </c>
      <c r="E139" s="178"/>
      <c r="F139" s="180" t="s">
        <v>893</v>
      </c>
      <c r="G139" s="165"/>
      <c r="H139" s="165"/>
      <c r="I139" s="165"/>
      <c r="J139" s="165"/>
      <c r="K139" s="165"/>
      <c r="L139" s="165"/>
      <c r="M139" s="165"/>
      <c r="N139" s="165"/>
      <c r="O139" s="165"/>
      <c r="P139" s="165"/>
      <c r="Q139" s="165"/>
      <c r="R139" s="165"/>
      <c r="S139" s="165"/>
      <c r="T139" s="165"/>
      <c r="U139" s="165"/>
      <c r="V139" s="165"/>
      <c r="W139" s="165"/>
      <c r="X139" s="165"/>
      <c r="Y139" s="165"/>
      <c r="Z139" s="165"/>
    </row>
    <row r="140" spans="1:26" ht="15.75" customHeight="1" x14ac:dyDescent="0.25">
      <c r="A140" s="165"/>
      <c r="B140" s="165"/>
      <c r="C140" s="541" t="s">
        <v>894</v>
      </c>
      <c r="D140" s="542"/>
      <c r="E140" s="540" t="s">
        <v>895</v>
      </c>
      <c r="F140" s="507"/>
      <c r="G140" s="165"/>
      <c r="H140" s="165"/>
      <c r="I140" s="165"/>
      <c r="J140" s="165"/>
      <c r="K140" s="165"/>
      <c r="L140" s="165"/>
      <c r="M140" s="165"/>
      <c r="N140" s="165"/>
      <c r="O140" s="165"/>
      <c r="P140" s="165"/>
      <c r="Q140" s="165"/>
      <c r="R140" s="165"/>
      <c r="S140" s="165"/>
      <c r="T140" s="165"/>
      <c r="U140" s="165"/>
      <c r="V140" s="165"/>
      <c r="W140" s="165"/>
      <c r="X140" s="165"/>
      <c r="Y140" s="165"/>
      <c r="Z140" s="165"/>
    </row>
    <row r="141" spans="1:26" ht="15.75" customHeight="1" x14ac:dyDescent="0.25">
      <c r="A141" s="165"/>
      <c r="B141" s="165"/>
      <c r="C141" s="181" t="s">
        <v>896</v>
      </c>
      <c r="D141" s="182" t="s">
        <v>897</v>
      </c>
      <c r="E141" s="182"/>
      <c r="F141" s="183" t="s">
        <v>898</v>
      </c>
      <c r="G141" s="165"/>
      <c r="H141" s="165"/>
      <c r="I141" s="165"/>
      <c r="J141" s="165"/>
      <c r="K141" s="165"/>
      <c r="L141" s="165"/>
      <c r="M141" s="165"/>
      <c r="N141" s="165"/>
      <c r="O141" s="165"/>
      <c r="P141" s="165"/>
      <c r="Q141" s="165"/>
      <c r="R141" s="165"/>
      <c r="S141" s="165"/>
      <c r="T141" s="165"/>
      <c r="U141" s="165"/>
      <c r="V141" s="165"/>
      <c r="W141" s="165"/>
      <c r="X141" s="165"/>
      <c r="Y141" s="165"/>
      <c r="Z141" s="165"/>
    </row>
    <row r="142" spans="1:26" ht="15.75" customHeight="1" x14ac:dyDescent="0.25">
      <c r="A142" s="165"/>
      <c r="B142" s="165"/>
      <c r="C142" s="172" t="s">
        <v>899</v>
      </c>
      <c r="D142" s="173" t="s">
        <v>900</v>
      </c>
      <c r="E142" s="173"/>
      <c r="F142" s="176" t="s">
        <v>901</v>
      </c>
      <c r="G142" s="165"/>
      <c r="H142" s="165"/>
      <c r="I142" s="165"/>
      <c r="J142" s="165"/>
      <c r="K142" s="165"/>
      <c r="L142" s="165"/>
      <c r="M142" s="165"/>
      <c r="N142" s="165"/>
      <c r="O142" s="165"/>
      <c r="P142" s="165"/>
      <c r="Q142" s="165"/>
      <c r="R142" s="165"/>
      <c r="S142" s="165"/>
      <c r="T142" s="165"/>
      <c r="U142" s="165"/>
      <c r="V142" s="165"/>
      <c r="W142" s="165"/>
      <c r="X142" s="165"/>
      <c r="Y142" s="165"/>
      <c r="Z142" s="165"/>
    </row>
    <row r="143" spans="1:26" ht="15.75" customHeight="1" x14ac:dyDescent="0.25">
      <c r="A143" s="165"/>
      <c r="B143" s="165"/>
      <c r="C143" s="172" t="s">
        <v>902</v>
      </c>
      <c r="D143" s="173" t="s">
        <v>903</v>
      </c>
      <c r="E143" s="173"/>
      <c r="F143" s="176" t="s">
        <v>904</v>
      </c>
      <c r="G143" s="165"/>
      <c r="H143" s="165"/>
      <c r="I143" s="165"/>
      <c r="J143" s="165"/>
      <c r="K143" s="165"/>
      <c r="L143" s="165"/>
      <c r="M143" s="165"/>
      <c r="N143" s="165"/>
      <c r="O143" s="165"/>
      <c r="P143" s="165"/>
      <c r="Q143" s="165"/>
      <c r="R143" s="165"/>
      <c r="S143" s="165"/>
      <c r="T143" s="165"/>
      <c r="U143" s="165"/>
      <c r="V143" s="165"/>
      <c r="W143" s="165"/>
      <c r="X143" s="165"/>
      <c r="Y143" s="165"/>
      <c r="Z143" s="165"/>
    </row>
    <row r="144" spans="1:26" ht="15.75" customHeight="1" x14ac:dyDescent="0.25">
      <c r="A144" s="165"/>
      <c r="B144" s="165"/>
      <c r="C144" s="172" t="s">
        <v>905</v>
      </c>
      <c r="D144" s="173" t="s">
        <v>906</v>
      </c>
      <c r="E144" s="173"/>
      <c r="F144" s="176" t="s">
        <v>907</v>
      </c>
      <c r="G144" s="165"/>
      <c r="H144" s="165"/>
      <c r="I144" s="165"/>
      <c r="J144" s="165"/>
      <c r="K144" s="165"/>
      <c r="L144" s="165"/>
      <c r="M144" s="165"/>
      <c r="N144" s="165"/>
      <c r="O144" s="165"/>
      <c r="P144" s="165"/>
      <c r="Q144" s="165"/>
      <c r="R144" s="165"/>
      <c r="S144" s="165"/>
      <c r="T144" s="165"/>
      <c r="U144" s="165"/>
      <c r="V144" s="165"/>
      <c r="W144" s="165"/>
      <c r="X144" s="165"/>
      <c r="Y144" s="165"/>
      <c r="Z144" s="165"/>
    </row>
    <row r="145" spans="1:26" ht="15.75" customHeight="1" x14ac:dyDescent="0.25">
      <c r="A145" s="165"/>
      <c r="B145" s="165"/>
      <c r="C145" s="172" t="s">
        <v>908</v>
      </c>
      <c r="D145" s="173" t="s">
        <v>909</v>
      </c>
      <c r="E145" s="173"/>
      <c r="F145" s="176" t="s">
        <v>910</v>
      </c>
      <c r="G145" s="165"/>
      <c r="H145" s="165"/>
      <c r="I145" s="165"/>
      <c r="J145" s="165"/>
      <c r="K145" s="165"/>
      <c r="L145" s="165"/>
      <c r="M145" s="165"/>
      <c r="N145" s="165"/>
      <c r="O145" s="165"/>
      <c r="P145" s="165"/>
      <c r="Q145" s="165"/>
      <c r="R145" s="165"/>
      <c r="S145" s="165"/>
      <c r="T145" s="165"/>
      <c r="U145" s="165"/>
      <c r="V145" s="165"/>
      <c r="W145" s="165"/>
      <c r="X145" s="165"/>
      <c r="Y145" s="165"/>
      <c r="Z145" s="165"/>
    </row>
    <row r="146" spans="1:26" ht="15.75" customHeight="1" x14ac:dyDescent="0.25">
      <c r="A146" s="165"/>
      <c r="B146" s="165"/>
      <c r="C146" s="172" t="s">
        <v>911</v>
      </c>
      <c r="D146" s="173" t="s">
        <v>912</v>
      </c>
      <c r="E146" s="173"/>
      <c r="F146" s="176" t="s">
        <v>913</v>
      </c>
      <c r="G146" s="165"/>
      <c r="H146" s="165"/>
      <c r="I146" s="165"/>
      <c r="J146" s="165"/>
      <c r="K146" s="165"/>
      <c r="L146" s="165"/>
      <c r="M146" s="165"/>
      <c r="N146" s="165"/>
      <c r="O146" s="165"/>
      <c r="P146" s="165"/>
      <c r="Q146" s="165"/>
      <c r="R146" s="165"/>
      <c r="S146" s="165"/>
      <c r="T146" s="165"/>
      <c r="U146" s="165"/>
      <c r="V146" s="165"/>
      <c r="W146" s="165"/>
      <c r="X146" s="165"/>
      <c r="Y146" s="165"/>
      <c r="Z146" s="165"/>
    </row>
    <row r="147" spans="1:26" ht="15.75" customHeight="1" x14ac:dyDescent="0.25">
      <c r="A147" s="165"/>
      <c r="B147" s="165"/>
      <c r="C147" s="172" t="s">
        <v>914</v>
      </c>
      <c r="D147" s="173" t="s">
        <v>915</v>
      </c>
      <c r="E147" s="173"/>
      <c r="F147" s="176" t="s">
        <v>916</v>
      </c>
      <c r="G147" s="165"/>
      <c r="H147" s="165"/>
      <c r="I147" s="165"/>
      <c r="J147" s="165"/>
      <c r="K147" s="165"/>
      <c r="L147" s="165"/>
      <c r="M147" s="165"/>
      <c r="N147" s="165"/>
      <c r="O147" s="165"/>
      <c r="P147" s="165"/>
      <c r="Q147" s="165"/>
      <c r="R147" s="165"/>
      <c r="S147" s="165"/>
      <c r="T147" s="165"/>
      <c r="U147" s="165"/>
      <c r="V147" s="165"/>
      <c r="W147" s="165"/>
      <c r="X147" s="165"/>
      <c r="Y147" s="165"/>
      <c r="Z147" s="165"/>
    </row>
    <row r="148" spans="1:26" ht="15.75" customHeight="1" x14ac:dyDescent="0.25">
      <c r="A148" s="165"/>
      <c r="B148" s="165"/>
      <c r="C148" s="177" t="s">
        <v>917</v>
      </c>
      <c r="D148" s="178" t="s">
        <v>918</v>
      </c>
      <c r="E148" s="178"/>
      <c r="F148" s="180" t="s">
        <v>919</v>
      </c>
      <c r="G148" s="165"/>
      <c r="H148" s="165"/>
      <c r="I148" s="165"/>
      <c r="J148" s="165"/>
      <c r="K148" s="165"/>
      <c r="L148" s="165"/>
      <c r="M148" s="165"/>
      <c r="N148" s="165"/>
      <c r="O148" s="165"/>
      <c r="P148" s="165"/>
      <c r="Q148" s="165"/>
      <c r="R148" s="165"/>
      <c r="S148" s="165"/>
      <c r="T148" s="165"/>
      <c r="U148" s="165"/>
      <c r="V148" s="165"/>
      <c r="W148" s="165"/>
      <c r="X148" s="165"/>
      <c r="Y148" s="165"/>
      <c r="Z148" s="165"/>
    </row>
    <row r="149" spans="1:26" ht="23.25" customHeight="1" x14ac:dyDescent="0.25">
      <c r="A149" s="165"/>
      <c r="B149" s="165"/>
      <c r="C149" s="541" t="s">
        <v>920</v>
      </c>
      <c r="D149" s="542"/>
      <c r="E149" s="540" t="s">
        <v>921</v>
      </c>
      <c r="F149" s="507"/>
      <c r="G149" s="165"/>
      <c r="H149" s="165"/>
      <c r="I149" s="165"/>
      <c r="J149" s="165"/>
      <c r="K149" s="165"/>
      <c r="L149" s="165"/>
      <c r="M149" s="165"/>
      <c r="N149" s="165"/>
      <c r="O149" s="165"/>
      <c r="P149" s="165"/>
      <c r="Q149" s="165"/>
      <c r="R149" s="165"/>
      <c r="S149" s="165"/>
      <c r="T149" s="165"/>
      <c r="U149" s="165"/>
      <c r="V149" s="165"/>
      <c r="W149" s="165"/>
      <c r="X149" s="165"/>
      <c r="Y149" s="165"/>
      <c r="Z149" s="165"/>
    </row>
    <row r="150" spans="1:26" ht="15.75" customHeight="1" x14ac:dyDescent="0.25">
      <c r="A150" s="165"/>
      <c r="B150" s="165"/>
      <c r="C150" s="181" t="s">
        <v>922</v>
      </c>
      <c r="D150" s="182" t="s">
        <v>923</v>
      </c>
      <c r="E150" s="182"/>
      <c r="F150" s="183" t="s">
        <v>924</v>
      </c>
      <c r="G150" s="165"/>
      <c r="H150" s="165"/>
      <c r="I150" s="165"/>
      <c r="J150" s="165"/>
      <c r="K150" s="165"/>
      <c r="L150" s="165"/>
      <c r="M150" s="165"/>
      <c r="N150" s="165"/>
      <c r="O150" s="165"/>
      <c r="P150" s="165"/>
      <c r="Q150" s="165"/>
      <c r="R150" s="165"/>
      <c r="S150" s="165"/>
      <c r="T150" s="165"/>
      <c r="U150" s="165"/>
      <c r="V150" s="165"/>
      <c r="W150" s="165"/>
      <c r="X150" s="165"/>
      <c r="Y150" s="165"/>
      <c r="Z150" s="165"/>
    </row>
    <row r="151" spans="1:26" ht="15.75" customHeight="1" x14ac:dyDescent="0.25">
      <c r="A151" s="165"/>
      <c r="B151" s="165"/>
      <c r="C151" s="172" t="s">
        <v>925</v>
      </c>
      <c r="D151" s="173" t="s">
        <v>926</v>
      </c>
      <c r="E151" s="173"/>
      <c r="F151" s="176" t="s">
        <v>927</v>
      </c>
      <c r="G151" s="165"/>
      <c r="H151" s="165"/>
      <c r="I151" s="165"/>
      <c r="J151" s="165"/>
      <c r="K151" s="165"/>
      <c r="L151" s="165"/>
      <c r="M151" s="165"/>
      <c r="N151" s="165"/>
      <c r="O151" s="165"/>
      <c r="P151" s="165"/>
      <c r="Q151" s="165"/>
      <c r="R151" s="165"/>
      <c r="S151" s="165"/>
      <c r="T151" s="165"/>
      <c r="U151" s="165"/>
      <c r="V151" s="165"/>
      <c r="W151" s="165"/>
      <c r="X151" s="165"/>
      <c r="Y151" s="165"/>
      <c r="Z151" s="165"/>
    </row>
    <row r="152" spans="1:26" ht="15.75" customHeight="1" x14ac:dyDescent="0.25">
      <c r="A152" s="165"/>
      <c r="B152" s="165"/>
      <c r="C152" s="172" t="s">
        <v>928</v>
      </c>
      <c r="D152" s="173" t="s">
        <v>929</v>
      </c>
      <c r="E152" s="173"/>
      <c r="F152" s="176" t="s">
        <v>930</v>
      </c>
      <c r="G152" s="165"/>
      <c r="H152" s="165"/>
      <c r="I152" s="165"/>
      <c r="J152" s="165"/>
      <c r="K152" s="165"/>
      <c r="L152" s="165"/>
      <c r="M152" s="165"/>
      <c r="N152" s="165"/>
      <c r="O152" s="165"/>
      <c r="P152" s="165"/>
      <c r="Q152" s="165"/>
      <c r="R152" s="165"/>
      <c r="S152" s="165"/>
      <c r="T152" s="165"/>
      <c r="U152" s="165"/>
      <c r="V152" s="165"/>
      <c r="W152" s="165"/>
      <c r="X152" s="165"/>
      <c r="Y152" s="165"/>
      <c r="Z152" s="165"/>
    </row>
    <row r="153" spans="1:26" ht="15.75" customHeight="1" x14ac:dyDescent="0.25">
      <c r="A153" s="165"/>
      <c r="B153" s="165"/>
      <c r="C153" s="172" t="s">
        <v>931</v>
      </c>
      <c r="D153" s="173" t="s">
        <v>932</v>
      </c>
      <c r="E153" s="173"/>
      <c r="F153" s="176" t="s">
        <v>933</v>
      </c>
      <c r="G153" s="165"/>
      <c r="H153" s="165"/>
      <c r="I153" s="165"/>
      <c r="J153" s="165"/>
      <c r="K153" s="165"/>
      <c r="L153" s="165"/>
      <c r="M153" s="165"/>
      <c r="N153" s="165"/>
      <c r="O153" s="165"/>
      <c r="P153" s="165"/>
      <c r="Q153" s="165"/>
      <c r="R153" s="165"/>
      <c r="S153" s="165"/>
      <c r="T153" s="165"/>
      <c r="U153" s="165"/>
      <c r="V153" s="165"/>
      <c r="W153" s="165"/>
      <c r="X153" s="165"/>
      <c r="Y153" s="165"/>
      <c r="Z153" s="165"/>
    </row>
    <row r="154" spans="1:26" ht="15.75" customHeight="1" x14ac:dyDescent="0.25">
      <c r="A154" s="165"/>
      <c r="B154" s="165"/>
      <c r="C154" s="172" t="s">
        <v>934</v>
      </c>
      <c r="D154" s="173" t="s">
        <v>935</v>
      </c>
      <c r="E154" s="173"/>
      <c r="F154" s="176" t="s">
        <v>936</v>
      </c>
      <c r="G154" s="165"/>
      <c r="H154" s="165"/>
      <c r="I154" s="165"/>
      <c r="J154" s="165"/>
      <c r="K154" s="165"/>
      <c r="L154" s="165"/>
      <c r="M154" s="165"/>
      <c r="N154" s="165"/>
      <c r="O154" s="165"/>
      <c r="P154" s="165"/>
      <c r="Q154" s="165"/>
      <c r="R154" s="165"/>
      <c r="S154" s="165"/>
      <c r="T154" s="165"/>
      <c r="U154" s="165"/>
      <c r="V154" s="165"/>
      <c r="W154" s="165"/>
      <c r="X154" s="165"/>
      <c r="Y154" s="165"/>
      <c r="Z154" s="165"/>
    </row>
    <row r="155" spans="1:26" ht="15.75" customHeight="1" x14ac:dyDescent="0.25">
      <c r="A155" s="165"/>
      <c r="B155" s="165"/>
      <c r="C155" s="177" t="s">
        <v>937</v>
      </c>
      <c r="D155" s="178" t="s">
        <v>938</v>
      </c>
      <c r="E155" s="178"/>
      <c r="F155" s="180" t="s">
        <v>939</v>
      </c>
      <c r="G155" s="165"/>
      <c r="H155" s="165"/>
      <c r="I155" s="165"/>
      <c r="J155" s="165"/>
      <c r="K155" s="165"/>
      <c r="L155" s="165"/>
      <c r="M155" s="165"/>
      <c r="N155" s="165"/>
      <c r="O155" s="165"/>
      <c r="P155" s="165"/>
      <c r="Q155" s="165"/>
      <c r="R155" s="165"/>
      <c r="S155" s="165"/>
      <c r="T155" s="165"/>
      <c r="U155" s="165"/>
      <c r="V155" s="165"/>
      <c r="W155" s="165"/>
      <c r="X155" s="165"/>
      <c r="Y155" s="165"/>
      <c r="Z155" s="165"/>
    </row>
    <row r="156" spans="1:26" ht="15.75" customHeight="1" x14ac:dyDescent="0.25">
      <c r="A156" s="165"/>
      <c r="B156" s="165"/>
      <c r="C156" s="541" t="s">
        <v>940</v>
      </c>
      <c r="D156" s="542"/>
      <c r="E156" s="540" t="s">
        <v>941</v>
      </c>
      <c r="F156" s="507"/>
      <c r="G156" s="165"/>
      <c r="H156" s="165"/>
      <c r="I156" s="165"/>
      <c r="J156" s="165"/>
      <c r="K156" s="165"/>
      <c r="L156" s="165"/>
      <c r="M156" s="165"/>
      <c r="N156" s="165"/>
      <c r="O156" s="165"/>
      <c r="P156" s="165"/>
      <c r="Q156" s="165"/>
      <c r="R156" s="165"/>
      <c r="S156" s="165"/>
      <c r="T156" s="165"/>
      <c r="U156" s="165"/>
      <c r="V156" s="165"/>
      <c r="W156" s="165"/>
      <c r="X156" s="165"/>
      <c r="Y156" s="165"/>
      <c r="Z156" s="165"/>
    </row>
    <row r="157" spans="1:26" ht="15.75" customHeight="1" x14ac:dyDescent="0.25">
      <c r="A157" s="165"/>
      <c r="B157" s="165"/>
      <c r="C157" s="181" t="s">
        <v>942</v>
      </c>
      <c r="D157" s="182" t="s">
        <v>943</v>
      </c>
      <c r="E157" s="182"/>
      <c r="F157" s="183" t="s">
        <v>944</v>
      </c>
      <c r="G157" s="165"/>
      <c r="H157" s="165"/>
      <c r="I157" s="165"/>
      <c r="J157" s="165"/>
      <c r="K157" s="165"/>
      <c r="L157" s="165"/>
      <c r="M157" s="165"/>
      <c r="N157" s="165"/>
      <c r="O157" s="165"/>
      <c r="P157" s="165"/>
      <c r="Q157" s="165"/>
      <c r="R157" s="165"/>
      <c r="S157" s="165"/>
      <c r="T157" s="165"/>
      <c r="U157" s="165"/>
      <c r="V157" s="165"/>
      <c r="W157" s="165"/>
      <c r="X157" s="165"/>
      <c r="Y157" s="165"/>
      <c r="Z157" s="165"/>
    </row>
    <row r="158" spans="1:26" ht="15.75" customHeight="1" x14ac:dyDescent="0.25">
      <c r="A158" s="165"/>
      <c r="B158" s="165"/>
      <c r="C158" s="172" t="s">
        <v>945</v>
      </c>
      <c r="D158" s="173" t="s">
        <v>946</v>
      </c>
      <c r="E158" s="173"/>
      <c r="F158" s="176" t="s">
        <v>947</v>
      </c>
      <c r="G158" s="165"/>
      <c r="H158" s="165"/>
      <c r="I158" s="165"/>
      <c r="J158" s="165"/>
      <c r="K158" s="165"/>
      <c r="L158" s="165"/>
      <c r="M158" s="165"/>
      <c r="N158" s="165"/>
      <c r="O158" s="165"/>
      <c r="P158" s="165"/>
      <c r="Q158" s="165"/>
      <c r="R158" s="165"/>
      <c r="S158" s="165"/>
      <c r="T158" s="165"/>
      <c r="U158" s="165"/>
      <c r="V158" s="165"/>
      <c r="W158" s="165"/>
      <c r="X158" s="165"/>
      <c r="Y158" s="165"/>
      <c r="Z158" s="165"/>
    </row>
    <row r="159" spans="1:26" ht="15.75" customHeight="1" x14ac:dyDescent="0.25">
      <c r="A159" s="165"/>
      <c r="B159" s="165"/>
      <c r="C159" s="172" t="s">
        <v>948</v>
      </c>
      <c r="D159" s="173" t="s">
        <v>949</v>
      </c>
      <c r="E159" s="173"/>
      <c r="F159" s="176" t="s">
        <v>950</v>
      </c>
      <c r="G159" s="165"/>
      <c r="H159" s="165"/>
      <c r="I159" s="165"/>
      <c r="J159" s="165"/>
      <c r="K159" s="165"/>
      <c r="L159" s="165"/>
      <c r="M159" s="165"/>
      <c r="N159" s="165"/>
      <c r="O159" s="165"/>
      <c r="P159" s="165"/>
      <c r="Q159" s="165"/>
      <c r="R159" s="165"/>
      <c r="S159" s="165"/>
      <c r="T159" s="165"/>
      <c r="U159" s="165"/>
      <c r="V159" s="165"/>
      <c r="W159" s="165"/>
      <c r="X159" s="165"/>
      <c r="Y159" s="165"/>
      <c r="Z159" s="165"/>
    </row>
    <row r="160" spans="1:26" ht="15.75" customHeight="1" x14ac:dyDescent="0.25">
      <c r="A160" s="165"/>
      <c r="B160" s="165"/>
      <c r="C160" s="172" t="s">
        <v>951</v>
      </c>
      <c r="D160" s="173" t="s">
        <v>952</v>
      </c>
      <c r="E160" s="173"/>
      <c r="F160" s="176" t="s">
        <v>953</v>
      </c>
      <c r="G160" s="165"/>
      <c r="H160" s="165"/>
      <c r="I160" s="165"/>
      <c r="J160" s="165"/>
      <c r="K160" s="165"/>
      <c r="L160" s="165"/>
      <c r="M160" s="165"/>
      <c r="N160" s="165"/>
      <c r="O160" s="165"/>
      <c r="P160" s="165"/>
      <c r="Q160" s="165"/>
      <c r="R160" s="165"/>
      <c r="S160" s="165"/>
      <c r="T160" s="165"/>
      <c r="U160" s="165"/>
      <c r="V160" s="165"/>
      <c r="W160" s="165"/>
      <c r="X160" s="165"/>
      <c r="Y160" s="165"/>
      <c r="Z160" s="165"/>
    </row>
    <row r="161" spans="1:26" ht="15.75" customHeight="1" x14ac:dyDescent="0.25">
      <c r="A161" s="165"/>
      <c r="B161" s="165"/>
      <c r="C161" s="172" t="s">
        <v>954</v>
      </c>
      <c r="D161" s="173" t="s">
        <v>955</v>
      </c>
      <c r="E161" s="173"/>
      <c r="F161" s="176" t="s">
        <v>956</v>
      </c>
      <c r="G161" s="165"/>
      <c r="H161" s="165"/>
      <c r="I161" s="165"/>
      <c r="J161" s="165"/>
      <c r="K161" s="165"/>
      <c r="L161" s="165"/>
      <c r="M161" s="165"/>
      <c r="N161" s="165"/>
      <c r="O161" s="165"/>
      <c r="P161" s="165"/>
      <c r="Q161" s="165"/>
      <c r="R161" s="165"/>
      <c r="S161" s="165"/>
      <c r="T161" s="165"/>
      <c r="U161" s="165"/>
      <c r="V161" s="165"/>
      <c r="W161" s="165"/>
      <c r="X161" s="165"/>
      <c r="Y161" s="165"/>
      <c r="Z161" s="165"/>
    </row>
    <row r="162" spans="1:26" ht="15.75" customHeight="1" x14ac:dyDescent="0.25">
      <c r="A162" s="165"/>
      <c r="B162" s="165"/>
      <c r="C162" s="172" t="s">
        <v>957</v>
      </c>
      <c r="D162" s="173" t="s">
        <v>958</v>
      </c>
      <c r="E162" s="173"/>
      <c r="F162" s="176" t="s">
        <v>959</v>
      </c>
      <c r="G162" s="165"/>
      <c r="H162" s="165"/>
      <c r="I162" s="165"/>
      <c r="J162" s="165"/>
      <c r="K162" s="165"/>
      <c r="L162" s="165"/>
      <c r="M162" s="165"/>
      <c r="N162" s="165"/>
      <c r="O162" s="165"/>
      <c r="P162" s="165"/>
      <c r="Q162" s="165"/>
      <c r="R162" s="165"/>
      <c r="S162" s="165"/>
      <c r="T162" s="165"/>
      <c r="U162" s="165"/>
      <c r="V162" s="165"/>
      <c r="W162" s="165"/>
      <c r="X162" s="165"/>
      <c r="Y162" s="165"/>
      <c r="Z162" s="165"/>
    </row>
    <row r="163" spans="1:26" ht="15.75" customHeight="1" x14ac:dyDescent="0.25">
      <c r="A163" s="165"/>
      <c r="B163" s="165"/>
      <c r="C163" s="172" t="s">
        <v>960</v>
      </c>
      <c r="D163" s="173" t="s">
        <v>961</v>
      </c>
      <c r="E163" s="173"/>
      <c r="F163" s="176" t="s">
        <v>962</v>
      </c>
      <c r="G163" s="165"/>
      <c r="H163" s="165"/>
      <c r="I163" s="165"/>
      <c r="J163" s="165"/>
      <c r="K163" s="165"/>
      <c r="L163" s="165"/>
      <c r="M163" s="165"/>
      <c r="N163" s="165"/>
      <c r="O163" s="165"/>
      <c r="P163" s="165"/>
      <c r="Q163" s="165"/>
      <c r="R163" s="165"/>
      <c r="S163" s="165"/>
      <c r="T163" s="165"/>
      <c r="U163" s="165"/>
      <c r="V163" s="165"/>
      <c r="W163" s="165"/>
      <c r="X163" s="165"/>
      <c r="Y163" s="165"/>
      <c r="Z163" s="165"/>
    </row>
    <row r="164" spans="1:26" ht="15.75" customHeight="1" x14ac:dyDescent="0.25">
      <c r="A164" s="165"/>
      <c r="B164" s="165"/>
      <c r="C164" s="172" t="s">
        <v>963</v>
      </c>
      <c r="D164" s="173" t="s">
        <v>964</v>
      </c>
      <c r="E164" s="173"/>
      <c r="F164" s="176" t="s">
        <v>965</v>
      </c>
      <c r="G164" s="165"/>
      <c r="H164" s="165"/>
      <c r="I164" s="165"/>
      <c r="J164" s="165"/>
      <c r="K164" s="165"/>
      <c r="L164" s="165"/>
      <c r="M164" s="165"/>
      <c r="N164" s="165"/>
      <c r="O164" s="165"/>
      <c r="P164" s="165"/>
      <c r="Q164" s="165"/>
      <c r="R164" s="165"/>
      <c r="S164" s="165"/>
      <c r="T164" s="165"/>
      <c r="U164" s="165"/>
      <c r="V164" s="165"/>
      <c r="W164" s="165"/>
      <c r="X164" s="165"/>
      <c r="Y164" s="165"/>
      <c r="Z164" s="165"/>
    </row>
    <row r="165" spans="1:26" ht="15.75" customHeight="1" x14ac:dyDescent="0.25">
      <c r="A165" s="165"/>
      <c r="B165" s="165"/>
      <c r="C165" s="172" t="s">
        <v>966</v>
      </c>
      <c r="D165" s="173" t="s">
        <v>967</v>
      </c>
      <c r="E165" s="173"/>
      <c r="F165" s="176" t="s">
        <v>968</v>
      </c>
      <c r="G165" s="165"/>
      <c r="H165" s="165"/>
      <c r="I165" s="165"/>
      <c r="J165" s="165"/>
      <c r="K165" s="165"/>
      <c r="L165" s="165"/>
      <c r="M165" s="165"/>
      <c r="N165" s="165"/>
      <c r="O165" s="165"/>
      <c r="P165" s="165"/>
      <c r="Q165" s="165"/>
      <c r="R165" s="165"/>
      <c r="S165" s="165"/>
      <c r="T165" s="165"/>
      <c r="U165" s="165"/>
      <c r="V165" s="165"/>
      <c r="W165" s="165"/>
      <c r="X165" s="165"/>
      <c r="Y165" s="165"/>
      <c r="Z165" s="165"/>
    </row>
    <row r="166" spans="1:26" ht="15.75" customHeight="1" x14ac:dyDescent="0.25">
      <c r="A166" s="165"/>
      <c r="B166" s="165"/>
      <c r="C166" s="203" t="s">
        <v>969</v>
      </c>
      <c r="D166" s="204" t="s">
        <v>970</v>
      </c>
      <c r="E166" s="204"/>
      <c r="F166" s="205" t="s">
        <v>971</v>
      </c>
      <c r="G166" s="165"/>
      <c r="H166" s="165"/>
      <c r="I166" s="165"/>
      <c r="J166" s="165"/>
      <c r="K166" s="165"/>
      <c r="L166" s="165"/>
      <c r="M166" s="165"/>
      <c r="N166" s="165"/>
      <c r="O166" s="165"/>
      <c r="P166" s="165"/>
      <c r="Q166" s="165"/>
      <c r="R166" s="165"/>
      <c r="S166" s="165"/>
      <c r="T166" s="165"/>
      <c r="U166" s="165"/>
      <c r="V166" s="165"/>
      <c r="W166" s="165"/>
      <c r="X166" s="165"/>
      <c r="Y166" s="165"/>
      <c r="Z166" s="165"/>
    </row>
    <row r="167" spans="1:26" ht="15.75" customHeight="1" x14ac:dyDescent="0.25">
      <c r="A167" s="165"/>
      <c r="B167" s="165"/>
      <c r="C167" s="165"/>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row>
    <row r="168" spans="1:26" ht="15.75" customHeight="1" x14ac:dyDescent="0.25">
      <c r="A168" s="165"/>
      <c r="B168" s="165"/>
      <c r="C168" s="165"/>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row>
    <row r="169" spans="1:26" ht="15.75" customHeight="1" x14ac:dyDescent="0.25">
      <c r="A169" s="165"/>
      <c r="B169" s="165"/>
      <c r="C169" s="165"/>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row>
    <row r="170" spans="1:26" ht="15.75" customHeight="1" x14ac:dyDescent="0.25">
      <c r="A170" s="165"/>
      <c r="B170" s="165"/>
      <c r="C170" s="165"/>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row>
    <row r="171" spans="1:26" ht="15.75" customHeight="1" x14ac:dyDescent="0.25">
      <c r="A171" s="165"/>
      <c r="B171" s="165"/>
      <c r="C171" s="165"/>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row>
    <row r="172" spans="1:26" ht="15.75" customHeight="1" x14ac:dyDescent="0.25">
      <c r="A172" s="165"/>
      <c r="B172" s="165"/>
      <c r="C172" s="165"/>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165"/>
      <c r="Z172" s="165"/>
    </row>
    <row r="173" spans="1:26" ht="15.75" customHeight="1" x14ac:dyDescent="0.25">
      <c r="A173" s="165"/>
      <c r="B173" s="165"/>
      <c r="C173" s="165"/>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row>
    <row r="174" spans="1:26" ht="15.75" customHeight="1" x14ac:dyDescent="0.25">
      <c r="A174" s="165"/>
      <c r="B174" s="165"/>
      <c r="C174" s="165"/>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row>
    <row r="175" spans="1:26" ht="15.75" customHeight="1" x14ac:dyDescent="0.25">
      <c r="A175" s="165"/>
      <c r="B175" s="165"/>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row>
    <row r="176" spans="1:26" ht="15.75" customHeight="1" x14ac:dyDescent="0.25">
      <c r="A176" s="165"/>
      <c r="B176" s="165"/>
      <c r="C176" s="165"/>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row>
    <row r="177" spans="1:26" ht="15.75" customHeight="1" x14ac:dyDescent="0.25">
      <c r="A177" s="165"/>
      <c r="B177" s="165"/>
      <c r="C177" s="165"/>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row>
    <row r="178" spans="1:26" ht="15.75" customHeight="1" x14ac:dyDescent="0.25">
      <c r="A178" s="165"/>
      <c r="B178" s="165"/>
      <c r="C178" s="165"/>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row>
    <row r="179" spans="1:26" ht="15.75" customHeight="1" x14ac:dyDescent="0.25">
      <c r="A179" s="165"/>
      <c r="B179" s="165"/>
      <c r="C179" s="165"/>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row>
    <row r="180" spans="1:26" ht="15.75" customHeight="1" x14ac:dyDescent="0.25">
      <c r="A180" s="165"/>
      <c r="B180" s="165"/>
      <c r="C180" s="165"/>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row>
    <row r="181" spans="1:26" ht="15.75" customHeight="1" x14ac:dyDescent="0.25">
      <c r="A181" s="165"/>
      <c r="B181" s="165"/>
      <c r="C181" s="165"/>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row>
    <row r="182" spans="1:26" ht="15.75" customHeight="1" x14ac:dyDescent="0.25">
      <c r="A182" s="165"/>
      <c r="B182" s="165"/>
      <c r="C182" s="165"/>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row>
    <row r="183" spans="1:26" ht="15.75" customHeight="1" x14ac:dyDescent="0.25">
      <c r="A183" s="165"/>
      <c r="B183" s="165"/>
      <c r="C183" s="165"/>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row>
    <row r="184" spans="1:26" ht="15.75" customHeight="1" x14ac:dyDescent="0.25">
      <c r="A184" s="165"/>
      <c r="B184" s="165"/>
      <c r="C184" s="165"/>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row>
    <row r="185" spans="1:26" ht="15.75" customHeight="1" x14ac:dyDescent="0.25">
      <c r="A185" s="165"/>
      <c r="B185" s="165"/>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row>
    <row r="186" spans="1:26" ht="15.75" customHeight="1" x14ac:dyDescent="0.25">
      <c r="A186" s="165"/>
      <c r="B186" s="165"/>
      <c r="C186" s="165"/>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5"/>
      <c r="Z186" s="165"/>
    </row>
    <row r="187" spans="1:26" ht="15.75" customHeight="1" x14ac:dyDescent="0.25">
      <c r="A187" s="165"/>
      <c r="B187" s="165"/>
      <c r="C187" s="165"/>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row>
    <row r="188" spans="1:26" ht="15.75" customHeight="1" x14ac:dyDescent="0.25">
      <c r="A188" s="165"/>
      <c r="B188" s="165"/>
      <c r="C188" s="165"/>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165"/>
      <c r="Z188" s="165"/>
    </row>
    <row r="189" spans="1:26" ht="15.75" customHeight="1" x14ac:dyDescent="0.25">
      <c r="A189" s="165"/>
      <c r="B189" s="165"/>
      <c r="C189" s="165"/>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row>
    <row r="190" spans="1:26" ht="15.75" customHeight="1" x14ac:dyDescent="0.25">
      <c r="A190" s="165"/>
      <c r="B190" s="165"/>
      <c r="C190" s="165"/>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row>
    <row r="191" spans="1:26" ht="15.75" customHeight="1" x14ac:dyDescent="0.25">
      <c r="A191" s="165"/>
      <c r="B191" s="165"/>
      <c r="C191" s="165"/>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row>
    <row r="192" spans="1:26" ht="15.75" customHeight="1" x14ac:dyDescent="0.25">
      <c r="A192" s="165"/>
      <c r="B192" s="165"/>
      <c r="C192" s="165"/>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row>
    <row r="193" spans="1:26" ht="15.75" customHeight="1" x14ac:dyDescent="0.25">
      <c r="A193" s="165"/>
      <c r="B193" s="165"/>
      <c r="C193" s="165"/>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row>
    <row r="194" spans="1:26" ht="15.75" customHeight="1" x14ac:dyDescent="0.25">
      <c r="A194" s="165"/>
      <c r="B194" s="165"/>
      <c r="C194" s="165"/>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row>
    <row r="195" spans="1:26" ht="15.75" customHeight="1" x14ac:dyDescent="0.25">
      <c r="A195" s="165"/>
      <c r="B195" s="165"/>
      <c r="C195" s="165"/>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row>
    <row r="196" spans="1:26" ht="15.75" customHeight="1" x14ac:dyDescent="0.25">
      <c r="A196" s="165"/>
      <c r="B196" s="165"/>
      <c r="C196" s="165"/>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row>
    <row r="197" spans="1:26" ht="15.75" customHeight="1" x14ac:dyDescent="0.25">
      <c r="A197" s="165"/>
      <c r="B197" s="165"/>
      <c r="C197" s="165"/>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row>
    <row r="198" spans="1:26" ht="15.75" customHeight="1" x14ac:dyDescent="0.25">
      <c r="A198" s="165"/>
      <c r="B198" s="165"/>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row>
    <row r="199" spans="1:26" ht="15.75" customHeight="1" x14ac:dyDescent="0.25">
      <c r="A199" s="165"/>
      <c r="B199" s="165"/>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row>
    <row r="200" spans="1:26" ht="15.75" customHeight="1" x14ac:dyDescent="0.25">
      <c r="A200" s="165"/>
      <c r="B200" s="165"/>
      <c r="C200" s="165"/>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row>
    <row r="201" spans="1:26" ht="15.75" customHeight="1" x14ac:dyDescent="0.25">
      <c r="A201" s="165"/>
      <c r="B201" s="165"/>
      <c r="C201" s="165"/>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row>
    <row r="202" spans="1:26" ht="15.75" customHeight="1" x14ac:dyDescent="0.25">
      <c r="A202" s="165"/>
      <c r="B202" s="165"/>
      <c r="C202" s="165"/>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row>
    <row r="203" spans="1:26" ht="15.75" customHeight="1" x14ac:dyDescent="0.25">
      <c r="A203" s="165"/>
      <c r="B203" s="165"/>
      <c r="C203" s="165"/>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row>
    <row r="204" spans="1:26" ht="15.75" customHeight="1" x14ac:dyDescent="0.25">
      <c r="A204" s="165"/>
      <c r="B204" s="165"/>
      <c r="C204" s="165"/>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row>
    <row r="205" spans="1:26" ht="15.75" customHeight="1" x14ac:dyDescent="0.25">
      <c r="A205" s="165"/>
      <c r="B205" s="165"/>
      <c r="C205" s="165"/>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row>
    <row r="206" spans="1:26" ht="15.75" customHeight="1" x14ac:dyDescent="0.25">
      <c r="A206" s="165"/>
      <c r="B206" s="165"/>
      <c r="C206" s="165"/>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row>
    <row r="207" spans="1:26" ht="15.75" customHeight="1" x14ac:dyDescent="0.25">
      <c r="A207" s="165"/>
      <c r="B207" s="165"/>
      <c r="C207" s="165"/>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row>
    <row r="208" spans="1:26" ht="15.75" customHeight="1" x14ac:dyDescent="0.25">
      <c r="A208" s="165"/>
      <c r="B208" s="165"/>
      <c r="C208" s="165"/>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row>
    <row r="209" spans="1:26" ht="15.75" customHeight="1" x14ac:dyDescent="0.25">
      <c r="A209" s="165"/>
      <c r="B209" s="165"/>
      <c r="C209" s="165"/>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row>
    <row r="210" spans="1:26" ht="15.75" customHeight="1" x14ac:dyDescent="0.25">
      <c r="A210" s="165"/>
      <c r="B210" s="165"/>
      <c r="C210" s="165"/>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row>
    <row r="211" spans="1:26" ht="15.75" customHeight="1" x14ac:dyDescent="0.25">
      <c r="A211" s="165"/>
      <c r="B211" s="165"/>
      <c r="C211" s="165"/>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row>
    <row r="212" spans="1:26" ht="15.75" customHeight="1" x14ac:dyDescent="0.25">
      <c r="A212" s="165"/>
      <c r="B212" s="165"/>
      <c r="C212" s="165"/>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row>
    <row r="213" spans="1:26" ht="15.75" customHeight="1" x14ac:dyDescent="0.25">
      <c r="A213" s="165"/>
      <c r="B213" s="165"/>
      <c r="C213" s="165"/>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row>
    <row r="214" spans="1:26" ht="15.75" customHeight="1" x14ac:dyDescent="0.25">
      <c r="A214" s="165"/>
      <c r="B214" s="165"/>
      <c r="C214" s="165"/>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row>
    <row r="215" spans="1:26" ht="15.75" customHeight="1" x14ac:dyDescent="0.25">
      <c r="A215" s="165"/>
      <c r="B215" s="165"/>
      <c r="C215" s="165"/>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row>
    <row r="216" spans="1:26" ht="15.75" customHeight="1" x14ac:dyDescent="0.25">
      <c r="A216" s="165"/>
      <c r="B216" s="165"/>
      <c r="C216" s="165"/>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row>
    <row r="217" spans="1:26" ht="15.75" customHeight="1" x14ac:dyDescent="0.25">
      <c r="A217" s="165"/>
      <c r="B217" s="165"/>
      <c r="C217" s="165"/>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row>
    <row r="218" spans="1:26" ht="15.75" customHeight="1" x14ac:dyDescent="0.25">
      <c r="A218" s="165"/>
      <c r="B218" s="165"/>
      <c r="C218" s="165"/>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row>
    <row r="219" spans="1:26" ht="15.75" customHeight="1" x14ac:dyDescent="0.25">
      <c r="A219" s="165"/>
      <c r="B219" s="165"/>
      <c r="C219" s="165"/>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row>
    <row r="220" spans="1:26" ht="15.75" customHeight="1" x14ac:dyDescent="0.25">
      <c r="A220" s="165"/>
      <c r="B220" s="165"/>
      <c r="C220" s="165"/>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row>
    <row r="221" spans="1:26" ht="15.75" customHeight="1" x14ac:dyDescent="0.25">
      <c r="A221" s="165"/>
      <c r="B221" s="165"/>
      <c r="C221" s="165"/>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row>
    <row r="222" spans="1:26" ht="15.75" customHeight="1" x14ac:dyDescent="0.25">
      <c r="A222" s="165"/>
      <c r="B222" s="165"/>
      <c r="C222" s="165"/>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row>
    <row r="223" spans="1:26" ht="15.75" customHeight="1" x14ac:dyDescent="0.25">
      <c r="A223" s="165"/>
      <c r="B223" s="165"/>
      <c r="C223" s="165"/>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row>
    <row r="224" spans="1:26" ht="15.75" customHeight="1" x14ac:dyDescent="0.25">
      <c r="A224" s="165"/>
      <c r="B224" s="165"/>
      <c r="C224" s="165"/>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row>
    <row r="225" spans="1:26" ht="15.75" customHeight="1" x14ac:dyDescent="0.25">
      <c r="A225" s="165"/>
      <c r="B225" s="165"/>
      <c r="C225" s="165"/>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row>
    <row r="226" spans="1:26" ht="15.75" customHeight="1" x14ac:dyDescent="0.25">
      <c r="A226" s="165"/>
      <c r="B226" s="165"/>
      <c r="C226" s="165"/>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row>
    <row r="227" spans="1:26" ht="15.75" customHeight="1" x14ac:dyDescent="0.25">
      <c r="A227" s="165"/>
      <c r="B227" s="165"/>
      <c r="C227" s="165"/>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row>
    <row r="228" spans="1:26" ht="15.75" customHeight="1" x14ac:dyDescent="0.25">
      <c r="A228" s="165"/>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row>
    <row r="229" spans="1:26" ht="15.75" customHeight="1" x14ac:dyDescent="0.25">
      <c r="A229" s="165"/>
      <c r="B229" s="165"/>
      <c r="C229" s="165"/>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row>
    <row r="230" spans="1:26" ht="15.75" customHeight="1" x14ac:dyDescent="0.25">
      <c r="A230" s="165"/>
      <c r="B230" s="165"/>
      <c r="C230" s="165"/>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row>
    <row r="231" spans="1:26" ht="15.75" customHeight="1" x14ac:dyDescent="0.25">
      <c r="A231" s="165"/>
      <c r="B231" s="165"/>
      <c r="C231" s="165"/>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row>
    <row r="232" spans="1:26" ht="15.75" customHeight="1" x14ac:dyDescent="0.25">
      <c r="A232" s="165"/>
      <c r="B232" s="165"/>
      <c r="C232" s="165"/>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row>
    <row r="233" spans="1:26" ht="15.75" customHeight="1" x14ac:dyDescent="0.25">
      <c r="A233" s="165"/>
      <c r="B233" s="165"/>
      <c r="C233" s="165"/>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row>
    <row r="234" spans="1:26" ht="15.75" customHeight="1" x14ac:dyDescent="0.25">
      <c r="A234" s="165"/>
      <c r="B234" s="165"/>
      <c r="C234" s="165"/>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row>
    <row r="235" spans="1:26" ht="15.75" customHeight="1" x14ac:dyDescent="0.25">
      <c r="A235" s="165"/>
      <c r="B235" s="165"/>
      <c r="C235" s="165"/>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row>
    <row r="236" spans="1:26" ht="15.75" customHeight="1" x14ac:dyDescent="0.25">
      <c r="A236" s="165"/>
      <c r="B236" s="165"/>
      <c r="C236" s="165"/>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row>
    <row r="237" spans="1:26" ht="15.75" customHeight="1" x14ac:dyDescent="0.25">
      <c r="A237" s="165"/>
      <c r="B237" s="165"/>
      <c r="C237" s="165"/>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row>
    <row r="238" spans="1:26" ht="15.75" customHeight="1" x14ac:dyDescent="0.25">
      <c r="A238" s="165"/>
      <c r="B238" s="165"/>
      <c r="C238" s="165"/>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row>
    <row r="239" spans="1:26" ht="15.75" customHeight="1" x14ac:dyDescent="0.25">
      <c r="A239" s="165"/>
      <c r="B239" s="165"/>
      <c r="C239" s="165"/>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row>
    <row r="240" spans="1:26" ht="15.75" customHeight="1" x14ac:dyDescent="0.25">
      <c r="A240" s="165"/>
      <c r="B240" s="165"/>
      <c r="C240" s="165"/>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row>
    <row r="241" spans="1:26" ht="15.75" customHeight="1" x14ac:dyDescent="0.25">
      <c r="A241" s="165"/>
      <c r="B241" s="165"/>
      <c r="C241" s="165"/>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row>
    <row r="242" spans="1:26" ht="15.75" customHeight="1" x14ac:dyDescent="0.25">
      <c r="A242" s="165"/>
      <c r="B242" s="165"/>
      <c r="C242" s="165"/>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row>
    <row r="243" spans="1:26" ht="15.75" customHeight="1" x14ac:dyDescent="0.25">
      <c r="A243" s="165"/>
      <c r="B243" s="165"/>
      <c r="C243" s="165"/>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row>
    <row r="244" spans="1:26" ht="15.75" customHeight="1" x14ac:dyDescent="0.25">
      <c r="A244" s="165"/>
      <c r="B244" s="165"/>
      <c r="C244" s="165"/>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row>
    <row r="245" spans="1:26" ht="15.75" customHeight="1" x14ac:dyDescent="0.25">
      <c r="A245" s="165"/>
      <c r="B245" s="165"/>
      <c r="C245" s="165"/>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row>
    <row r="246" spans="1:26" ht="15.75" customHeight="1" x14ac:dyDescent="0.25">
      <c r="A246" s="165"/>
      <c r="B246" s="165"/>
      <c r="C246" s="165"/>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row>
    <row r="247" spans="1:26" ht="15.75" customHeight="1" x14ac:dyDescent="0.25">
      <c r="A247" s="165"/>
      <c r="B247" s="165"/>
      <c r="C247" s="165"/>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row>
    <row r="248" spans="1:26" ht="15.75" customHeight="1" x14ac:dyDescent="0.25">
      <c r="A248" s="165"/>
      <c r="B248" s="165"/>
      <c r="C248" s="165"/>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row>
    <row r="249" spans="1:26" ht="15.75" customHeight="1" x14ac:dyDescent="0.25">
      <c r="A249" s="165"/>
      <c r="B249" s="165"/>
      <c r="C249" s="165"/>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row>
    <row r="250" spans="1:26" ht="15.75" customHeight="1" x14ac:dyDescent="0.25">
      <c r="A250" s="165"/>
      <c r="B250" s="165"/>
      <c r="C250" s="165"/>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row>
    <row r="251" spans="1:26" ht="15.75" customHeight="1" x14ac:dyDescent="0.25">
      <c r="A251" s="165"/>
      <c r="B251" s="165"/>
      <c r="C251" s="165"/>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row>
    <row r="252" spans="1:26" ht="15.75" customHeight="1" x14ac:dyDescent="0.25">
      <c r="A252" s="165"/>
      <c r="B252" s="165"/>
      <c r="C252" s="165"/>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row>
    <row r="253" spans="1:26" ht="15.75" customHeight="1" x14ac:dyDescent="0.25">
      <c r="A253" s="165"/>
      <c r="B253" s="165"/>
      <c r="C253" s="165"/>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row>
    <row r="254" spans="1:26" ht="15.75" customHeight="1" x14ac:dyDescent="0.25">
      <c r="A254" s="165"/>
      <c r="B254" s="165"/>
      <c r="C254" s="165"/>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row>
    <row r="255" spans="1:26" ht="15.75" customHeight="1" x14ac:dyDescent="0.25">
      <c r="A255" s="165"/>
      <c r="B255" s="165"/>
      <c r="C255" s="165"/>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row>
    <row r="256" spans="1:26" ht="15.75" customHeight="1" x14ac:dyDescent="0.25">
      <c r="A256" s="165"/>
      <c r="B256" s="165"/>
      <c r="C256" s="165"/>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row>
    <row r="257" spans="1:26" ht="15.75" customHeight="1" x14ac:dyDescent="0.25">
      <c r="A257" s="165"/>
      <c r="B257" s="165"/>
      <c r="C257" s="165"/>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row>
    <row r="258" spans="1:26" ht="15.75" customHeight="1" x14ac:dyDescent="0.25">
      <c r="A258" s="165"/>
      <c r="B258" s="165"/>
      <c r="C258" s="165"/>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row>
    <row r="259" spans="1:26" ht="15.75" customHeight="1" x14ac:dyDescent="0.25">
      <c r="A259" s="165"/>
      <c r="B259" s="165"/>
      <c r="C259" s="165"/>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row>
    <row r="260" spans="1:26" ht="15.75" customHeight="1" x14ac:dyDescent="0.25">
      <c r="A260" s="165"/>
      <c r="B260" s="165"/>
      <c r="C260" s="165"/>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row>
    <row r="261" spans="1:26" ht="15.75" customHeight="1" x14ac:dyDescent="0.25">
      <c r="A261" s="165"/>
      <c r="B261" s="165"/>
      <c r="C261" s="165"/>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row>
    <row r="262" spans="1:26" ht="15.75" customHeight="1" x14ac:dyDescent="0.25">
      <c r="A262" s="165"/>
      <c r="B262" s="165"/>
      <c r="C262" s="165"/>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row>
    <row r="263" spans="1:26" ht="15.75" customHeight="1" x14ac:dyDescent="0.25">
      <c r="A263" s="165"/>
      <c r="B263" s="165"/>
      <c r="C263" s="165"/>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row>
    <row r="264" spans="1:26" ht="15.75" customHeight="1" x14ac:dyDescent="0.25">
      <c r="A264" s="165"/>
      <c r="B264" s="165"/>
      <c r="C264" s="165"/>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row>
    <row r="265" spans="1:26" ht="15.75" customHeight="1" x14ac:dyDescent="0.25">
      <c r="A265" s="165"/>
      <c r="B265" s="165"/>
      <c r="C265" s="165"/>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row>
    <row r="266" spans="1:26" ht="15.75" customHeight="1" x14ac:dyDescent="0.25">
      <c r="A266" s="165"/>
      <c r="B266" s="165"/>
      <c r="C266" s="165"/>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row>
    <row r="267" spans="1:26" ht="15.75" customHeight="1" x14ac:dyDescent="0.25">
      <c r="A267" s="165"/>
      <c r="B267" s="165"/>
      <c r="C267" s="165"/>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row>
    <row r="268" spans="1:26" ht="15.75" customHeight="1" x14ac:dyDescent="0.25">
      <c r="A268" s="165"/>
      <c r="B268" s="165"/>
      <c r="C268" s="165"/>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row>
    <row r="269" spans="1:26" ht="15.75" customHeight="1" x14ac:dyDescent="0.25">
      <c r="A269" s="165"/>
      <c r="B269" s="165"/>
      <c r="C269" s="165"/>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row>
    <row r="270" spans="1:26" ht="15.75" customHeight="1" x14ac:dyDescent="0.25">
      <c r="A270" s="165"/>
      <c r="B270" s="165"/>
      <c r="C270" s="165"/>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row>
    <row r="271" spans="1:26" ht="15.75" customHeight="1" x14ac:dyDescent="0.25">
      <c r="A271" s="165"/>
      <c r="B271" s="165"/>
      <c r="C271" s="165"/>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row>
    <row r="272" spans="1:26" ht="15.75" customHeight="1" x14ac:dyDescent="0.25">
      <c r="A272" s="165"/>
      <c r="B272" s="165"/>
      <c r="C272" s="165"/>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row>
    <row r="273" spans="1:26" ht="15.75" customHeight="1" x14ac:dyDescent="0.25">
      <c r="A273" s="165"/>
      <c r="B273" s="165"/>
      <c r="C273" s="165"/>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row>
    <row r="274" spans="1:26" ht="15.75" customHeight="1" x14ac:dyDescent="0.25">
      <c r="A274" s="165"/>
      <c r="B274" s="165"/>
      <c r="C274" s="165"/>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row>
    <row r="275" spans="1:26" ht="15.75" customHeight="1" x14ac:dyDescent="0.25">
      <c r="A275" s="165"/>
      <c r="B275" s="165"/>
      <c r="C275" s="165"/>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row>
    <row r="276" spans="1:26" ht="15.75" customHeight="1" x14ac:dyDescent="0.25">
      <c r="A276" s="165"/>
      <c r="B276" s="165"/>
      <c r="C276" s="165"/>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row>
    <row r="277" spans="1:26" ht="15.75" customHeight="1" x14ac:dyDescent="0.25">
      <c r="A277" s="165"/>
      <c r="B277" s="165"/>
      <c r="C277" s="165"/>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row>
    <row r="278" spans="1:26" ht="15.75" customHeight="1" x14ac:dyDescent="0.25">
      <c r="A278" s="165"/>
      <c r="B278" s="165"/>
      <c r="C278" s="165"/>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row>
    <row r="279" spans="1:26" ht="15.75" customHeight="1" x14ac:dyDescent="0.25">
      <c r="A279" s="165"/>
      <c r="B279" s="165"/>
      <c r="C279" s="165"/>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row>
    <row r="280" spans="1:26" ht="15.75" customHeight="1" x14ac:dyDescent="0.25">
      <c r="A280" s="165"/>
      <c r="B280" s="165"/>
      <c r="C280" s="165"/>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row>
    <row r="281" spans="1:26" ht="15.75" customHeight="1" x14ac:dyDescent="0.25">
      <c r="A281" s="165"/>
      <c r="B281" s="165"/>
      <c r="C281" s="165"/>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row>
    <row r="282" spans="1:26" ht="15.75" customHeight="1" x14ac:dyDescent="0.25">
      <c r="A282" s="165"/>
      <c r="B282" s="165"/>
      <c r="C282" s="165"/>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row>
    <row r="283" spans="1:26" ht="15.75" customHeight="1" x14ac:dyDescent="0.25">
      <c r="A283" s="165"/>
      <c r="B283" s="165"/>
      <c r="C283" s="165"/>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row>
    <row r="284" spans="1:26" ht="15.75" customHeight="1" x14ac:dyDescent="0.25">
      <c r="A284" s="165"/>
      <c r="B284" s="165"/>
      <c r="C284" s="165"/>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row>
    <row r="285" spans="1:26" ht="15.75" customHeight="1" x14ac:dyDescent="0.25">
      <c r="A285" s="165"/>
      <c r="B285" s="165"/>
      <c r="C285" s="165"/>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row>
    <row r="286" spans="1:26" ht="15.75" customHeight="1" x14ac:dyDescent="0.25">
      <c r="A286" s="165"/>
      <c r="B286" s="165"/>
      <c r="C286" s="165"/>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row>
    <row r="287" spans="1:26" ht="15.75" customHeight="1" x14ac:dyDescent="0.25">
      <c r="A287" s="165"/>
      <c r="B287" s="165"/>
      <c r="C287" s="165"/>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row>
    <row r="288" spans="1:26" ht="15.75" customHeight="1" x14ac:dyDescent="0.25">
      <c r="A288" s="165"/>
      <c r="B288" s="165"/>
      <c r="C288" s="165"/>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row>
    <row r="289" spans="1:26" ht="15.75" customHeight="1" x14ac:dyDescent="0.25">
      <c r="A289" s="165"/>
      <c r="B289" s="165"/>
      <c r="C289" s="165"/>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row>
    <row r="290" spans="1:26" ht="15.75" customHeight="1" x14ac:dyDescent="0.25">
      <c r="A290" s="165"/>
      <c r="B290" s="165"/>
      <c r="C290" s="165"/>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row>
    <row r="291" spans="1:26" ht="15.75" customHeight="1" x14ac:dyDescent="0.25">
      <c r="A291" s="165"/>
      <c r="B291" s="165"/>
      <c r="C291" s="165"/>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row>
    <row r="292" spans="1:26" ht="15.75" customHeight="1" x14ac:dyDescent="0.25">
      <c r="A292" s="165"/>
      <c r="B292" s="165"/>
      <c r="C292" s="165"/>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row>
    <row r="293" spans="1:26" ht="15.75" customHeight="1" x14ac:dyDescent="0.25">
      <c r="A293" s="165"/>
      <c r="B293" s="165"/>
      <c r="C293" s="165"/>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row>
    <row r="294" spans="1:26" ht="15.75" customHeight="1" x14ac:dyDescent="0.25">
      <c r="A294" s="165"/>
      <c r="B294" s="165"/>
      <c r="C294" s="165"/>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row>
    <row r="295" spans="1:26" ht="15.75" customHeight="1" x14ac:dyDescent="0.25">
      <c r="A295" s="165"/>
      <c r="B295" s="165"/>
      <c r="C295" s="165"/>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row>
    <row r="296" spans="1:26" ht="15.75" customHeight="1" x14ac:dyDescent="0.25">
      <c r="A296" s="165"/>
      <c r="B296" s="165"/>
      <c r="C296" s="165"/>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row>
    <row r="297" spans="1:26" ht="15.75" customHeight="1" x14ac:dyDescent="0.25">
      <c r="A297" s="165"/>
      <c r="B297" s="165"/>
      <c r="C297" s="165"/>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row>
    <row r="298" spans="1:26" ht="15.75" customHeight="1" x14ac:dyDescent="0.25">
      <c r="A298" s="165"/>
      <c r="B298" s="165"/>
      <c r="C298" s="165"/>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row>
    <row r="299" spans="1:26" ht="15.75" customHeight="1" x14ac:dyDescent="0.25">
      <c r="A299" s="165"/>
      <c r="B299" s="165"/>
      <c r="C299" s="165"/>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row>
    <row r="300" spans="1:26" ht="15.75" customHeight="1" x14ac:dyDescent="0.25">
      <c r="A300" s="165"/>
      <c r="B300" s="165"/>
      <c r="C300" s="165"/>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row>
    <row r="301" spans="1:26" ht="15.75" customHeight="1" x14ac:dyDescent="0.25">
      <c r="A301" s="165"/>
      <c r="B301" s="165"/>
      <c r="C301" s="165"/>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row>
    <row r="302" spans="1:26" ht="15.75" customHeight="1" x14ac:dyDescent="0.25">
      <c r="A302" s="165"/>
      <c r="B302" s="165"/>
      <c r="C302" s="165"/>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row>
    <row r="303" spans="1:26" ht="15.75" customHeight="1" x14ac:dyDescent="0.25">
      <c r="A303" s="165"/>
      <c r="B303" s="165"/>
      <c r="C303" s="165"/>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row>
    <row r="304" spans="1:26" ht="15.75" customHeight="1" x14ac:dyDescent="0.25">
      <c r="A304" s="165"/>
      <c r="B304" s="165"/>
      <c r="C304" s="165"/>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row>
    <row r="305" spans="1:26" ht="15.75" customHeight="1" x14ac:dyDescent="0.25">
      <c r="A305" s="165"/>
      <c r="B305" s="165"/>
      <c r="C305" s="165"/>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row>
    <row r="306" spans="1:26" ht="15.75" customHeight="1" x14ac:dyDescent="0.25">
      <c r="A306" s="165"/>
      <c r="B306" s="165"/>
      <c r="C306" s="165"/>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row>
    <row r="307" spans="1:26" ht="15.75" customHeight="1" x14ac:dyDescent="0.25">
      <c r="A307" s="165"/>
      <c r="B307" s="165"/>
      <c r="C307" s="165"/>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row>
    <row r="308" spans="1:26" ht="15.75" customHeight="1" x14ac:dyDescent="0.25">
      <c r="A308" s="165"/>
      <c r="B308" s="165"/>
      <c r="C308" s="165"/>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row>
    <row r="309" spans="1:26" ht="15.75" customHeight="1" x14ac:dyDescent="0.25">
      <c r="A309" s="165"/>
      <c r="B309" s="165"/>
      <c r="C309" s="165"/>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row>
    <row r="310" spans="1:26" ht="15.75" customHeight="1" x14ac:dyDescent="0.25">
      <c r="A310" s="165"/>
      <c r="B310" s="165"/>
      <c r="C310" s="165"/>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row>
    <row r="311" spans="1:26" ht="15.75" customHeight="1" x14ac:dyDescent="0.25">
      <c r="A311" s="165"/>
      <c r="B311" s="165"/>
      <c r="C311" s="165"/>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row>
    <row r="312" spans="1:26" ht="15.75" customHeight="1" x14ac:dyDescent="0.25">
      <c r="A312" s="165"/>
      <c r="B312" s="165"/>
      <c r="C312" s="165"/>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row>
    <row r="313" spans="1:26" ht="15.75" customHeight="1" x14ac:dyDescent="0.25">
      <c r="A313" s="165"/>
      <c r="B313" s="165"/>
      <c r="C313" s="165"/>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row>
    <row r="314" spans="1:26" ht="15.75" customHeight="1" x14ac:dyDescent="0.25">
      <c r="A314" s="165"/>
      <c r="B314" s="165"/>
      <c r="C314" s="165"/>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row>
    <row r="315" spans="1:26" ht="15.75" customHeight="1" x14ac:dyDescent="0.25">
      <c r="A315" s="165"/>
      <c r="B315" s="165"/>
      <c r="C315" s="165"/>
      <c r="D315" s="165"/>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row>
    <row r="316" spans="1:26" ht="15.75" customHeight="1" x14ac:dyDescent="0.25">
      <c r="A316" s="165"/>
      <c r="B316" s="165"/>
      <c r="C316" s="165"/>
      <c r="D316" s="165"/>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row>
    <row r="317" spans="1:26" ht="15.75" customHeight="1" x14ac:dyDescent="0.25">
      <c r="A317" s="165"/>
      <c r="B317" s="165"/>
      <c r="C317" s="165"/>
      <c r="D317" s="165"/>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row>
    <row r="318" spans="1:26" ht="15.75" customHeight="1" x14ac:dyDescent="0.25">
      <c r="A318" s="165"/>
      <c r="B318" s="165"/>
      <c r="C318" s="165"/>
      <c r="D318" s="165"/>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row>
    <row r="319" spans="1:26" ht="15.75" customHeight="1" x14ac:dyDescent="0.25">
      <c r="A319" s="165"/>
      <c r="B319" s="165"/>
      <c r="C319" s="165"/>
      <c r="D319" s="165"/>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row>
    <row r="320" spans="1:26" ht="15.75" customHeight="1" x14ac:dyDescent="0.25">
      <c r="A320" s="165"/>
      <c r="B320" s="165"/>
      <c r="C320" s="165"/>
      <c r="D320" s="165"/>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row>
    <row r="321" spans="1:26" ht="15.75" customHeight="1" x14ac:dyDescent="0.25">
      <c r="A321" s="165"/>
      <c r="B321" s="165"/>
      <c r="C321" s="165"/>
      <c r="D321" s="165"/>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row>
    <row r="322" spans="1:26" ht="15.75" customHeight="1" x14ac:dyDescent="0.25">
      <c r="A322" s="165"/>
      <c r="B322" s="165"/>
      <c r="C322" s="165"/>
      <c r="D322" s="165"/>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row>
    <row r="323" spans="1:26" ht="15.75" customHeight="1" x14ac:dyDescent="0.25">
      <c r="A323" s="165"/>
      <c r="B323" s="165"/>
      <c r="C323" s="165"/>
      <c r="D323" s="165"/>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row>
    <row r="324" spans="1:26" ht="15.75" customHeight="1" x14ac:dyDescent="0.25">
      <c r="A324" s="165"/>
      <c r="B324" s="165"/>
      <c r="C324" s="165"/>
      <c r="D324" s="165"/>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row>
    <row r="325" spans="1:26" ht="15.75" customHeight="1" x14ac:dyDescent="0.25">
      <c r="A325" s="165"/>
      <c r="B325" s="165"/>
      <c r="C325" s="165"/>
      <c r="D325" s="165"/>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row>
    <row r="326" spans="1:26" ht="15.75" customHeight="1" x14ac:dyDescent="0.25">
      <c r="A326" s="165"/>
      <c r="B326" s="165"/>
      <c r="C326" s="165"/>
      <c r="D326" s="165"/>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row>
    <row r="327" spans="1:26" ht="15.75" customHeight="1" x14ac:dyDescent="0.25">
      <c r="A327" s="165"/>
      <c r="B327" s="165"/>
      <c r="C327" s="165"/>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row>
    <row r="328" spans="1:26" ht="15.75" customHeight="1" x14ac:dyDescent="0.25">
      <c r="A328" s="165"/>
      <c r="B328" s="165"/>
      <c r="C328" s="165"/>
      <c r="D328" s="165"/>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row>
    <row r="329" spans="1:26" ht="15.75" customHeight="1" x14ac:dyDescent="0.25">
      <c r="A329" s="165"/>
      <c r="B329" s="165"/>
      <c r="C329" s="165"/>
      <c r="D329" s="165"/>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row>
    <row r="330" spans="1:26" ht="15.75" customHeight="1" x14ac:dyDescent="0.25">
      <c r="A330" s="165"/>
      <c r="B330" s="165"/>
      <c r="C330" s="165"/>
      <c r="D330" s="165"/>
      <c r="E330" s="165"/>
      <c r="F330" s="165"/>
      <c r="G330" s="165"/>
      <c r="H330" s="165"/>
      <c r="I330" s="165"/>
      <c r="J330" s="165"/>
      <c r="K330" s="165"/>
      <c r="L330" s="165"/>
      <c r="M330" s="165"/>
      <c r="N330" s="165"/>
      <c r="O330" s="165"/>
      <c r="P330" s="165"/>
      <c r="Q330" s="165"/>
      <c r="R330" s="165"/>
      <c r="S330" s="165"/>
      <c r="T330" s="165"/>
      <c r="U330" s="165"/>
      <c r="V330" s="165"/>
      <c r="W330" s="165"/>
      <c r="X330" s="165"/>
      <c r="Y330" s="165"/>
      <c r="Z330" s="165"/>
    </row>
    <row r="331" spans="1:26" ht="15.75" customHeight="1" x14ac:dyDescent="0.25">
      <c r="A331" s="165"/>
      <c r="B331" s="165"/>
      <c r="C331" s="165"/>
      <c r="D331" s="165"/>
      <c r="E331" s="165"/>
      <c r="F331" s="165"/>
      <c r="G331" s="165"/>
      <c r="H331" s="165"/>
      <c r="I331" s="165"/>
      <c r="J331" s="165"/>
      <c r="K331" s="165"/>
      <c r="L331" s="165"/>
      <c r="M331" s="165"/>
      <c r="N331" s="165"/>
      <c r="O331" s="165"/>
      <c r="P331" s="165"/>
      <c r="Q331" s="165"/>
      <c r="R331" s="165"/>
      <c r="S331" s="165"/>
      <c r="T331" s="165"/>
      <c r="U331" s="165"/>
      <c r="V331" s="165"/>
      <c r="W331" s="165"/>
      <c r="X331" s="165"/>
      <c r="Y331" s="165"/>
      <c r="Z331" s="165"/>
    </row>
    <row r="332" spans="1:26" ht="15.75" customHeight="1" x14ac:dyDescent="0.25">
      <c r="A332" s="165"/>
      <c r="B332" s="165"/>
      <c r="C332" s="165"/>
      <c r="D332" s="165"/>
      <c r="E332" s="165"/>
      <c r="F332" s="165"/>
      <c r="G332" s="165"/>
      <c r="H332" s="165"/>
      <c r="I332" s="165"/>
      <c r="J332" s="165"/>
      <c r="K332" s="165"/>
      <c r="L332" s="165"/>
      <c r="M332" s="165"/>
      <c r="N332" s="165"/>
      <c r="O332" s="165"/>
      <c r="P332" s="165"/>
      <c r="Q332" s="165"/>
      <c r="R332" s="165"/>
      <c r="S332" s="165"/>
      <c r="T332" s="165"/>
      <c r="U332" s="165"/>
      <c r="V332" s="165"/>
      <c r="W332" s="165"/>
      <c r="X332" s="165"/>
      <c r="Y332" s="165"/>
      <c r="Z332" s="165"/>
    </row>
    <row r="333" spans="1:26" ht="15.75" customHeight="1" x14ac:dyDescent="0.25">
      <c r="A333" s="165"/>
      <c r="B333" s="165"/>
      <c r="C333" s="165"/>
      <c r="D333" s="165"/>
      <c r="E333" s="165"/>
      <c r="F333" s="165"/>
      <c r="G333" s="165"/>
      <c r="H333" s="165"/>
      <c r="I333" s="165"/>
      <c r="J333" s="165"/>
      <c r="K333" s="165"/>
      <c r="L333" s="165"/>
      <c r="M333" s="165"/>
      <c r="N333" s="165"/>
      <c r="O333" s="165"/>
      <c r="P333" s="165"/>
      <c r="Q333" s="165"/>
      <c r="R333" s="165"/>
      <c r="S333" s="165"/>
      <c r="T333" s="165"/>
      <c r="U333" s="165"/>
      <c r="V333" s="165"/>
      <c r="W333" s="165"/>
      <c r="X333" s="165"/>
      <c r="Y333" s="165"/>
      <c r="Z333" s="165"/>
    </row>
    <row r="334" spans="1:26" ht="15.75" customHeight="1" x14ac:dyDescent="0.25">
      <c r="A334" s="165"/>
      <c r="B334" s="165"/>
      <c r="C334" s="165"/>
      <c r="D334" s="165"/>
      <c r="E334" s="165"/>
      <c r="F334" s="165"/>
      <c r="G334" s="165"/>
      <c r="H334" s="165"/>
      <c r="I334" s="165"/>
      <c r="J334" s="165"/>
      <c r="K334" s="165"/>
      <c r="L334" s="165"/>
      <c r="M334" s="165"/>
      <c r="N334" s="165"/>
      <c r="O334" s="165"/>
      <c r="P334" s="165"/>
      <c r="Q334" s="165"/>
      <c r="R334" s="165"/>
      <c r="S334" s="165"/>
      <c r="T334" s="165"/>
      <c r="U334" s="165"/>
      <c r="V334" s="165"/>
      <c r="W334" s="165"/>
      <c r="X334" s="165"/>
      <c r="Y334" s="165"/>
      <c r="Z334" s="165"/>
    </row>
    <row r="335" spans="1:26" ht="15.75" customHeight="1" x14ac:dyDescent="0.25">
      <c r="A335" s="165"/>
      <c r="B335" s="165"/>
      <c r="C335" s="165"/>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row>
    <row r="336" spans="1:26" ht="15.75" customHeight="1" x14ac:dyDescent="0.25">
      <c r="A336" s="165"/>
      <c r="B336" s="165"/>
      <c r="C336" s="165"/>
      <c r="D336" s="165"/>
      <c r="E336" s="165"/>
      <c r="F336" s="165"/>
      <c r="G336" s="165"/>
      <c r="H336" s="165"/>
      <c r="I336" s="165"/>
      <c r="J336" s="165"/>
      <c r="K336" s="165"/>
      <c r="L336" s="165"/>
      <c r="M336" s="165"/>
      <c r="N336" s="165"/>
      <c r="O336" s="165"/>
      <c r="P336" s="165"/>
      <c r="Q336" s="165"/>
      <c r="R336" s="165"/>
      <c r="S336" s="165"/>
      <c r="T336" s="165"/>
      <c r="U336" s="165"/>
      <c r="V336" s="165"/>
      <c r="W336" s="165"/>
      <c r="X336" s="165"/>
      <c r="Y336" s="165"/>
      <c r="Z336" s="165"/>
    </row>
    <row r="337" spans="1:26" ht="15.75" customHeight="1" x14ac:dyDescent="0.25">
      <c r="A337" s="165"/>
      <c r="B337" s="165"/>
      <c r="C337" s="165"/>
      <c r="D337" s="165"/>
      <c r="E337" s="165"/>
      <c r="F337" s="165"/>
      <c r="G337" s="165"/>
      <c r="H337" s="165"/>
      <c r="I337" s="165"/>
      <c r="J337" s="165"/>
      <c r="K337" s="165"/>
      <c r="L337" s="165"/>
      <c r="M337" s="165"/>
      <c r="N337" s="165"/>
      <c r="O337" s="165"/>
      <c r="P337" s="165"/>
      <c r="Q337" s="165"/>
      <c r="R337" s="165"/>
      <c r="S337" s="165"/>
      <c r="T337" s="165"/>
      <c r="U337" s="165"/>
      <c r="V337" s="165"/>
      <c r="W337" s="165"/>
      <c r="X337" s="165"/>
      <c r="Y337" s="165"/>
      <c r="Z337" s="165"/>
    </row>
    <row r="338" spans="1:26" ht="15.75" customHeight="1" x14ac:dyDescent="0.25">
      <c r="A338" s="165"/>
      <c r="B338" s="165"/>
      <c r="C338" s="165"/>
      <c r="D338" s="165"/>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row>
    <row r="339" spans="1:26" ht="15.75" customHeight="1" x14ac:dyDescent="0.25">
      <c r="A339" s="165"/>
      <c r="B339" s="165"/>
      <c r="C339" s="165"/>
      <c r="D339" s="165"/>
      <c r="E339" s="165"/>
      <c r="F339" s="165"/>
      <c r="G339" s="165"/>
      <c r="H339" s="165"/>
      <c r="I339" s="165"/>
      <c r="J339" s="165"/>
      <c r="K339" s="165"/>
      <c r="L339" s="165"/>
      <c r="M339" s="165"/>
      <c r="N339" s="165"/>
      <c r="O339" s="165"/>
      <c r="P339" s="165"/>
      <c r="Q339" s="165"/>
      <c r="R339" s="165"/>
      <c r="S339" s="165"/>
      <c r="T339" s="165"/>
      <c r="U339" s="165"/>
      <c r="V339" s="165"/>
      <c r="W339" s="165"/>
      <c r="X339" s="165"/>
      <c r="Y339" s="165"/>
      <c r="Z339" s="165"/>
    </row>
    <row r="340" spans="1:26" ht="15.75" customHeight="1" x14ac:dyDescent="0.25">
      <c r="A340" s="165"/>
      <c r="B340" s="165"/>
      <c r="C340" s="165"/>
      <c r="D340" s="165"/>
      <c r="E340" s="165"/>
      <c r="F340" s="165"/>
      <c r="G340" s="165"/>
      <c r="H340" s="165"/>
      <c r="I340" s="165"/>
      <c r="J340" s="165"/>
      <c r="K340" s="165"/>
      <c r="L340" s="165"/>
      <c r="M340" s="165"/>
      <c r="N340" s="165"/>
      <c r="O340" s="165"/>
      <c r="P340" s="165"/>
      <c r="Q340" s="165"/>
      <c r="R340" s="165"/>
      <c r="S340" s="165"/>
      <c r="T340" s="165"/>
      <c r="U340" s="165"/>
      <c r="V340" s="165"/>
      <c r="W340" s="165"/>
      <c r="X340" s="165"/>
      <c r="Y340" s="165"/>
      <c r="Z340" s="165"/>
    </row>
    <row r="341" spans="1:26" ht="15.75" customHeight="1" x14ac:dyDescent="0.25">
      <c r="A341" s="165"/>
      <c r="B341" s="165"/>
      <c r="C341" s="165"/>
      <c r="D341" s="165"/>
      <c r="E341" s="165"/>
      <c r="F341" s="165"/>
      <c r="G341" s="165"/>
      <c r="H341" s="165"/>
      <c r="I341" s="165"/>
      <c r="J341" s="165"/>
      <c r="K341" s="165"/>
      <c r="L341" s="165"/>
      <c r="M341" s="165"/>
      <c r="N341" s="165"/>
      <c r="O341" s="165"/>
      <c r="P341" s="165"/>
      <c r="Q341" s="165"/>
      <c r="R341" s="165"/>
      <c r="S341" s="165"/>
      <c r="T341" s="165"/>
      <c r="U341" s="165"/>
      <c r="V341" s="165"/>
      <c r="W341" s="165"/>
      <c r="X341" s="165"/>
      <c r="Y341" s="165"/>
      <c r="Z341" s="165"/>
    </row>
    <row r="342" spans="1:26" ht="15.75" customHeight="1" x14ac:dyDescent="0.25">
      <c r="A342" s="165"/>
      <c r="B342" s="165"/>
      <c r="C342" s="165"/>
      <c r="D342" s="165"/>
      <c r="E342" s="165"/>
      <c r="F342" s="165"/>
      <c r="G342" s="165"/>
      <c r="H342" s="165"/>
      <c r="I342" s="165"/>
      <c r="J342" s="165"/>
      <c r="K342" s="165"/>
      <c r="L342" s="165"/>
      <c r="M342" s="165"/>
      <c r="N342" s="165"/>
      <c r="O342" s="165"/>
      <c r="P342" s="165"/>
      <c r="Q342" s="165"/>
      <c r="R342" s="165"/>
      <c r="S342" s="165"/>
      <c r="T342" s="165"/>
      <c r="U342" s="165"/>
      <c r="V342" s="165"/>
      <c r="W342" s="165"/>
      <c r="X342" s="165"/>
      <c r="Y342" s="165"/>
      <c r="Z342" s="165"/>
    </row>
    <row r="343" spans="1:26" ht="15.75" customHeight="1" x14ac:dyDescent="0.25">
      <c r="A343" s="165"/>
      <c r="B343" s="165"/>
      <c r="C343" s="165"/>
      <c r="D343" s="165"/>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5"/>
    </row>
    <row r="344" spans="1:26" ht="15.75" customHeight="1" x14ac:dyDescent="0.25">
      <c r="A344" s="165"/>
      <c r="B344" s="165"/>
      <c r="C344" s="165"/>
      <c r="D344" s="165"/>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row>
    <row r="345" spans="1:26" ht="15.75" customHeight="1" x14ac:dyDescent="0.25">
      <c r="A345" s="165"/>
      <c r="B345" s="165"/>
      <c r="C345" s="165"/>
      <c r="D345" s="165"/>
      <c r="E345" s="165"/>
      <c r="F345" s="165"/>
      <c r="G345" s="165"/>
      <c r="H345" s="165"/>
      <c r="I345" s="165"/>
      <c r="J345" s="165"/>
      <c r="K345" s="165"/>
      <c r="L345" s="165"/>
      <c r="M345" s="165"/>
      <c r="N345" s="165"/>
      <c r="O345" s="165"/>
      <c r="P345" s="165"/>
      <c r="Q345" s="165"/>
      <c r="R345" s="165"/>
      <c r="S345" s="165"/>
      <c r="T345" s="165"/>
      <c r="U345" s="165"/>
      <c r="V345" s="165"/>
      <c r="W345" s="165"/>
      <c r="X345" s="165"/>
      <c r="Y345" s="165"/>
      <c r="Z345" s="165"/>
    </row>
    <row r="346" spans="1:26" ht="15.75" customHeight="1" x14ac:dyDescent="0.25">
      <c r="A346" s="165"/>
      <c r="B346" s="165"/>
      <c r="C346" s="165"/>
      <c r="D346" s="165"/>
      <c r="E346" s="165"/>
      <c r="F346" s="165"/>
      <c r="G346" s="165"/>
      <c r="H346" s="165"/>
      <c r="I346" s="165"/>
      <c r="J346" s="165"/>
      <c r="K346" s="165"/>
      <c r="L346" s="165"/>
      <c r="M346" s="165"/>
      <c r="N346" s="165"/>
      <c r="O346" s="165"/>
      <c r="P346" s="165"/>
      <c r="Q346" s="165"/>
      <c r="R346" s="165"/>
      <c r="S346" s="165"/>
      <c r="T346" s="165"/>
      <c r="U346" s="165"/>
      <c r="V346" s="165"/>
      <c r="W346" s="165"/>
      <c r="X346" s="165"/>
      <c r="Y346" s="165"/>
      <c r="Z346" s="165"/>
    </row>
    <row r="347" spans="1:26" ht="15.75" customHeight="1" x14ac:dyDescent="0.25">
      <c r="A347" s="165"/>
      <c r="B347" s="165"/>
      <c r="C347" s="165"/>
      <c r="D347" s="165"/>
      <c r="E347" s="165"/>
      <c r="F347" s="165"/>
      <c r="G347" s="165"/>
      <c r="H347" s="165"/>
      <c r="I347" s="165"/>
      <c r="J347" s="165"/>
      <c r="K347" s="165"/>
      <c r="L347" s="165"/>
      <c r="M347" s="165"/>
      <c r="N347" s="165"/>
      <c r="O347" s="165"/>
      <c r="P347" s="165"/>
      <c r="Q347" s="165"/>
      <c r="R347" s="165"/>
      <c r="S347" s="165"/>
      <c r="T347" s="165"/>
      <c r="U347" s="165"/>
      <c r="V347" s="165"/>
      <c r="W347" s="165"/>
      <c r="X347" s="165"/>
      <c r="Y347" s="165"/>
      <c r="Z347" s="165"/>
    </row>
    <row r="348" spans="1:26" ht="15.75" customHeight="1" x14ac:dyDescent="0.25">
      <c r="A348" s="165"/>
      <c r="B348" s="165"/>
      <c r="C348" s="165"/>
      <c r="D348" s="165"/>
      <c r="E348" s="165"/>
      <c r="F348" s="165"/>
      <c r="G348" s="165"/>
      <c r="H348" s="165"/>
      <c r="I348" s="165"/>
      <c r="J348" s="165"/>
      <c r="K348" s="165"/>
      <c r="L348" s="165"/>
      <c r="M348" s="165"/>
      <c r="N348" s="165"/>
      <c r="O348" s="165"/>
      <c r="P348" s="165"/>
      <c r="Q348" s="165"/>
      <c r="R348" s="165"/>
      <c r="S348" s="165"/>
      <c r="T348" s="165"/>
      <c r="U348" s="165"/>
      <c r="V348" s="165"/>
      <c r="W348" s="165"/>
      <c r="X348" s="165"/>
      <c r="Y348" s="165"/>
      <c r="Z348" s="165"/>
    </row>
    <row r="349" spans="1:26" ht="15.75" customHeight="1" x14ac:dyDescent="0.25">
      <c r="A349" s="165"/>
      <c r="B349" s="165"/>
      <c r="C349" s="165"/>
      <c r="D349" s="165"/>
      <c r="E349" s="165"/>
      <c r="F349" s="165"/>
      <c r="G349" s="165"/>
      <c r="H349" s="165"/>
      <c r="I349" s="165"/>
      <c r="J349" s="165"/>
      <c r="K349" s="165"/>
      <c r="L349" s="165"/>
      <c r="M349" s="165"/>
      <c r="N349" s="165"/>
      <c r="O349" s="165"/>
      <c r="P349" s="165"/>
      <c r="Q349" s="165"/>
      <c r="R349" s="165"/>
      <c r="S349" s="165"/>
      <c r="T349" s="165"/>
      <c r="U349" s="165"/>
      <c r="V349" s="165"/>
      <c r="W349" s="165"/>
      <c r="X349" s="165"/>
      <c r="Y349" s="165"/>
      <c r="Z349" s="165"/>
    </row>
    <row r="350" spans="1:26" ht="15.75" customHeight="1" x14ac:dyDescent="0.25">
      <c r="A350" s="165"/>
      <c r="B350" s="165"/>
      <c r="C350" s="165"/>
      <c r="D350" s="165"/>
      <c r="E350" s="165"/>
      <c r="F350" s="165"/>
      <c r="G350" s="165"/>
      <c r="H350" s="165"/>
      <c r="I350" s="165"/>
      <c r="J350" s="165"/>
      <c r="K350" s="165"/>
      <c r="L350" s="165"/>
      <c r="M350" s="165"/>
      <c r="N350" s="165"/>
      <c r="O350" s="165"/>
      <c r="P350" s="165"/>
      <c r="Q350" s="165"/>
      <c r="R350" s="165"/>
      <c r="S350" s="165"/>
      <c r="T350" s="165"/>
      <c r="U350" s="165"/>
      <c r="V350" s="165"/>
      <c r="W350" s="165"/>
      <c r="X350" s="165"/>
      <c r="Y350" s="165"/>
      <c r="Z350" s="165"/>
    </row>
    <row r="351" spans="1:26" ht="15.75" customHeight="1" x14ac:dyDescent="0.25">
      <c r="A351" s="165"/>
      <c r="B351" s="165"/>
      <c r="C351" s="165"/>
      <c r="D351" s="165"/>
      <c r="E351" s="165"/>
      <c r="F351" s="165"/>
      <c r="G351" s="165"/>
      <c r="H351" s="165"/>
      <c r="I351" s="165"/>
      <c r="J351" s="165"/>
      <c r="K351" s="165"/>
      <c r="L351" s="165"/>
      <c r="M351" s="165"/>
      <c r="N351" s="165"/>
      <c r="O351" s="165"/>
      <c r="P351" s="165"/>
      <c r="Q351" s="165"/>
      <c r="R351" s="165"/>
      <c r="S351" s="165"/>
      <c r="T351" s="165"/>
      <c r="U351" s="165"/>
      <c r="V351" s="165"/>
      <c r="W351" s="165"/>
      <c r="X351" s="165"/>
      <c r="Y351" s="165"/>
      <c r="Z351" s="165"/>
    </row>
    <row r="352" spans="1:26" ht="15.75" customHeight="1" x14ac:dyDescent="0.25">
      <c r="A352" s="165"/>
      <c r="B352" s="165"/>
      <c r="C352" s="165"/>
      <c r="D352" s="165"/>
      <c r="E352" s="165"/>
      <c r="F352" s="165"/>
      <c r="G352" s="165"/>
      <c r="H352" s="165"/>
      <c r="I352" s="165"/>
      <c r="J352" s="165"/>
      <c r="K352" s="165"/>
      <c r="L352" s="165"/>
      <c r="M352" s="165"/>
      <c r="N352" s="165"/>
      <c r="O352" s="165"/>
      <c r="P352" s="165"/>
      <c r="Q352" s="165"/>
      <c r="R352" s="165"/>
      <c r="S352" s="165"/>
      <c r="T352" s="165"/>
      <c r="U352" s="165"/>
      <c r="V352" s="165"/>
      <c r="W352" s="165"/>
      <c r="X352" s="165"/>
      <c r="Y352" s="165"/>
      <c r="Z352" s="165"/>
    </row>
    <row r="353" spans="1:26" ht="15.75" customHeight="1" x14ac:dyDescent="0.25">
      <c r="A353" s="165"/>
      <c r="B353" s="165"/>
      <c r="C353" s="165"/>
      <c r="D353" s="165"/>
      <c r="E353" s="165"/>
      <c r="F353" s="165"/>
      <c r="G353" s="165"/>
      <c r="H353" s="165"/>
      <c r="I353" s="165"/>
      <c r="J353" s="165"/>
      <c r="K353" s="165"/>
      <c r="L353" s="165"/>
      <c r="M353" s="165"/>
      <c r="N353" s="165"/>
      <c r="O353" s="165"/>
      <c r="P353" s="165"/>
      <c r="Q353" s="165"/>
      <c r="R353" s="165"/>
      <c r="S353" s="165"/>
      <c r="T353" s="165"/>
      <c r="U353" s="165"/>
      <c r="V353" s="165"/>
      <c r="W353" s="165"/>
      <c r="X353" s="165"/>
      <c r="Y353" s="165"/>
      <c r="Z353" s="165"/>
    </row>
    <row r="354" spans="1:26" ht="15.75" customHeight="1" x14ac:dyDescent="0.25">
      <c r="A354" s="165"/>
      <c r="B354" s="165"/>
      <c r="C354" s="165"/>
      <c r="D354" s="165"/>
      <c r="E354" s="165"/>
      <c r="F354" s="165"/>
      <c r="G354" s="165"/>
      <c r="H354" s="165"/>
      <c r="I354" s="165"/>
      <c r="J354" s="165"/>
      <c r="K354" s="165"/>
      <c r="L354" s="165"/>
      <c r="M354" s="165"/>
      <c r="N354" s="165"/>
      <c r="O354" s="165"/>
      <c r="P354" s="165"/>
      <c r="Q354" s="165"/>
      <c r="R354" s="165"/>
      <c r="S354" s="165"/>
      <c r="T354" s="165"/>
      <c r="U354" s="165"/>
      <c r="V354" s="165"/>
      <c r="W354" s="165"/>
      <c r="X354" s="165"/>
      <c r="Y354" s="165"/>
      <c r="Z354" s="165"/>
    </row>
    <row r="355" spans="1:26" ht="15.75" customHeight="1" x14ac:dyDescent="0.25">
      <c r="A355" s="165"/>
      <c r="B355" s="165"/>
      <c r="C355" s="165"/>
      <c r="D355" s="165"/>
      <c r="E355" s="165"/>
      <c r="F355" s="165"/>
      <c r="G355" s="165"/>
      <c r="H355" s="165"/>
      <c r="I355" s="165"/>
      <c r="J355" s="165"/>
      <c r="K355" s="165"/>
      <c r="L355" s="165"/>
      <c r="M355" s="165"/>
      <c r="N355" s="165"/>
      <c r="O355" s="165"/>
      <c r="P355" s="165"/>
      <c r="Q355" s="165"/>
      <c r="R355" s="165"/>
      <c r="S355" s="165"/>
      <c r="T355" s="165"/>
      <c r="U355" s="165"/>
      <c r="V355" s="165"/>
      <c r="W355" s="165"/>
      <c r="X355" s="165"/>
      <c r="Y355" s="165"/>
      <c r="Z355" s="165"/>
    </row>
    <row r="356" spans="1:26" ht="15.75" customHeight="1" x14ac:dyDescent="0.25">
      <c r="A356" s="165"/>
      <c r="B356" s="165"/>
      <c r="C356" s="165"/>
      <c r="D356" s="165"/>
      <c r="E356" s="165"/>
      <c r="F356" s="165"/>
      <c r="G356" s="165"/>
      <c r="H356" s="165"/>
      <c r="I356" s="165"/>
      <c r="J356" s="165"/>
      <c r="K356" s="165"/>
      <c r="L356" s="165"/>
      <c r="M356" s="165"/>
      <c r="N356" s="165"/>
      <c r="O356" s="165"/>
      <c r="P356" s="165"/>
      <c r="Q356" s="165"/>
      <c r="R356" s="165"/>
      <c r="S356" s="165"/>
      <c r="T356" s="165"/>
      <c r="U356" s="165"/>
      <c r="V356" s="165"/>
      <c r="W356" s="165"/>
      <c r="X356" s="165"/>
      <c r="Y356" s="165"/>
      <c r="Z356" s="165"/>
    </row>
    <row r="357" spans="1:26" ht="15.75" customHeight="1" x14ac:dyDescent="0.25">
      <c r="A357" s="165"/>
      <c r="B357" s="165"/>
      <c r="C357" s="165"/>
      <c r="D357" s="165"/>
      <c r="E357" s="165"/>
      <c r="F357" s="165"/>
      <c r="G357" s="165"/>
      <c r="H357" s="165"/>
      <c r="I357" s="165"/>
      <c r="J357" s="165"/>
      <c r="K357" s="165"/>
      <c r="L357" s="165"/>
      <c r="M357" s="165"/>
      <c r="N357" s="165"/>
      <c r="O357" s="165"/>
      <c r="P357" s="165"/>
      <c r="Q357" s="165"/>
      <c r="R357" s="165"/>
      <c r="S357" s="165"/>
      <c r="T357" s="165"/>
      <c r="U357" s="165"/>
      <c r="V357" s="165"/>
      <c r="W357" s="165"/>
      <c r="X357" s="165"/>
      <c r="Y357" s="165"/>
      <c r="Z357" s="165"/>
    </row>
    <row r="358" spans="1:26" ht="15.75" customHeight="1" x14ac:dyDescent="0.25">
      <c r="A358" s="165"/>
      <c r="B358" s="165"/>
      <c r="C358" s="165"/>
      <c r="D358" s="165"/>
      <c r="E358" s="165"/>
      <c r="F358" s="165"/>
      <c r="G358" s="165"/>
      <c r="H358" s="165"/>
      <c r="I358" s="165"/>
      <c r="J358" s="165"/>
      <c r="K358" s="165"/>
      <c r="L358" s="165"/>
      <c r="M358" s="165"/>
      <c r="N358" s="165"/>
      <c r="O358" s="165"/>
      <c r="P358" s="165"/>
      <c r="Q358" s="165"/>
      <c r="R358" s="165"/>
      <c r="S358" s="165"/>
      <c r="T358" s="165"/>
      <c r="U358" s="165"/>
      <c r="V358" s="165"/>
      <c r="W358" s="165"/>
      <c r="X358" s="165"/>
      <c r="Y358" s="165"/>
      <c r="Z358" s="165"/>
    </row>
    <row r="359" spans="1:26" ht="15.75" customHeight="1" x14ac:dyDescent="0.25">
      <c r="A359" s="165"/>
      <c r="B359" s="165"/>
      <c r="C359" s="165"/>
      <c r="D359" s="165"/>
      <c r="E359" s="165"/>
      <c r="F359" s="165"/>
      <c r="G359" s="165"/>
      <c r="H359" s="165"/>
      <c r="I359" s="165"/>
      <c r="J359" s="165"/>
      <c r="K359" s="165"/>
      <c r="L359" s="165"/>
      <c r="M359" s="165"/>
      <c r="N359" s="165"/>
      <c r="O359" s="165"/>
      <c r="P359" s="165"/>
      <c r="Q359" s="165"/>
      <c r="R359" s="165"/>
      <c r="S359" s="165"/>
      <c r="T359" s="165"/>
      <c r="U359" s="165"/>
      <c r="V359" s="165"/>
      <c r="W359" s="165"/>
      <c r="X359" s="165"/>
      <c r="Y359" s="165"/>
      <c r="Z359" s="165"/>
    </row>
    <row r="360" spans="1:26" ht="15.75" customHeight="1" x14ac:dyDescent="0.25">
      <c r="A360" s="165"/>
      <c r="B360" s="165"/>
      <c r="C360" s="165"/>
      <c r="D360" s="165"/>
      <c r="E360" s="165"/>
      <c r="F360" s="165"/>
      <c r="G360" s="165"/>
      <c r="H360" s="165"/>
      <c r="I360" s="165"/>
      <c r="J360" s="165"/>
      <c r="K360" s="165"/>
      <c r="L360" s="165"/>
      <c r="M360" s="165"/>
      <c r="N360" s="165"/>
      <c r="O360" s="165"/>
      <c r="P360" s="165"/>
      <c r="Q360" s="165"/>
      <c r="R360" s="165"/>
      <c r="S360" s="165"/>
      <c r="T360" s="165"/>
      <c r="U360" s="165"/>
      <c r="V360" s="165"/>
      <c r="W360" s="165"/>
      <c r="X360" s="165"/>
      <c r="Y360" s="165"/>
      <c r="Z360" s="165"/>
    </row>
    <row r="361" spans="1:26" ht="15.75" customHeight="1" x14ac:dyDescent="0.25">
      <c r="A361" s="165"/>
      <c r="B361" s="165"/>
      <c r="C361" s="165"/>
      <c r="D361" s="165"/>
      <c r="E361" s="165"/>
      <c r="F361" s="165"/>
      <c r="G361" s="165"/>
      <c r="H361" s="165"/>
      <c r="I361" s="165"/>
      <c r="J361" s="165"/>
      <c r="K361" s="165"/>
      <c r="L361" s="165"/>
      <c r="M361" s="165"/>
      <c r="N361" s="165"/>
      <c r="O361" s="165"/>
      <c r="P361" s="165"/>
      <c r="Q361" s="165"/>
      <c r="R361" s="165"/>
      <c r="S361" s="165"/>
      <c r="T361" s="165"/>
      <c r="U361" s="165"/>
      <c r="V361" s="165"/>
      <c r="W361" s="165"/>
      <c r="X361" s="165"/>
      <c r="Y361" s="165"/>
      <c r="Z361" s="165"/>
    </row>
    <row r="362" spans="1:26" ht="15.75" customHeight="1" x14ac:dyDescent="0.25">
      <c r="A362" s="165"/>
      <c r="B362" s="165"/>
      <c r="C362" s="165"/>
      <c r="D362" s="165"/>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row>
    <row r="363" spans="1:26" ht="15.75" customHeight="1" x14ac:dyDescent="0.25">
      <c r="A363" s="165"/>
      <c r="B363" s="165"/>
      <c r="C363" s="165"/>
      <c r="D363" s="165"/>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65"/>
    </row>
    <row r="364" spans="1:26" ht="15.75" customHeight="1" x14ac:dyDescent="0.25">
      <c r="A364" s="165"/>
      <c r="B364" s="165"/>
      <c r="C364" s="165"/>
      <c r="D364" s="165"/>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65"/>
    </row>
    <row r="365" spans="1:26" ht="15.75" customHeight="1" x14ac:dyDescent="0.25">
      <c r="A365" s="165"/>
      <c r="B365" s="165"/>
      <c r="C365" s="165"/>
      <c r="D365" s="165"/>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65"/>
    </row>
    <row r="366" spans="1:26" ht="15.75" customHeight="1" x14ac:dyDescent="0.25">
      <c r="A366" s="165"/>
      <c r="B366" s="165"/>
      <c r="C366" s="165"/>
      <c r="D366" s="165"/>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65"/>
    </row>
    <row r="367" spans="1:26" ht="15.75" customHeight="1" x14ac:dyDescent="0.25"/>
    <row r="368" spans="1:26"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9">
    <mergeCell ref="C140:D140"/>
    <mergeCell ref="C156:D156"/>
    <mergeCell ref="E156:F156"/>
    <mergeCell ref="C149:D149"/>
    <mergeCell ref="E149:F149"/>
    <mergeCell ref="E140:F140"/>
    <mergeCell ref="E132:F132"/>
    <mergeCell ref="C61:D61"/>
    <mergeCell ref="C65:D65"/>
    <mergeCell ref="C105:D105"/>
    <mergeCell ref="C83:D83"/>
    <mergeCell ref="C132:D132"/>
    <mergeCell ref="C115:D115"/>
    <mergeCell ref="E105:F105"/>
    <mergeCell ref="E115:F115"/>
    <mergeCell ref="E61:F61"/>
    <mergeCell ref="E65:F65"/>
    <mergeCell ref="E83:F83"/>
    <mergeCell ref="E9:F9"/>
    <mergeCell ref="C9:D9"/>
    <mergeCell ref="E5:F5"/>
    <mergeCell ref="C5:D5"/>
    <mergeCell ref="C2:F2"/>
    <mergeCell ref="E19:F19"/>
    <mergeCell ref="E29:F29"/>
    <mergeCell ref="C19:D19"/>
    <mergeCell ref="C29:D29"/>
    <mergeCell ref="E42:F42"/>
    <mergeCell ref="C42:D42"/>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496"/>
  </sheetPr>
  <dimension ref="A1:X1000"/>
  <sheetViews>
    <sheetView showGridLines="0" workbookViewId="0">
      <pane xSplit="2" ySplit="9" topLeftCell="C10" activePane="bottomRight" state="frozen"/>
      <selection pane="topRight" activeCell="C1" sqref="C1"/>
      <selection pane="bottomLeft" activeCell="A10" sqref="A10"/>
      <selection pane="bottomRight" activeCell="C10" sqref="C10"/>
    </sheetView>
  </sheetViews>
  <sheetFormatPr baseColWidth="10" defaultColWidth="14.42578125" defaultRowHeight="15" customHeight="1" x14ac:dyDescent="0.25"/>
  <cols>
    <col min="1" max="1" width="6.140625" customWidth="1"/>
    <col min="2" max="2" width="18.7109375" customWidth="1"/>
    <col min="3" max="3" width="76.5703125" customWidth="1"/>
    <col min="4" max="4" width="56.28515625" customWidth="1"/>
    <col min="5" max="13" width="10.85546875" customWidth="1"/>
  </cols>
  <sheetData>
    <row r="1" spans="1:24" ht="15.75" customHeight="1" x14ac:dyDescent="0.25">
      <c r="A1" s="528" t="s">
        <v>288</v>
      </c>
      <c r="B1" s="454"/>
      <c r="C1" s="454"/>
      <c r="D1" s="454"/>
      <c r="E1" s="189"/>
      <c r="F1" s="189"/>
      <c r="G1" s="189"/>
      <c r="H1" s="189"/>
      <c r="I1" s="189"/>
      <c r="J1" s="189"/>
      <c r="K1" s="189"/>
      <c r="L1" s="189"/>
      <c r="M1" s="189"/>
      <c r="N1" s="4"/>
      <c r="O1" s="4"/>
      <c r="P1" s="4"/>
      <c r="Q1" s="4"/>
      <c r="R1" s="4"/>
      <c r="S1" s="4"/>
      <c r="T1" s="4"/>
      <c r="U1" s="4"/>
      <c r="V1" s="4"/>
      <c r="W1" s="4"/>
      <c r="X1" s="4"/>
    </row>
    <row r="2" spans="1:24" ht="15.75" customHeight="1" x14ac:dyDescent="0.25">
      <c r="A2" s="528" t="s">
        <v>11</v>
      </c>
      <c r="B2" s="454"/>
      <c r="C2" s="454"/>
      <c r="D2" s="454"/>
      <c r="E2" s="189"/>
      <c r="F2" s="189"/>
      <c r="G2" s="189"/>
      <c r="H2" s="189"/>
      <c r="I2" s="189"/>
      <c r="J2" s="189"/>
      <c r="K2" s="189"/>
      <c r="L2" s="189"/>
      <c r="M2" s="189"/>
      <c r="N2" s="4"/>
      <c r="O2" s="4"/>
      <c r="P2" s="4"/>
      <c r="Q2" s="4"/>
      <c r="R2" s="4"/>
      <c r="S2" s="4"/>
      <c r="T2" s="4"/>
      <c r="U2" s="4"/>
      <c r="V2" s="4"/>
      <c r="W2" s="4"/>
      <c r="X2" s="4"/>
    </row>
    <row r="3" spans="1:24" ht="15.75" customHeight="1" x14ac:dyDescent="0.25">
      <c r="A3" s="528" t="s">
        <v>18</v>
      </c>
      <c r="B3" s="454"/>
      <c r="C3" s="454"/>
      <c r="D3" s="454"/>
      <c r="E3" s="189"/>
      <c r="F3" s="189"/>
      <c r="G3" s="189"/>
      <c r="H3" s="189"/>
      <c r="I3" s="189"/>
      <c r="J3" s="189"/>
      <c r="K3" s="189"/>
      <c r="L3" s="189"/>
      <c r="M3" s="189"/>
      <c r="N3" s="4"/>
      <c r="O3" s="4"/>
      <c r="P3" s="4"/>
      <c r="Q3" s="4"/>
      <c r="R3" s="4"/>
      <c r="S3" s="4"/>
      <c r="T3" s="4"/>
      <c r="U3" s="4"/>
      <c r="V3" s="4"/>
      <c r="W3" s="4"/>
      <c r="X3" s="4"/>
    </row>
    <row r="4" spans="1:24" ht="15.75" customHeight="1" x14ac:dyDescent="0.25">
      <c r="A4" s="528"/>
      <c r="B4" s="454"/>
      <c r="C4" s="454"/>
      <c r="D4" s="454"/>
      <c r="E4" s="189"/>
      <c r="F4" s="189"/>
      <c r="G4" s="189"/>
      <c r="H4" s="189"/>
      <c r="I4" s="189"/>
      <c r="J4" s="189"/>
      <c r="K4" s="189"/>
      <c r="L4" s="189"/>
      <c r="M4" s="189"/>
      <c r="N4" s="4"/>
      <c r="O4" s="4"/>
      <c r="P4" s="4"/>
      <c r="Q4" s="4"/>
      <c r="R4" s="4"/>
      <c r="S4" s="4"/>
      <c r="T4" s="4"/>
      <c r="U4" s="4"/>
      <c r="V4" s="4"/>
      <c r="W4" s="4"/>
      <c r="X4" s="4"/>
    </row>
    <row r="5" spans="1:24" ht="15.75" customHeight="1" x14ac:dyDescent="0.25">
      <c r="A5" s="528" t="s">
        <v>798</v>
      </c>
      <c r="B5" s="454"/>
      <c r="C5" s="454"/>
      <c r="D5" s="454"/>
      <c r="E5" s="189"/>
      <c r="F5" s="189"/>
      <c r="G5" s="189"/>
      <c r="H5" s="189"/>
      <c r="I5" s="189"/>
      <c r="J5" s="189"/>
      <c r="K5" s="189"/>
      <c r="L5" s="189"/>
      <c r="M5" s="189"/>
      <c r="N5" s="4"/>
      <c r="O5" s="4"/>
      <c r="P5" s="4"/>
      <c r="Q5" s="4"/>
      <c r="R5" s="4"/>
      <c r="S5" s="4"/>
      <c r="T5" s="4"/>
      <c r="U5" s="4"/>
      <c r="V5" s="4"/>
      <c r="W5" s="4"/>
      <c r="X5" s="4"/>
    </row>
    <row r="6" spans="1:24" ht="15.75" customHeight="1" x14ac:dyDescent="0.25">
      <c r="A6" s="528"/>
      <c r="B6" s="454"/>
      <c r="C6" s="454"/>
      <c r="D6" s="454"/>
      <c r="E6" s="189"/>
      <c r="F6" s="189"/>
      <c r="G6" s="189"/>
      <c r="H6" s="189"/>
      <c r="I6" s="189"/>
      <c r="J6" s="189"/>
      <c r="K6" s="189"/>
      <c r="L6" s="189"/>
      <c r="M6" s="189"/>
      <c r="N6" s="4"/>
      <c r="O6" s="4"/>
      <c r="P6" s="4"/>
      <c r="Q6" s="4"/>
      <c r="R6" s="4"/>
      <c r="S6" s="4"/>
      <c r="T6" s="4"/>
      <c r="U6" s="4"/>
      <c r="V6" s="4"/>
      <c r="W6" s="4"/>
      <c r="X6" s="4"/>
    </row>
    <row r="7" spans="1:24" ht="26.25" customHeight="1" x14ac:dyDescent="0.25">
      <c r="A7" s="546" t="s">
        <v>802</v>
      </c>
      <c r="B7" s="448"/>
      <c r="C7" s="448"/>
      <c r="D7" s="448"/>
      <c r="E7" s="189"/>
      <c r="F7" s="189"/>
      <c r="G7" s="189"/>
      <c r="H7" s="189"/>
      <c r="I7" s="189"/>
      <c r="J7" s="189"/>
      <c r="K7" s="189"/>
      <c r="L7" s="189"/>
      <c r="M7" s="189"/>
      <c r="N7" s="4"/>
      <c r="O7" s="4"/>
      <c r="P7" s="4"/>
      <c r="Q7" s="4"/>
      <c r="R7" s="4"/>
      <c r="S7" s="4"/>
      <c r="T7" s="4"/>
      <c r="U7" s="4"/>
      <c r="V7" s="4"/>
      <c r="W7" s="4"/>
      <c r="X7" s="4"/>
    </row>
    <row r="8" spans="1:24" ht="15.75" customHeight="1" x14ac:dyDescent="0.25">
      <c r="A8" s="190"/>
      <c r="B8" s="191"/>
      <c r="C8" s="189"/>
      <c r="D8" s="189"/>
      <c r="E8" s="189"/>
      <c r="F8" s="189"/>
      <c r="G8" s="189"/>
      <c r="H8" s="189"/>
      <c r="I8" s="189"/>
      <c r="J8" s="189"/>
      <c r="K8" s="189"/>
      <c r="L8" s="189"/>
      <c r="M8" s="189"/>
      <c r="N8" s="4"/>
      <c r="O8" s="4"/>
      <c r="P8" s="4"/>
      <c r="Q8" s="4"/>
      <c r="R8" s="4"/>
      <c r="S8" s="4"/>
      <c r="T8" s="4"/>
      <c r="U8" s="4"/>
      <c r="V8" s="4"/>
      <c r="W8" s="4"/>
      <c r="X8" s="4"/>
    </row>
    <row r="9" spans="1:24" ht="43.5" customHeight="1" x14ac:dyDescent="0.25">
      <c r="A9" s="192" t="s">
        <v>810</v>
      </c>
      <c r="B9" s="193" t="s">
        <v>811</v>
      </c>
      <c r="C9" s="192" t="s">
        <v>814</v>
      </c>
      <c r="D9" s="194" t="s">
        <v>815</v>
      </c>
      <c r="E9" s="189"/>
      <c r="F9" s="189"/>
      <c r="G9" s="189"/>
      <c r="H9" s="189"/>
      <c r="I9" s="189"/>
      <c r="J9" s="189"/>
      <c r="K9" s="189"/>
      <c r="L9" s="189"/>
      <c r="M9" s="189"/>
      <c r="N9" s="4"/>
      <c r="O9" s="4"/>
      <c r="P9" s="4"/>
      <c r="Q9" s="4"/>
      <c r="R9" s="4"/>
      <c r="S9" s="4"/>
      <c r="T9" s="4"/>
      <c r="U9" s="4"/>
      <c r="V9" s="4"/>
      <c r="W9" s="4"/>
      <c r="X9" s="4"/>
    </row>
    <row r="10" spans="1:24" ht="45" x14ac:dyDescent="0.25">
      <c r="A10" s="195">
        <v>1</v>
      </c>
      <c r="B10" s="196" t="s">
        <v>17</v>
      </c>
      <c r="C10" s="197" t="s">
        <v>820</v>
      </c>
      <c r="D10" s="198" t="s">
        <v>823</v>
      </c>
      <c r="E10" s="189"/>
      <c r="F10" s="189"/>
      <c r="G10" s="189"/>
      <c r="H10" s="189"/>
      <c r="I10" s="189"/>
      <c r="J10" s="189"/>
      <c r="K10" s="189"/>
      <c r="L10" s="189"/>
      <c r="M10" s="189"/>
      <c r="N10" s="4"/>
      <c r="O10" s="4"/>
      <c r="P10" s="4"/>
      <c r="Q10" s="4"/>
      <c r="R10" s="4"/>
      <c r="S10" s="4"/>
      <c r="T10" s="4"/>
      <c r="U10" s="4"/>
      <c r="V10" s="4"/>
      <c r="W10" s="4"/>
      <c r="X10" s="4"/>
    </row>
    <row r="11" spans="1:24" ht="45" x14ac:dyDescent="0.25">
      <c r="A11" s="195">
        <v>2</v>
      </c>
      <c r="B11" s="196" t="s">
        <v>828</v>
      </c>
      <c r="C11" s="197" t="s">
        <v>829</v>
      </c>
      <c r="D11" s="198" t="s">
        <v>823</v>
      </c>
      <c r="E11" s="189"/>
      <c r="F11" s="189"/>
      <c r="G11" s="189"/>
      <c r="H11" s="189"/>
      <c r="I11" s="189"/>
      <c r="J11" s="189"/>
      <c r="K11" s="189"/>
      <c r="L11" s="189"/>
      <c r="M11" s="189"/>
      <c r="N11" s="4"/>
      <c r="O11" s="4"/>
      <c r="P11" s="4"/>
      <c r="Q11" s="4"/>
      <c r="R11" s="4"/>
      <c r="S11" s="4"/>
      <c r="T11" s="4"/>
      <c r="U11" s="4"/>
      <c r="V11" s="4"/>
      <c r="W11" s="4"/>
      <c r="X11" s="4"/>
    </row>
    <row r="12" spans="1:24" ht="45" x14ac:dyDescent="0.25">
      <c r="A12" s="195">
        <v>3</v>
      </c>
      <c r="B12" s="196" t="s">
        <v>48</v>
      </c>
      <c r="C12" s="197" t="s">
        <v>833</v>
      </c>
      <c r="D12" s="198" t="s">
        <v>823</v>
      </c>
      <c r="E12" s="189"/>
      <c r="F12" s="189"/>
      <c r="G12" s="189"/>
      <c r="H12" s="189"/>
      <c r="I12" s="189"/>
      <c r="J12" s="189"/>
      <c r="K12" s="189"/>
      <c r="L12" s="189"/>
      <c r="M12" s="189"/>
      <c r="N12" s="4"/>
      <c r="O12" s="4"/>
      <c r="P12" s="4"/>
      <c r="Q12" s="4"/>
      <c r="R12" s="4"/>
      <c r="S12" s="4"/>
      <c r="T12" s="4"/>
      <c r="U12" s="4"/>
      <c r="V12" s="4"/>
      <c r="W12" s="4"/>
      <c r="X12" s="4"/>
    </row>
    <row r="13" spans="1:24" ht="45" x14ac:dyDescent="0.25">
      <c r="A13" s="195">
        <v>4</v>
      </c>
      <c r="B13" s="196" t="s">
        <v>59</v>
      </c>
      <c r="C13" s="197" t="s">
        <v>837</v>
      </c>
      <c r="D13" s="198" t="s">
        <v>823</v>
      </c>
      <c r="E13" s="189"/>
      <c r="F13" s="189"/>
      <c r="G13" s="189"/>
      <c r="H13" s="189"/>
      <c r="I13" s="189"/>
      <c r="J13" s="189"/>
      <c r="K13" s="189"/>
      <c r="L13" s="189"/>
      <c r="M13" s="189"/>
      <c r="N13" s="4"/>
      <c r="O13" s="4"/>
      <c r="P13" s="4"/>
      <c r="Q13" s="4"/>
      <c r="R13" s="4"/>
      <c r="S13" s="4"/>
      <c r="T13" s="4"/>
      <c r="U13" s="4"/>
      <c r="V13" s="4"/>
      <c r="W13" s="4"/>
      <c r="X13" s="4"/>
    </row>
    <row r="14" spans="1:24" ht="75" customHeight="1" x14ac:dyDescent="0.25">
      <c r="A14" s="195">
        <v>5</v>
      </c>
      <c r="B14" s="196" t="s">
        <v>68</v>
      </c>
      <c r="C14" s="197" t="s">
        <v>841</v>
      </c>
      <c r="D14" s="198" t="s">
        <v>823</v>
      </c>
      <c r="E14" s="189"/>
      <c r="F14" s="189"/>
      <c r="G14" s="189"/>
      <c r="H14" s="189"/>
      <c r="I14" s="189"/>
      <c r="J14" s="189"/>
      <c r="K14" s="189"/>
      <c r="L14" s="189"/>
      <c r="M14" s="189"/>
      <c r="N14" s="4"/>
      <c r="O14" s="4"/>
      <c r="P14" s="4"/>
      <c r="Q14" s="4"/>
      <c r="R14" s="4"/>
      <c r="S14" s="4"/>
      <c r="T14" s="4"/>
      <c r="U14" s="4"/>
      <c r="V14" s="4"/>
      <c r="W14" s="4"/>
      <c r="X14" s="4"/>
    </row>
    <row r="15" spans="1:24" ht="45" x14ac:dyDescent="0.25">
      <c r="A15" s="195">
        <v>6</v>
      </c>
      <c r="B15" s="196" t="s">
        <v>76</v>
      </c>
      <c r="C15" s="197" t="s">
        <v>845</v>
      </c>
      <c r="D15" s="198" t="s">
        <v>823</v>
      </c>
      <c r="E15" s="189"/>
      <c r="F15" s="189"/>
      <c r="G15" s="189"/>
      <c r="H15" s="189"/>
      <c r="I15" s="189"/>
      <c r="J15" s="189"/>
      <c r="K15" s="189"/>
      <c r="L15" s="189"/>
      <c r="M15" s="189"/>
      <c r="N15" s="4"/>
      <c r="O15" s="4"/>
      <c r="P15" s="4"/>
      <c r="Q15" s="4"/>
      <c r="R15" s="4"/>
      <c r="S15" s="4"/>
      <c r="T15" s="4"/>
      <c r="U15" s="4"/>
      <c r="V15" s="4"/>
      <c r="W15" s="4"/>
      <c r="X15" s="4"/>
    </row>
    <row r="16" spans="1:24" ht="45" x14ac:dyDescent="0.25">
      <c r="A16" s="195">
        <v>7</v>
      </c>
      <c r="B16" s="196" t="s">
        <v>86</v>
      </c>
      <c r="C16" s="197" t="s">
        <v>849</v>
      </c>
      <c r="D16" s="198" t="s">
        <v>823</v>
      </c>
      <c r="E16" s="189"/>
      <c r="F16" s="189"/>
      <c r="G16" s="189"/>
      <c r="H16" s="189"/>
      <c r="I16" s="189"/>
      <c r="J16" s="189"/>
      <c r="K16" s="189"/>
      <c r="L16" s="189"/>
      <c r="M16" s="189"/>
      <c r="N16" s="4"/>
      <c r="O16" s="4"/>
      <c r="P16" s="4"/>
      <c r="Q16" s="4"/>
      <c r="R16" s="4"/>
      <c r="S16" s="4"/>
      <c r="T16" s="4"/>
      <c r="U16" s="4"/>
      <c r="V16" s="4"/>
      <c r="W16" s="4"/>
      <c r="X16" s="4"/>
    </row>
    <row r="17" spans="1:24" ht="45" x14ac:dyDescent="0.25">
      <c r="A17" s="195">
        <v>8</v>
      </c>
      <c r="B17" s="196" t="s">
        <v>93</v>
      </c>
      <c r="C17" s="197" t="s">
        <v>853</v>
      </c>
      <c r="D17" s="198" t="s">
        <v>823</v>
      </c>
      <c r="E17" s="189"/>
      <c r="F17" s="189"/>
      <c r="G17" s="189"/>
      <c r="H17" s="189"/>
      <c r="I17" s="189"/>
      <c r="J17" s="189"/>
      <c r="K17" s="189"/>
      <c r="L17" s="189"/>
      <c r="M17" s="189"/>
      <c r="N17" s="4"/>
      <c r="O17" s="4"/>
      <c r="P17" s="4"/>
      <c r="Q17" s="4"/>
      <c r="R17" s="4"/>
      <c r="S17" s="4"/>
      <c r="T17" s="4"/>
      <c r="U17" s="4"/>
      <c r="V17" s="4"/>
      <c r="W17" s="4"/>
      <c r="X17" s="4"/>
    </row>
    <row r="18" spans="1:24" ht="132" customHeight="1" x14ac:dyDescent="0.25">
      <c r="A18" s="199">
        <v>9</v>
      </c>
      <c r="B18" s="200" t="s">
        <v>860</v>
      </c>
      <c r="C18" s="201" t="s">
        <v>862</v>
      </c>
      <c r="D18" s="202" t="s">
        <v>865</v>
      </c>
      <c r="E18" s="189"/>
      <c r="F18" s="189"/>
      <c r="G18" s="189"/>
      <c r="H18" s="189"/>
      <c r="I18" s="189"/>
      <c r="J18" s="189"/>
      <c r="K18" s="189"/>
      <c r="L18" s="189"/>
      <c r="M18" s="189"/>
      <c r="N18" s="4"/>
      <c r="O18" s="4"/>
      <c r="P18" s="4"/>
      <c r="Q18" s="4"/>
      <c r="R18" s="4"/>
      <c r="S18" s="4"/>
      <c r="T18" s="4"/>
      <c r="U18" s="4"/>
      <c r="V18" s="4"/>
      <c r="W18" s="4"/>
      <c r="X18" s="4"/>
    </row>
    <row r="19" spans="1:24" ht="15.75" customHeight="1" x14ac:dyDescent="0.25">
      <c r="A19" s="545" t="s">
        <v>869</v>
      </c>
      <c r="B19" s="473"/>
      <c r="C19" s="544" t="s">
        <v>871</v>
      </c>
      <c r="D19" s="473"/>
      <c r="E19" s="189"/>
      <c r="F19" s="189"/>
      <c r="G19" s="189"/>
      <c r="H19" s="189"/>
      <c r="I19" s="189"/>
      <c r="J19" s="189"/>
      <c r="K19" s="189"/>
      <c r="L19" s="189"/>
      <c r="M19" s="189"/>
      <c r="N19" s="4"/>
      <c r="O19" s="4"/>
      <c r="P19" s="4"/>
      <c r="Q19" s="4"/>
      <c r="R19" s="4"/>
      <c r="S19" s="4"/>
      <c r="T19" s="4"/>
      <c r="U19" s="4"/>
      <c r="V19" s="4"/>
      <c r="W19" s="4"/>
      <c r="X19" s="4"/>
    </row>
    <row r="20" spans="1:24" ht="15.75" customHeight="1" x14ac:dyDescent="0.25">
      <c r="A20" s="474"/>
      <c r="B20" s="465"/>
      <c r="C20" s="474"/>
      <c r="D20" s="465"/>
      <c r="E20" s="189"/>
      <c r="F20" s="189"/>
      <c r="G20" s="189"/>
      <c r="H20" s="189"/>
      <c r="I20" s="189"/>
      <c r="J20" s="189"/>
      <c r="K20" s="189"/>
      <c r="L20" s="189"/>
      <c r="M20" s="189"/>
      <c r="N20" s="4"/>
      <c r="O20" s="4"/>
      <c r="P20" s="4"/>
      <c r="Q20" s="4"/>
      <c r="R20" s="4"/>
      <c r="S20" s="4"/>
      <c r="T20" s="4"/>
      <c r="U20" s="4"/>
      <c r="V20" s="4"/>
      <c r="W20" s="4"/>
      <c r="X20" s="4"/>
    </row>
    <row r="21" spans="1:24" ht="15.75" customHeight="1" x14ac:dyDescent="0.25">
      <c r="A21" s="475"/>
      <c r="B21" s="466"/>
      <c r="C21" s="475"/>
      <c r="D21" s="466"/>
      <c r="E21" s="189"/>
      <c r="F21" s="189"/>
      <c r="G21" s="189"/>
      <c r="H21" s="189"/>
      <c r="I21" s="189"/>
      <c r="J21" s="189"/>
      <c r="K21" s="189"/>
      <c r="L21" s="189"/>
      <c r="M21" s="189"/>
      <c r="N21" s="4"/>
      <c r="O21" s="4"/>
      <c r="P21" s="4"/>
      <c r="Q21" s="4"/>
      <c r="R21" s="4"/>
      <c r="S21" s="4"/>
      <c r="T21" s="4"/>
      <c r="U21" s="4"/>
      <c r="V21" s="4"/>
      <c r="W21" s="4"/>
      <c r="X21" s="4"/>
    </row>
    <row r="22" spans="1:24" ht="15.75" customHeight="1" x14ac:dyDescent="0.25">
      <c r="A22" s="190"/>
      <c r="B22" s="191"/>
      <c r="C22" s="189"/>
      <c r="D22" s="189"/>
      <c r="E22" s="189"/>
      <c r="F22" s="189"/>
      <c r="G22" s="189"/>
      <c r="H22" s="189"/>
      <c r="I22" s="189"/>
      <c r="J22" s="189"/>
      <c r="K22" s="189"/>
      <c r="L22" s="189"/>
      <c r="M22" s="189"/>
      <c r="N22" s="4"/>
      <c r="O22" s="4"/>
      <c r="P22" s="4"/>
      <c r="Q22" s="4"/>
      <c r="R22" s="4"/>
      <c r="S22" s="4"/>
      <c r="T22" s="4"/>
      <c r="U22" s="4"/>
      <c r="V22" s="4"/>
      <c r="W22" s="4"/>
      <c r="X22" s="4"/>
    </row>
    <row r="23" spans="1:24" ht="15.75" customHeight="1" x14ac:dyDescent="0.25">
      <c r="A23" s="4"/>
      <c r="B23" s="6"/>
      <c r="C23" s="4"/>
      <c r="D23" s="4"/>
      <c r="E23" s="4"/>
      <c r="F23" s="4"/>
      <c r="G23" s="4"/>
      <c r="H23" s="4"/>
      <c r="I23" s="4"/>
      <c r="J23" s="4"/>
      <c r="K23" s="4"/>
      <c r="L23" s="4"/>
      <c r="M23" s="4"/>
      <c r="N23" s="4"/>
      <c r="O23" s="4"/>
      <c r="P23" s="4"/>
      <c r="Q23" s="4"/>
      <c r="R23" s="4"/>
      <c r="S23" s="4"/>
      <c r="T23" s="4"/>
      <c r="U23" s="4"/>
      <c r="V23" s="4"/>
      <c r="W23" s="4"/>
      <c r="X23" s="4"/>
    </row>
    <row r="24" spans="1:24" ht="15.75" customHeight="1" x14ac:dyDescent="0.25">
      <c r="A24" s="4"/>
      <c r="B24" s="6"/>
      <c r="C24" s="4"/>
      <c r="D24" s="4"/>
      <c r="E24" s="4"/>
      <c r="F24" s="4"/>
      <c r="G24" s="4"/>
      <c r="H24" s="4"/>
      <c r="I24" s="4"/>
      <c r="J24" s="4"/>
      <c r="K24" s="4"/>
      <c r="L24" s="4"/>
      <c r="M24" s="4"/>
      <c r="N24" s="4"/>
      <c r="O24" s="4"/>
      <c r="P24" s="4"/>
      <c r="Q24" s="4"/>
      <c r="R24" s="4"/>
      <c r="S24" s="4"/>
      <c r="T24" s="4"/>
      <c r="U24" s="4"/>
      <c r="V24" s="4"/>
      <c r="W24" s="4"/>
      <c r="X24" s="4"/>
    </row>
    <row r="25" spans="1:24" ht="15.75" customHeight="1" x14ac:dyDescent="0.25">
      <c r="A25" s="4"/>
      <c r="B25" s="6"/>
      <c r="C25" s="4"/>
      <c r="D25" s="4"/>
      <c r="E25" s="4"/>
      <c r="F25" s="4"/>
      <c r="G25" s="4"/>
      <c r="H25" s="4"/>
      <c r="I25" s="4"/>
      <c r="J25" s="4"/>
      <c r="K25" s="4"/>
      <c r="L25" s="4"/>
      <c r="M25" s="4"/>
      <c r="N25" s="4"/>
      <c r="O25" s="4"/>
      <c r="P25" s="4"/>
      <c r="Q25" s="4"/>
      <c r="R25" s="4"/>
      <c r="S25" s="4"/>
      <c r="T25" s="4"/>
      <c r="U25" s="4"/>
      <c r="V25" s="4"/>
      <c r="W25" s="4"/>
      <c r="X25" s="4"/>
    </row>
    <row r="26" spans="1:24" ht="15.75" customHeight="1" x14ac:dyDescent="0.25">
      <c r="A26" s="4"/>
      <c r="B26" s="6"/>
      <c r="C26" s="4"/>
      <c r="D26" s="4"/>
      <c r="E26" s="4"/>
      <c r="F26" s="4"/>
      <c r="G26" s="4"/>
      <c r="H26" s="4"/>
      <c r="I26" s="4"/>
      <c r="J26" s="4"/>
      <c r="K26" s="4"/>
      <c r="L26" s="4"/>
      <c r="M26" s="4"/>
      <c r="N26" s="4"/>
      <c r="O26" s="4"/>
      <c r="P26" s="4"/>
      <c r="Q26" s="4"/>
      <c r="R26" s="4"/>
      <c r="S26" s="4"/>
      <c r="T26" s="4"/>
      <c r="U26" s="4"/>
      <c r="V26" s="4"/>
      <c r="W26" s="4"/>
      <c r="X26" s="4"/>
    </row>
    <row r="27" spans="1:24" ht="15.75" customHeight="1" x14ac:dyDescent="0.25">
      <c r="A27" s="4"/>
      <c r="B27" s="6"/>
      <c r="C27" s="4"/>
      <c r="D27" s="4"/>
      <c r="E27" s="4"/>
      <c r="F27" s="4"/>
      <c r="G27" s="4"/>
      <c r="H27" s="4"/>
      <c r="I27" s="4"/>
      <c r="J27" s="4"/>
      <c r="K27" s="4"/>
      <c r="L27" s="4"/>
      <c r="M27" s="4"/>
      <c r="N27" s="4"/>
      <c r="O27" s="4"/>
      <c r="P27" s="4"/>
      <c r="Q27" s="4"/>
      <c r="R27" s="4"/>
      <c r="S27" s="4"/>
      <c r="T27" s="4"/>
      <c r="U27" s="4"/>
      <c r="V27" s="4"/>
      <c r="W27" s="4"/>
      <c r="X27" s="4"/>
    </row>
    <row r="28" spans="1:24" ht="15.75" customHeight="1" x14ac:dyDescent="0.25">
      <c r="A28" s="4"/>
      <c r="B28" s="6"/>
      <c r="C28" s="4"/>
      <c r="D28" s="4"/>
      <c r="E28" s="4"/>
      <c r="F28" s="4"/>
      <c r="G28" s="4"/>
      <c r="H28" s="4"/>
      <c r="I28" s="4"/>
      <c r="J28" s="4"/>
      <c r="K28" s="4"/>
      <c r="L28" s="4"/>
      <c r="M28" s="4"/>
      <c r="N28" s="4"/>
      <c r="O28" s="4"/>
      <c r="P28" s="4"/>
      <c r="Q28" s="4"/>
      <c r="R28" s="4"/>
      <c r="S28" s="4"/>
      <c r="T28" s="4"/>
      <c r="U28" s="4"/>
      <c r="V28" s="4"/>
      <c r="W28" s="4"/>
      <c r="X28" s="4"/>
    </row>
    <row r="29" spans="1:24" ht="15.75" customHeight="1" x14ac:dyDescent="0.25">
      <c r="A29" s="4"/>
      <c r="B29" s="6"/>
      <c r="C29" s="4"/>
      <c r="D29" s="4"/>
      <c r="E29" s="4"/>
      <c r="F29" s="4"/>
      <c r="G29" s="4"/>
      <c r="H29" s="4"/>
      <c r="I29" s="4"/>
      <c r="J29" s="4"/>
      <c r="K29" s="4"/>
      <c r="L29" s="4"/>
      <c r="M29" s="4"/>
      <c r="N29" s="4"/>
      <c r="O29" s="4"/>
      <c r="P29" s="4"/>
      <c r="Q29" s="4"/>
      <c r="R29" s="4"/>
      <c r="S29" s="4"/>
      <c r="T29" s="4"/>
      <c r="U29" s="4"/>
      <c r="V29" s="4"/>
      <c r="W29" s="4"/>
      <c r="X29" s="4"/>
    </row>
    <row r="30" spans="1:24" ht="15.75" customHeight="1" x14ac:dyDescent="0.25">
      <c r="A30" s="4"/>
      <c r="B30" s="6"/>
      <c r="C30" s="4"/>
      <c r="D30" s="4"/>
      <c r="E30" s="4"/>
      <c r="F30" s="4"/>
      <c r="G30" s="4"/>
      <c r="H30" s="4"/>
      <c r="I30" s="4"/>
      <c r="J30" s="4"/>
      <c r="K30" s="4"/>
      <c r="L30" s="4"/>
      <c r="M30" s="4"/>
      <c r="N30" s="4"/>
      <c r="O30" s="4"/>
      <c r="P30" s="4"/>
      <c r="Q30" s="4"/>
      <c r="R30" s="4"/>
      <c r="S30" s="4"/>
      <c r="T30" s="4"/>
      <c r="U30" s="4"/>
      <c r="V30" s="4"/>
      <c r="W30" s="4"/>
      <c r="X30" s="4"/>
    </row>
    <row r="31" spans="1:24" ht="15.75" customHeight="1" x14ac:dyDescent="0.25">
      <c r="A31" s="4"/>
      <c r="B31" s="6"/>
      <c r="C31" s="4"/>
      <c r="D31" s="4"/>
      <c r="E31" s="4"/>
      <c r="F31" s="4"/>
      <c r="G31" s="4"/>
      <c r="H31" s="4"/>
      <c r="I31" s="4"/>
      <c r="J31" s="4"/>
      <c r="K31" s="4"/>
      <c r="L31" s="4"/>
      <c r="M31" s="4"/>
      <c r="N31" s="4"/>
      <c r="O31" s="4"/>
      <c r="P31" s="4"/>
      <c r="Q31" s="4"/>
      <c r="R31" s="4"/>
      <c r="S31" s="4"/>
      <c r="T31" s="4"/>
      <c r="U31" s="4"/>
      <c r="V31" s="4"/>
      <c r="W31" s="4"/>
      <c r="X31" s="4"/>
    </row>
    <row r="32" spans="1:24" ht="15.75" customHeight="1" x14ac:dyDescent="0.25">
      <c r="A32" s="4"/>
      <c r="B32" s="6"/>
      <c r="C32" s="4"/>
      <c r="D32" s="4"/>
      <c r="E32" s="4"/>
      <c r="F32" s="4"/>
      <c r="G32" s="4"/>
      <c r="H32" s="4"/>
      <c r="I32" s="4"/>
      <c r="J32" s="4"/>
      <c r="K32" s="4"/>
      <c r="L32" s="4"/>
      <c r="M32" s="4"/>
      <c r="N32" s="4"/>
      <c r="O32" s="4"/>
      <c r="P32" s="4"/>
      <c r="Q32" s="4"/>
      <c r="R32" s="4"/>
      <c r="S32" s="4"/>
      <c r="T32" s="4"/>
      <c r="U32" s="4"/>
      <c r="V32" s="4"/>
      <c r="W32" s="4"/>
      <c r="X32" s="4"/>
    </row>
    <row r="33" spans="1:24" ht="15.75" customHeight="1" x14ac:dyDescent="0.25">
      <c r="A33" s="4"/>
      <c r="B33" s="6"/>
      <c r="C33" s="4"/>
      <c r="D33" s="4"/>
      <c r="E33" s="4"/>
      <c r="F33" s="4"/>
      <c r="G33" s="4"/>
      <c r="H33" s="4"/>
      <c r="I33" s="4"/>
      <c r="J33" s="4"/>
      <c r="K33" s="4"/>
      <c r="L33" s="4"/>
      <c r="M33" s="4"/>
      <c r="N33" s="4"/>
      <c r="O33" s="4"/>
      <c r="P33" s="4"/>
      <c r="Q33" s="4"/>
      <c r="R33" s="4"/>
      <c r="S33" s="4"/>
      <c r="T33" s="4"/>
      <c r="U33" s="4"/>
      <c r="V33" s="4"/>
      <c r="W33" s="4"/>
      <c r="X33" s="4"/>
    </row>
    <row r="34" spans="1:24" ht="15.75" customHeight="1" x14ac:dyDescent="0.25">
      <c r="A34" s="4"/>
      <c r="B34" s="6"/>
      <c r="C34" s="4"/>
      <c r="D34" s="4"/>
      <c r="E34" s="4"/>
      <c r="F34" s="4"/>
      <c r="G34" s="4"/>
      <c r="H34" s="4"/>
      <c r="I34" s="4"/>
      <c r="J34" s="4"/>
      <c r="K34" s="4"/>
      <c r="L34" s="4"/>
      <c r="M34" s="4"/>
      <c r="N34" s="4"/>
      <c r="O34" s="4"/>
      <c r="P34" s="4"/>
      <c r="Q34" s="4"/>
      <c r="R34" s="4"/>
      <c r="S34" s="4"/>
      <c r="T34" s="4"/>
      <c r="U34" s="4"/>
      <c r="V34" s="4"/>
      <c r="W34" s="4"/>
      <c r="X34" s="4"/>
    </row>
    <row r="35" spans="1:24" ht="15.75" customHeight="1" x14ac:dyDescent="0.25">
      <c r="A35" s="4"/>
      <c r="B35" s="6"/>
      <c r="C35" s="4"/>
      <c r="D35" s="4"/>
      <c r="E35" s="4"/>
      <c r="F35" s="4"/>
      <c r="G35" s="4"/>
      <c r="H35" s="4"/>
      <c r="I35" s="4"/>
      <c r="J35" s="4"/>
      <c r="K35" s="4"/>
      <c r="L35" s="4"/>
      <c r="M35" s="4"/>
      <c r="N35" s="4"/>
      <c r="O35" s="4"/>
      <c r="P35" s="4"/>
      <c r="Q35" s="4"/>
      <c r="R35" s="4"/>
      <c r="S35" s="4"/>
      <c r="T35" s="4"/>
      <c r="U35" s="4"/>
      <c r="V35" s="4"/>
      <c r="W35" s="4"/>
      <c r="X35" s="4"/>
    </row>
    <row r="36" spans="1:24" ht="15.75" customHeight="1" x14ac:dyDescent="0.25">
      <c r="A36" s="4"/>
      <c r="B36" s="6"/>
      <c r="C36" s="4"/>
      <c r="D36" s="4"/>
      <c r="E36" s="4"/>
      <c r="F36" s="4"/>
      <c r="G36" s="4"/>
      <c r="H36" s="4"/>
      <c r="I36" s="4"/>
      <c r="J36" s="4"/>
      <c r="K36" s="4"/>
      <c r="L36" s="4"/>
      <c r="M36" s="4"/>
      <c r="N36" s="4"/>
      <c r="O36" s="4"/>
      <c r="P36" s="4"/>
      <c r="Q36" s="4"/>
      <c r="R36" s="4"/>
      <c r="S36" s="4"/>
      <c r="T36" s="4"/>
      <c r="U36" s="4"/>
      <c r="V36" s="4"/>
      <c r="W36" s="4"/>
      <c r="X36" s="4"/>
    </row>
    <row r="37" spans="1:24" ht="15.75" customHeight="1" x14ac:dyDescent="0.25">
      <c r="A37" s="4"/>
      <c r="B37" s="6"/>
      <c r="C37" s="4"/>
      <c r="D37" s="4"/>
      <c r="E37" s="4"/>
      <c r="F37" s="4"/>
      <c r="G37" s="4"/>
      <c r="H37" s="4"/>
      <c r="I37" s="4"/>
      <c r="J37" s="4"/>
      <c r="K37" s="4"/>
      <c r="L37" s="4"/>
      <c r="M37" s="4"/>
      <c r="N37" s="4"/>
      <c r="O37" s="4"/>
      <c r="P37" s="4"/>
      <c r="Q37" s="4"/>
      <c r="R37" s="4"/>
      <c r="S37" s="4"/>
      <c r="T37" s="4"/>
      <c r="U37" s="4"/>
      <c r="V37" s="4"/>
      <c r="W37" s="4"/>
      <c r="X37" s="4"/>
    </row>
    <row r="38" spans="1:24" ht="15.75" customHeight="1" x14ac:dyDescent="0.25">
      <c r="A38" s="4"/>
      <c r="B38" s="6"/>
      <c r="C38" s="4"/>
      <c r="D38" s="4"/>
      <c r="E38" s="4"/>
      <c r="F38" s="4"/>
      <c r="G38" s="4"/>
      <c r="H38" s="4"/>
      <c r="I38" s="4"/>
      <c r="J38" s="4"/>
      <c r="K38" s="4"/>
      <c r="L38" s="4"/>
      <c r="M38" s="4"/>
      <c r="N38" s="4"/>
      <c r="O38" s="4"/>
      <c r="P38" s="4"/>
      <c r="Q38" s="4"/>
      <c r="R38" s="4"/>
      <c r="S38" s="4"/>
      <c r="T38" s="4"/>
      <c r="U38" s="4"/>
      <c r="V38" s="4"/>
      <c r="W38" s="4"/>
      <c r="X38" s="4"/>
    </row>
    <row r="39" spans="1:24" ht="15.75" customHeight="1" x14ac:dyDescent="0.25">
      <c r="A39" s="4"/>
      <c r="B39" s="6"/>
      <c r="C39" s="4"/>
      <c r="D39" s="4"/>
      <c r="E39" s="4"/>
      <c r="F39" s="4"/>
      <c r="G39" s="4"/>
      <c r="H39" s="4"/>
      <c r="I39" s="4"/>
      <c r="J39" s="4"/>
      <c r="K39" s="4"/>
      <c r="L39" s="4"/>
      <c r="M39" s="4"/>
      <c r="N39" s="4"/>
      <c r="O39" s="4"/>
      <c r="P39" s="4"/>
      <c r="Q39" s="4"/>
      <c r="R39" s="4"/>
      <c r="S39" s="4"/>
      <c r="T39" s="4"/>
      <c r="U39" s="4"/>
      <c r="V39" s="4"/>
      <c r="W39" s="4"/>
      <c r="X39" s="4"/>
    </row>
    <row r="40" spans="1:24" ht="15.75" customHeight="1" x14ac:dyDescent="0.25">
      <c r="A40" s="4"/>
      <c r="B40" s="6"/>
      <c r="C40" s="4"/>
      <c r="D40" s="4"/>
      <c r="E40" s="4"/>
      <c r="F40" s="4"/>
      <c r="G40" s="4"/>
      <c r="H40" s="4"/>
      <c r="I40" s="4"/>
      <c r="J40" s="4"/>
      <c r="K40" s="4"/>
      <c r="L40" s="4"/>
      <c r="M40" s="4"/>
      <c r="N40" s="4"/>
      <c r="O40" s="4"/>
      <c r="P40" s="4"/>
      <c r="Q40" s="4"/>
      <c r="R40" s="4"/>
      <c r="S40" s="4"/>
      <c r="T40" s="4"/>
      <c r="U40" s="4"/>
      <c r="V40" s="4"/>
      <c r="W40" s="4"/>
      <c r="X40" s="4"/>
    </row>
    <row r="41" spans="1:24" ht="15.75" customHeight="1" x14ac:dyDescent="0.25">
      <c r="A41" s="4"/>
      <c r="B41" s="6"/>
      <c r="C41" s="4"/>
      <c r="D41" s="4"/>
      <c r="E41" s="4"/>
      <c r="F41" s="4"/>
      <c r="G41" s="4"/>
      <c r="H41" s="4"/>
      <c r="I41" s="4"/>
      <c r="J41" s="4"/>
      <c r="K41" s="4"/>
      <c r="L41" s="4"/>
      <c r="M41" s="4"/>
      <c r="N41" s="4"/>
      <c r="O41" s="4"/>
      <c r="P41" s="4"/>
      <c r="Q41" s="4"/>
      <c r="R41" s="4"/>
      <c r="S41" s="4"/>
      <c r="T41" s="4"/>
      <c r="U41" s="4"/>
      <c r="V41" s="4"/>
      <c r="W41" s="4"/>
      <c r="X41" s="4"/>
    </row>
    <row r="42" spans="1:24" ht="15.75" customHeight="1" x14ac:dyDescent="0.25">
      <c r="A42" s="4"/>
      <c r="B42" s="6"/>
      <c r="C42" s="4"/>
      <c r="D42" s="4"/>
      <c r="E42" s="4"/>
      <c r="F42" s="4"/>
      <c r="G42" s="4"/>
      <c r="H42" s="4"/>
      <c r="I42" s="4"/>
      <c r="J42" s="4"/>
      <c r="K42" s="4"/>
      <c r="L42" s="4"/>
      <c r="M42" s="4"/>
      <c r="N42" s="4"/>
      <c r="O42" s="4"/>
      <c r="P42" s="4"/>
      <c r="Q42" s="4"/>
      <c r="R42" s="4"/>
      <c r="S42" s="4"/>
      <c r="T42" s="4"/>
      <c r="U42" s="4"/>
      <c r="V42" s="4"/>
      <c r="W42" s="4"/>
      <c r="X42" s="4"/>
    </row>
    <row r="43" spans="1:24" ht="15.75" customHeight="1" x14ac:dyDescent="0.25">
      <c r="A43" s="4"/>
      <c r="B43" s="6"/>
      <c r="C43" s="4"/>
      <c r="D43" s="4"/>
      <c r="E43" s="4"/>
      <c r="F43" s="4"/>
      <c r="G43" s="4"/>
      <c r="H43" s="4"/>
      <c r="I43" s="4"/>
      <c r="J43" s="4"/>
      <c r="K43" s="4"/>
      <c r="L43" s="4"/>
      <c r="M43" s="4"/>
      <c r="N43" s="4"/>
      <c r="O43" s="4"/>
      <c r="P43" s="4"/>
      <c r="Q43" s="4"/>
      <c r="R43" s="4"/>
      <c r="S43" s="4"/>
      <c r="T43" s="4"/>
      <c r="U43" s="4"/>
      <c r="V43" s="4"/>
      <c r="W43" s="4"/>
      <c r="X43" s="4"/>
    </row>
    <row r="44" spans="1:24" ht="15.75" customHeight="1" x14ac:dyDescent="0.25">
      <c r="A44" s="4"/>
      <c r="B44" s="6"/>
      <c r="C44" s="4"/>
      <c r="D44" s="4"/>
      <c r="E44" s="4"/>
      <c r="F44" s="4"/>
      <c r="G44" s="4"/>
      <c r="H44" s="4"/>
      <c r="I44" s="4"/>
      <c r="J44" s="4"/>
      <c r="K44" s="4"/>
      <c r="L44" s="4"/>
      <c r="M44" s="4"/>
      <c r="N44" s="4"/>
      <c r="O44" s="4"/>
      <c r="P44" s="4"/>
      <c r="Q44" s="4"/>
      <c r="R44" s="4"/>
      <c r="S44" s="4"/>
      <c r="T44" s="4"/>
      <c r="U44" s="4"/>
      <c r="V44" s="4"/>
      <c r="W44" s="4"/>
      <c r="X44" s="4"/>
    </row>
    <row r="45" spans="1:24" ht="15.75" customHeight="1" x14ac:dyDescent="0.25">
      <c r="A45" s="4"/>
      <c r="B45" s="6"/>
      <c r="C45" s="4"/>
      <c r="D45" s="4"/>
      <c r="E45" s="4"/>
      <c r="F45" s="4"/>
      <c r="G45" s="4"/>
      <c r="H45" s="4"/>
      <c r="I45" s="4"/>
      <c r="J45" s="4"/>
      <c r="K45" s="4"/>
      <c r="L45" s="4"/>
      <c r="M45" s="4"/>
      <c r="N45" s="4"/>
      <c r="O45" s="4"/>
      <c r="P45" s="4"/>
      <c r="Q45" s="4"/>
      <c r="R45" s="4"/>
      <c r="S45" s="4"/>
      <c r="T45" s="4"/>
      <c r="U45" s="4"/>
      <c r="V45" s="4"/>
      <c r="W45" s="4"/>
      <c r="X45" s="4"/>
    </row>
    <row r="46" spans="1:24" ht="15.75" customHeight="1" x14ac:dyDescent="0.25">
      <c r="A46" s="4"/>
      <c r="B46" s="6"/>
      <c r="C46" s="4"/>
      <c r="D46" s="4"/>
      <c r="E46" s="4"/>
      <c r="F46" s="4"/>
      <c r="G46" s="4"/>
      <c r="H46" s="4"/>
      <c r="I46" s="4"/>
      <c r="J46" s="4"/>
      <c r="K46" s="4"/>
      <c r="L46" s="4"/>
      <c r="M46" s="4"/>
      <c r="N46" s="4"/>
      <c r="O46" s="4"/>
      <c r="P46" s="4"/>
      <c r="Q46" s="4"/>
      <c r="R46" s="4"/>
      <c r="S46" s="4"/>
      <c r="T46" s="4"/>
      <c r="U46" s="4"/>
      <c r="V46" s="4"/>
      <c r="W46" s="4"/>
      <c r="X46" s="4"/>
    </row>
    <row r="47" spans="1:24" ht="15.75" customHeight="1" x14ac:dyDescent="0.25">
      <c r="A47" s="4"/>
      <c r="B47" s="6"/>
      <c r="C47" s="4"/>
      <c r="D47" s="4"/>
      <c r="E47" s="4"/>
      <c r="F47" s="4"/>
      <c r="G47" s="4"/>
      <c r="H47" s="4"/>
      <c r="I47" s="4"/>
      <c r="J47" s="4"/>
      <c r="K47" s="4"/>
      <c r="L47" s="4"/>
      <c r="M47" s="4"/>
      <c r="N47" s="4"/>
      <c r="O47" s="4"/>
      <c r="P47" s="4"/>
      <c r="Q47" s="4"/>
      <c r="R47" s="4"/>
      <c r="S47" s="4"/>
      <c r="T47" s="4"/>
      <c r="U47" s="4"/>
      <c r="V47" s="4"/>
      <c r="W47" s="4"/>
      <c r="X47" s="4"/>
    </row>
    <row r="48" spans="1:24" ht="15.75" customHeight="1" x14ac:dyDescent="0.25">
      <c r="A48" s="4"/>
      <c r="B48" s="6"/>
      <c r="C48" s="4"/>
      <c r="D48" s="4"/>
      <c r="E48" s="4"/>
      <c r="F48" s="4"/>
      <c r="G48" s="4"/>
      <c r="H48" s="4"/>
      <c r="I48" s="4"/>
      <c r="J48" s="4"/>
      <c r="K48" s="4"/>
      <c r="L48" s="4"/>
      <c r="M48" s="4"/>
      <c r="N48" s="4"/>
      <c r="O48" s="4"/>
      <c r="P48" s="4"/>
      <c r="Q48" s="4"/>
      <c r="R48" s="4"/>
      <c r="S48" s="4"/>
      <c r="T48" s="4"/>
      <c r="U48" s="4"/>
      <c r="V48" s="4"/>
      <c r="W48" s="4"/>
      <c r="X48" s="4"/>
    </row>
    <row r="49" spans="1:24" ht="15.75" customHeight="1" x14ac:dyDescent="0.25">
      <c r="A49" s="4"/>
      <c r="B49" s="6"/>
      <c r="C49" s="4"/>
      <c r="D49" s="4"/>
      <c r="E49" s="4"/>
      <c r="F49" s="4"/>
      <c r="G49" s="4"/>
      <c r="H49" s="4"/>
      <c r="I49" s="4"/>
      <c r="J49" s="4"/>
      <c r="K49" s="4"/>
      <c r="L49" s="4"/>
      <c r="M49" s="4"/>
      <c r="N49" s="4"/>
      <c r="O49" s="4"/>
      <c r="P49" s="4"/>
      <c r="Q49" s="4"/>
      <c r="R49" s="4"/>
      <c r="S49" s="4"/>
      <c r="T49" s="4"/>
      <c r="U49" s="4"/>
      <c r="V49" s="4"/>
      <c r="W49" s="4"/>
      <c r="X49" s="4"/>
    </row>
    <row r="50" spans="1:24" ht="15.75" customHeight="1" x14ac:dyDescent="0.25">
      <c r="A50" s="4"/>
      <c r="B50" s="6"/>
      <c r="C50" s="4"/>
      <c r="D50" s="4"/>
      <c r="E50" s="4"/>
      <c r="F50" s="4"/>
      <c r="G50" s="4"/>
      <c r="H50" s="4"/>
      <c r="I50" s="4"/>
      <c r="J50" s="4"/>
      <c r="K50" s="4"/>
      <c r="L50" s="4"/>
      <c r="M50" s="4"/>
      <c r="N50" s="4"/>
      <c r="O50" s="4"/>
      <c r="P50" s="4"/>
      <c r="Q50" s="4"/>
      <c r="R50" s="4"/>
      <c r="S50" s="4"/>
      <c r="T50" s="4"/>
      <c r="U50" s="4"/>
      <c r="V50" s="4"/>
      <c r="W50" s="4"/>
      <c r="X50" s="4"/>
    </row>
    <row r="51" spans="1:24" ht="15.75" customHeight="1" x14ac:dyDescent="0.25">
      <c r="A51" s="4"/>
      <c r="B51" s="6"/>
      <c r="C51" s="4"/>
      <c r="D51" s="4"/>
      <c r="E51" s="4"/>
      <c r="F51" s="4"/>
      <c r="G51" s="4"/>
      <c r="H51" s="4"/>
      <c r="I51" s="4"/>
      <c r="J51" s="4"/>
      <c r="K51" s="4"/>
      <c r="L51" s="4"/>
      <c r="M51" s="4"/>
      <c r="N51" s="4"/>
      <c r="O51" s="4"/>
      <c r="P51" s="4"/>
      <c r="Q51" s="4"/>
      <c r="R51" s="4"/>
      <c r="S51" s="4"/>
      <c r="T51" s="4"/>
      <c r="U51" s="4"/>
      <c r="V51" s="4"/>
      <c r="W51" s="4"/>
      <c r="X51" s="4"/>
    </row>
    <row r="52" spans="1:24" ht="15.75" customHeight="1" x14ac:dyDescent="0.25">
      <c r="A52" s="4"/>
      <c r="B52" s="6"/>
      <c r="C52" s="4"/>
      <c r="D52" s="4"/>
      <c r="E52" s="4"/>
      <c r="F52" s="4"/>
      <c r="G52" s="4"/>
      <c r="H52" s="4"/>
      <c r="I52" s="4"/>
      <c r="J52" s="4"/>
      <c r="K52" s="4"/>
      <c r="L52" s="4"/>
      <c r="M52" s="4"/>
      <c r="N52" s="4"/>
      <c r="O52" s="4"/>
      <c r="P52" s="4"/>
      <c r="Q52" s="4"/>
      <c r="R52" s="4"/>
      <c r="S52" s="4"/>
      <c r="T52" s="4"/>
      <c r="U52" s="4"/>
      <c r="V52" s="4"/>
      <c r="W52" s="4"/>
      <c r="X52" s="4"/>
    </row>
    <row r="53" spans="1:24" ht="15.75" customHeight="1" x14ac:dyDescent="0.25">
      <c r="A53" s="4"/>
      <c r="B53" s="6"/>
      <c r="C53" s="4"/>
      <c r="D53" s="4"/>
      <c r="E53" s="4"/>
      <c r="F53" s="4"/>
      <c r="G53" s="4"/>
      <c r="H53" s="4"/>
      <c r="I53" s="4"/>
      <c r="J53" s="4"/>
      <c r="K53" s="4"/>
      <c r="L53" s="4"/>
      <c r="M53" s="4"/>
      <c r="N53" s="4"/>
      <c r="O53" s="4"/>
      <c r="P53" s="4"/>
      <c r="Q53" s="4"/>
      <c r="R53" s="4"/>
      <c r="S53" s="4"/>
      <c r="T53" s="4"/>
      <c r="U53" s="4"/>
      <c r="V53" s="4"/>
      <c r="W53" s="4"/>
      <c r="X53" s="4"/>
    </row>
    <row r="54" spans="1:24" ht="15.75" customHeight="1" x14ac:dyDescent="0.25">
      <c r="A54" s="4"/>
      <c r="B54" s="6"/>
      <c r="C54" s="4"/>
      <c r="D54" s="4"/>
      <c r="E54" s="4"/>
      <c r="F54" s="4"/>
      <c r="G54" s="4"/>
      <c r="H54" s="4"/>
      <c r="I54" s="4"/>
      <c r="J54" s="4"/>
      <c r="K54" s="4"/>
      <c r="L54" s="4"/>
      <c r="M54" s="4"/>
      <c r="N54" s="4"/>
      <c r="O54" s="4"/>
      <c r="P54" s="4"/>
      <c r="Q54" s="4"/>
      <c r="R54" s="4"/>
      <c r="S54" s="4"/>
      <c r="T54" s="4"/>
      <c r="U54" s="4"/>
      <c r="V54" s="4"/>
      <c r="W54" s="4"/>
      <c r="X54" s="4"/>
    </row>
    <row r="55" spans="1:24" ht="15.75" customHeight="1" x14ac:dyDescent="0.25">
      <c r="A55" s="4"/>
      <c r="B55" s="6"/>
      <c r="C55" s="4"/>
      <c r="D55" s="4"/>
      <c r="E55" s="4"/>
      <c r="F55" s="4"/>
      <c r="G55" s="4"/>
      <c r="H55" s="4"/>
      <c r="I55" s="4"/>
      <c r="J55" s="4"/>
      <c r="K55" s="4"/>
      <c r="L55" s="4"/>
      <c r="M55" s="4"/>
      <c r="N55" s="4"/>
      <c r="O55" s="4"/>
      <c r="P55" s="4"/>
      <c r="Q55" s="4"/>
      <c r="R55" s="4"/>
      <c r="S55" s="4"/>
      <c r="T55" s="4"/>
      <c r="U55" s="4"/>
      <c r="V55" s="4"/>
      <c r="W55" s="4"/>
      <c r="X55" s="4"/>
    </row>
    <row r="56" spans="1:24" ht="15.75" customHeight="1" x14ac:dyDescent="0.25">
      <c r="A56" s="4"/>
      <c r="B56" s="6"/>
      <c r="C56" s="4"/>
      <c r="D56" s="4"/>
      <c r="E56" s="4"/>
      <c r="F56" s="4"/>
      <c r="G56" s="4"/>
      <c r="H56" s="4"/>
      <c r="I56" s="4"/>
      <c r="J56" s="4"/>
      <c r="K56" s="4"/>
      <c r="L56" s="4"/>
      <c r="M56" s="4"/>
      <c r="N56" s="4"/>
      <c r="O56" s="4"/>
      <c r="P56" s="4"/>
      <c r="Q56" s="4"/>
      <c r="R56" s="4"/>
      <c r="S56" s="4"/>
      <c r="T56" s="4"/>
      <c r="U56" s="4"/>
      <c r="V56" s="4"/>
      <c r="W56" s="4"/>
      <c r="X56" s="4"/>
    </row>
    <row r="57" spans="1:24" ht="15.75" customHeight="1" x14ac:dyDescent="0.25">
      <c r="A57" s="4"/>
      <c r="B57" s="6"/>
      <c r="C57" s="4"/>
      <c r="D57" s="4"/>
      <c r="E57" s="4"/>
      <c r="F57" s="4"/>
      <c r="G57" s="4"/>
      <c r="H57" s="4"/>
      <c r="I57" s="4"/>
      <c r="J57" s="4"/>
      <c r="K57" s="4"/>
      <c r="L57" s="4"/>
      <c r="M57" s="4"/>
      <c r="N57" s="4"/>
      <c r="O57" s="4"/>
      <c r="P57" s="4"/>
      <c r="Q57" s="4"/>
      <c r="R57" s="4"/>
      <c r="S57" s="4"/>
      <c r="T57" s="4"/>
      <c r="U57" s="4"/>
      <c r="V57" s="4"/>
      <c r="W57" s="4"/>
      <c r="X57" s="4"/>
    </row>
    <row r="58" spans="1:24" ht="15.75" customHeight="1" x14ac:dyDescent="0.25">
      <c r="A58" s="4"/>
      <c r="B58" s="6"/>
      <c r="C58" s="4"/>
      <c r="D58" s="4"/>
      <c r="E58" s="4"/>
      <c r="F58" s="4"/>
      <c r="G58" s="4"/>
      <c r="H58" s="4"/>
      <c r="I58" s="4"/>
      <c r="J58" s="4"/>
      <c r="K58" s="4"/>
      <c r="L58" s="4"/>
      <c r="M58" s="4"/>
      <c r="N58" s="4"/>
      <c r="O58" s="4"/>
      <c r="P58" s="4"/>
      <c r="Q58" s="4"/>
      <c r="R58" s="4"/>
      <c r="S58" s="4"/>
      <c r="T58" s="4"/>
      <c r="U58" s="4"/>
      <c r="V58" s="4"/>
      <c r="W58" s="4"/>
      <c r="X58" s="4"/>
    </row>
    <row r="59" spans="1:24" ht="15.75" customHeight="1" x14ac:dyDescent="0.25">
      <c r="A59" s="4"/>
      <c r="B59" s="6"/>
      <c r="C59" s="4"/>
      <c r="D59" s="4"/>
      <c r="E59" s="4"/>
      <c r="F59" s="4"/>
      <c r="G59" s="4"/>
      <c r="H59" s="4"/>
      <c r="I59" s="4"/>
      <c r="J59" s="4"/>
      <c r="K59" s="4"/>
      <c r="L59" s="4"/>
      <c r="M59" s="4"/>
      <c r="N59" s="4"/>
      <c r="O59" s="4"/>
      <c r="P59" s="4"/>
      <c r="Q59" s="4"/>
      <c r="R59" s="4"/>
      <c r="S59" s="4"/>
      <c r="T59" s="4"/>
      <c r="U59" s="4"/>
      <c r="V59" s="4"/>
      <c r="W59" s="4"/>
      <c r="X59" s="4"/>
    </row>
    <row r="60" spans="1:24" ht="15.75" customHeight="1" x14ac:dyDescent="0.25">
      <c r="A60" s="4"/>
      <c r="B60" s="6"/>
      <c r="C60" s="4"/>
      <c r="D60" s="4"/>
      <c r="E60" s="4"/>
      <c r="F60" s="4"/>
      <c r="G60" s="4"/>
      <c r="H60" s="4"/>
      <c r="I60" s="4"/>
      <c r="J60" s="4"/>
      <c r="K60" s="4"/>
      <c r="L60" s="4"/>
      <c r="M60" s="4"/>
      <c r="N60" s="4"/>
      <c r="O60" s="4"/>
      <c r="P60" s="4"/>
      <c r="Q60" s="4"/>
      <c r="R60" s="4"/>
      <c r="S60" s="4"/>
      <c r="T60" s="4"/>
      <c r="U60" s="4"/>
      <c r="V60" s="4"/>
      <c r="W60" s="4"/>
      <c r="X60" s="4"/>
    </row>
    <row r="61" spans="1:24" ht="15.75" customHeight="1" x14ac:dyDescent="0.25">
      <c r="A61" s="4"/>
      <c r="B61" s="6"/>
      <c r="C61" s="4"/>
      <c r="D61" s="4"/>
      <c r="E61" s="4"/>
      <c r="F61" s="4"/>
      <c r="G61" s="4"/>
      <c r="H61" s="4"/>
      <c r="I61" s="4"/>
      <c r="J61" s="4"/>
      <c r="K61" s="4"/>
      <c r="L61" s="4"/>
      <c r="M61" s="4"/>
      <c r="N61" s="4"/>
      <c r="O61" s="4"/>
      <c r="P61" s="4"/>
      <c r="Q61" s="4"/>
      <c r="R61" s="4"/>
      <c r="S61" s="4"/>
      <c r="T61" s="4"/>
      <c r="U61" s="4"/>
      <c r="V61" s="4"/>
      <c r="W61" s="4"/>
      <c r="X61" s="4"/>
    </row>
    <row r="62" spans="1:24" ht="15.75" customHeight="1" x14ac:dyDescent="0.25">
      <c r="A62" s="4"/>
      <c r="B62" s="6"/>
      <c r="C62" s="4"/>
      <c r="D62" s="4"/>
      <c r="E62" s="4"/>
      <c r="F62" s="4"/>
      <c r="G62" s="4"/>
      <c r="H62" s="4"/>
      <c r="I62" s="4"/>
      <c r="J62" s="4"/>
      <c r="K62" s="4"/>
      <c r="L62" s="4"/>
      <c r="M62" s="4"/>
      <c r="N62" s="4"/>
      <c r="O62" s="4"/>
      <c r="P62" s="4"/>
      <c r="Q62" s="4"/>
      <c r="R62" s="4"/>
      <c r="S62" s="4"/>
      <c r="T62" s="4"/>
      <c r="U62" s="4"/>
      <c r="V62" s="4"/>
      <c r="W62" s="4"/>
      <c r="X62" s="4"/>
    </row>
    <row r="63" spans="1:24" ht="15.75" customHeight="1" x14ac:dyDescent="0.25">
      <c r="A63" s="4"/>
      <c r="B63" s="6"/>
      <c r="C63" s="4"/>
      <c r="D63" s="4"/>
      <c r="E63" s="4"/>
      <c r="F63" s="4"/>
      <c r="G63" s="4"/>
      <c r="H63" s="4"/>
      <c r="I63" s="4"/>
      <c r="J63" s="4"/>
      <c r="K63" s="4"/>
      <c r="L63" s="4"/>
      <c r="M63" s="4"/>
      <c r="N63" s="4"/>
      <c r="O63" s="4"/>
      <c r="P63" s="4"/>
      <c r="Q63" s="4"/>
      <c r="R63" s="4"/>
      <c r="S63" s="4"/>
      <c r="T63" s="4"/>
      <c r="U63" s="4"/>
      <c r="V63" s="4"/>
      <c r="W63" s="4"/>
      <c r="X63" s="4"/>
    </row>
    <row r="64" spans="1:24" ht="15.75" customHeight="1" x14ac:dyDescent="0.25">
      <c r="A64" s="4"/>
      <c r="B64" s="6"/>
      <c r="C64" s="4"/>
      <c r="D64" s="4"/>
      <c r="E64" s="4"/>
      <c r="F64" s="4"/>
      <c r="G64" s="4"/>
      <c r="H64" s="4"/>
      <c r="I64" s="4"/>
      <c r="J64" s="4"/>
      <c r="K64" s="4"/>
      <c r="L64" s="4"/>
      <c r="M64" s="4"/>
      <c r="N64" s="4"/>
      <c r="O64" s="4"/>
      <c r="P64" s="4"/>
      <c r="Q64" s="4"/>
      <c r="R64" s="4"/>
      <c r="S64" s="4"/>
      <c r="T64" s="4"/>
      <c r="U64" s="4"/>
      <c r="V64" s="4"/>
      <c r="W64" s="4"/>
      <c r="X64" s="4"/>
    </row>
    <row r="65" spans="1:24" ht="15.75" customHeight="1" x14ac:dyDescent="0.25">
      <c r="A65" s="4"/>
      <c r="B65" s="6"/>
      <c r="C65" s="4"/>
      <c r="D65" s="4"/>
      <c r="E65" s="4"/>
      <c r="F65" s="4"/>
      <c r="G65" s="4"/>
      <c r="H65" s="4"/>
      <c r="I65" s="4"/>
      <c r="J65" s="4"/>
      <c r="K65" s="4"/>
      <c r="L65" s="4"/>
      <c r="M65" s="4"/>
      <c r="N65" s="4"/>
      <c r="O65" s="4"/>
      <c r="P65" s="4"/>
      <c r="Q65" s="4"/>
      <c r="R65" s="4"/>
      <c r="S65" s="4"/>
      <c r="T65" s="4"/>
      <c r="U65" s="4"/>
      <c r="V65" s="4"/>
      <c r="W65" s="4"/>
      <c r="X65" s="4"/>
    </row>
    <row r="66" spans="1:24" ht="15.75" customHeight="1" x14ac:dyDescent="0.25">
      <c r="A66" s="4"/>
      <c r="B66" s="6"/>
      <c r="C66" s="4"/>
      <c r="D66" s="4"/>
      <c r="E66" s="4"/>
      <c r="F66" s="4"/>
      <c r="G66" s="4"/>
      <c r="H66" s="4"/>
      <c r="I66" s="4"/>
      <c r="J66" s="4"/>
      <c r="K66" s="4"/>
      <c r="L66" s="4"/>
      <c r="M66" s="4"/>
      <c r="N66" s="4"/>
      <c r="O66" s="4"/>
      <c r="P66" s="4"/>
      <c r="Q66" s="4"/>
      <c r="R66" s="4"/>
      <c r="S66" s="4"/>
      <c r="T66" s="4"/>
      <c r="U66" s="4"/>
      <c r="V66" s="4"/>
      <c r="W66" s="4"/>
      <c r="X66" s="4"/>
    </row>
    <row r="67" spans="1:24" ht="15.75" customHeight="1" x14ac:dyDescent="0.25">
      <c r="A67" s="4"/>
      <c r="B67" s="6"/>
      <c r="C67" s="4"/>
      <c r="D67" s="4"/>
      <c r="E67" s="4"/>
      <c r="F67" s="4"/>
      <c r="G67" s="4"/>
      <c r="H67" s="4"/>
      <c r="I67" s="4"/>
      <c r="J67" s="4"/>
      <c r="K67" s="4"/>
      <c r="L67" s="4"/>
      <c r="M67" s="4"/>
      <c r="N67" s="4"/>
      <c r="O67" s="4"/>
      <c r="P67" s="4"/>
      <c r="Q67" s="4"/>
      <c r="R67" s="4"/>
      <c r="S67" s="4"/>
      <c r="T67" s="4"/>
      <c r="U67" s="4"/>
      <c r="V67" s="4"/>
      <c r="W67" s="4"/>
      <c r="X67" s="4"/>
    </row>
    <row r="68" spans="1:24" ht="15.75" customHeight="1" x14ac:dyDescent="0.25">
      <c r="A68" s="4"/>
      <c r="B68" s="6"/>
      <c r="C68" s="4"/>
      <c r="D68" s="4"/>
      <c r="E68" s="4"/>
      <c r="F68" s="4"/>
      <c r="G68" s="4"/>
      <c r="H68" s="4"/>
      <c r="I68" s="4"/>
      <c r="J68" s="4"/>
      <c r="K68" s="4"/>
      <c r="L68" s="4"/>
      <c r="M68" s="4"/>
      <c r="N68" s="4"/>
      <c r="O68" s="4"/>
      <c r="P68" s="4"/>
      <c r="Q68" s="4"/>
      <c r="R68" s="4"/>
      <c r="S68" s="4"/>
      <c r="T68" s="4"/>
      <c r="U68" s="4"/>
      <c r="V68" s="4"/>
      <c r="W68" s="4"/>
      <c r="X68" s="4"/>
    </row>
    <row r="69" spans="1:24" ht="15.75" customHeight="1" x14ac:dyDescent="0.25">
      <c r="A69" s="4"/>
      <c r="B69" s="6"/>
      <c r="C69" s="4"/>
      <c r="D69" s="4"/>
      <c r="E69" s="4"/>
      <c r="F69" s="4"/>
      <c r="G69" s="4"/>
      <c r="H69" s="4"/>
      <c r="I69" s="4"/>
      <c r="J69" s="4"/>
      <c r="K69" s="4"/>
      <c r="L69" s="4"/>
      <c r="M69" s="4"/>
      <c r="N69" s="4"/>
      <c r="O69" s="4"/>
      <c r="P69" s="4"/>
      <c r="Q69" s="4"/>
      <c r="R69" s="4"/>
      <c r="S69" s="4"/>
      <c r="T69" s="4"/>
      <c r="U69" s="4"/>
      <c r="V69" s="4"/>
      <c r="W69" s="4"/>
      <c r="X69" s="4"/>
    </row>
    <row r="70" spans="1:24" ht="15.75" customHeight="1" x14ac:dyDescent="0.25">
      <c r="A70" s="4"/>
      <c r="B70" s="6"/>
      <c r="C70" s="4"/>
      <c r="D70" s="4"/>
      <c r="E70" s="4"/>
      <c r="F70" s="4"/>
      <c r="G70" s="4"/>
      <c r="H70" s="4"/>
      <c r="I70" s="4"/>
      <c r="J70" s="4"/>
      <c r="K70" s="4"/>
      <c r="L70" s="4"/>
      <c r="M70" s="4"/>
      <c r="N70" s="4"/>
      <c r="O70" s="4"/>
      <c r="P70" s="4"/>
      <c r="Q70" s="4"/>
      <c r="R70" s="4"/>
      <c r="S70" s="4"/>
      <c r="T70" s="4"/>
      <c r="U70" s="4"/>
      <c r="V70" s="4"/>
      <c r="W70" s="4"/>
      <c r="X70" s="4"/>
    </row>
    <row r="71" spans="1:24" ht="15.75" customHeight="1" x14ac:dyDescent="0.25">
      <c r="A71" s="4"/>
      <c r="B71" s="6"/>
      <c r="C71" s="4"/>
      <c r="D71" s="4"/>
      <c r="E71" s="4"/>
      <c r="F71" s="4"/>
      <c r="G71" s="4"/>
      <c r="H71" s="4"/>
      <c r="I71" s="4"/>
      <c r="J71" s="4"/>
      <c r="K71" s="4"/>
      <c r="L71" s="4"/>
      <c r="M71" s="4"/>
      <c r="N71" s="4"/>
      <c r="O71" s="4"/>
      <c r="P71" s="4"/>
      <c r="Q71" s="4"/>
      <c r="R71" s="4"/>
      <c r="S71" s="4"/>
      <c r="T71" s="4"/>
      <c r="U71" s="4"/>
      <c r="V71" s="4"/>
      <c r="W71" s="4"/>
      <c r="X71" s="4"/>
    </row>
    <row r="72" spans="1:24" ht="15.75" customHeight="1" x14ac:dyDescent="0.25">
      <c r="A72" s="4"/>
      <c r="B72" s="6"/>
      <c r="C72" s="4"/>
      <c r="D72" s="4"/>
      <c r="E72" s="4"/>
      <c r="F72" s="4"/>
      <c r="G72" s="4"/>
      <c r="H72" s="4"/>
      <c r="I72" s="4"/>
      <c r="J72" s="4"/>
      <c r="K72" s="4"/>
      <c r="L72" s="4"/>
      <c r="M72" s="4"/>
      <c r="N72" s="4"/>
      <c r="O72" s="4"/>
      <c r="P72" s="4"/>
      <c r="Q72" s="4"/>
      <c r="R72" s="4"/>
      <c r="S72" s="4"/>
      <c r="T72" s="4"/>
      <c r="U72" s="4"/>
      <c r="V72" s="4"/>
      <c r="W72" s="4"/>
      <c r="X72" s="4"/>
    </row>
    <row r="73" spans="1:24" ht="15.75" customHeight="1" x14ac:dyDescent="0.25">
      <c r="A73" s="4"/>
      <c r="B73" s="6"/>
      <c r="C73" s="4"/>
      <c r="D73" s="4"/>
      <c r="E73" s="4"/>
      <c r="F73" s="4"/>
      <c r="G73" s="4"/>
      <c r="H73" s="4"/>
      <c r="I73" s="4"/>
      <c r="J73" s="4"/>
      <c r="K73" s="4"/>
      <c r="L73" s="4"/>
      <c r="M73" s="4"/>
      <c r="N73" s="4"/>
      <c r="O73" s="4"/>
      <c r="P73" s="4"/>
      <c r="Q73" s="4"/>
      <c r="R73" s="4"/>
      <c r="S73" s="4"/>
      <c r="T73" s="4"/>
      <c r="U73" s="4"/>
      <c r="V73" s="4"/>
      <c r="W73" s="4"/>
      <c r="X73" s="4"/>
    </row>
    <row r="74" spans="1:24" ht="15.75" customHeight="1" x14ac:dyDescent="0.25">
      <c r="A74" s="4"/>
      <c r="B74" s="6"/>
      <c r="C74" s="4"/>
      <c r="D74" s="4"/>
      <c r="E74" s="4"/>
      <c r="F74" s="4"/>
      <c r="G74" s="4"/>
      <c r="H74" s="4"/>
      <c r="I74" s="4"/>
      <c r="J74" s="4"/>
      <c r="K74" s="4"/>
      <c r="L74" s="4"/>
      <c r="M74" s="4"/>
      <c r="N74" s="4"/>
      <c r="O74" s="4"/>
      <c r="P74" s="4"/>
      <c r="Q74" s="4"/>
      <c r="R74" s="4"/>
      <c r="S74" s="4"/>
      <c r="T74" s="4"/>
      <c r="U74" s="4"/>
      <c r="V74" s="4"/>
      <c r="W74" s="4"/>
      <c r="X74" s="4"/>
    </row>
    <row r="75" spans="1:24" ht="15.75" customHeight="1" x14ac:dyDescent="0.25">
      <c r="A75" s="4"/>
      <c r="B75" s="6"/>
      <c r="C75" s="4"/>
      <c r="D75" s="4"/>
      <c r="E75" s="4"/>
      <c r="F75" s="4"/>
      <c r="G75" s="4"/>
      <c r="H75" s="4"/>
      <c r="I75" s="4"/>
      <c r="J75" s="4"/>
      <c r="K75" s="4"/>
      <c r="L75" s="4"/>
      <c r="M75" s="4"/>
      <c r="N75" s="4"/>
      <c r="O75" s="4"/>
      <c r="P75" s="4"/>
      <c r="Q75" s="4"/>
      <c r="R75" s="4"/>
      <c r="S75" s="4"/>
      <c r="T75" s="4"/>
      <c r="U75" s="4"/>
      <c r="V75" s="4"/>
      <c r="W75" s="4"/>
      <c r="X75" s="4"/>
    </row>
    <row r="76" spans="1:24" ht="15.75" customHeight="1" x14ac:dyDescent="0.25">
      <c r="A76" s="4"/>
      <c r="B76" s="6"/>
      <c r="C76" s="4"/>
      <c r="D76" s="4"/>
      <c r="E76" s="4"/>
      <c r="F76" s="4"/>
      <c r="G76" s="4"/>
      <c r="H76" s="4"/>
      <c r="I76" s="4"/>
      <c r="J76" s="4"/>
      <c r="K76" s="4"/>
      <c r="L76" s="4"/>
      <c r="M76" s="4"/>
      <c r="N76" s="4"/>
      <c r="O76" s="4"/>
      <c r="P76" s="4"/>
      <c r="Q76" s="4"/>
      <c r="R76" s="4"/>
      <c r="S76" s="4"/>
      <c r="T76" s="4"/>
      <c r="U76" s="4"/>
      <c r="V76" s="4"/>
      <c r="W76" s="4"/>
      <c r="X76" s="4"/>
    </row>
    <row r="77" spans="1:24" ht="15.75" customHeight="1" x14ac:dyDescent="0.25">
      <c r="A77" s="4"/>
      <c r="B77" s="6"/>
      <c r="C77" s="4"/>
      <c r="D77" s="4"/>
      <c r="E77" s="4"/>
      <c r="F77" s="4"/>
      <c r="G77" s="4"/>
      <c r="H77" s="4"/>
      <c r="I77" s="4"/>
      <c r="J77" s="4"/>
      <c r="K77" s="4"/>
      <c r="L77" s="4"/>
      <c r="M77" s="4"/>
      <c r="N77" s="4"/>
      <c r="O77" s="4"/>
      <c r="P77" s="4"/>
      <c r="Q77" s="4"/>
      <c r="R77" s="4"/>
      <c r="S77" s="4"/>
      <c r="T77" s="4"/>
      <c r="U77" s="4"/>
      <c r="V77" s="4"/>
      <c r="W77" s="4"/>
      <c r="X77" s="4"/>
    </row>
    <row r="78" spans="1:24" ht="15.75" customHeight="1" x14ac:dyDescent="0.25">
      <c r="A78" s="4"/>
      <c r="B78" s="6"/>
      <c r="C78" s="4"/>
      <c r="D78" s="4"/>
      <c r="E78" s="4"/>
      <c r="F78" s="4"/>
      <c r="G78" s="4"/>
      <c r="H78" s="4"/>
      <c r="I78" s="4"/>
      <c r="J78" s="4"/>
      <c r="K78" s="4"/>
      <c r="L78" s="4"/>
      <c r="M78" s="4"/>
      <c r="N78" s="4"/>
      <c r="O78" s="4"/>
      <c r="P78" s="4"/>
      <c r="Q78" s="4"/>
      <c r="R78" s="4"/>
      <c r="S78" s="4"/>
      <c r="T78" s="4"/>
      <c r="U78" s="4"/>
      <c r="V78" s="4"/>
      <c r="W78" s="4"/>
      <c r="X78" s="4"/>
    </row>
    <row r="79" spans="1:24" ht="15.75" customHeight="1" x14ac:dyDescent="0.25">
      <c r="A79" s="4"/>
      <c r="B79" s="6"/>
      <c r="C79" s="4"/>
      <c r="D79" s="4"/>
      <c r="E79" s="4"/>
      <c r="F79" s="4"/>
      <c r="G79" s="4"/>
      <c r="H79" s="4"/>
      <c r="I79" s="4"/>
      <c r="J79" s="4"/>
      <c r="K79" s="4"/>
      <c r="L79" s="4"/>
      <c r="M79" s="4"/>
      <c r="N79" s="4"/>
      <c r="O79" s="4"/>
      <c r="P79" s="4"/>
      <c r="Q79" s="4"/>
      <c r="R79" s="4"/>
      <c r="S79" s="4"/>
      <c r="T79" s="4"/>
      <c r="U79" s="4"/>
      <c r="V79" s="4"/>
      <c r="W79" s="4"/>
      <c r="X79" s="4"/>
    </row>
    <row r="80" spans="1:24" ht="15.75" customHeight="1" x14ac:dyDescent="0.25">
      <c r="A80" s="4"/>
      <c r="B80" s="6"/>
      <c r="C80" s="4"/>
      <c r="D80" s="4"/>
      <c r="E80" s="4"/>
      <c r="F80" s="4"/>
      <c r="G80" s="4"/>
      <c r="H80" s="4"/>
      <c r="I80" s="4"/>
      <c r="J80" s="4"/>
      <c r="K80" s="4"/>
      <c r="L80" s="4"/>
      <c r="M80" s="4"/>
      <c r="N80" s="4"/>
      <c r="O80" s="4"/>
      <c r="P80" s="4"/>
      <c r="Q80" s="4"/>
      <c r="R80" s="4"/>
      <c r="S80" s="4"/>
      <c r="T80" s="4"/>
      <c r="U80" s="4"/>
      <c r="V80" s="4"/>
      <c r="W80" s="4"/>
      <c r="X80" s="4"/>
    </row>
    <row r="81" spans="1:24" ht="15.75" customHeight="1" x14ac:dyDescent="0.25">
      <c r="A81" s="4"/>
      <c r="B81" s="6"/>
      <c r="C81" s="4"/>
      <c r="D81" s="4"/>
      <c r="E81" s="4"/>
      <c r="F81" s="4"/>
      <c r="G81" s="4"/>
      <c r="H81" s="4"/>
      <c r="I81" s="4"/>
      <c r="J81" s="4"/>
      <c r="K81" s="4"/>
      <c r="L81" s="4"/>
      <c r="M81" s="4"/>
      <c r="N81" s="4"/>
      <c r="O81" s="4"/>
      <c r="P81" s="4"/>
      <c r="Q81" s="4"/>
      <c r="R81" s="4"/>
      <c r="S81" s="4"/>
      <c r="T81" s="4"/>
      <c r="U81" s="4"/>
      <c r="V81" s="4"/>
      <c r="W81" s="4"/>
      <c r="X81" s="4"/>
    </row>
    <row r="82" spans="1:24" ht="15.75" customHeight="1" x14ac:dyDescent="0.25">
      <c r="A82" s="4"/>
      <c r="B82" s="6"/>
      <c r="C82" s="4"/>
      <c r="D82" s="4"/>
      <c r="E82" s="4"/>
      <c r="F82" s="4"/>
      <c r="G82" s="4"/>
      <c r="H82" s="4"/>
      <c r="I82" s="4"/>
      <c r="J82" s="4"/>
      <c r="K82" s="4"/>
      <c r="L82" s="4"/>
      <c r="M82" s="4"/>
      <c r="N82" s="4"/>
      <c r="O82" s="4"/>
      <c r="P82" s="4"/>
      <c r="Q82" s="4"/>
      <c r="R82" s="4"/>
      <c r="S82" s="4"/>
      <c r="T82" s="4"/>
      <c r="U82" s="4"/>
      <c r="V82" s="4"/>
      <c r="W82" s="4"/>
      <c r="X82" s="4"/>
    </row>
    <row r="83" spans="1:24" ht="15.75" customHeight="1" x14ac:dyDescent="0.25">
      <c r="A83" s="4"/>
      <c r="B83" s="6"/>
      <c r="C83" s="4"/>
      <c r="D83" s="4"/>
      <c r="E83" s="4"/>
      <c r="F83" s="4"/>
      <c r="G83" s="4"/>
      <c r="H83" s="4"/>
      <c r="I83" s="4"/>
      <c r="J83" s="4"/>
      <c r="K83" s="4"/>
      <c r="L83" s="4"/>
      <c r="M83" s="4"/>
      <c r="N83" s="4"/>
      <c r="O83" s="4"/>
      <c r="P83" s="4"/>
      <c r="Q83" s="4"/>
      <c r="R83" s="4"/>
      <c r="S83" s="4"/>
      <c r="T83" s="4"/>
      <c r="U83" s="4"/>
      <c r="V83" s="4"/>
      <c r="W83" s="4"/>
      <c r="X83" s="4"/>
    </row>
    <row r="84" spans="1:24" ht="15.75" customHeight="1" x14ac:dyDescent="0.25">
      <c r="A84" s="4"/>
      <c r="B84" s="6"/>
      <c r="C84" s="4"/>
      <c r="D84" s="4"/>
      <c r="E84" s="4"/>
      <c r="F84" s="4"/>
      <c r="G84" s="4"/>
      <c r="H84" s="4"/>
      <c r="I84" s="4"/>
      <c r="J84" s="4"/>
      <c r="K84" s="4"/>
      <c r="L84" s="4"/>
      <c r="M84" s="4"/>
      <c r="N84" s="4"/>
      <c r="O84" s="4"/>
      <c r="P84" s="4"/>
      <c r="Q84" s="4"/>
      <c r="R84" s="4"/>
      <c r="S84" s="4"/>
      <c r="T84" s="4"/>
      <c r="U84" s="4"/>
      <c r="V84" s="4"/>
      <c r="W84" s="4"/>
      <c r="X84" s="4"/>
    </row>
    <row r="85" spans="1:24" ht="15.75" customHeight="1" x14ac:dyDescent="0.25">
      <c r="A85" s="4"/>
      <c r="B85" s="6"/>
      <c r="C85" s="4"/>
      <c r="D85" s="4"/>
      <c r="E85" s="4"/>
      <c r="F85" s="4"/>
      <c r="G85" s="4"/>
      <c r="H85" s="4"/>
      <c r="I85" s="4"/>
      <c r="J85" s="4"/>
      <c r="K85" s="4"/>
      <c r="L85" s="4"/>
      <c r="M85" s="4"/>
      <c r="N85" s="4"/>
      <c r="O85" s="4"/>
      <c r="P85" s="4"/>
      <c r="Q85" s="4"/>
      <c r="R85" s="4"/>
      <c r="S85" s="4"/>
      <c r="T85" s="4"/>
      <c r="U85" s="4"/>
      <c r="V85" s="4"/>
      <c r="W85" s="4"/>
      <c r="X85" s="4"/>
    </row>
    <row r="86" spans="1:24" ht="15.75" customHeight="1" x14ac:dyDescent="0.25">
      <c r="A86" s="4"/>
      <c r="B86" s="6"/>
      <c r="C86" s="4"/>
      <c r="D86" s="4"/>
      <c r="E86" s="4"/>
      <c r="F86" s="4"/>
      <c r="G86" s="4"/>
      <c r="H86" s="4"/>
      <c r="I86" s="4"/>
      <c r="J86" s="4"/>
      <c r="K86" s="4"/>
      <c r="L86" s="4"/>
      <c r="M86" s="4"/>
      <c r="N86" s="4"/>
      <c r="O86" s="4"/>
      <c r="P86" s="4"/>
      <c r="Q86" s="4"/>
      <c r="R86" s="4"/>
      <c r="S86" s="4"/>
      <c r="T86" s="4"/>
      <c r="U86" s="4"/>
      <c r="V86" s="4"/>
      <c r="W86" s="4"/>
      <c r="X86" s="4"/>
    </row>
    <row r="87" spans="1:24" ht="15.75" customHeight="1" x14ac:dyDescent="0.25">
      <c r="A87" s="4"/>
      <c r="B87" s="6"/>
      <c r="C87" s="4"/>
      <c r="D87" s="4"/>
      <c r="E87" s="4"/>
      <c r="F87" s="4"/>
      <c r="G87" s="4"/>
      <c r="H87" s="4"/>
      <c r="I87" s="4"/>
      <c r="J87" s="4"/>
      <c r="K87" s="4"/>
      <c r="L87" s="4"/>
      <c r="M87" s="4"/>
      <c r="N87" s="4"/>
      <c r="O87" s="4"/>
      <c r="P87" s="4"/>
      <c r="Q87" s="4"/>
      <c r="R87" s="4"/>
      <c r="S87" s="4"/>
      <c r="T87" s="4"/>
      <c r="U87" s="4"/>
      <c r="V87" s="4"/>
      <c r="W87" s="4"/>
      <c r="X87" s="4"/>
    </row>
    <row r="88" spans="1:24" ht="15.75" customHeight="1" x14ac:dyDescent="0.25">
      <c r="A88" s="4"/>
      <c r="B88" s="6"/>
      <c r="C88" s="4"/>
      <c r="D88" s="4"/>
      <c r="E88" s="4"/>
      <c r="F88" s="4"/>
      <c r="G88" s="4"/>
      <c r="H88" s="4"/>
      <c r="I88" s="4"/>
      <c r="J88" s="4"/>
      <c r="K88" s="4"/>
      <c r="L88" s="4"/>
      <c r="M88" s="4"/>
      <c r="N88" s="4"/>
      <c r="O88" s="4"/>
      <c r="P88" s="4"/>
      <c r="Q88" s="4"/>
      <c r="R88" s="4"/>
      <c r="S88" s="4"/>
      <c r="T88" s="4"/>
      <c r="U88" s="4"/>
      <c r="V88" s="4"/>
      <c r="W88" s="4"/>
      <c r="X88" s="4"/>
    </row>
    <row r="89" spans="1:24" ht="15.75" customHeight="1" x14ac:dyDescent="0.25">
      <c r="A89" s="4"/>
      <c r="B89" s="6"/>
      <c r="C89" s="4"/>
      <c r="D89" s="4"/>
      <c r="E89" s="4"/>
      <c r="F89" s="4"/>
      <c r="G89" s="4"/>
      <c r="H89" s="4"/>
      <c r="I89" s="4"/>
      <c r="J89" s="4"/>
      <c r="K89" s="4"/>
      <c r="L89" s="4"/>
      <c r="M89" s="4"/>
      <c r="N89" s="4"/>
      <c r="O89" s="4"/>
      <c r="P89" s="4"/>
      <c r="Q89" s="4"/>
      <c r="R89" s="4"/>
      <c r="S89" s="4"/>
      <c r="T89" s="4"/>
      <c r="U89" s="4"/>
      <c r="V89" s="4"/>
      <c r="W89" s="4"/>
      <c r="X89" s="4"/>
    </row>
    <row r="90" spans="1:24" ht="15.75" customHeight="1" x14ac:dyDescent="0.25">
      <c r="A90" s="4"/>
      <c r="B90" s="6"/>
      <c r="C90" s="4"/>
      <c r="D90" s="4"/>
      <c r="E90" s="4"/>
      <c r="F90" s="4"/>
      <c r="G90" s="4"/>
      <c r="H90" s="4"/>
      <c r="I90" s="4"/>
      <c r="J90" s="4"/>
      <c r="K90" s="4"/>
      <c r="L90" s="4"/>
      <c r="M90" s="4"/>
      <c r="N90" s="4"/>
      <c r="O90" s="4"/>
      <c r="P90" s="4"/>
      <c r="Q90" s="4"/>
      <c r="R90" s="4"/>
      <c r="S90" s="4"/>
      <c r="T90" s="4"/>
      <c r="U90" s="4"/>
      <c r="V90" s="4"/>
      <c r="W90" s="4"/>
      <c r="X90" s="4"/>
    </row>
    <row r="91" spans="1:24" ht="15.75" customHeight="1" x14ac:dyDescent="0.25">
      <c r="A91" s="4"/>
      <c r="B91" s="6"/>
      <c r="C91" s="4"/>
      <c r="D91" s="4"/>
      <c r="E91" s="4"/>
      <c r="F91" s="4"/>
      <c r="G91" s="4"/>
      <c r="H91" s="4"/>
      <c r="I91" s="4"/>
      <c r="J91" s="4"/>
      <c r="K91" s="4"/>
      <c r="L91" s="4"/>
      <c r="M91" s="4"/>
      <c r="N91" s="4"/>
      <c r="O91" s="4"/>
      <c r="P91" s="4"/>
      <c r="Q91" s="4"/>
      <c r="R91" s="4"/>
      <c r="S91" s="4"/>
      <c r="T91" s="4"/>
      <c r="U91" s="4"/>
      <c r="V91" s="4"/>
      <c r="W91" s="4"/>
      <c r="X91" s="4"/>
    </row>
    <row r="92" spans="1:24" ht="15.75" customHeight="1" x14ac:dyDescent="0.25">
      <c r="A92" s="4"/>
      <c r="B92" s="6"/>
      <c r="C92" s="4"/>
      <c r="D92" s="4"/>
      <c r="E92" s="4"/>
      <c r="F92" s="4"/>
      <c r="G92" s="4"/>
      <c r="H92" s="4"/>
      <c r="I92" s="4"/>
      <c r="J92" s="4"/>
      <c r="K92" s="4"/>
      <c r="L92" s="4"/>
      <c r="M92" s="4"/>
      <c r="N92" s="4"/>
      <c r="O92" s="4"/>
      <c r="P92" s="4"/>
      <c r="Q92" s="4"/>
      <c r="R92" s="4"/>
      <c r="S92" s="4"/>
      <c r="T92" s="4"/>
      <c r="U92" s="4"/>
      <c r="V92" s="4"/>
      <c r="W92" s="4"/>
      <c r="X92" s="4"/>
    </row>
    <row r="93" spans="1:24" ht="15.75" customHeight="1" x14ac:dyDescent="0.25">
      <c r="A93" s="4"/>
      <c r="B93" s="6"/>
      <c r="C93" s="4"/>
      <c r="D93" s="4"/>
      <c r="E93" s="4"/>
      <c r="F93" s="4"/>
      <c r="G93" s="4"/>
      <c r="H93" s="4"/>
      <c r="I93" s="4"/>
      <c r="J93" s="4"/>
      <c r="K93" s="4"/>
      <c r="L93" s="4"/>
      <c r="M93" s="4"/>
      <c r="N93" s="4"/>
      <c r="O93" s="4"/>
      <c r="P93" s="4"/>
      <c r="Q93" s="4"/>
      <c r="R93" s="4"/>
      <c r="S93" s="4"/>
      <c r="T93" s="4"/>
      <c r="U93" s="4"/>
      <c r="V93" s="4"/>
      <c r="W93" s="4"/>
      <c r="X93" s="4"/>
    </row>
    <row r="94" spans="1:24" ht="15.75" customHeight="1" x14ac:dyDescent="0.25">
      <c r="A94" s="4"/>
      <c r="B94" s="6"/>
      <c r="C94" s="4"/>
      <c r="D94" s="4"/>
      <c r="E94" s="4"/>
      <c r="F94" s="4"/>
      <c r="G94" s="4"/>
      <c r="H94" s="4"/>
      <c r="I94" s="4"/>
      <c r="J94" s="4"/>
      <c r="K94" s="4"/>
      <c r="L94" s="4"/>
      <c r="M94" s="4"/>
      <c r="N94" s="4"/>
      <c r="O94" s="4"/>
      <c r="P94" s="4"/>
      <c r="Q94" s="4"/>
      <c r="R94" s="4"/>
      <c r="S94" s="4"/>
      <c r="T94" s="4"/>
      <c r="U94" s="4"/>
      <c r="V94" s="4"/>
      <c r="W94" s="4"/>
      <c r="X94" s="4"/>
    </row>
    <row r="95" spans="1:24" ht="15.75" customHeight="1" x14ac:dyDescent="0.25">
      <c r="A95" s="4"/>
      <c r="B95" s="6"/>
      <c r="C95" s="4"/>
      <c r="D95" s="4"/>
      <c r="E95" s="4"/>
      <c r="F95" s="4"/>
      <c r="G95" s="4"/>
      <c r="H95" s="4"/>
      <c r="I95" s="4"/>
      <c r="J95" s="4"/>
      <c r="K95" s="4"/>
      <c r="L95" s="4"/>
      <c r="M95" s="4"/>
      <c r="N95" s="4"/>
      <c r="O95" s="4"/>
      <c r="P95" s="4"/>
      <c r="Q95" s="4"/>
      <c r="R95" s="4"/>
      <c r="S95" s="4"/>
      <c r="T95" s="4"/>
      <c r="U95" s="4"/>
      <c r="V95" s="4"/>
      <c r="W95" s="4"/>
      <c r="X95" s="4"/>
    </row>
    <row r="96" spans="1:24" ht="15.75" customHeight="1" x14ac:dyDescent="0.25">
      <c r="A96" s="4"/>
      <c r="B96" s="6"/>
      <c r="C96" s="4"/>
      <c r="D96" s="4"/>
      <c r="E96" s="4"/>
      <c r="F96" s="4"/>
      <c r="G96" s="4"/>
      <c r="H96" s="4"/>
      <c r="I96" s="4"/>
      <c r="J96" s="4"/>
      <c r="K96" s="4"/>
      <c r="L96" s="4"/>
      <c r="M96" s="4"/>
      <c r="N96" s="4"/>
      <c r="O96" s="4"/>
      <c r="P96" s="4"/>
      <c r="Q96" s="4"/>
      <c r="R96" s="4"/>
      <c r="S96" s="4"/>
      <c r="T96" s="4"/>
      <c r="U96" s="4"/>
      <c r="V96" s="4"/>
      <c r="W96" s="4"/>
      <c r="X96" s="4"/>
    </row>
    <row r="97" spans="1:24" ht="15.75" customHeight="1" x14ac:dyDescent="0.25">
      <c r="A97" s="4"/>
      <c r="B97" s="6"/>
      <c r="C97" s="4"/>
      <c r="D97" s="4"/>
      <c r="E97" s="4"/>
      <c r="F97" s="4"/>
      <c r="G97" s="4"/>
      <c r="H97" s="4"/>
      <c r="I97" s="4"/>
      <c r="J97" s="4"/>
      <c r="K97" s="4"/>
      <c r="L97" s="4"/>
      <c r="M97" s="4"/>
      <c r="N97" s="4"/>
      <c r="O97" s="4"/>
      <c r="P97" s="4"/>
      <c r="Q97" s="4"/>
      <c r="R97" s="4"/>
      <c r="S97" s="4"/>
      <c r="T97" s="4"/>
      <c r="U97" s="4"/>
      <c r="V97" s="4"/>
      <c r="W97" s="4"/>
      <c r="X97" s="4"/>
    </row>
    <row r="98" spans="1:24" ht="15.75" customHeight="1" x14ac:dyDescent="0.25">
      <c r="A98" s="4"/>
      <c r="B98" s="6"/>
      <c r="C98" s="4"/>
      <c r="D98" s="4"/>
      <c r="E98" s="4"/>
      <c r="F98" s="4"/>
      <c r="G98" s="4"/>
      <c r="H98" s="4"/>
      <c r="I98" s="4"/>
      <c r="J98" s="4"/>
      <c r="K98" s="4"/>
      <c r="L98" s="4"/>
      <c r="M98" s="4"/>
      <c r="N98" s="4"/>
      <c r="O98" s="4"/>
      <c r="P98" s="4"/>
      <c r="Q98" s="4"/>
      <c r="R98" s="4"/>
      <c r="S98" s="4"/>
      <c r="T98" s="4"/>
      <c r="U98" s="4"/>
      <c r="V98" s="4"/>
      <c r="W98" s="4"/>
      <c r="X98" s="4"/>
    </row>
    <row r="99" spans="1:24" ht="15.75" customHeight="1" x14ac:dyDescent="0.25">
      <c r="A99" s="4"/>
      <c r="B99" s="6"/>
      <c r="C99" s="4"/>
      <c r="D99" s="4"/>
      <c r="E99" s="4"/>
      <c r="F99" s="4"/>
      <c r="G99" s="4"/>
      <c r="H99" s="4"/>
      <c r="I99" s="4"/>
      <c r="J99" s="4"/>
      <c r="K99" s="4"/>
      <c r="L99" s="4"/>
      <c r="M99" s="4"/>
      <c r="N99" s="4"/>
      <c r="O99" s="4"/>
      <c r="P99" s="4"/>
      <c r="Q99" s="4"/>
      <c r="R99" s="4"/>
      <c r="S99" s="4"/>
      <c r="T99" s="4"/>
      <c r="U99" s="4"/>
      <c r="V99" s="4"/>
      <c r="W99" s="4"/>
      <c r="X99" s="4"/>
    </row>
    <row r="100" spans="1:24" ht="15.75" customHeight="1" x14ac:dyDescent="0.25">
      <c r="A100" s="4"/>
      <c r="B100" s="6"/>
      <c r="C100" s="4"/>
      <c r="D100" s="4"/>
      <c r="E100" s="4"/>
      <c r="F100" s="4"/>
      <c r="G100" s="4"/>
      <c r="H100" s="4"/>
      <c r="I100" s="4"/>
      <c r="J100" s="4"/>
      <c r="K100" s="4"/>
      <c r="L100" s="4"/>
      <c r="M100" s="4"/>
      <c r="N100" s="4"/>
      <c r="O100" s="4"/>
      <c r="P100" s="4"/>
      <c r="Q100" s="4"/>
      <c r="R100" s="4"/>
      <c r="S100" s="4"/>
      <c r="T100" s="4"/>
      <c r="U100" s="4"/>
      <c r="V100" s="4"/>
      <c r="W100" s="4"/>
      <c r="X100" s="4"/>
    </row>
    <row r="101" spans="1:24" ht="15.75" customHeight="1" x14ac:dyDescent="0.25">
      <c r="A101" s="4"/>
      <c r="B101" s="6"/>
      <c r="C101" s="4"/>
      <c r="D101" s="4"/>
      <c r="E101" s="4"/>
      <c r="F101" s="4"/>
      <c r="G101" s="4"/>
      <c r="H101" s="4"/>
      <c r="I101" s="4"/>
      <c r="J101" s="4"/>
      <c r="K101" s="4"/>
      <c r="L101" s="4"/>
      <c r="M101" s="4"/>
      <c r="N101" s="4"/>
      <c r="O101" s="4"/>
      <c r="P101" s="4"/>
      <c r="Q101" s="4"/>
      <c r="R101" s="4"/>
      <c r="S101" s="4"/>
      <c r="T101" s="4"/>
      <c r="U101" s="4"/>
      <c r="V101" s="4"/>
      <c r="W101" s="4"/>
      <c r="X101" s="4"/>
    </row>
    <row r="102" spans="1:24" ht="15.75" customHeight="1" x14ac:dyDescent="0.25">
      <c r="A102" s="4"/>
      <c r="B102" s="6"/>
      <c r="C102" s="4"/>
      <c r="D102" s="4"/>
      <c r="E102" s="4"/>
      <c r="F102" s="4"/>
      <c r="G102" s="4"/>
      <c r="H102" s="4"/>
      <c r="I102" s="4"/>
      <c r="J102" s="4"/>
      <c r="K102" s="4"/>
      <c r="L102" s="4"/>
      <c r="M102" s="4"/>
      <c r="N102" s="4"/>
      <c r="O102" s="4"/>
      <c r="P102" s="4"/>
      <c r="Q102" s="4"/>
      <c r="R102" s="4"/>
      <c r="S102" s="4"/>
      <c r="T102" s="4"/>
      <c r="U102" s="4"/>
      <c r="V102" s="4"/>
      <c r="W102" s="4"/>
      <c r="X102" s="4"/>
    </row>
    <row r="103" spans="1:24" ht="15.75" customHeight="1" x14ac:dyDescent="0.25">
      <c r="A103" s="4"/>
      <c r="B103" s="6"/>
      <c r="C103" s="4"/>
      <c r="D103" s="4"/>
      <c r="E103" s="4"/>
      <c r="F103" s="4"/>
      <c r="G103" s="4"/>
      <c r="H103" s="4"/>
      <c r="I103" s="4"/>
      <c r="J103" s="4"/>
      <c r="K103" s="4"/>
      <c r="L103" s="4"/>
      <c r="M103" s="4"/>
      <c r="N103" s="4"/>
      <c r="O103" s="4"/>
      <c r="P103" s="4"/>
      <c r="Q103" s="4"/>
      <c r="R103" s="4"/>
      <c r="S103" s="4"/>
      <c r="T103" s="4"/>
      <c r="U103" s="4"/>
      <c r="V103" s="4"/>
      <c r="W103" s="4"/>
      <c r="X103" s="4"/>
    </row>
    <row r="104" spans="1:24" ht="15.75" customHeight="1" x14ac:dyDescent="0.25">
      <c r="A104" s="4"/>
      <c r="B104" s="6"/>
      <c r="C104" s="4"/>
      <c r="D104" s="4"/>
      <c r="E104" s="4"/>
      <c r="F104" s="4"/>
      <c r="G104" s="4"/>
      <c r="H104" s="4"/>
      <c r="I104" s="4"/>
      <c r="J104" s="4"/>
      <c r="K104" s="4"/>
      <c r="L104" s="4"/>
      <c r="M104" s="4"/>
      <c r="N104" s="4"/>
      <c r="O104" s="4"/>
      <c r="P104" s="4"/>
      <c r="Q104" s="4"/>
      <c r="R104" s="4"/>
      <c r="S104" s="4"/>
      <c r="T104" s="4"/>
      <c r="U104" s="4"/>
      <c r="V104" s="4"/>
      <c r="W104" s="4"/>
      <c r="X104" s="4"/>
    </row>
    <row r="105" spans="1:24" ht="15.75" customHeight="1" x14ac:dyDescent="0.25">
      <c r="A105" s="4"/>
      <c r="B105" s="6"/>
      <c r="C105" s="4"/>
      <c r="D105" s="4"/>
      <c r="E105" s="4"/>
      <c r="F105" s="4"/>
      <c r="G105" s="4"/>
      <c r="H105" s="4"/>
      <c r="I105" s="4"/>
      <c r="J105" s="4"/>
      <c r="K105" s="4"/>
      <c r="L105" s="4"/>
      <c r="M105" s="4"/>
      <c r="N105" s="4"/>
      <c r="O105" s="4"/>
      <c r="P105" s="4"/>
      <c r="Q105" s="4"/>
      <c r="R105" s="4"/>
      <c r="S105" s="4"/>
      <c r="T105" s="4"/>
      <c r="U105" s="4"/>
      <c r="V105" s="4"/>
      <c r="W105" s="4"/>
      <c r="X105" s="4"/>
    </row>
    <row r="106" spans="1:24" ht="15.75" customHeight="1" x14ac:dyDescent="0.25">
      <c r="A106" s="4"/>
      <c r="B106" s="6"/>
      <c r="C106" s="4"/>
      <c r="D106" s="4"/>
      <c r="E106" s="4"/>
      <c r="F106" s="4"/>
      <c r="G106" s="4"/>
      <c r="H106" s="4"/>
      <c r="I106" s="4"/>
      <c r="J106" s="4"/>
      <c r="K106" s="4"/>
      <c r="L106" s="4"/>
      <c r="M106" s="4"/>
      <c r="N106" s="4"/>
      <c r="O106" s="4"/>
      <c r="P106" s="4"/>
      <c r="Q106" s="4"/>
      <c r="R106" s="4"/>
      <c r="S106" s="4"/>
      <c r="T106" s="4"/>
      <c r="U106" s="4"/>
      <c r="V106" s="4"/>
      <c r="W106" s="4"/>
      <c r="X106" s="4"/>
    </row>
    <row r="107" spans="1:24" ht="15.75" customHeight="1" x14ac:dyDescent="0.25">
      <c r="A107" s="4"/>
      <c r="B107" s="6"/>
      <c r="C107" s="4"/>
      <c r="D107" s="4"/>
      <c r="E107" s="4"/>
      <c r="F107" s="4"/>
      <c r="G107" s="4"/>
      <c r="H107" s="4"/>
      <c r="I107" s="4"/>
      <c r="J107" s="4"/>
      <c r="K107" s="4"/>
      <c r="L107" s="4"/>
      <c r="M107" s="4"/>
      <c r="N107" s="4"/>
      <c r="O107" s="4"/>
      <c r="P107" s="4"/>
      <c r="Q107" s="4"/>
      <c r="R107" s="4"/>
      <c r="S107" s="4"/>
      <c r="T107" s="4"/>
      <c r="U107" s="4"/>
      <c r="V107" s="4"/>
      <c r="W107" s="4"/>
      <c r="X107" s="4"/>
    </row>
    <row r="108" spans="1:24" ht="15.75" customHeight="1" x14ac:dyDescent="0.25">
      <c r="A108" s="4"/>
      <c r="B108" s="6"/>
      <c r="C108" s="4"/>
      <c r="D108" s="4"/>
      <c r="E108" s="4"/>
      <c r="F108" s="4"/>
      <c r="G108" s="4"/>
      <c r="H108" s="4"/>
      <c r="I108" s="4"/>
      <c r="J108" s="4"/>
      <c r="K108" s="4"/>
      <c r="L108" s="4"/>
      <c r="M108" s="4"/>
      <c r="N108" s="4"/>
      <c r="O108" s="4"/>
      <c r="P108" s="4"/>
      <c r="Q108" s="4"/>
      <c r="R108" s="4"/>
      <c r="S108" s="4"/>
      <c r="T108" s="4"/>
      <c r="U108" s="4"/>
      <c r="V108" s="4"/>
      <c r="W108" s="4"/>
      <c r="X108" s="4"/>
    </row>
    <row r="109" spans="1:24" ht="15.75" customHeight="1" x14ac:dyDescent="0.25">
      <c r="A109" s="4"/>
      <c r="B109" s="6"/>
      <c r="C109" s="4"/>
      <c r="D109" s="4"/>
      <c r="E109" s="4"/>
      <c r="F109" s="4"/>
      <c r="G109" s="4"/>
      <c r="H109" s="4"/>
      <c r="I109" s="4"/>
      <c r="J109" s="4"/>
      <c r="K109" s="4"/>
      <c r="L109" s="4"/>
      <c r="M109" s="4"/>
      <c r="N109" s="4"/>
      <c r="O109" s="4"/>
      <c r="P109" s="4"/>
      <c r="Q109" s="4"/>
      <c r="R109" s="4"/>
      <c r="S109" s="4"/>
      <c r="T109" s="4"/>
      <c r="U109" s="4"/>
      <c r="V109" s="4"/>
      <c r="W109" s="4"/>
      <c r="X109" s="4"/>
    </row>
    <row r="110" spans="1:24" ht="15.75" customHeight="1" x14ac:dyDescent="0.25">
      <c r="A110" s="4"/>
      <c r="B110" s="6"/>
      <c r="C110" s="4"/>
      <c r="D110" s="4"/>
      <c r="E110" s="4"/>
      <c r="F110" s="4"/>
      <c r="G110" s="4"/>
      <c r="H110" s="4"/>
      <c r="I110" s="4"/>
      <c r="J110" s="4"/>
      <c r="K110" s="4"/>
      <c r="L110" s="4"/>
      <c r="M110" s="4"/>
      <c r="N110" s="4"/>
      <c r="O110" s="4"/>
      <c r="P110" s="4"/>
      <c r="Q110" s="4"/>
      <c r="R110" s="4"/>
      <c r="S110" s="4"/>
      <c r="T110" s="4"/>
      <c r="U110" s="4"/>
      <c r="V110" s="4"/>
      <c r="W110" s="4"/>
      <c r="X110" s="4"/>
    </row>
    <row r="111" spans="1:24" ht="15.75" customHeight="1" x14ac:dyDescent="0.25">
      <c r="A111" s="4"/>
      <c r="B111" s="6"/>
      <c r="C111" s="4"/>
      <c r="D111" s="4"/>
      <c r="E111" s="4"/>
      <c r="F111" s="4"/>
      <c r="G111" s="4"/>
      <c r="H111" s="4"/>
      <c r="I111" s="4"/>
      <c r="J111" s="4"/>
      <c r="K111" s="4"/>
      <c r="L111" s="4"/>
      <c r="M111" s="4"/>
      <c r="N111" s="4"/>
      <c r="O111" s="4"/>
      <c r="P111" s="4"/>
      <c r="Q111" s="4"/>
      <c r="R111" s="4"/>
      <c r="S111" s="4"/>
      <c r="T111" s="4"/>
      <c r="U111" s="4"/>
      <c r="V111" s="4"/>
      <c r="W111" s="4"/>
      <c r="X111" s="4"/>
    </row>
    <row r="112" spans="1:24" ht="15.75" customHeight="1" x14ac:dyDescent="0.25">
      <c r="A112" s="4"/>
      <c r="B112" s="6"/>
      <c r="C112" s="4"/>
      <c r="D112" s="4"/>
      <c r="E112" s="4"/>
      <c r="F112" s="4"/>
      <c r="G112" s="4"/>
      <c r="H112" s="4"/>
      <c r="I112" s="4"/>
      <c r="J112" s="4"/>
      <c r="K112" s="4"/>
      <c r="L112" s="4"/>
      <c r="M112" s="4"/>
      <c r="N112" s="4"/>
      <c r="O112" s="4"/>
      <c r="P112" s="4"/>
      <c r="Q112" s="4"/>
      <c r="R112" s="4"/>
      <c r="S112" s="4"/>
      <c r="T112" s="4"/>
      <c r="U112" s="4"/>
      <c r="V112" s="4"/>
      <c r="W112" s="4"/>
      <c r="X112" s="4"/>
    </row>
    <row r="113" spans="1:24" ht="15.75" customHeight="1" x14ac:dyDescent="0.25">
      <c r="A113" s="4"/>
      <c r="B113" s="6"/>
      <c r="C113" s="4"/>
      <c r="D113" s="4"/>
      <c r="E113" s="4"/>
      <c r="F113" s="4"/>
      <c r="G113" s="4"/>
      <c r="H113" s="4"/>
      <c r="I113" s="4"/>
      <c r="J113" s="4"/>
      <c r="K113" s="4"/>
      <c r="L113" s="4"/>
      <c r="M113" s="4"/>
      <c r="N113" s="4"/>
      <c r="O113" s="4"/>
      <c r="P113" s="4"/>
      <c r="Q113" s="4"/>
      <c r="R113" s="4"/>
      <c r="S113" s="4"/>
      <c r="T113" s="4"/>
      <c r="U113" s="4"/>
      <c r="V113" s="4"/>
      <c r="W113" s="4"/>
      <c r="X113" s="4"/>
    </row>
    <row r="114" spans="1:24" ht="15.75" customHeight="1" x14ac:dyDescent="0.25">
      <c r="A114" s="4"/>
      <c r="B114" s="6"/>
      <c r="C114" s="4"/>
      <c r="D114" s="4"/>
      <c r="E114" s="4"/>
      <c r="F114" s="4"/>
      <c r="G114" s="4"/>
      <c r="H114" s="4"/>
      <c r="I114" s="4"/>
      <c r="J114" s="4"/>
      <c r="K114" s="4"/>
      <c r="L114" s="4"/>
      <c r="M114" s="4"/>
      <c r="N114" s="4"/>
      <c r="O114" s="4"/>
      <c r="P114" s="4"/>
      <c r="Q114" s="4"/>
      <c r="R114" s="4"/>
      <c r="S114" s="4"/>
      <c r="T114" s="4"/>
      <c r="U114" s="4"/>
      <c r="V114" s="4"/>
      <c r="W114" s="4"/>
      <c r="X114" s="4"/>
    </row>
    <row r="115" spans="1:24" ht="15.75" customHeight="1" x14ac:dyDescent="0.25">
      <c r="A115" s="4"/>
      <c r="B115" s="6"/>
      <c r="C115" s="4"/>
      <c r="D115" s="4"/>
      <c r="E115" s="4"/>
      <c r="F115" s="4"/>
      <c r="G115" s="4"/>
      <c r="H115" s="4"/>
      <c r="I115" s="4"/>
      <c r="J115" s="4"/>
      <c r="K115" s="4"/>
      <c r="L115" s="4"/>
      <c r="M115" s="4"/>
      <c r="N115" s="4"/>
      <c r="O115" s="4"/>
      <c r="P115" s="4"/>
      <c r="Q115" s="4"/>
      <c r="R115" s="4"/>
      <c r="S115" s="4"/>
      <c r="T115" s="4"/>
      <c r="U115" s="4"/>
      <c r="V115" s="4"/>
      <c r="W115" s="4"/>
      <c r="X115" s="4"/>
    </row>
    <row r="116" spans="1:24" ht="15.75" customHeight="1" x14ac:dyDescent="0.25">
      <c r="A116" s="4"/>
      <c r="B116" s="6"/>
      <c r="C116" s="4"/>
      <c r="D116" s="4"/>
      <c r="E116" s="4"/>
      <c r="F116" s="4"/>
      <c r="G116" s="4"/>
      <c r="H116" s="4"/>
      <c r="I116" s="4"/>
      <c r="J116" s="4"/>
      <c r="K116" s="4"/>
      <c r="L116" s="4"/>
      <c r="M116" s="4"/>
      <c r="N116" s="4"/>
      <c r="O116" s="4"/>
      <c r="P116" s="4"/>
      <c r="Q116" s="4"/>
      <c r="R116" s="4"/>
      <c r="S116" s="4"/>
      <c r="T116" s="4"/>
      <c r="U116" s="4"/>
      <c r="V116" s="4"/>
      <c r="W116" s="4"/>
      <c r="X116" s="4"/>
    </row>
    <row r="117" spans="1:24" ht="15.75" customHeight="1" x14ac:dyDescent="0.25">
      <c r="A117" s="4"/>
      <c r="B117" s="6"/>
      <c r="C117" s="4"/>
      <c r="D117" s="4"/>
      <c r="E117" s="4"/>
      <c r="F117" s="4"/>
      <c r="G117" s="4"/>
      <c r="H117" s="4"/>
      <c r="I117" s="4"/>
      <c r="J117" s="4"/>
      <c r="K117" s="4"/>
      <c r="L117" s="4"/>
      <c r="M117" s="4"/>
      <c r="N117" s="4"/>
      <c r="O117" s="4"/>
      <c r="P117" s="4"/>
      <c r="Q117" s="4"/>
      <c r="R117" s="4"/>
      <c r="S117" s="4"/>
      <c r="T117" s="4"/>
      <c r="U117" s="4"/>
      <c r="V117" s="4"/>
      <c r="W117" s="4"/>
      <c r="X117" s="4"/>
    </row>
    <row r="118" spans="1:24" ht="15.75" customHeight="1" x14ac:dyDescent="0.25">
      <c r="A118" s="4"/>
      <c r="B118" s="6"/>
      <c r="C118" s="4"/>
      <c r="D118" s="4"/>
      <c r="E118" s="4"/>
      <c r="F118" s="4"/>
      <c r="G118" s="4"/>
      <c r="H118" s="4"/>
      <c r="I118" s="4"/>
      <c r="J118" s="4"/>
      <c r="K118" s="4"/>
      <c r="L118" s="4"/>
      <c r="M118" s="4"/>
      <c r="N118" s="4"/>
      <c r="O118" s="4"/>
      <c r="P118" s="4"/>
      <c r="Q118" s="4"/>
      <c r="R118" s="4"/>
      <c r="S118" s="4"/>
      <c r="T118" s="4"/>
      <c r="U118" s="4"/>
      <c r="V118" s="4"/>
      <c r="W118" s="4"/>
      <c r="X118" s="4"/>
    </row>
    <row r="119" spans="1:24" ht="15.75" customHeight="1" x14ac:dyDescent="0.25">
      <c r="A119" s="4"/>
      <c r="B119" s="6"/>
      <c r="C119" s="4"/>
      <c r="D119" s="4"/>
      <c r="E119" s="4"/>
      <c r="F119" s="4"/>
      <c r="G119" s="4"/>
      <c r="H119" s="4"/>
      <c r="I119" s="4"/>
      <c r="J119" s="4"/>
      <c r="K119" s="4"/>
      <c r="L119" s="4"/>
      <c r="M119" s="4"/>
      <c r="N119" s="4"/>
      <c r="O119" s="4"/>
      <c r="P119" s="4"/>
      <c r="Q119" s="4"/>
      <c r="R119" s="4"/>
      <c r="S119" s="4"/>
      <c r="T119" s="4"/>
      <c r="U119" s="4"/>
      <c r="V119" s="4"/>
      <c r="W119" s="4"/>
      <c r="X119" s="4"/>
    </row>
    <row r="120" spans="1:24" ht="15.75" customHeight="1" x14ac:dyDescent="0.25">
      <c r="A120" s="4"/>
      <c r="B120" s="6"/>
      <c r="C120" s="4"/>
      <c r="D120" s="4"/>
      <c r="E120" s="4"/>
      <c r="F120" s="4"/>
      <c r="G120" s="4"/>
      <c r="H120" s="4"/>
      <c r="I120" s="4"/>
      <c r="J120" s="4"/>
      <c r="K120" s="4"/>
      <c r="L120" s="4"/>
      <c r="M120" s="4"/>
      <c r="N120" s="4"/>
      <c r="O120" s="4"/>
      <c r="P120" s="4"/>
      <c r="Q120" s="4"/>
      <c r="R120" s="4"/>
      <c r="S120" s="4"/>
      <c r="T120" s="4"/>
      <c r="U120" s="4"/>
      <c r="V120" s="4"/>
      <c r="W120" s="4"/>
      <c r="X120" s="4"/>
    </row>
    <row r="121" spans="1:24" ht="15.75" customHeight="1" x14ac:dyDescent="0.25">
      <c r="A121" s="4"/>
      <c r="B121" s="6"/>
      <c r="C121" s="4"/>
      <c r="D121" s="4"/>
      <c r="E121" s="4"/>
      <c r="F121" s="4"/>
      <c r="G121" s="4"/>
      <c r="H121" s="4"/>
      <c r="I121" s="4"/>
      <c r="J121" s="4"/>
      <c r="K121" s="4"/>
      <c r="L121" s="4"/>
      <c r="M121" s="4"/>
      <c r="N121" s="4"/>
      <c r="O121" s="4"/>
      <c r="P121" s="4"/>
      <c r="Q121" s="4"/>
      <c r="R121" s="4"/>
      <c r="S121" s="4"/>
      <c r="T121" s="4"/>
      <c r="U121" s="4"/>
      <c r="V121" s="4"/>
      <c r="W121" s="4"/>
      <c r="X121" s="4"/>
    </row>
    <row r="122" spans="1:24" ht="15.75" customHeight="1" x14ac:dyDescent="0.25">
      <c r="A122" s="4"/>
      <c r="B122" s="6"/>
      <c r="C122" s="4"/>
      <c r="D122" s="4"/>
      <c r="E122" s="4"/>
      <c r="F122" s="4"/>
      <c r="G122" s="4"/>
      <c r="H122" s="4"/>
      <c r="I122" s="4"/>
      <c r="J122" s="4"/>
      <c r="K122" s="4"/>
      <c r="L122" s="4"/>
      <c r="M122" s="4"/>
      <c r="N122" s="4"/>
      <c r="O122" s="4"/>
      <c r="P122" s="4"/>
      <c r="Q122" s="4"/>
      <c r="R122" s="4"/>
      <c r="S122" s="4"/>
      <c r="T122" s="4"/>
      <c r="U122" s="4"/>
      <c r="V122" s="4"/>
      <c r="W122" s="4"/>
      <c r="X122" s="4"/>
    </row>
    <row r="123" spans="1:24" ht="15.75" customHeight="1" x14ac:dyDescent="0.25">
      <c r="A123" s="4"/>
      <c r="B123" s="6"/>
      <c r="C123" s="4"/>
      <c r="D123" s="4"/>
      <c r="E123" s="4"/>
      <c r="F123" s="4"/>
      <c r="G123" s="4"/>
      <c r="H123" s="4"/>
      <c r="I123" s="4"/>
      <c r="J123" s="4"/>
      <c r="K123" s="4"/>
      <c r="L123" s="4"/>
      <c r="M123" s="4"/>
      <c r="N123" s="4"/>
      <c r="O123" s="4"/>
      <c r="P123" s="4"/>
      <c r="Q123" s="4"/>
      <c r="R123" s="4"/>
      <c r="S123" s="4"/>
      <c r="T123" s="4"/>
      <c r="U123" s="4"/>
      <c r="V123" s="4"/>
      <c r="W123" s="4"/>
      <c r="X123" s="4"/>
    </row>
    <row r="124" spans="1:24" ht="15.75" customHeight="1" x14ac:dyDescent="0.25">
      <c r="A124" s="4"/>
      <c r="B124" s="6"/>
      <c r="C124" s="4"/>
      <c r="D124" s="4"/>
      <c r="E124" s="4"/>
      <c r="F124" s="4"/>
      <c r="G124" s="4"/>
      <c r="H124" s="4"/>
      <c r="I124" s="4"/>
      <c r="J124" s="4"/>
      <c r="K124" s="4"/>
      <c r="L124" s="4"/>
      <c r="M124" s="4"/>
      <c r="N124" s="4"/>
      <c r="O124" s="4"/>
      <c r="P124" s="4"/>
      <c r="Q124" s="4"/>
      <c r="R124" s="4"/>
      <c r="S124" s="4"/>
      <c r="T124" s="4"/>
      <c r="U124" s="4"/>
      <c r="V124" s="4"/>
      <c r="W124" s="4"/>
      <c r="X124" s="4"/>
    </row>
    <row r="125" spans="1:24" ht="15.75" customHeight="1" x14ac:dyDescent="0.25">
      <c r="A125" s="4"/>
      <c r="B125" s="6"/>
      <c r="C125" s="4"/>
      <c r="D125" s="4"/>
      <c r="E125" s="4"/>
      <c r="F125" s="4"/>
      <c r="G125" s="4"/>
      <c r="H125" s="4"/>
      <c r="I125" s="4"/>
      <c r="J125" s="4"/>
      <c r="K125" s="4"/>
      <c r="L125" s="4"/>
      <c r="M125" s="4"/>
      <c r="N125" s="4"/>
      <c r="O125" s="4"/>
      <c r="P125" s="4"/>
      <c r="Q125" s="4"/>
      <c r="R125" s="4"/>
      <c r="S125" s="4"/>
      <c r="T125" s="4"/>
      <c r="U125" s="4"/>
      <c r="V125" s="4"/>
      <c r="W125" s="4"/>
      <c r="X125" s="4"/>
    </row>
    <row r="126" spans="1:24" ht="15.75" customHeight="1" x14ac:dyDescent="0.25">
      <c r="A126" s="4"/>
      <c r="B126" s="6"/>
      <c r="C126" s="4"/>
      <c r="D126" s="4"/>
      <c r="E126" s="4"/>
      <c r="F126" s="4"/>
      <c r="G126" s="4"/>
      <c r="H126" s="4"/>
      <c r="I126" s="4"/>
      <c r="J126" s="4"/>
      <c r="K126" s="4"/>
      <c r="L126" s="4"/>
      <c r="M126" s="4"/>
      <c r="N126" s="4"/>
      <c r="O126" s="4"/>
      <c r="P126" s="4"/>
      <c r="Q126" s="4"/>
      <c r="R126" s="4"/>
      <c r="S126" s="4"/>
      <c r="T126" s="4"/>
      <c r="U126" s="4"/>
      <c r="V126" s="4"/>
      <c r="W126" s="4"/>
      <c r="X126" s="4"/>
    </row>
    <row r="127" spans="1:24" ht="15.75" customHeight="1" x14ac:dyDescent="0.25">
      <c r="A127" s="4"/>
      <c r="B127" s="6"/>
      <c r="C127" s="4"/>
      <c r="D127" s="4"/>
      <c r="E127" s="4"/>
      <c r="F127" s="4"/>
      <c r="G127" s="4"/>
      <c r="H127" s="4"/>
      <c r="I127" s="4"/>
      <c r="J127" s="4"/>
      <c r="K127" s="4"/>
      <c r="L127" s="4"/>
      <c r="M127" s="4"/>
      <c r="N127" s="4"/>
      <c r="O127" s="4"/>
      <c r="P127" s="4"/>
      <c r="Q127" s="4"/>
      <c r="R127" s="4"/>
      <c r="S127" s="4"/>
      <c r="T127" s="4"/>
      <c r="U127" s="4"/>
      <c r="V127" s="4"/>
      <c r="W127" s="4"/>
      <c r="X127" s="4"/>
    </row>
    <row r="128" spans="1:24" ht="15.75" customHeight="1" x14ac:dyDescent="0.25">
      <c r="A128" s="4"/>
      <c r="B128" s="6"/>
      <c r="C128" s="4"/>
      <c r="D128" s="4"/>
      <c r="E128" s="4"/>
      <c r="F128" s="4"/>
      <c r="G128" s="4"/>
      <c r="H128" s="4"/>
      <c r="I128" s="4"/>
      <c r="J128" s="4"/>
      <c r="K128" s="4"/>
      <c r="L128" s="4"/>
      <c r="M128" s="4"/>
      <c r="N128" s="4"/>
      <c r="O128" s="4"/>
      <c r="P128" s="4"/>
      <c r="Q128" s="4"/>
      <c r="R128" s="4"/>
      <c r="S128" s="4"/>
      <c r="T128" s="4"/>
      <c r="U128" s="4"/>
      <c r="V128" s="4"/>
      <c r="W128" s="4"/>
      <c r="X128" s="4"/>
    </row>
    <row r="129" spans="1:24" ht="15.75" customHeight="1" x14ac:dyDescent="0.25">
      <c r="A129" s="4"/>
      <c r="B129" s="6"/>
      <c r="C129" s="4"/>
      <c r="D129" s="4"/>
      <c r="E129" s="4"/>
      <c r="F129" s="4"/>
      <c r="G129" s="4"/>
      <c r="H129" s="4"/>
      <c r="I129" s="4"/>
      <c r="J129" s="4"/>
      <c r="K129" s="4"/>
      <c r="L129" s="4"/>
      <c r="M129" s="4"/>
      <c r="N129" s="4"/>
      <c r="O129" s="4"/>
      <c r="P129" s="4"/>
      <c r="Q129" s="4"/>
      <c r="R129" s="4"/>
      <c r="S129" s="4"/>
      <c r="T129" s="4"/>
      <c r="U129" s="4"/>
      <c r="V129" s="4"/>
      <c r="W129" s="4"/>
      <c r="X129" s="4"/>
    </row>
    <row r="130" spans="1:24" ht="15.75" customHeight="1" x14ac:dyDescent="0.25">
      <c r="A130" s="4"/>
      <c r="B130" s="6"/>
      <c r="C130" s="4"/>
      <c r="D130" s="4"/>
      <c r="E130" s="4"/>
      <c r="F130" s="4"/>
      <c r="G130" s="4"/>
      <c r="H130" s="4"/>
      <c r="I130" s="4"/>
      <c r="J130" s="4"/>
      <c r="K130" s="4"/>
      <c r="L130" s="4"/>
      <c r="M130" s="4"/>
      <c r="N130" s="4"/>
      <c r="O130" s="4"/>
      <c r="P130" s="4"/>
      <c r="Q130" s="4"/>
      <c r="R130" s="4"/>
      <c r="S130" s="4"/>
      <c r="T130" s="4"/>
      <c r="U130" s="4"/>
      <c r="V130" s="4"/>
      <c r="W130" s="4"/>
      <c r="X130" s="4"/>
    </row>
    <row r="131" spans="1:24" ht="15.75" customHeight="1" x14ac:dyDescent="0.25">
      <c r="A131" s="4"/>
      <c r="B131" s="6"/>
      <c r="C131" s="4"/>
      <c r="D131" s="4"/>
      <c r="E131" s="4"/>
      <c r="F131" s="4"/>
      <c r="G131" s="4"/>
      <c r="H131" s="4"/>
      <c r="I131" s="4"/>
      <c r="J131" s="4"/>
      <c r="K131" s="4"/>
      <c r="L131" s="4"/>
      <c r="M131" s="4"/>
      <c r="N131" s="4"/>
      <c r="O131" s="4"/>
      <c r="P131" s="4"/>
      <c r="Q131" s="4"/>
      <c r="R131" s="4"/>
      <c r="S131" s="4"/>
      <c r="T131" s="4"/>
      <c r="U131" s="4"/>
      <c r="V131" s="4"/>
      <c r="W131" s="4"/>
      <c r="X131" s="4"/>
    </row>
    <row r="132" spans="1:24" ht="15.75" customHeight="1" x14ac:dyDescent="0.25">
      <c r="A132" s="4"/>
      <c r="B132" s="6"/>
      <c r="C132" s="4"/>
      <c r="D132" s="4"/>
      <c r="E132" s="4"/>
      <c r="F132" s="4"/>
      <c r="G132" s="4"/>
      <c r="H132" s="4"/>
      <c r="I132" s="4"/>
      <c r="J132" s="4"/>
      <c r="K132" s="4"/>
      <c r="L132" s="4"/>
      <c r="M132" s="4"/>
      <c r="N132" s="4"/>
      <c r="O132" s="4"/>
      <c r="P132" s="4"/>
      <c r="Q132" s="4"/>
      <c r="R132" s="4"/>
      <c r="S132" s="4"/>
      <c r="T132" s="4"/>
      <c r="U132" s="4"/>
      <c r="V132" s="4"/>
      <c r="W132" s="4"/>
      <c r="X132" s="4"/>
    </row>
    <row r="133" spans="1:24" ht="15.75" customHeight="1" x14ac:dyDescent="0.25">
      <c r="A133" s="4"/>
      <c r="B133" s="6"/>
      <c r="C133" s="4"/>
      <c r="D133" s="4"/>
      <c r="E133" s="4"/>
      <c r="F133" s="4"/>
      <c r="G133" s="4"/>
      <c r="H133" s="4"/>
      <c r="I133" s="4"/>
      <c r="J133" s="4"/>
      <c r="K133" s="4"/>
      <c r="L133" s="4"/>
      <c r="M133" s="4"/>
      <c r="N133" s="4"/>
      <c r="O133" s="4"/>
      <c r="P133" s="4"/>
      <c r="Q133" s="4"/>
      <c r="R133" s="4"/>
      <c r="S133" s="4"/>
      <c r="T133" s="4"/>
      <c r="U133" s="4"/>
      <c r="V133" s="4"/>
      <c r="W133" s="4"/>
      <c r="X133" s="4"/>
    </row>
    <row r="134" spans="1:24" ht="15.75" customHeight="1" x14ac:dyDescent="0.25">
      <c r="A134" s="4"/>
      <c r="B134" s="6"/>
      <c r="C134" s="4"/>
      <c r="D134" s="4"/>
      <c r="E134" s="4"/>
      <c r="F134" s="4"/>
      <c r="G134" s="4"/>
      <c r="H134" s="4"/>
      <c r="I134" s="4"/>
      <c r="J134" s="4"/>
      <c r="K134" s="4"/>
      <c r="L134" s="4"/>
      <c r="M134" s="4"/>
      <c r="N134" s="4"/>
      <c r="O134" s="4"/>
      <c r="P134" s="4"/>
      <c r="Q134" s="4"/>
      <c r="R134" s="4"/>
      <c r="S134" s="4"/>
      <c r="T134" s="4"/>
      <c r="U134" s="4"/>
      <c r="V134" s="4"/>
      <c r="W134" s="4"/>
      <c r="X134" s="4"/>
    </row>
    <row r="135" spans="1:24" ht="15.75" customHeight="1" x14ac:dyDescent="0.25">
      <c r="A135" s="4"/>
      <c r="B135" s="6"/>
      <c r="C135" s="4"/>
      <c r="D135" s="4"/>
      <c r="E135" s="4"/>
      <c r="F135" s="4"/>
      <c r="G135" s="4"/>
      <c r="H135" s="4"/>
      <c r="I135" s="4"/>
      <c r="J135" s="4"/>
      <c r="K135" s="4"/>
      <c r="L135" s="4"/>
      <c r="M135" s="4"/>
      <c r="N135" s="4"/>
      <c r="O135" s="4"/>
      <c r="P135" s="4"/>
      <c r="Q135" s="4"/>
      <c r="R135" s="4"/>
      <c r="S135" s="4"/>
      <c r="T135" s="4"/>
      <c r="U135" s="4"/>
      <c r="V135" s="4"/>
      <c r="W135" s="4"/>
      <c r="X135" s="4"/>
    </row>
    <row r="136" spans="1:24" ht="15.75" customHeight="1" x14ac:dyDescent="0.25">
      <c r="A136" s="4"/>
      <c r="B136" s="6"/>
      <c r="C136" s="4"/>
      <c r="D136" s="4"/>
      <c r="E136" s="4"/>
      <c r="F136" s="4"/>
      <c r="G136" s="4"/>
      <c r="H136" s="4"/>
      <c r="I136" s="4"/>
      <c r="J136" s="4"/>
      <c r="K136" s="4"/>
      <c r="L136" s="4"/>
      <c r="M136" s="4"/>
      <c r="N136" s="4"/>
      <c r="O136" s="4"/>
      <c r="P136" s="4"/>
      <c r="Q136" s="4"/>
      <c r="R136" s="4"/>
      <c r="S136" s="4"/>
      <c r="T136" s="4"/>
      <c r="U136" s="4"/>
      <c r="V136" s="4"/>
      <c r="W136" s="4"/>
      <c r="X136" s="4"/>
    </row>
    <row r="137" spans="1:24" ht="15.75" customHeight="1" x14ac:dyDescent="0.25">
      <c r="A137" s="4"/>
      <c r="B137" s="6"/>
      <c r="C137" s="4"/>
      <c r="D137" s="4"/>
      <c r="E137" s="4"/>
      <c r="F137" s="4"/>
      <c r="G137" s="4"/>
      <c r="H137" s="4"/>
      <c r="I137" s="4"/>
      <c r="J137" s="4"/>
      <c r="K137" s="4"/>
      <c r="L137" s="4"/>
      <c r="M137" s="4"/>
      <c r="N137" s="4"/>
      <c r="O137" s="4"/>
      <c r="P137" s="4"/>
      <c r="Q137" s="4"/>
      <c r="R137" s="4"/>
      <c r="S137" s="4"/>
      <c r="T137" s="4"/>
      <c r="U137" s="4"/>
      <c r="V137" s="4"/>
      <c r="W137" s="4"/>
      <c r="X137" s="4"/>
    </row>
    <row r="138" spans="1:24" ht="15.75" customHeight="1" x14ac:dyDescent="0.25">
      <c r="A138" s="4"/>
      <c r="B138" s="6"/>
      <c r="C138" s="4"/>
      <c r="D138" s="4"/>
      <c r="E138" s="4"/>
      <c r="F138" s="4"/>
      <c r="G138" s="4"/>
      <c r="H138" s="4"/>
      <c r="I138" s="4"/>
      <c r="J138" s="4"/>
      <c r="K138" s="4"/>
      <c r="L138" s="4"/>
      <c r="M138" s="4"/>
      <c r="N138" s="4"/>
      <c r="O138" s="4"/>
      <c r="P138" s="4"/>
      <c r="Q138" s="4"/>
      <c r="R138" s="4"/>
      <c r="S138" s="4"/>
      <c r="T138" s="4"/>
      <c r="U138" s="4"/>
      <c r="V138" s="4"/>
      <c r="W138" s="4"/>
      <c r="X138" s="4"/>
    </row>
    <row r="139" spans="1:24" ht="15.75" customHeight="1" x14ac:dyDescent="0.25">
      <c r="A139" s="4"/>
      <c r="B139" s="6"/>
      <c r="C139" s="4"/>
      <c r="D139" s="4"/>
      <c r="E139" s="4"/>
      <c r="F139" s="4"/>
      <c r="G139" s="4"/>
      <c r="H139" s="4"/>
      <c r="I139" s="4"/>
      <c r="J139" s="4"/>
      <c r="K139" s="4"/>
      <c r="L139" s="4"/>
      <c r="M139" s="4"/>
      <c r="N139" s="4"/>
      <c r="O139" s="4"/>
      <c r="P139" s="4"/>
      <c r="Q139" s="4"/>
      <c r="R139" s="4"/>
      <c r="S139" s="4"/>
      <c r="T139" s="4"/>
      <c r="U139" s="4"/>
      <c r="V139" s="4"/>
      <c r="W139" s="4"/>
      <c r="X139" s="4"/>
    </row>
    <row r="140" spans="1:24" ht="15.75" customHeight="1" x14ac:dyDescent="0.25">
      <c r="A140" s="4"/>
      <c r="B140" s="6"/>
      <c r="C140" s="4"/>
      <c r="D140" s="4"/>
      <c r="E140" s="4"/>
      <c r="F140" s="4"/>
      <c r="G140" s="4"/>
      <c r="H140" s="4"/>
      <c r="I140" s="4"/>
      <c r="J140" s="4"/>
      <c r="K140" s="4"/>
      <c r="L140" s="4"/>
      <c r="M140" s="4"/>
      <c r="N140" s="4"/>
      <c r="O140" s="4"/>
      <c r="P140" s="4"/>
      <c r="Q140" s="4"/>
      <c r="R140" s="4"/>
      <c r="S140" s="4"/>
      <c r="T140" s="4"/>
      <c r="U140" s="4"/>
      <c r="V140" s="4"/>
      <c r="W140" s="4"/>
      <c r="X140" s="4"/>
    </row>
    <row r="141" spans="1:24" ht="15.75" customHeight="1" x14ac:dyDescent="0.25">
      <c r="A141" s="4"/>
      <c r="B141" s="6"/>
      <c r="C141" s="4"/>
      <c r="D141" s="4"/>
      <c r="E141" s="4"/>
      <c r="F141" s="4"/>
      <c r="G141" s="4"/>
      <c r="H141" s="4"/>
      <c r="I141" s="4"/>
      <c r="J141" s="4"/>
      <c r="K141" s="4"/>
      <c r="L141" s="4"/>
      <c r="M141" s="4"/>
      <c r="N141" s="4"/>
      <c r="O141" s="4"/>
      <c r="P141" s="4"/>
      <c r="Q141" s="4"/>
      <c r="R141" s="4"/>
      <c r="S141" s="4"/>
      <c r="T141" s="4"/>
      <c r="U141" s="4"/>
      <c r="V141" s="4"/>
      <c r="W141" s="4"/>
      <c r="X141" s="4"/>
    </row>
    <row r="142" spans="1:24" ht="15.75" customHeight="1" x14ac:dyDescent="0.25">
      <c r="A142" s="4"/>
      <c r="B142" s="6"/>
      <c r="C142" s="4"/>
      <c r="D142" s="4"/>
      <c r="E142" s="4"/>
      <c r="F142" s="4"/>
      <c r="G142" s="4"/>
      <c r="H142" s="4"/>
      <c r="I142" s="4"/>
      <c r="J142" s="4"/>
      <c r="K142" s="4"/>
      <c r="L142" s="4"/>
      <c r="M142" s="4"/>
      <c r="N142" s="4"/>
      <c r="O142" s="4"/>
      <c r="P142" s="4"/>
      <c r="Q142" s="4"/>
      <c r="R142" s="4"/>
      <c r="S142" s="4"/>
      <c r="T142" s="4"/>
      <c r="U142" s="4"/>
      <c r="V142" s="4"/>
      <c r="W142" s="4"/>
      <c r="X142" s="4"/>
    </row>
    <row r="143" spans="1:24" ht="15.75" customHeight="1" x14ac:dyDescent="0.25">
      <c r="A143" s="4"/>
      <c r="B143" s="6"/>
      <c r="C143" s="4"/>
      <c r="D143" s="4"/>
      <c r="E143" s="4"/>
      <c r="F143" s="4"/>
      <c r="G143" s="4"/>
      <c r="H143" s="4"/>
      <c r="I143" s="4"/>
      <c r="J143" s="4"/>
      <c r="K143" s="4"/>
      <c r="L143" s="4"/>
      <c r="M143" s="4"/>
      <c r="N143" s="4"/>
      <c r="O143" s="4"/>
      <c r="P143" s="4"/>
      <c r="Q143" s="4"/>
      <c r="R143" s="4"/>
      <c r="S143" s="4"/>
      <c r="T143" s="4"/>
      <c r="U143" s="4"/>
      <c r="V143" s="4"/>
      <c r="W143" s="4"/>
      <c r="X143" s="4"/>
    </row>
    <row r="144" spans="1:24" ht="15.75" customHeight="1" x14ac:dyDescent="0.25">
      <c r="A144" s="4"/>
      <c r="B144" s="6"/>
      <c r="C144" s="4"/>
      <c r="D144" s="4"/>
      <c r="E144" s="4"/>
      <c r="F144" s="4"/>
      <c r="G144" s="4"/>
      <c r="H144" s="4"/>
      <c r="I144" s="4"/>
      <c r="J144" s="4"/>
      <c r="K144" s="4"/>
      <c r="L144" s="4"/>
      <c r="M144" s="4"/>
      <c r="N144" s="4"/>
      <c r="O144" s="4"/>
      <c r="P144" s="4"/>
      <c r="Q144" s="4"/>
      <c r="R144" s="4"/>
      <c r="S144" s="4"/>
      <c r="T144" s="4"/>
      <c r="U144" s="4"/>
      <c r="V144" s="4"/>
      <c r="W144" s="4"/>
      <c r="X144" s="4"/>
    </row>
    <row r="145" spans="1:24" ht="15.75" customHeight="1" x14ac:dyDescent="0.25">
      <c r="A145" s="4"/>
      <c r="B145" s="6"/>
      <c r="C145" s="4"/>
      <c r="D145" s="4"/>
      <c r="E145" s="4"/>
      <c r="F145" s="4"/>
      <c r="G145" s="4"/>
      <c r="H145" s="4"/>
      <c r="I145" s="4"/>
      <c r="J145" s="4"/>
      <c r="K145" s="4"/>
      <c r="L145" s="4"/>
      <c r="M145" s="4"/>
      <c r="N145" s="4"/>
      <c r="O145" s="4"/>
      <c r="P145" s="4"/>
      <c r="Q145" s="4"/>
      <c r="R145" s="4"/>
      <c r="S145" s="4"/>
      <c r="T145" s="4"/>
      <c r="U145" s="4"/>
      <c r="V145" s="4"/>
      <c r="W145" s="4"/>
      <c r="X145" s="4"/>
    </row>
    <row r="146" spans="1:24" ht="15.75" customHeight="1" x14ac:dyDescent="0.25">
      <c r="A146" s="4"/>
      <c r="B146" s="6"/>
      <c r="C146" s="4"/>
      <c r="D146" s="4"/>
      <c r="E146" s="4"/>
      <c r="F146" s="4"/>
      <c r="G146" s="4"/>
      <c r="H146" s="4"/>
      <c r="I146" s="4"/>
      <c r="J146" s="4"/>
      <c r="K146" s="4"/>
      <c r="L146" s="4"/>
      <c r="M146" s="4"/>
      <c r="N146" s="4"/>
      <c r="O146" s="4"/>
      <c r="P146" s="4"/>
      <c r="Q146" s="4"/>
      <c r="R146" s="4"/>
      <c r="S146" s="4"/>
      <c r="T146" s="4"/>
      <c r="U146" s="4"/>
      <c r="V146" s="4"/>
      <c r="W146" s="4"/>
      <c r="X146" s="4"/>
    </row>
    <row r="147" spans="1:24" ht="15.75" customHeight="1" x14ac:dyDescent="0.25">
      <c r="A147" s="4"/>
      <c r="B147" s="6"/>
      <c r="C147" s="4"/>
      <c r="D147" s="4"/>
      <c r="E147" s="4"/>
      <c r="F147" s="4"/>
      <c r="G147" s="4"/>
      <c r="H147" s="4"/>
      <c r="I147" s="4"/>
      <c r="J147" s="4"/>
      <c r="K147" s="4"/>
      <c r="L147" s="4"/>
      <c r="M147" s="4"/>
      <c r="N147" s="4"/>
      <c r="O147" s="4"/>
      <c r="P147" s="4"/>
      <c r="Q147" s="4"/>
      <c r="R147" s="4"/>
      <c r="S147" s="4"/>
      <c r="T147" s="4"/>
      <c r="U147" s="4"/>
      <c r="V147" s="4"/>
      <c r="W147" s="4"/>
      <c r="X147" s="4"/>
    </row>
    <row r="148" spans="1:24" ht="15.75" customHeight="1" x14ac:dyDescent="0.25">
      <c r="A148" s="4"/>
      <c r="B148" s="6"/>
      <c r="C148" s="4"/>
      <c r="D148" s="4"/>
      <c r="E148" s="4"/>
      <c r="F148" s="4"/>
      <c r="G148" s="4"/>
      <c r="H148" s="4"/>
      <c r="I148" s="4"/>
      <c r="J148" s="4"/>
      <c r="K148" s="4"/>
      <c r="L148" s="4"/>
      <c r="M148" s="4"/>
      <c r="N148" s="4"/>
      <c r="O148" s="4"/>
      <c r="P148" s="4"/>
      <c r="Q148" s="4"/>
      <c r="R148" s="4"/>
      <c r="S148" s="4"/>
      <c r="T148" s="4"/>
      <c r="U148" s="4"/>
      <c r="V148" s="4"/>
      <c r="W148" s="4"/>
      <c r="X148" s="4"/>
    </row>
    <row r="149" spans="1:24" ht="15.75" customHeight="1" x14ac:dyDescent="0.25">
      <c r="A149" s="4"/>
      <c r="B149" s="6"/>
      <c r="C149" s="4"/>
      <c r="D149" s="4"/>
      <c r="E149" s="4"/>
      <c r="F149" s="4"/>
      <c r="G149" s="4"/>
      <c r="H149" s="4"/>
      <c r="I149" s="4"/>
      <c r="J149" s="4"/>
      <c r="K149" s="4"/>
      <c r="L149" s="4"/>
      <c r="M149" s="4"/>
      <c r="N149" s="4"/>
      <c r="O149" s="4"/>
      <c r="P149" s="4"/>
      <c r="Q149" s="4"/>
      <c r="R149" s="4"/>
      <c r="S149" s="4"/>
      <c r="T149" s="4"/>
      <c r="U149" s="4"/>
      <c r="V149" s="4"/>
      <c r="W149" s="4"/>
      <c r="X149" s="4"/>
    </row>
    <row r="150" spans="1:24" ht="15.75" customHeight="1" x14ac:dyDescent="0.25">
      <c r="A150" s="4"/>
      <c r="B150" s="6"/>
      <c r="C150" s="4"/>
      <c r="D150" s="4"/>
      <c r="E150" s="4"/>
      <c r="F150" s="4"/>
      <c r="G150" s="4"/>
      <c r="H150" s="4"/>
      <c r="I150" s="4"/>
      <c r="J150" s="4"/>
      <c r="K150" s="4"/>
      <c r="L150" s="4"/>
      <c r="M150" s="4"/>
      <c r="N150" s="4"/>
      <c r="O150" s="4"/>
      <c r="P150" s="4"/>
      <c r="Q150" s="4"/>
      <c r="R150" s="4"/>
      <c r="S150" s="4"/>
      <c r="T150" s="4"/>
      <c r="U150" s="4"/>
      <c r="V150" s="4"/>
      <c r="W150" s="4"/>
      <c r="X150" s="4"/>
    </row>
    <row r="151" spans="1:24" ht="15.75" customHeight="1" x14ac:dyDescent="0.25">
      <c r="A151" s="4"/>
      <c r="B151" s="6"/>
      <c r="C151" s="4"/>
      <c r="D151" s="4"/>
      <c r="E151" s="4"/>
      <c r="F151" s="4"/>
      <c r="G151" s="4"/>
      <c r="H151" s="4"/>
      <c r="I151" s="4"/>
      <c r="J151" s="4"/>
      <c r="K151" s="4"/>
      <c r="L151" s="4"/>
      <c r="M151" s="4"/>
      <c r="N151" s="4"/>
      <c r="O151" s="4"/>
      <c r="P151" s="4"/>
      <c r="Q151" s="4"/>
      <c r="R151" s="4"/>
      <c r="S151" s="4"/>
      <c r="T151" s="4"/>
      <c r="U151" s="4"/>
      <c r="V151" s="4"/>
      <c r="W151" s="4"/>
      <c r="X151" s="4"/>
    </row>
    <row r="152" spans="1:24" ht="15.75" customHeight="1" x14ac:dyDescent="0.25">
      <c r="A152" s="4"/>
      <c r="B152" s="6"/>
      <c r="C152" s="4"/>
      <c r="D152" s="4"/>
      <c r="E152" s="4"/>
      <c r="F152" s="4"/>
      <c r="G152" s="4"/>
      <c r="H152" s="4"/>
      <c r="I152" s="4"/>
      <c r="J152" s="4"/>
      <c r="K152" s="4"/>
      <c r="L152" s="4"/>
      <c r="M152" s="4"/>
      <c r="N152" s="4"/>
      <c r="O152" s="4"/>
      <c r="P152" s="4"/>
      <c r="Q152" s="4"/>
      <c r="R152" s="4"/>
      <c r="S152" s="4"/>
      <c r="T152" s="4"/>
      <c r="U152" s="4"/>
      <c r="V152" s="4"/>
      <c r="W152" s="4"/>
      <c r="X152" s="4"/>
    </row>
    <row r="153" spans="1:24" ht="15.75" customHeight="1" x14ac:dyDescent="0.25">
      <c r="A153" s="4"/>
      <c r="B153" s="6"/>
      <c r="C153" s="4"/>
      <c r="D153" s="4"/>
      <c r="E153" s="4"/>
      <c r="F153" s="4"/>
      <c r="G153" s="4"/>
      <c r="H153" s="4"/>
      <c r="I153" s="4"/>
      <c r="J153" s="4"/>
      <c r="K153" s="4"/>
      <c r="L153" s="4"/>
      <c r="M153" s="4"/>
      <c r="N153" s="4"/>
      <c r="O153" s="4"/>
      <c r="P153" s="4"/>
      <c r="Q153" s="4"/>
      <c r="R153" s="4"/>
      <c r="S153" s="4"/>
      <c r="T153" s="4"/>
      <c r="U153" s="4"/>
      <c r="V153" s="4"/>
      <c r="W153" s="4"/>
      <c r="X153" s="4"/>
    </row>
    <row r="154" spans="1:24" ht="15.75" customHeight="1" x14ac:dyDescent="0.25">
      <c r="A154" s="4"/>
      <c r="B154" s="6"/>
      <c r="C154" s="4"/>
      <c r="D154" s="4"/>
      <c r="E154" s="4"/>
      <c r="F154" s="4"/>
      <c r="G154" s="4"/>
      <c r="H154" s="4"/>
      <c r="I154" s="4"/>
      <c r="J154" s="4"/>
      <c r="K154" s="4"/>
      <c r="L154" s="4"/>
      <c r="M154" s="4"/>
      <c r="N154" s="4"/>
      <c r="O154" s="4"/>
      <c r="P154" s="4"/>
      <c r="Q154" s="4"/>
      <c r="R154" s="4"/>
      <c r="S154" s="4"/>
      <c r="T154" s="4"/>
      <c r="U154" s="4"/>
      <c r="V154" s="4"/>
      <c r="W154" s="4"/>
      <c r="X154" s="4"/>
    </row>
    <row r="155" spans="1:24" ht="15.75" customHeight="1" x14ac:dyDescent="0.25">
      <c r="A155" s="4"/>
      <c r="B155" s="6"/>
      <c r="C155" s="4"/>
      <c r="D155" s="4"/>
      <c r="E155" s="4"/>
      <c r="F155" s="4"/>
      <c r="G155" s="4"/>
      <c r="H155" s="4"/>
      <c r="I155" s="4"/>
      <c r="J155" s="4"/>
      <c r="K155" s="4"/>
      <c r="L155" s="4"/>
      <c r="M155" s="4"/>
      <c r="N155" s="4"/>
      <c r="O155" s="4"/>
      <c r="P155" s="4"/>
      <c r="Q155" s="4"/>
      <c r="R155" s="4"/>
      <c r="S155" s="4"/>
      <c r="T155" s="4"/>
      <c r="U155" s="4"/>
      <c r="V155" s="4"/>
      <c r="W155" s="4"/>
      <c r="X155" s="4"/>
    </row>
    <row r="156" spans="1:24" ht="15.75" customHeight="1" x14ac:dyDescent="0.25">
      <c r="A156" s="4"/>
      <c r="B156" s="6"/>
      <c r="C156" s="4"/>
      <c r="D156" s="4"/>
      <c r="E156" s="4"/>
      <c r="F156" s="4"/>
      <c r="G156" s="4"/>
      <c r="H156" s="4"/>
      <c r="I156" s="4"/>
      <c r="J156" s="4"/>
      <c r="K156" s="4"/>
      <c r="L156" s="4"/>
      <c r="M156" s="4"/>
      <c r="N156" s="4"/>
      <c r="O156" s="4"/>
      <c r="P156" s="4"/>
      <c r="Q156" s="4"/>
      <c r="R156" s="4"/>
      <c r="S156" s="4"/>
      <c r="T156" s="4"/>
      <c r="U156" s="4"/>
      <c r="V156" s="4"/>
      <c r="W156" s="4"/>
      <c r="X156" s="4"/>
    </row>
    <row r="157" spans="1:24" ht="15.75" customHeight="1" x14ac:dyDescent="0.25">
      <c r="A157" s="4"/>
      <c r="B157" s="6"/>
      <c r="C157" s="4"/>
      <c r="D157" s="4"/>
      <c r="E157" s="4"/>
      <c r="F157" s="4"/>
      <c r="G157" s="4"/>
      <c r="H157" s="4"/>
      <c r="I157" s="4"/>
      <c r="J157" s="4"/>
      <c r="K157" s="4"/>
      <c r="L157" s="4"/>
      <c r="M157" s="4"/>
      <c r="N157" s="4"/>
      <c r="O157" s="4"/>
      <c r="P157" s="4"/>
      <c r="Q157" s="4"/>
      <c r="R157" s="4"/>
      <c r="S157" s="4"/>
      <c r="T157" s="4"/>
      <c r="U157" s="4"/>
      <c r="V157" s="4"/>
      <c r="W157" s="4"/>
      <c r="X157" s="4"/>
    </row>
    <row r="158" spans="1:24" ht="15.75" customHeight="1" x14ac:dyDescent="0.25">
      <c r="A158" s="4"/>
      <c r="B158" s="6"/>
      <c r="C158" s="4"/>
      <c r="D158" s="4"/>
      <c r="E158" s="4"/>
      <c r="F158" s="4"/>
      <c r="G158" s="4"/>
      <c r="H158" s="4"/>
      <c r="I158" s="4"/>
      <c r="J158" s="4"/>
      <c r="K158" s="4"/>
      <c r="L158" s="4"/>
      <c r="M158" s="4"/>
      <c r="N158" s="4"/>
      <c r="O158" s="4"/>
      <c r="P158" s="4"/>
      <c r="Q158" s="4"/>
      <c r="R158" s="4"/>
      <c r="S158" s="4"/>
      <c r="T158" s="4"/>
      <c r="U158" s="4"/>
      <c r="V158" s="4"/>
      <c r="W158" s="4"/>
      <c r="X158" s="4"/>
    </row>
    <row r="159" spans="1:24" ht="15.75" customHeight="1" x14ac:dyDescent="0.25">
      <c r="A159" s="4"/>
      <c r="B159" s="6"/>
      <c r="C159" s="4"/>
      <c r="D159" s="4"/>
      <c r="E159" s="4"/>
      <c r="F159" s="4"/>
      <c r="G159" s="4"/>
      <c r="H159" s="4"/>
      <c r="I159" s="4"/>
      <c r="J159" s="4"/>
      <c r="K159" s="4"/>
      <c r="L159" s="4"/>
      <c r="M159" s="4"/>
      <c r="N159" s="4"/>
      <c r="O159" s="4"/>
      <c r="P159" s="4"/>
      <c r="Q159" s="4"/>
      <c r="R159" s="4"/>
      <c r="S159" s="4"/>
      <c r="T159" s="4"/>
      <c r="U159" s="4"/>
      <c r="V159" s="4"/>
      <c r="W159" s="4"/>
      <c r="X159" s="4"/>
    </row>
    <row r="160" spans="1:24" ht="15.75" customHeight="1" x14ac:dyDescent="0.25">
      <c r="A160" s="4"/>
      <c r="B160" s="6"/>
      <c r="C160" s="4"/>
      <c r="D160" s="4"/>
      <c r="E160" s="4"/>
      <c r="F160" s="4"/>
      <c r="G160" s="4"/>
      <c r="H160" s="4"/>
      <c r="I160" s="4"/>
      <c r="J160" s="4"/>
      <c r="K160" s="4"/>
      <c r="L160" s="4"/>
      <c r="M160" s="4"/>
      <c r="N160" s="4"/>
      <c r="O160" s="4"/>
      <c r="P160" s="4"/>
      <c r="Q160" s="4"/>
      <c r="R160" s="4"/>
      <c r="S160" s="4"/>
      <c r="T160" s="4"/>
      <c r="U160" s="4"/>
      <c r="V160" s="4"/>
      <c r="W160" s="4"/>
      <c r="X160" s="4"/>
    </row>
    <row r="161" spans="1:24" ht="15.75" customHeight="1" x14ac:dyDescent="0.25">
      <c r="A161" s="4"/>
      <c r="B161" s="6"/>
      <c r="C161" s="4"/>
      <c r="D161" s="4"/>
      <c r="E161" s="4"/>
      <c r="F161" s="4"/>
      <c r="G161" s="4"/>
      <c r="H161" s="4"/>
      <c r="I161" s="4"/>
      <c r="J161" s="4"/>
      <c r="K161" s="4"/>
      <c r="L161" s="4"/>
      <c r="M161" s="4"/>
      <c r="N161" s="4"/>
      <c r="O161" s="4"/>
      <c r="P161" s="4"/>
      <c r="Q161" s="4"/>
      <c r="R161" s="4"/>
      <c r="S161" s="4"/>
      <c r="T161" s="4"/>
      <c r="U161" s="4"/>
      <c r="V161" s="4"/>
      <c r="W161" s="4"/>
      <c r="X161" s="4"/>
    </row>
    <row r="162" spans="1:24" ht="15.75" customHeight="1" x14ac:dyDescent="0.25">
      <c r="A162" s="4"/>
      <c r="B162" s="6"/>
      <c r="C162" s="4"/>
      <c r="D162" s="4"/>
      <c r="E162" s="4"/>
      <c r="F162" s="4"/>
      <c r="G162" s="4"/>
      <c r="H162" s="4"/>
      <c r="I162" s="4"/>
      <c r="J162" s="4"/>
      <c r="K162" s="4"/>
      <c r="L162" s="4"/>
      <c r="M162" s="4"/>
      <c r="N162" s="4"/>
      <c r="O162" s="4"/>
      <c r="P162" s="4"/>
      <c r="Q162" s="4"/>
      <c r="R162" s="4"/>
      <c r="S162" s="4"/>
      <c r="T162" s="4"/>
      <c r="U162" s="4"/>
      <c r="V162" s="4"/>
      <c r="W162" s="4"/>
      <c r="X162" s="4"/>
    </row>
    <row r="163" spans="1:24" ht="15.75" customHeight="1" x14ac:dyDescent="0.25">
      <c r="A163" s="4"/>
      <c r="B163" s="6"/>
      <c r="C163" s="4"/>
      <c r="D163" s="4"/>
      <c r="E163" s="4"/>
      <c r="F163" s="4"/>
      <c r="G163" s="4"/>
      <c r="H163" s="4"/>
      <c r="I163" s="4"/>
      <c r="J163" s="4"/>
      <c r="K163" s="4"/>
      <c r="L163" s="4"/>
      <c r="M163" s="4"/>
      <c r="N163" s="4"/>
      <c r="O163" s="4"/>
      <c r="P163" s="4"/>
      <c r="Q163" s="4"/>
      <c r="R163" s="4"/>
      <c r="S163" s="4"/>
      <c r="T163" s="4"/>
      <c r="U163" s="4"/>
      <c r="V163" s="4"/>
      <c r="W163" s="4"/>
      <c r="X163" s="4"/>
    </row>
    <row r="164" spans="1:24" ht="15.75" customHeight="1" x14ac:dyDescent="0.25">
      <c r="A164" s="4"/>
      <c r="B164" s="6"/>
      <c r="C164" s="4"/>
      <c r="D164" s="4"/>
      <c r="E164" s="4"/>
      <c r="F164" s="4"/>
      <c r="G164" s="4"/>
      <c r="H164" s="4"/>
      <c r="I164" s="4"/>
      <c r="J164" s="4"/>
      <c r="K164" s="4"/>
      <c r="L164" s="4"/>
      <c r="M164" s="4"/>
      <c r="N164" s="4"/>
      <c r="O164" s="4"/>
      <c r="P164" s="4"/>
      <c r="Q164" s="4"/>
      <c r="R164" s="4"/>
      <c r="S164" s="4"/>
      <c r="T164" s="4"/>
      <c r="U164" s="4"/>
      <c r="V164" s="4"/>
      <c r="W164" s="4"/>
      <c r="X164" s="4"/>
    </row>
    <row r="165" spans="1:24" ht="15.75" customHeight="1" x14ac:dyDescent="0.25">
      <c r="A165" s="4"/>
      <c r="B165" s="6"/>
      <c r="C165" s="4"/>
      <c r="D165" s="4"/>
      <c r="E165" s="4"/>
      <c r="F165" s="4"/>
      <c r="G165" s="4"/>
      <c r="H165" s="4"/>
      <c r="I165" s="4"/>
      <c r="J165" s="4"/>
      <c r="K165" s="4"/>
      <c r="L165" s="4"/>
      <c r="M165" s="4"/>
      <c r="N165" s="4"/>
      <c r="O165" s="4"/>
      <c r="P165" s="4"/>
      <c r="Q165" s="4"/>
      <c r="R165" s="4"/>
      <c r="S165" s="4"/>
      <c r="T165" s="4"/>
      <c r="U165" s="4"/>
      <c r="V165" s="4"/>
      <c r="W165" s="4"/>
      <c r="X165" s="4"/>
    </row>
    <row r="166" spans="1:24" ht="15.75" customHeight="1" x14ac:dyDescent="0.25">
      <c r="A166" s="4"/>
      <c r="B166" s="6"/>
      <c r="C166" s="4"/>
      <c r="D166" s="4"/>
      <c r="E166" s="4"/>
      <c r="F166" s="4"/>
      <c r="G166" s="4"/>
      <c r="H166" s="4"/>
      <c r="I166" s="4"/>
      <c r="J166" s="4"/>
      <c r="K166" s="4"/>
      <c r="L166" s="4"/>
      <c r="M166" s="4"/>
      <c r="N166" s="4"/>
      <c r="O166" s="4"/>
      <c r="P166" s="4"/>
      <c r="Q166" s="4"/>
      <c r="R166" s="4"/>
      <c r="S166" s="4"/>
      <c r="T166" s="4"/>
      <c r="U166" s="4"/>
      <c r="V166" s="4"/>
      <c r="W166" s="4"/>
      <c r="X166" s="4"/>
    </row>
    <row r="167" spans="1:24" ht="15.75" customHeight="1" x14ac:dyDescent="0.25">
      <c r="A167" s="4"/>
      <c r="B167" s="6"/>
      <c r="C167" s="4"/>
      <c r="D167" s="4"/>
      <c r="E167" s="4"/>
      <c r="F167" s="4"/>
      <c r="G167" s="4"/>
      <c r="H167" s="4"/>
      <c r="I167" s="4"/>
      <c r="J167" s="4"/>
      <c r="K167" s="4"/>
      <c r="L167" s="4"/>
      <c r="M167" s="4"/>
      <c r="N167" s="4"/>
      <c r="O167" s="4"/>
      <c r="P167" s="4"/>
      <c r="Q167" s="4"/>
      <c r="R167" s="4"/>
      <c r="S167" s="4"/>
      <c r="T167" s="4"/>
      <c r="U167" s="4"/>
      <c r="V167" s="4"/>
      <c r="W167" s="4"/>
      <c r="X167" s="4"/>
    </row>
    <row r="168" spans="1:24" ht="15.75" customHeight="1" x14ac:dyDescent="0.25">
      <c r="A168" s="4"/>
      <c r="B168" s="6"/>
      <c r="C168" s="4"/>
      <c r="D168" s="4"/>
      <c r="E168" s="4"/>
      <c r="F168" s="4"/>
      <c r="G168" s="4"/>
      <c r="H168" s="4"/>
      <c r="I168" s="4"/>
      <c r="J168" s="4"/>
      <c r="K168" s="4"/>
      <c r="L168" s="4"/>
      <c r="M168" s="4"/>
      <c r="N168" s="4"/>
      <c r="O168" s="4"/>
      <c r="P168" s="4"/>
      <c r="Q168" s="4"/>
      <c r="R168" s="4"/>
      <c r="S168" s="4"/>
      <c r="T168" s="4"/>
      <c r="U168" s="4"/>
      <c r="V168" s="4"/>
      <c r="W168" s="4"/>
      <c r="X168" s="4"/>
    </row>
    <row r="169" spans="1:24" ht="15.75" customHeight="1" x14ac:dyDescent="0.25">
      <c r="A169" s="4"/>
      <c r="B169" s="6"/>
      <c r="C169" s="4"/>
      <c r="D169" s="4"/>
      <c r="E169" s="4"/>
      <c r="F169" s="4"/>
      <c r="G169" s="4"/>
      <c r="H169" s="4"/>
      <c r="I169" s="4"/>
      <c r="J169" s="4"/>
      <c r="K169" s="4"/>
      <c r="L169" s="4"/>
      <c r="M169" s="4"/>
      <c r="N169" s="4"/>
      <c r="O169" s="4"/>
      <c r="P169" s="4"/>
      <c r="Q169" s="4"/>
      <c r="R169" s="4"/>
      <c r="S169" s="4"/>
      <c r="T169" s="4"/>
      <c r="U169" s="4"/>
      <c r="V169" s="4"/>
      <c r="W169" s="4"/>
      <c r="X169" s="4"/>
    </row>
    <row r="170" spans="1:24" ht="15.75" customHeight="1" x14ac:dyDescent="0.25">
      <c r="A170" s="4"/>
      <c r="B170" s="6"/>
      <c r="C170" s="4"/>
      <c r="D170" s="4"/>
      <c r="E170" s="4"/>
      <c r="F170" s="4"/>
      <c r="G170" s="4"/>
      <c r="H170" s="4"/>
      <c r="I170" s="4"/>
      <c r="J170" s="4"/>
      <c r="K170" s="4"/>
      <c r="L170" s="4"/>
      <c r="M170" s="4"/>
      <c r="N170" s="4"/>
      <c r="O170" s="4"/>
      <c r="P170" s="4"/>
      <c r="Q170" s="4"/>
      <c r="R170" s="4"/>
      <c r="S170" s="4"/>
      <c r="T170" s="4"/>
      <c r="U170" s="4"/>
      <c r="V170" s="4"/>
      <c r="W170" s="4"/>
      <c r="X170" s="4"/>
    </row>
    <row r="171" spans="1:24" ht="15.75" customHeight="1" x14ac:dyDescent="0.25">
      <c r="A171" s="4"/>
      <c r="B171" s="6"/>
      <c r="C171" s="4"/>
      <c r="D171" s="4"/>
      <c r="E171" s="4"/>
      <c r="F171" s="4"/>
      <c r="G171" s="4"/>
      <c r="H171" s="4"/>
      <c r="I171" s="4"/>
      <c r="J171" s="4"/>
      <c r="K171" s="4"/>
      <c r="L171" s="4"/>
      <c r="M171" s="4"/>
      <c r="N171" s="4"/>
      <c r="O171" s="4"/>
      <c r="P171" s="4"/>
      <c r="Q171" s="4"/>
      <c r="R171" s="4"/>
      <c r="S171" s="4"/>
      <c r="T171" s="4"/>
      <c r="U171" s="4"/>
      <c r="V171" s="4"/>
      <c r="W171" s="4"/>
      <c r="X171" s="4"/>
    </row>
    <row r="172" spans="1:24" ht="15.75" customHeight="1" x14ac:dyDescent="0.25">
      <c r="A172" s="4"/>
      <c r="B172" s="6"/>
      <c r="C172" s="4"/>
      <c r="D172" s="4"/>
      <c r="E172" s="4"/>
      <c r="F172" s="4"/>
      <c r="G172" s="4"/>
      <c r="H172" s="4"/>
      <c r="I172" s="4"/>
      <c r="J172" s="4"/>
      <c r="K172" s="4"/>
      <c r="L172" s="4"/>
      <c r="M172" s="4"/>
      <c r="N172" s="4"/>
      <c r="O172" s="4"/>
      <c r="P172" s="4"/>
      <c r="Q172" s="4"/>
      <c r="R172" s="4"/>
      <c r="S172" s="4"/>
      <c r="T172" s="4"/>
      <c r="U172" s="4"/>
      <c r="V172" s="4"/>
      <c r="W172" s="4"/>
      <c r="X172" s="4"/>
    </row>
    <row r="173" spans="1:24" ht="15.75" customHeight="1" x14ac:dyDescent="0.25">
      <c r="A173" s="4"/>
      <c r="B173" s="6"/>
      <c r="C173" s="4"/>
      <c r="D173" s="4"/>
      <c r="E173" s="4"/>
      <c r="F173" s="4"/>
      <c r="G173" s="4"/>
      <c r="H173" s="4"/>
      <c r="I173" s="4"/>
      <c r="J173" s="4"/>
      <c r="K173" s="4"/>
      <c r="L173" s="4"/>
      <c r="M173" s="4"/>
      <c r="N173" s="4"/>
      <c r="O173" s="4"/>
      <c r="P173" s="4"/>
      <c r="Q173" s="4"/>
      <c r="R173" s="4"/>
      <c r="S173" s="4"/>
      <c r="T173" s="4"/>
      <c r="U173" s="4"/>
      <c r="V173" s="4"/>
      <c r="W173" s="4"/>
      <c r="X173" s="4"/>
    </row>
    <row r="174" spans="1:24" ht="15.75" customHeight="1" x14ac:dyDescent="0.25">
      <c r="A174" s="4"/>
      <c r="B174" s="6"/>
      <c r="C174" s="4"/>
      <c r="D174" s="4"/>
      <c r="E174" s="4"/>
      <c r="F174" s="4"/>
      <c r="G174" s="4"/>
      <c r="H174" s="4"/>
      <c r="I174" s="4"/>
      <c r="J174" s="4"/>
      <c r="K174" s="4"/>
      <c r="L174" s="4"/>
      <c r="M174" s="4"/>
      <c r="N174" s="4"/>
      <c r="O174" s="4"/>
      <c r="P174" s="4"/>
      <c r="Q174" s="4"/>
      <c r="R174" s="4"/>
      <c r="S174" s="4"/>
      <c r="T174" s="4"/>
      <c r="U174" s="4"/>
      <c r="V174" s="4"/>
      <c r="W174" s="4"/>
      <c r="X174" s="4"/>
    </row>
    <row r="175" spans="1:24" ht="15.75" customHeight="1" x14ac:dyDescent="0.25">
      <c r="A175" s="4"/>
      <c r="B175" s="6"/>
      <c r="C175" s="4"/>
      <c r="D175" s="4"/>
      <c r="E175" s="4"/>
      <c r="F175" s="4"/>
      <c r="G175" s="4"/>
      <c r="H175" s="4"/>
      <c r="I175" s="4"/>
      <c r="J175" s="4"/>
      <c r="K175" s="4"/>
      <c r="L175" s="4"/>
      <c r="M175" s="4"/>
      <c r="N175" s="4"/>
      <c r="O175" s="4"/>
      <c r="P175" s="4"/>
      <c r="Q175" s="4"/>
      <c r="R175" s="4"/>
      <c r="S175" s="4"/>
      <c r="T175" s="4"/>
      <c r="U175" s="4"/>
      <c r="V175" s="4"/>
      <c r="W175" s="4"/>
      <c r="X175" s="4"/>
    </row>
    <row r="176" spans="1:24" ht="15.75" customHeight="1" x14ac:dyDescent="0.25">
      <c r="A176" s="4"/>
      <c r="B176" s="6"/>
      <c r="C176" s="4"/>
      <c r="D176" s="4"/>
      <c r="E176" s="4"/>
      <c r="F176" s="4"/>
      <c r="G176" s="4"/>
      <c r="H176" s="4"/>
      <c r="I176" s="4"/>
      <c r="J176" s="4"/>
      <c r="K176" s="4"/>
      <c r="L176" s="4"/>
      <c r="M176" s="4"/>
      <c r="N176" s="4"/>
      <c r="O176" s="4"/>
      <c r="P176" s="4"/>
      <c r="Q176" s="4"/>
      <c r="R176" s="4"/>
      <c r="S176" s="4"/>
      <c r="T176" s="4"/>
      <c r="U176" s="4"/>
      <c r="V176" s="4"/>
      <c r="W176" s="4"/>
      <c r="X176" s="4"/>
    </row>
    <row r="177" spans="1:24" ht="15.75" customHeight="1" x14ac:dyDescent="0.25">
      <c r="A177" s="4"/>
      <c r="B177" s="6"/>
      <c r="C177" s="4"/>
      <c r="D177" s="4"/>
      <c r="E177" s="4"/>
      <c r="F177" s="4"/>
      <c r="G177" s="4"/>
      <c r="H177" s="4"/>
      <c r="I177" s="4"/>
      <c r="J177" s="4"/>
      <c r="K177" s="4"/>
      <c r="L177" s="4"/>
      <c r="M177" s="4"/>
      <c r="N177" s="4"/>
      <c r="O177" s="4"/>
      <c r="P177" s="4"/>
      <c r="Q177" s="4"/>
      <c r="R177" s="4"/>
      <c r="S177" s="4"/>
      <c r="T177" s="4"/>
      <c r="U177" s="4"/>
      <c r="V177" s="4"/>
      <c r="W177" s="4"/>
      <c r="X177" s="4"/>
    </row>
    <row r="178" spans="1:24" ht="15.75" customHeight="1" x14ac:dyDescent="0.25">
      <c r="A178" s="4"/>
      <c r="B178" s="6"/>
      <c r="C178" s="4"/>
      <c r="D178" s="4"/>
      <c r="E178" s="4"/>
      <c r="F178" s="4"/>
      <c r="G178" s="4"/>
      <c r="H178" s="4"/>
      <c r="I178" s="4"/>
      <c r="J178" s="4"/>
      <c r="K178" s="4"/>
      <c r="L178" s="4"/>
      <c r="M178" s="4"/>
      <c r="N178" s="4"/>
      <c r="O178" s="4"/>
      <c r="P178" s="4"/>
      <c r="Q178" s="4"/>
      <c r="R178" s="4"/>
      <c r="S178" s="4"/>
      <c r="T178" s="4"/>
      <c r="U178" s="4"/>
      <c r="V178" s="4"/>
      <c r="W178" s="4"/>
      <c r="X178" s="4"/>
    </row>
    <row r="179" spans="1:24" ht="15.75" customHeight="1" x14ac:dyDescent="0.25">
      <c r="A179" s="4"/>
      <c r="B179" s="6"/>
      <c r="C179" s="4"/>
      <c r="D179" s="4"/>
      <c r="E179" s="4"/>
      <c r="F179" s="4"/>
      <c r="G179" s="4"/>
      <c r="H179" s="4"/>
      <c r="I179" s="4"/>
      <c r="J179" s="4"/>
      <c r="K179" s="4"/>
      <c r="L179" s="4"/>
      <c r="M179" s="4"/>
      <c r="N179" s="4"/>
      <c r="O179" s="4"/>
      <c r="P179" s="4"/>
      <c r="Q179" s="4"/>
      <c r="R179" s="4"/>
      <c r="S179" s="4"/>
      <c r="T179" s="4"/>
      <c r="U179" s="4"/>
      <c r="V179" s="4"/>
      <c r="W179" s="4"/>
      <c r="X179" s="4"/>
    </row>
    <row r="180" spans="1:24" ht="15.75" customHeight="1" x14ac:dyDescent="0.25">
      <c r="A180" s="4"/>
      <c r="B180" s="6"/>
      <c r="C180" s="4"/>
      <c r="D180" s="4"/>
      <c r="E180" s="4"/>
      <c r="F180" s="4"/>
      <c r="G180" s="4"/>
      <c r="H180" s="4"/>
      <c r="I180" s="4"/>
      <c r="J180" s="4"/>
      <c r="K180" s="4"/>
      <c r="L180" s="4"/>
      <c r="M180" s="4"/>
      <c r="N180" s="4"/>
      <c r="O180" s="4"/>
      <c r="P180" s="4"/>
      <c r="Q180" s="4"/>
      <c r="R180" s="4"/>
      <c r="S180" s="4"/>
      <c r="T180" s="4"/>
      <c r="U180" s="4"/>
      <c r="V180" s="4"/>
      <c r="W180" s="4"/>
      <c r="X180" s="4"/>
    </row>
    <row r="181" spans="1:24" ht="15.75" customHeight="1" x14ac:dyDescent="0.25">
      <c r="A181" s="4"/>
      <c r="B181" s="6"/>
      <c r="C181" s="4"/>
      <c r="D181" s="4"/>
      <c r="E181" s="4"/>
      <c r="F181" s="4"/>
      <c r="G181" s="4"/>
      <c r="H181" s="4"/>
      <c r="I181" s="4"/>
      <c r="J181" s="4"/>
      <c r="K181" s="4"/>
      <c r="L181" s="4"/>
      <c r="M181" s="4"/>
      <c r="N181" s="4"/>
      <c r="O181" s="4"/>
      <c r="P181" s="4"/>
      <c r="Q181" s="4"/>
      <c r="R181" s="4"/>
      <c r="S181" s="4"/>
      <c r="T181" s="4"/>
      <c r="U181" s="4"/>
      <c r="V181" s="4"/>
      <c r="W181" s="4"/>
      <c r="X181" s="4"/>
    </row>
    <row r="182" spans="1:24" ht="15.75" customHeight="1" x14ac:dyDescent="0.25">
      <c r="A182" s="4"/>
      <c r="B182" s="6"/>
      <c r="C182" s="4"/>
      <c r="D182" s="4"/>
      <c r="E182" s="4"/>
      <c r="F182" s="4"/>
      <c r="G182" s="4"/>
      <c r="H182" s="4"/>
      <c r="I182" s="4"/>
      <c r="J182" s="4"/>
      <c r="K182" s="4"/>
      <c r="L182" s="4"/>
      <c r="M182" s="4"/>
      <c r="N182" s="4"/>
      <c r="O182" s="4"/>
      <c r="P182" s="4"/>
      <c r="Q182" s="4"/>
      <c r="R182" s="4"/>
      <c r="S182" s="4"/>
      <c r="T182" s="4"/>
      <c r="U182" s="4"/>
      <c r="V182" s="4"/>
      <c r="W182" s="4"/>
      <c r="X182" s="4"/>
    </row>
    <row r="183" spans="1:24" ht="15.75" customHeight="1" x14ac:dyDescent="0.25">
      <c r="A183" s="4"/>
      <c r="B183" s="6"/>
      <c r="C183" s="4"/>
      <c r="D183" s="4"/>
      <c r="E183" s="4"/>
      <c r="F183" s="4"/>
      <c r="G183" s="4"/>
      <c r="H183" s="4"/>
      <c r="I183" s="4"/>
      <c r="J183" s="4"/>
      <c r="K183" s="4"/>
      <c r="L183" s="4"/>
      <c r="M183" s="4"/>
      <c r="N183" s="4"/>
      <c r="O183" s="4"/>
      <c r="P183" s="4"/>
      <c r="Q183" s="4"/>
      <c r="R183" s="4"/>
      <c r="S183" s="4"/>
      <c r="T183" s="4"/>
      <c r="U183" s="4"/>
      <c r="V183" s="4"/>
      <c r="W183" s="4"/>
      <c r="X183" s="4"/>
    </row>
    <row r="184" spans="1:24" ht="15.75" customHeight="1" x14ac:dyDescent="0.25">
      <c r="A184" s="4"/>
      <c r="B184" s="6"/>
      <c r="C184" s="4"/>
      <c r="D184" s="4"/>
      <c r="E184" s="4"/>
      <c r="F184" s="4"/>
      <c r="G184" s="4"/>
      <c r="H184" s="4"/>
      <c r="I184" s="4"/>
      <c r="J184" s="4"/>
      <c r="K184" s="4"/>
      <c r="L184" s="4"/>
      <c r="M184" s="4"/>
      <c r="N184" s="4"/>
      <c r="O184" s="4"/>
      <c r="P184" s="4"/>
      <c r="Q184" s="4"/>
      <c r="R184" s="4"/>
      <c r="S184" s="4"/>
      <c r="T184" s="4"/>
      <c r="U184" s="4"/>
      <c r="V184" s="4"/>
      <c r="W184" s="4"/>
      <c r="X184" s="4"/>
    </row>
    <row r="185" spans="1:24" ht="15.75" customHeight="1" x14ac:dyDescent="0.25">
      <c r="A185" s="4"/>
      <c r="B185" s="6"/>
      <c r="C185" s="4"/>
      <c r="D185" s="4"/>
      <c r="E185" s="4"/>
      <c r="F185" s="4"/>
      <c r="G185" s="4"/>
      <c r="H185" s="4"/>
      <c r="I185" s="4"/>
      <c r="J185" s="4"/>
      <c r="K185" s="4"/>
      <c r="L185" s="4"/>
      <c r="M185" s="4"/>
      <c r="N185" s="4"/>
      <c r="O185" s="4"/>
      <c r="P185" s="4"/>
      <c r="Q185" s="4"/>
      <c r="R185" s="4"/>
      <c r="S185" s="4"/>
      <c r="T185" s="4"/>
      <c r="U185" s="4"/>
      <c r="V185" s="4"/>
      <c r="W185" s="4"/>
      <c r="X185" s="4"/>
    </row>
    <row r="186" spans="1:24" ht="15.75" customHeight="1" x14ac:dyDescent="0.25">
      <c r="A186" s="4"/>
      <c r="B186" s="6"/>
      <c r="C186" s="4"/>
      <c r="D186" s="4"/>
      <c r="E186" s="4"/>
      <c r="F186" s="4"/>
      <c r="G186" s="4"/>
      <c r="H186" s="4"/>
      <c r="I186" s="4"/>
      <c r="J186" s="4"/>
      <c r="K186" s="4"/>
      <c r="L186" s="4"/>
      <c r="M186" s="4"/>
      <c r="N186" s="4"/>
      <c r="O186" s="4"/>
      <c r="P186" s="4"/>
      <c r="Q186" s="4"/>
      <c r="R186" s="4"/>
      <c r="S186" s="4"/>
      <c r="T186" s="4"/>
      <c r="U186" s="4"/>
      <c r="V186" s="4"/>
      <c r="W186" s="4"/>
      <c r="X186" s="4"/>
    </row>
    <row r="187" spans="1:24" ht="15.75" customHeight="1" x14ac:dyDescent="0.25">
      <c r="A187" s="4"/>
      <c r="B187" s="6"/>
      <c r="C187" s="4"/>
      <c r="D187" s="4"/>
      <c r="E187" s="4"/>
      <c r="F187" s="4"/>
      <c r="G187" s="4"/>
      <c r="H187" s="4"/>
      <c r="I187" s="4"/>
      <c r="J187" s="4"/>
      <c r="K187" s="4"/>
      <c r="L187" s="4"/>
      <c r="M187" s="4"/>
      <c r="N187" s="4"/>
      <c r="O187" s="4"/>
      <c r="P187" s="4"/>
      <c r="Q187" s="4"/>
      <c r="R187" s="4"/>
      <c r="S187" s="4"/>
      <c r="T187" s="4"/>
      <c r="U187" s="4"/>
      <c r="V187" s="4"/>
      <c r="W187" s="4"/>
      <c r="X187" s="4"/>
    </row>
    <row r="188" spans="1:24" ht="15.75" customHeight="1" x14ac:dyDescent="0.25">
      <c r="A188" s="4"/>
      <c r="B188" s="6"/>
      <c r="C188" s="4"/>
      <c r="D188" s="4"/>
      <c r="E188" s="4"/>
      <c r="F188" s="4"/>
      <c r="G188" s="4"/>
      <c r="H188" s="4"/>
      <c r="I188" s="4"/>
      <c r="J188" s="4"/>
      <c r="K188" s="4"/>
      <c r="L188" s="4"/>
      <c r="M188" s="4"/>
      <c r="N188" s="4"/>
      <c r="O188" s="4"/>
      <c r="P188" s="4"/>
      <c r="Q188" s="4"/>
      <c r="R188" s="4"/>
      <c r="S188" s="4"/>
      <c r="T188" s="4"/>
      <c r="U188" s="4"/>
      <c r="V188" s="4"/>
      <c r="W188" s="4"/>
      <c r="X188" s="4"/>
    </row>
    <row r="189" spans="1:24" ht="15.75" customHeight="1" x14ac:dyDescent="0.25">
      <c r="A189" s="4"/>
      <c r="B189" s="6"/>
      <c r="C189" s="4"/>
      <c r="D189" s="4"/>
      <c r="E189" s="4"/>
      <c r="F189" s="4"/>
      <c r="G189" s="4"/>
      <c r="H189" s="4"/>
      <c r="I189" s="4"/>
      <c r="J189" s="4"/>
      <c r="K189" s="4"/>
      <c r="L189" s="4"/>
      <c r="M189" s="4"/>
      <c r="N189" s="4"/>
      <c r="O189" s="4"/>
      <c r="P189" s="4"/>
      <c r="Q189" s="4"/>
      <c r="R189" s="4"/>
      <c r="S189" s="4"/>
      <c r="T189" s="4"/>
      <c r="U189" s="4"/>
      <c r="V189" s="4"/>
      <c r="W189" s="4"/>
      <c r="X189" s="4"/>
    </row>
    <row r="190" spans="1:24" ht="15.75" customHeight="1" x14ac:dyDescent="0.25">
      <c r="A190" s="4"/>
      <c r="B190" s="6"/>
      <c r="C190" s="4"/>
      <c r="D190" s="4"/>
      <c r="E190" s="4"/>
      <c r="F190" s="4"/>
      <c r="G190" s="4"/>
      <c r="H190" s="4"/>
      <c r="I190" s="4"/>
      <c r="J190" s="4"/>
      <c r="K190" s="4"/>
      <c r="L190" s="4"/>
      <c r="M190" s="4"/>
      <c r="N190" s="4"/>
      <c r="O190" s="4"/>
      <c r="P190" s="4"/>
      <c r="Q190" s="4"/>
      <c r="R190" s="4"/>
      <c r="S190" s="4"/>
      <c r="T190" s="4"/>
      <c r="U190" s="4"/>
      <c r="V190" s="4"/>
      <c r="W190" s="4"/>
      <c r="X190" s="4"/>
    </row>
    <row r="191" spans="1:24" ht="15.75" customHeight="1" x14ac:dyDescent="0.25">
      <c r="A191" s="4"/>
      <c r="B191" s="6"/>
      <c r="C191" s="4"/>
      <c r="D191" s="4"/>
      <c r="E191" s="4"/>
      <c r="F191" s="4"/>
      <c r="G191" s="4"/>
      <c r="H191" s="4"/>
      <c r="I191" s="4"/>
      <c r="J191" s="4"/>
      <c r="K191" s="4"/>
      <c r="L191" s="4"/>
      <c r="M191" s="4"/>
      <c r="N191" s="4"/>
      <c r="O191" s="4"/>
      <c r="P191" s="4"/>
      <c r="Q191" s="4"/>
      <c r="R191" s="4"/>
      <c r="S191" s="4"/>
      <c r="T191" s="4"/>
      <c r="U191" s="4"/>
      <c r="V191" s="4"/>
      <c r="W191" s="4"/>
      <c r="X191" s="4"/>
    </row>
    <row r="192" spans="1:24" ht="15.75" customHeight="1" x14ac:dyDescent="0.25">
      <c r="A192" s="4"/>
      <c r="B192" s="6"/>
      <c r="C192" s="4"/>
      <c r="D192" s="4"/>
      <c r="E192" s="4"/>
      <c r="F192" s="4"/>
      <c r="G192" s="4"/>
      <c r="H192" s="4"/>
      <c r="I192" s="4"/>
      <c r="J192" s="4"/>
      <c r="K192" s="4"/>
      <c r="L192" s="4"/>
      <c r="M192" s="4"/>
      <c r="N192" s="4"/>
      <c r="O192" s="4"/>
      <c r="P192" s="4"/>
      <c r="Q192" s="4"/>
      <c r="R192" s="4"/>
      <c r="S192" s="4"/>
      <c r="T192" s="4"/>
      <c r="U192" s="4"/>
      <c r="V192" s="4"/>
      <c r="W192" s="4"/>
      <c r="X192" s="4"/>
    </row>
    <row r="193" spans="1:24" ht="15.75" customHeight="1" x14ac:dyDescent="0.25">
      <c r="A193" s="4"/>
      <c r="B193" s="6"/>
      <c r="C193" s="4"/>
      <c r="D193" s="4"/>
      <c r="E193" s="4"/>
      <c r="F193" s="4"/>
      <c r="G193" s="4"/>
      <c r="H193" s="4"/>
      <c r="I193" s="4"/>
      <c r="J193" s="4"/>
      <c r="K193" s="4"/>
      <c r="L193" s="4"/>
      <c r="M193" s="4"/>
      <c r="N193" s="4"/>
      <c r="O193" s="4"/>
      <c r="P193" s="4"/>
      <c r="Q193" s="4"/>
      <c r="R193" s="4"/>
      <c r="S193" s="4"/>
      <c r="T193" s="4"/>
      <c r="U193" s="4"/>
      <c r="V193" s="4"/>
      <c r="W193" s="4"/>
      <c r="X193" s="4"/>
    </row>
    <row r="194" spans="1:24" ht="15.75" customHeight="1" x14ac:dyDescent="0.25">
      <c r="A194" s="4"/>
      <c r="B194" s="6"/>
      <c r="C194" s="4"/>
      <c r="D194" s="4"/>
      <c r="E194" s="4"/>
      <c r="F194" s="4"/>
      <c r="G194" s="4"/>
      <c r="H194" s="4"/>
      <c r="I194" s="4"/>
      <c r="J194" s="4"/>
      <c r="K194" s="4"/>
      <c r="L194" s="4"/>
      <c r="M194" s="4"/>
      <c r="N194" s="4"/>
      <c r="O194" s="4"/>
      <c r="P194" s="4"/>
      <c r="Q194" s="4"/>
      <c r="R194" s="4"/>
      <c r="S194" s="4"/>
      <c r="T194" s="4"/>
      <c r="U194" s="4"/>
      <c r="V194" s="4"/>
      <c r="W194" s="4"/>
      <c r="X194" s="4"/>
    </row>
    <row r="195" spans="1:24" ht="15.75" customHeight="1" x14ac:dyDescent="0.25">
      <c r="A195" s="4"/>
      <c r="B195" s="6"/>
      <c r="C195" s="4"/>
      <c r="D195" s="4"/>
      <c r="E195" s="4"/>
      <c r="F195" s="4"/>
      <c r="G195" s="4"/>
      <c r="H195" s="4"/>
      <c r="I195" s="4"/>
      <c r="J195" s="4"/>
      <c r="K195" s="4"/>
      <c r="L195" s="4"/>
      <c r="M195" s="4"/>
      <c r="N195" s="4"/>
      <c r="O195" s="4"/>
      <c r="P195" s="4"/>
      <c r="Q195" s="4"/>
      <c r="R195" s="4"/>
      <c r="S195" s="4"/>
      <c r="T195" s="4"/>
      <c r="U195" s="4"/>
      <c r="V195" s="4"/>
      <c r="W195" s="4"/>
      <c r="X195" s="4"/>
    </row>
    <row r="196" spans="1:24" ht="15.75" customHeight="1" x14ac:dyDescent="0.25">
      <c r="A196" s="4"/>
      <c r="B196" s="6"/>
      <c r="C196" s="4"/>
      <c r="D196" s="4"/>
      <c r="E196" s="4"/>
      <c r="F196" s="4"/>
      <c r="G196" s="4"/>
      <c r="H196" s="4"/>
      <c r="I196" s="4"/>
      <c r="J196" s="4"/>
      <c r="K196" s="4"/>
      <c r="L196" s="4"/>
      <c r="M196" s="4"/>
      <c r="N196" s="4"/>
      <c r="O196" s="4"/>
      <c r="P196" s="4"/>
      <c r="Q196" s="4"/>
      <c r="R196" s="4"/>
      <c r="S196" s="4"/>
      <c r="T196" s="4"/>
      <c r="U196" s="4"/>
      <c r="V196" s="4"/>
      <c r="W196" s="4"/>
      <c r="X196" s="4"/>
    </row>
    <row r="197" spans="1:24" ht="15.75" customHeight="1" x14ac:dyDescent="0.25">
      <c r="A197" s="4"/>
      <c r="B197" s="6"/>
      <c r="C197" s="4"/>
      <c r="D197" s="4"/>
      <c r="E197" s="4"/>
      <c r="F197" s="4"/>
      <c r="G197" s="4"/>
      <c r="H197" s="4"/>
      <c r="I197" s="4"/>
      <c r="J197" s="4"/>
      <c r="K197" s="4"/>
      <c r="L197" s="4"/>
      <c r="M197" s="4"/>
      <c r="N197" s="4"/>
      <c r="O197" s="4"/>
      <c r="P197" s="4"/>
      <c r="Q197" s="4"/>
      <c r="R197" s="4"/>
      <c r="S197" s="4"/>
      <c r="T197" s="4"/>
      <c r="U197" s="4"/>
      <c r="V197" s="4"/>
      <c r="W197" s="4"/>
      <c r="X197" s="4"/>
    </row>
    <row r="198" spans="1:24" ht="15.75" customHeight="1" x14ac:dyDescent="0.25">
      <c r="A198" s="4"/>
      <c r="B198" s="6"/>
      <c r="C198" s="4"/>
      <c r="D198" s="4"/>
      <c r="E198" s="4"/>
      <c r="F198" s="4"/>
      <c r="G198" s="4"/>
      <c r="H198" s="4"/>
      <c r="I198" s="4"/>
      <c r="J198" s="4"/>
      <c r="K198" s="4"/>
      <c r="L198" s="4"/>
      <c r="M198" s="4"/>
      <c r="N198" s="4"/>
      <c r="O198" s="4"/>
      <c r="P198" s="4"/>
      <c r="Q198" s="4"/>
      <c r="R198" s="4"/>
      <c r="S198" s="4"/>
      <c r="T198" s="4"/>
      <c r="U198" s="4"/>
      <c r="V198" s="4"/>
      <c r="W198" s="4"/>
      <c r="X198" s="4"/>
    </row>
    <row r="199" spans="1:24" ht="15.75" customHeight="1" x14ac:dyDescent="0.25">
      <c r="A199" s="4"/>
      <c r="B199" s="6"/>
      <c r="C199" s="4"/>
      <c r="D199" s="4"/>
      <c r="E199" s="4"/>
      <c r="F199" s="4"/>
      <c r="G199" s="4"/>
      <c r="H199" s="4"/>
      <c r="I199" s="4"/>
      <c r="J199" s="4"/>
      <c r="K199" s="4"/>
      <c r="L199" s="4"/>
      <c r="M199" s="4"/>
      <c r="N199" s="4"/>
      <c r="O199" s="4"/>
      <c r="P199" s="4"/>
      <c r="Q199" s="4"/>
      <c r="R199" s="4"/>
      <c r="S199" s="4"/>
      <c r="T199" s="4"/>
      <c r="U199" s="4"/>
      <c r="V199" s="4"/>
      <c r="W199" s="4"/>
      <c r="X199" s="4"/>
    </row>
    <row r="200" spans="1:24" ht="15.75" customHeight="1" x14ac:dyDescent="0.25">
      <c r="A200" s="4"/>
      <c r="B200" s="6"/>
      <c r="C200" s="4"/>
      <c r="D200" s="4"/>
      <c r="E200" s="4"/>
      <c r="F200" s="4"/>
      <c r="G200" s="4"/>
      <c r="H200" s="4"/>
      <c r="I200" s="4"/>
      <c r="J200" s="4"/>
      <c r="K200" s="4"/>
      <c r="L200" s="4"/>
      <c r="M200" s="4"/>
      <c r="N200" s="4"/>
      <c r="O200" s="4"/>
      <c r="P200" s="4"/>
      <c r="Q200" s="4"/>
      <c r="R200" s="4"/>
      <c r="S200" s="4"/>
      <c r="T200" s="4"/>
      <c r="U200" s="4"/>
      <c r="V200" s="4"/>
      <c r="W200" s="4"/>
      <c r="X200" s="4"/>
    </row>
    <row r="201" spans="1:24" ht="15.75" customHeight="1" x14ac:dyDescent="0.25">
      <c r="A201" s="4"/>
      <c r="B201" s="6"/>
      <c r="C201" s="4"/>
      <c r="D201" s="4"/>
      <c r="E201" s="4"/>
      <c r="F201" s="4"/>
      <c r="G201" s="4"/>
      <c r="H201" s="4"/>
      <c r="I201" s="4"/>
      <c r="J201" s="4"/>
      <c r="K201" s="4"/>
      <c r="L201" s="4"/>
      <c r="M201" s="4"/>
      <c r="N201" s="4"/>
      <c r="O201" s="4"/>
      <c r="P201" s="4"/>
      <c r="Q201" s="4"/>
      <c r="R201" s="4"/>
      <c r="S201" s="4"/>
      <c r="T201" s="4"/>
      <c r="U201" s="4"/>
      <c r="V201" s="4"/>
      <c r="W201" s="4"/>
      <c r="X201" s="4"/>
    </row>
    <row r="202" spans="1:24" ht="15.75" customHeight="1" x14ac:dyDescent="0.25">
      <c r="A202" s="4"/>
      <c r="B202" s="6"/>
      <c r="C202" s="4"/>
      <c r="D202" s="4"/>
      <c r="E202" s="4"/>
      <c r="F202" s="4"/>
      <c r="G202" s="4"/>
      <c r="H202" s="4"/>
      <c r="I202" s="4"/>
      <c r="J202" s="4"/>
      <c r="K202" s="4"/>
      <c r="L202" s="4"/>
      <c r="M202" s="4"/>
      <c r="N202" s="4"/>
      <c r="O202" s="4"/>
      <c r="P202" s="4"/>
      <c r="Q202" s="4"/>
      <c r="R202" s="4"/>
      <c r="S202" s="4"/>
      <c r="T202" s="4"/>
      <c r="U202" s="4"/>
      <c r="V202" s="4"/>
      <c r="W202" s="4"/>
      <c r="X202" s="4"/>
    </row>
    <row r="203" spans="1:24" ht="15.75" customHeight="1" x14ac:dyDescent="0.25">
      <c r="A203" s="4"/>
      <c r="B203" s="6"/>
      <c r="C203" s="4"/>
      <c r="D203" s="4"/>
      <c r="E203" s="4"/>
      <c r="F203" s="4"/>
      <c r="G203" s="4"/>
      <c r="H203" s="4"/>
      <c r="I203" s="4"/>
      <c r="J203" s="4"/>
      <c r="K203" s="4"/>
      <c r="L203" s="4"/>
      <c r="M203" s="4"/>
      <c r="N203" s="4"/>
      <c r="O203" s="4"/>
      <c r="P203" s="4"/>
      <c r="Q203" s="4"/>
      <c r="R203" s="4"/>
      <c r="S203" s="4"/>
      <c r="T203" s="4"/>
      <c r="U203" s="4"/>
      <c r="V203" s="4"/>
      <c r="W203" s="4"/>
      <c r="X203" s="4"/>
    </row>
    <row r="204" spans="1:24" ht="15.75" customHeight="1" x14ac:dyDescent="0.25">
      <c r="A204" s="4"/>
      <c r="B204" s="6"/>
      <c r="C204" s="4"/>
      <c r="D204" s="4"/>
      <c r="E204" s="4"/>
      <c r="F204" s="4"/>
      <c r="G204" s="4"/>
      <c r="H204" s="4"/>
      <c r="I204" s="4"/>
      <c r="J204" s="4"/>
      <c r="K204" s="4"/>
      <c r="L204" s="4"/>
      <c r="M204" s="4"/>
      <c r="N204" s="4"/>
      <c r="O204" s="4"/>
      <c r="P204" s="4"/>
      <c r="Q204" s="4"/>
      <c r="R204" s="4"/>
      <c r="S204" s="4"/>
      <c r="T204" s="4"/>
      <c r="U204" s="4"/>
      <c r="V204" s="4"/>
      <c r="W204" s="4"/>
      <c r="X204" s="4"/>
    </row>
    <row r="205" spans="1:24" ht="15.75" customHeight="1" x14ac:dyDescent="0.25">
      <c r="A205" s="4"/>
      <c r="B205" s="6"/>
      <c r="C205" s="4"/>
      <c r="D205" s="4"/>
      <c r="E205" s="4"/>
      <c r="F205" s="4"/>
      <c r="G205" s="4"/>
      <c r="H205" s="4"/>
      <c r="I205" s="4"/>
      <c r="J205" s="4"/>
      <c r="K205" s="4"/>
      <c r="L205" s="4"/>
      <c r="M205" s="4"/>
      <c r="N205" s="4"/>
      <c r="O205" s="4"/>
      <c r="P205" s="4"/>
      <c r="Q205" s="4"/>
      <c r="R205" s="4"/>
      <c r="S205" s="4"/>
      <c r="T205" s="4"/>
      <c r="U205" s="4"/>
      <c r="V205" s="4"/>
      <c r="W205" s="4"/>
      <c r="X205" s="4"/>
    </row>
    <row r="206" spans="1:24" ht="15.75" customHeight="1" x14ac:dyDescent="0.25">
      <c r="A206" s="4"/>
      <c r="B206" s="6"/>
      <c r="C206" s="4"/>
      <c r="D206" s="4"/>
      <c r="E206" s="4"/>
      <c r="F206" s="4"/>
      <c r="G206" s="4"/>
      <c r="H206" s="4"/>
      <c r="I206" s="4"/>
      <c r="J206" s="4"/>
      <c r="K206" s="4"/>
      <c r="L206" s="4"/>
      <c r="M206" s="4"/>
      <c r="N206" s="4"/>
      <c r="O206" s="4"/>
      <c r="P206" s="4"/>
      <c r="Q206" s="4"/>
      <c r="R206" s="4"/>
      <c r="S206" s="4"/>
      <c r="T206" s="4"/>
      <c r="U206" s="4"/>
      <c r="V206" s="4"/>
      <c r="W206" s="4"/>
      <c r="X206" s="4"/>
    </row>
    <row r="207" spans="1:24" ht="15.75" customHeight="1" x14ac:dyDescent="0.25">
      <c r="A207" s="4"/>
      <c r="B207" s="6"/>
      <c r="C207" s="4"/>
      <c r="D207" s="4"/>
      <c r="E207" s="4"/>
      <c r="F207" s="4"/>
      <c r="G207" s="4"/>
      <c r="H207" s="4"/>
      <c r="I207" s="4"/>
      <c r="J207" s="4"/>
      <c r="K207" s="4"/>
      <c r="L207" s="4"/>
      <c r="M207" s="4"/>
      <c r="N207" s="4"/>
      <c r="O207" s="4"/>
      <c r="P207" s="4"/>
      <c r="Q207" s="4"/>
      <c r="R207" s="4"/>
      <c r="S207" s="4"/>
      <c r="T207" s="4"/>
      <c r="U207" s="4"/>
      <c r="V207" s="4"/>
      <c r="W207" s="4"/>
      <c r="X207" s="4"/>
    </row>
    <row r="208" spans="1:24" ht="15.75" customHeight="1" x14ac:dyDescent="0.25">
      <c r="A208" s="4"/>
      <c r="B208" s="6"/>
      <c r="C208" s="4"/>
      <c r="D208" s="4"/>
      <c r="E208" s="4"/>
      <c r="F208" s="4"/>
      <c r="G208" s="4"/>
      <c r="H208" s="4"/>
      <c r="I208" s="4"/>
      <c r="J208" s="4"/>
      <c r="K208" s="4"/>
      <c r="L208" s="4"/>
      <c r="M208" s="4"/>
      <c r="N208" s="4"/>
      <c r="O208" s="4"/>
      <c r="P208" s="4"/>
      <c r="Q208" s="4"/>
      <c r="R208" s="4"/>
      <c r="S208" s="4"/>
      <c r="T208" s="4"/>
      <c r="U208" s="4"/>
      <c r="V208" s="4"/>
      <c r="W208" s="4"/>
      <c r="X208" s="4"/>
    </row>
    <row r="209" spans="1:24" ht="15.75" customHeight="1" x14ac:dyDescent="0.25">
      <c r="A209" s="4"/>
      <c r="B209" s="6"/>
      <c r="C209" s="4"/>
      <c r="D209" s="4"/>
      <c r="E209" s="4"/>
      <c r="F209" s="4"/>
      <c r="G209" s="4"/>
      <c r="H209" s="4"/>
      <c r="I209" s="4"/>
      <c r="J209" s="4"/>
      <c r="K209" s="4"/>
      <c r="L209" s="4"/>
      <c r="M209" s="4"/>
      <c r="N209" s="4"/>
      <c r="O209" s="4"/>
      <c r="P209" s="4"/>
      <c r="Q209" s="4"/>
      <c r="R209" s="4"/>
      <c r="S209" s="4"/>
      <c r="T209" s="4"/>
      <c r="U209" s="4"/>
      <c r="V209" s="4"/>
      <c r="W209" s="4"/>
      <c r="X209" s="4"/>
    </row>
    <row r="210" spans="1:24" ht="15.75" customHeight="1" x14ac:dyDescent="0.25">
      <c r="A210" s="4"/>
      <c r="B210" s="6"/>
      <c r="C210" s="4"/>
      <c r="D210" s="4"/>
      <c r="E210" s="4"/>
      <c r="F210" s="4"/>
      <c r="G210" s="4"/>
      <c r="H210" s="4"/>
      <c r="I210" s="4"/>
      <c r="J210" s="4"/>
      <c r="K210" s="4"/>
      <c r="L210" s="4"/>
      <c r="M210" s="4"/>
      <c r="N210" s="4"/>
      <c r="O210" s="4"/>
      <c r="P210" s="4"/>
      <c r="Q210" s="4"/>
      <c r="R210" s="4"/>
      <c r="S210" s="4"/>
      <c r="T210" s="4"/>
      <c r="U210" s="4"/>
      <c r="V210" s="4"/>
      <c r="W210" s="4"/>
      <c r="X210" s="4"/>
    </row>
    <row r="211" spans="1:24" ht="15.75" customHeight="1" x14ac:dyDescent="0.25">
      <c r="A211" s="4"/>
      <c r="B211" s="6"/>
      <c r="C211" s="4"/>
      <c r="D211" s="4"/>
      <c r="E211" s="4"/>
      <c r="F211" s="4"/>
      <c r="G211" s="4"/>
      <c r="H211" s="4"/>
      <c r="I211" s="4"/>
      <c r="J211" s="4"/>
      <c r="K211" s="4"/>
      <c r="L211" s="4"/>
      <c r="M211" s="4"/>
      <c r="N211" s="4"/>
      <c r="O211" s="4"/>
      <c r="P211" s="4"/>
      <c r="Q211" s="4"/>
      <c r="R211" s="4"/>
      <c r="S211" s="4"/>
      <c r="T211" s="4"/>
      <c r="U211" s="4"/>
      <c r="V211" s="4"/>
      <c r="W211" s="4"/>
      <c r="X211" s="4"/>
    </row>
    <row r="212" spans="1:24" ht="15.75" customHeight="1" x14ac:dyDescent="0.25">
      <c r="A212" s="4"/>
      <c r="B212" s="6"/>
      <c r="C212" s="4"/>
      <c r="D212" s="4"/>
      <c r="E212" s="4"/>
      <c r="F212" s="4"/>
      <c r="G212" s="4"/>
      <c r="H212" s="4"/>
      <c r="I212" s="4"/>
      <c r="J212" s="4"/>
      <c r="K212" s="4"/>
      <c r="L212" s="4"/>
      <c r="M212" s="4"/>
      <c r="N212" s="4"/>
      <c r="O212" s="4"/>
      <c r="P212" s="4"/>
      <c r="Q212" s="4"/>
      <c r="R212" s="4"/>
      <c r="S212" s="4"/>
      <c r="T212" s="4"/>
      <c r="U212" s="4"/>
      <c r="V212" s="4"/>
      <c r="W212" s="4"/>
      <c r="X212" s="4"/>
    </row>
    <row r="213" spans="1:24" ht="15.75" customHeight="1" x14ac:dyDescent="0.25">
      <c r="A213" s="4"/>
      <c r="B213" s="6"/>
      <c r="C213" s="4"/>
      <c r="D213" s="4"/>
      <c r="E213" s="4"/>
      <c r="F213" s="4"/>
      <c r="G213" s="4"/>
      <c r="H213" s="4"/>
      <c r="I213" s="4"/>
      <c r="J213" s="4"/>
      <c r="K213" s="4"/>
      <c r="L213" s="4"/>
      <c r="M213" s="4"/>
      <c r="N213" s="4"/>
      <c r="O213" s="4"/>
      <c r="P213" s="4"/>
      <c r="Q213" s="4"/>
      <c r="R213" s="4"/>
      <c r="S213" s="4"/>
      <c r="T213" s="4"/>
      <c r="U213" s="4"/>
      <c r="V213" s="4"/>
      <c r="W213" s="4"/>
      <c r="X213" s="4"/>
    </row>
    <row r="214" spans="1:24" ht="15.75" customHeight="1" x14ac:dyDescent="0.25">
      <c r="A214" s="4"/>
      <c r="B214" s="6"/>
      <c r="C214" s="4"/>
      <c r="D214" s="4"/>
      <c r="E214" s="4"/>
      <c r="F214" s="4"/>
      <c r="G214" s="4"/>
      <c r="H214" s="4"/>
      <c r="I214" s="4"/>
      <c r="J214" s="4"/>
      <c r="K214" s="4"/>
      <c r="L214" s="4"/>
      <c r="M214" s="4"/>
      <c r="N214" s="4"/>
      <c r="O214" s="4"/>
      <c r="P214" s="4"/>
      <c r="Q214" s="4"/>
      <c r="R214" s="4"/>
      <c r="S214" s="4"/>
      <c r="T214" s="4"/>
      <c r="U214" s="4"/>
      <c r="V214" s="4"/>
      <c r="W214" s="4"/>
      <c r="X214" s="4"/>
    </row>
    <row r="215" spans="1:24" ht="15.75" customHeight="1" x14ac:dyDescent="0.25">
      <c r="A215" s="4"/>
      <c r="B215" s="6"/>
      <c r="C215" s="4"/>
      <c r="D215" s="4"/>
      <c r="E215" s="4"/>
      <c r="F215" s="4"/>
      <c r="G215" s="4"/>
      <c r="H215" s="4"/>
      <c r="I215" s="4"/>
      <c r="J215" s="4"/>
      <c r="K215" s="4"/>
      <c r="L215" s="4"/>
      <c r="M215" s="4"/>
      <c r="N215" s="4"/>
      <c r="O215" s="4"/>
      <c r="P215" s="4"/>
      <c r="Q215" s="4"/>
      <c r="R215" s="4"/>
      <c r="S215" s="4"/>
      <c r="T215" s="4"/>
      <c r="U215" s="4"/>
      <c r="V215" s="4"/>
      <c r="W215" s="4"/>
      <c r="X215" s="4"/>
    </row>
    <row r="216" spans="1:24" ht="15.75" customHeight="1" x14ac:dyDescent="0.25">
      <c r="A216" s="4"/>
      <c r="B216" s="6"/>
      <c r="C216" s="4"/>
      <c r="D216" s="4"/>
      <c r="E216" s="4"/>
      <c r="F216" s="4"/>
      <c r="G216" s="4"/>
      <c r="H216" s="4"/>
      <c r="I216" s="4"/>
      <c r="J216" s="4"/>
      <c r="K216" s="4"/>
      <c r="L216" s="4"/>
      <c r="M216" s="4"/>
      <c r="N216" s="4"/>
      <c r="O216" s="4"/>
      <c r="P216" s="4"/>
      <c r="Q216" s="4"/>
      <c r="R216" s="4"/>
      <c r="S216" s="4"/>
      <c r="T216" s="4"/>
      <c r="U216" s="4"/>
      <c r="V216" s="4"/>
      <c r="W216" s="4"/>
      <c r="X216" s="4"/>
    </row>
    <row r="217" spans="1:24" ht="15.75" customHeight="1" x14ac:dyDescent="0.25">
      <c r="A217" s="4"/>
      <c r="B217" s="6"/>
      <c r="C217" s="4"/>
      <c r="D217" s="4"/>
      <c r="E217" s="4"/>
      <c r="F217" s="4"/>
      <c r="G217" s="4"/>
      <c r="H217" s="4"/>
      <c r="I217" s="4"/>
      <c r="J217" s="4"/>
      <c r="K217" s="4"/>
      <c r="L217" s="4"/>
      <c r="M217" s="4"/>
      <c r="N217" s="4"/>
      <c r="O217" s="4"/>
      <c r="P217" s="4"/>
      <c r="Q217" s="4"/>
      <c r="R217" s="4"/>
      <c r="S217" s="4"/>
      <c r="T217" s="4"/>
      <c r="U217" s="4"/>
      <c r="V217" s="4"/>
      <c r="W217" s="4"/>
      <c r="X217" s="4"/>
    </row>
    <row r="218" spans="1:24" ht="15.75" customHeight="1" x14ac:dyDescent="0.25">
      <c r="A218" s="4"/>
      <c r="B218" s="6"/>
      <c r="C218" s="4"/>
      <c r="D218" s="4"/>
      <c r="E218" s="4"/>
      <c r="F218" s="4"/>
      <c r="G218" s="4"/>
      <c r="H218" s="4"/>
      <c r="I218" s="4"/>
      <c r="J218" s="4"/>
      <c r="K218" s="4"/>
      <c r="L218" s="4"/>
      <c r="M218" s="4"/>
      <c r="N218" s="4"/>
      <c r="O218" s="4"/>
      <c r="P218" s="4"/>
      <c r="Q218" s="4"/>
      <c r="R218" s="4"/>
      <c r="S218" s="4"/>
      <c r="T218" s="4"/>
      <c r="U218" s="4"/>
      <c r="V218" s="4"/>
      <c r="W218" s="4"/>
      <c r="X218" s="4"/>
    </row>
    <row r="219" spans="1:24" ht="15.75" customHeight="1" x14ac:dyDescent="0.25">
      <c r="A219" s="4"/>
      <c r="B219" s="6"/>
      <c r="C219" s="4"/>
      <c r="D219" s="4"/>
      <c r="E219" s="4"/>
      <c r="F219" s="4"/>
      <c r="G219" s="4"/>
      <c r="H219" s="4"/>
      <c r="I219" s="4"/>
      <c r="J219" s="4"/>
      <c r="K219" s="4"/>
      <c r="L219" s="4"/>
      <c r="M219" s="4"/>
      <c r="N219" s="4"/>
      <c r="O219" s="4"/>
      <c r="P219" s="4"/>
      <c r="Q219" s="4"/>
      <c r="R219" s="4"/>
      <c r="S219" s="4"/>
      <c r="T219" s="4"/>
      <c r="U219" s="4"/>
      <c r="V219" s="4"/>
      <c r="W219" s="4"/>
      <c r="X219" s="4"/>
    </row>
    <row r="220" spans="1:24" ht="15.75" customHeight="1" x14ac:dyDescent="0.25">
      <c r="A220" s="4"/>
      <c r="B220" s="6"/>
      <c r="C220" s="4"/>
      <c r="D220" s="4"/>
      <c r="E220" s="4"/>
      <c r="F220" s="4"/>
      <c r="G220" s="4"/>
      <c r="H220" s="4"/>
      <c r="I220" s="4"/>
      <c r="J220" s="4"/>
      <c r="K220" s="4"/>
      <c r="L220" s="4"/>
      <c r="M220" s="4"/>
      <c r="N220" s="4"/>
      <c r="O220" s="4"/>
      <c r="P220" s="4"/>
      <c r="Q220" s="4"/>
      <c r="R220" s="4"/>
      <c r="S220" s="4"/>
      <c r="T220" s="4"/>
      <c r="U220" s="4"/>
      <c r="V220" s="4"/>
      <c r="W220" s="4"/>
      <c r="X220" s="4"/>
    </row>
    <row r="221" spans="1:24" ht="15.75" customHeight="1" x14ac:dyDescent="0.25"/>
    <row r="222" spans="1:24" ht="15.75" customHeight="1" x14ac:dyDescent="0.25"/>
    <row r="223" spans="1:24" ht="15.75" customHeight="1" x14ac:dyDescent="0.25"/>
    <row r="224" spans="1: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9">
    <mergeCell ref="A1:D1"/>
    <mergeCell ref="A3:D3"/>
    <mergeCell ref="A4:D4"/>
    <mergeCell ref="A5:D5"/>
    <mergeCell ref="C19:D21"/>
    <mergeCell ref="A19:B21"/>
    <mergeCell ref="A6:D6"/>
    <mergeCell ref="A7:D7"/>
    <mergeCell ref="A2:D2"/>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1000"/>
  <sheetViews>
    <sheetView showGridLines="0" workbookViewId="0">
      <pane ySplit="7" topLeftCell="A8" activePane="bottomLeft" state="frozen"/>
      <selection pane="bottomLeft" activeCell="B9" sqref="B9"/>
    </sheetView>
  </sheetViews>
  <sheetFormatPr baseColWidth="10" defaultColWidth="14.42578125" defaultRowHeight="15" customHeight="1" x14ac:dyDescent="0.25"/>
  <cols>
    <col min="1" max="1" width="16.5703125" customWidth="1"/>
    <col min="2" max="2" width="47.140625" customWidth="1"/>
    <col min="3" max="3" width="34.140625" customWidth="1"/>
    <col min="4" max="4" width="82.85546875" customWidth="1"/>
    <col min="5" max="14" width="10.85546875" customWidth="1"/>
  </cols>
  <sheetData>
    <row r="1" spans="1:23" ht="15.75" customHeight="1" x14ac:dyDescent="0.25">
      <c r="A1" s="528" t="s">
        <v>288</v>
      </c>
      <c r="B1" s="454"/>
      <c r="C1" s="454"/>
      <c r="D1" s="454"/>
      <c r="E1" s="189"/>
      <c r="F1" s="189"/>
      <c r="G1" s="189"/>
      <c r="H1" s="189"/>
      <c r="I1" s="189"/>
      <c r="J1" s="189"/>
      <c r="K1" s="189"/>
      <c r="L1" s="189"/>
      <c r="M1" s="189"/>
      <c r="N1" s="189"/>
      <c r="O1" s="4"/>
      <c r="P1" s="4"/>
      <c r="Q1" s="4"/>
      <c r="R1" s="4"/>
      <c r="S1" s="4"/>
      <c r="T1" s="4"/>
      <c r="U1" s="4"/>
      <c r="V1" s="4"/>
      <c r="W1" s="4"/>
    </row>
    <row r="2" spans="1:23" ht="15.75" customHeight="1" x14ac:dyDescent="0.25">
      <c r="A2" s="528" t="s">
        <v>972</v>
      </c>
      <c r="B2" s="454"/>
      <c r="C2" s="454"/>
      <c r="D2" s="454"/>
      <c r="E2" s="189"/>
      <c r="F2" s="189"/>
      <c r="G2" s="189"/>
      <c r="H2" s="189"/>
      <c r="I2" s="189"/>
      <c r="J2" s="189"/>
      <c r="K2" s="189"/>
      <c r="L2" s="189"/>
      <c r="M2" s="189"/>
      <c r="N2" s="189"/>
      <c r="O2" s="4"/>
      <c r="P2" s="4"/>
      <c r="Q2" s="4"/>
      <c r="R2" s="4"/>
      <c r="S2" s="4"/>
      <c r="T2" s="4"/>
      <c r="U2" s="4"/>
      <c r="V2" s="4"/>
      <c r="W2" s="4"/>
    </row>
    <row r="3" spans="1:23" ht="15.75" customHeight="1" x14ac:dyDescent="0.25">
      <c r="A3" s="528" t="s">
        <v>11</v>
      </c>
      <c r="B3" s="454"/>
      <c r="C3" s="454"/>
      <c r="D3" s="454"/>
      <c r="E3" s="189"/>
      <c r="F3" s="189"/>
      <c r="G3" s="189"/>
      <c r="H3" s="189"/>
      <c r="I3" s="189"/>
      <c r="J3" s="189"/>
      <c r="K3" s="189"/>
      <c r="L3" s="189"/>
      <c r="M3" s="189"/>
      <c r="N3" s="189"/>
      <c r="O3" s="4"/>
      <c r="P3" s="4"/>
      <c r="Q3" s="4"/>
      <c r="R3" s="4"/>
      <c r="S3" s="4"/>
      <c r="T3" s="4"/>
      <c r="U3" s="4"/>
      <c r="V3" s="4"/>
      <c r="W3" s="4"/>
    </row>
    <row r="4" spans="1:23" ht="15.75" customHeight="1" x14ac:dyDescent="0.25">
      <c r="A4" s="528" t="s">
        <v>973</v>
      </c>
      <c r="B4" s="454"/>
      <c r="C4" s="454"/>
      <c r="D4" s="454"/>
      <c r="E4" s="189"/>
      <c r="F4" s="189"/>
      <c r="G4" s="189"/>
      <c r="H4" s="189"/>
      <c r="I4" s="189"/>
      <c r="J4" s="189"/>
      <c r="K4" s="189"/>
      <c r="L4" s="189"/>
      <c r="M4" s="189"/>
      <c r="N4" s="189"/>
      <c r="O4" s="4"/>
      <c r="P4" s="4"/>
      <c r="Q4" s="4"/>
      <c r="R4" s="4"/>
      <c r="S4" s="4"/>
      <c r="T4" s="4"/>
      <c r="U4" s="4"/>
      <c r="V4" s="4"/>
      <c r="W4" s="4"/>
    </row>
    <row r="5" spans="1:23" ht="15.75" customHeight="1" x14ac:dyDescent="0.25">
      <c r="A5" s="190"/>
      <c r="B5" s="96"/>
      <c r="C5" s="96"/>
      <c r="D5" s="96"/>
      <c r="E5" s="189"/>
      <c r="F5" s="189"/>
      <c r="G5" s="189"/>
      <c r="H5" s="189"/>
      <c r="I5" s="189"/>
      <c r="J5" s="189"/>
      <c r="K5" s="189"/>
      <c r="L5" s="189"/>
      <c r="M5" s="189"/>
      <c r="N5" s="189"/>
      <c r="O5" s="4"/>
      <c r="P5" s="4"/>
      <c r="Q5" s="4"/>
      <c r="R5" s="4"/>
      <c r="S5" s="4"/>
      <c r="T5" s="4"/>
      <c r="U5" s="4"/>
      <c r="V5" s="4"/>
      <c r="W5" s="4"/>
    </row>
    <row r="6" spans="1:23" ht="18.75" customHeight="1" x14ac:dyDescent="0.25">
      <c r="A6" s="548" t="s">
        <v>974</v>
      </c>
      <c r="B6" s="458"/>
      <c r="C6" s="458"/>
      <c r="D6" s="459"/>
      <c r="E6" s="4"/>
      <c r="F6" s="4"/>
      <c r="G6" s="4"/>
      <c r="H6" s="4"/>
      <c r="I6" s="4"/>
      <c r="J6" s="4"/>
      <c r="K6" s="4"/>
      <c r="L6" s="4"/>
      <c r="M6" s="4"/>
      <c r="N6" s="4"/>
      <c r="O6" s="4"/>
      <c r="P6" s="4"/>
      <c r="Q6" s="4"/>
      <c r="R6" s="4"/>
      <c r="S6" s="4"/>
      <c r="T6" s="4"/>
      <c r="U6" s="4"/>
      <c r="V6" s="4"/>
      <c r="W6" s="4"/>
    </row>
    <row r="7" spans="1:23" ht="15" customHeight="1" x14ac:dyDescent="0.25">
      <c r="A7" s="206" t="s">
        <v>810</v>
      </c>
      <c r="B7" s="206" t="s">
        <v>975</v>
      </c>
      <c r="C7" s="549" t="s">
        <v>814</v>
      </c>
      <c r="D7" s="459"/>
      <c r="E7" s="4"/>
      <c r="F7" s="4"/>
      <c r="G7" s="4"/>
      <c r="H7" s="4"/>
      <c r="I7" s="4"/>
      <c r="J7" s="4"/>
      <c r="K7" s="4"/>
      <c r="L7" s="4"/>
      <c r="M7" s="4"/>
      <c r="N7" s="4"/>
      <c r="O7" s="4"/>
      <c r="P7" s="4"/>
      <c r="Q7" s="4"/>
      <c r="R7" s="4"/>
      <c r="S7" s="4"/>
      <c r="T7" s="4"/>
      <c r="U7" s="4"/>
      <c r="V7" s="4"/>
      <c r="W7" s="4"/>
    </row>
    <row r="8" spans="1:23" ht="100.5" customHeight="1" x14ac:dyDescent="0.25">
      <c r="A8" s="207">
        <v>1</v>
      </c>
      <c r="B8" s="208" t="s">
        <v>976</v>
      </c>
      <c r="C8" s="547" t="s">
        <v>977</v>
      </c>
      <c r="D8" s="459"/>
      <c r="E8" s="209"/>
      <c r="F8" s="209"/>
      <c r="G8" s="209"/>
      <c r="H8" s="209"/>
      <c r="I8" s="209"/>
      <c r="J8" s="209"/>
      <c r="K8" s="209"/>
      <c r="L8" s="209"/>
      <c r="M8" s="209"/>
      <c r="N8" s="209"/>
      <c r="O8" s="209"/>
      <c r="P8" s="209"/>
      <c r="Q8" s="209"/>
      <c r="R8" s="209"/>
      <c r="S8" s="209"/>
      <c r="T8" s="209"/>
      <c r="U8" s="209"/>
      <c r="V8" s="209"/>
      <c r="W8" s="209"/>
    </row>
    <row r="9" spans="1:23" ht="110.25" customHeight="1" x14ac:dyDescent="0.25">
      <c r="A9" s="207">
        <v>2</v>
      </c>
      <c r="B9" s="208" t="s">
        <v>978</v>
      </c>
      <c r="C9" s="547" t="s">
        <v>979</v>
      </c>
      <c r="D9" s="459"/>
      <c r="E9" s="209"/>
      <c r="F9" s="209"/>
      <c r="G9" s="209"/>
      <c r="H9" s="210"/>
      <c r="I9" s="209"/>
      <c r="J9" s="209"/>
      <c r="K9" s="209"/>
      <c r="L9" s="209"/>
      <c r="M9" s="209"/>
      <c r="N9" s="209"/>
      <c r="O9" s="209"/>
      <c r="P9" s="209"/>
      <c r="Q9" s="209"/>
      <c r="R9" s="209"/>
      <c r="S9" s="209"/>
      <c r="T9" s="209"/>
      <c r="U9" s="209"/>
      <c r="V9" s="209"/>
      <c r="W9" s="209"/>
    </row>
    <row r="10" spans="1:23" ht="15" customHeight="1" x14ac:dyDescent="0.25">
      <c r="A10" s="209" t="s">
        <v>980</v>
      </c>
      <c r="B10" s="4"/>
      <c r="C10" s="4"/>
      <c r="D10" s="4"/>
      <c r="E10" s="4"/>
      <c r="F10" s="4"/>
      <c r="G10" s="4"/>
      <c r="H10" s="4"/>
      <c r="I10" s="4"/>
      <c r="J10" s="4"/>
      <c r="K10" s="4"/>
      <c r="L10" s="4"/>
      <c r="M10" s="4"/>
      <c r="N10" s="4"/>
      <c r="O10" s="4"/>
      <c r="P10" s="4"/>
      <c r="Q10" s="4"/>
      <c r="R10" s="4"/>
      <c r="S10" s="4"/>
      <c r="T10" s="4"/>
      <c r="U10" s="4"/>
      <c r="V10" s="4"/>
      <c r="W10" s="4"/>
    </row>
    <row r="11" spans="1:23" x14ac:dyDescent="0.25">
      <c r="A11" s="4"/>
      <c r="B11" s="4"/>
      <c r="C11" s="4"/>
      <c r="D11" s="4"/>
      <c r="E11" s="4"/>
      <c r="F11" s="4"/>
      <c r="G11" s="4"/>
      <c r="H11" s="4"/>
      <c r="I11" s="4"/>
      <c r="J11" s="4"/>
      <c r="K11" s="4"/>
      <c r="L11" s="4"/>
      <c r="M11" s="4"/>
      <c r="N11" s="4"/>
      <c r="O11" s="4"/>
      <c r="P11" s="4"/>
      <c r="Q11" s="4"/>
      <c r="R11" s="4"/>
      <c r="S11" s="4"/>
      <c r="T11" s="4"/>
      <c r="U11" s="4"/>
      <c r="V11" s="4"/>
      <c r="W11" s="4"/>
    </row>
    <row r="12" spans="1:23" x14ac:dyDescent="0.25">
      <c r="A12" s="4"/>
      <c r="B12" s="4"/>
      <c r="C12" s="4"/>
      <c r="D12" s="4"/>
      <c r="E12" s="4"/>
      <c r="F12" s="4"/>
      <c r="G12" s="4"/>
      <c r="H12" s="4"/>
      <c r="I12" s="4"/>
      <c r="J12" s="4"/>
      <c r="K12" s="4"/>
      <c r="L12" s="4"/>
      <c r="M12" s="4"/>
      <c r="N12" s="4"/>
      <c r="O12" s="4"/>
      <c r="P12" s="4"/>
      <c r="Q12" s="4"/>
      <c r="R12" s="4"/>
      <c r="S12" s="4"/>
      <c r="T12" s="4"/>
      <c r="U12" s="4"/>
      <c r="V12" s="4"/>
      <c r="W12" s="4"/>
    </row>
    <row r="13" spans="1:23" x14ac:dyDescent="0.25">
      <c r="A13" s="4"/>
      <c r="B13" s="4"/>
      <c r="C13" s="4"/>
      <c r="D13" s="4"/>
      <c r="E13" s="4"/>
      <c r="F13" s="4"/>
      <c r="G13" s="4"/>
      <c r="H13" s="4"/>
      <c r="I13" s="4"/>
      <c r="J13" s="4"/>
      <c r="K13" s="4"/>
      <c r="L13" s="4"/>
      <c r="M13" s="4"/>
      <c r="N13" s="4"/>
      <c r="O13" s="4"/>
      <c r="P13" s="4"/>
      <c r="Q13" s="4"/>
      <c r="R13" s="4"/>
      <c r="S13" s="4"/>
      <c r="T13" s="4"/>
      <c r="U13" s="4"/>
      <c r="V13" s="4"/>
      <c r="W13" s="4"/>
    </row>
    <row r="14" spans="1:23" x14ac:dyDescent="0.25">
      <c r="A14" s="4"/>
      <c r="B14" s="4"/>
      <c r="C14" s="4"/>
      <c r="D14" s="4"/>
      <c r="E14" s="4"/>
      <c r="F14" s="4"/>
      <c r="G14" s="4"/>
      <c r="H14" s="4"/>
      <c r="I14" s="4"/>
      <c r="J14" s="4"/>
      <c r="K14" s="4"/>
      <c r="L14" s="4"/>
      <c r="M14" s="4"/>
      <c r="N14" s="4"/>
      <c r="O14" s="4"/>
      <c r="P14" s="4"/>
      <c r="Q14" s="4"/>
      <c r="R14" s="4"/>
      <c r="S14" s="4"/>
      <c r="T14" s="4"/>
      <c r="U14" s="4"/>
      <c r="V14" s="4"/>
      <c r="W14" s="4"/>
    </row>
    <row r="15" spans="1:23" x14ac:dyDescent="0.25">
      <c r="A15" s="4"/>
      <c r="B15" s="4"/>
      <c r="C15" s="4"/>
      <c r="D15" s="4"/>
      <c r="E15" s="4"/>
      <c r="F15" s="4"/>
      <c r="G15" s="4"/>
      <c r="H15" s="4"/>
      <c r="I15" s="4"/>
      <c r="J15" s="4"/>
      <c r="K15" s="4"/>
      <c r="L15" s="4"/>
      <c r="M15" s="4"/>
      <c r="N15" s="4"/>
      <c r="O15" s="4"/>
      <c r="P15" s="4"/>
      <c r="Q15" s="4"/>
      <c r="R15" s="4"/>
      <c r="S15" s="4"/>
      <c r="T15" s="4"/>
      <c r="U15" s="4"/>
      <c r="V15" s="4"/>
      <c r="W15" s="4"/>
    </row>
    <row r="16" spans="1:23" x14ac:dyDescent="0.25">
      <c r="A16" s="4"/>
      <c r="B16" s="4"/>
      <c r="C16" s="4"/>
      <c r="D16" s="4"/>
      <c r="E16" s="4"/>
      <c r="F16" s="4"/>
      <c r="G16" s="4"/>
      <c r="H16" s="4"/>
      <c r="I16" s="4"/>
      <c r="J16" s="4"/>
      <c r="K16" s="4"/>
      <c r="L16" s="4"/>
      <c r="M16" s="4"/>
      <c r="N16" s="4"/>
      <c r="O16" s="4"/>
      <c r="P16" s="4"/>
      <c r="Q16" s="4"/>
      <c r="R16" s="4"/>
      <c r="S16" s="4"/>
      <c r="T16" s="4"/>
      <c r="U16" s="4"/>
      <c r="V16" s="4"/>
      <c r="W16" s="4"/>
    </row>
    <row r="17" spans="1:23" x14ac:dyDescent="0.25">
      <c r="A17" s="4"/>
      <c r="B17" s="4"/>
      <c r="C17" s="4"/>
      <c r="D17" s="4"/>
      <c r="E17" s="4"/>
      <c r="F17" s="4"/>
      <c r="G17" s="4"/>
      <c r="H17" s="4"/>
      <c r="I17" s="4"/>
      <c r="J17" s="4"/>
      <c r="K17" s="4"/>
      <c r="L17" s="4"/>
      <c r="M17" s="4"/>
      <c r="N17" s="4"/>
      <c r="O17" s="4"/>
      <c r="P17" s="4"/>
      <c r="Q17" s="4"/>
      <c r="R17" s="4"/>
      <c r="S17" s="4"/>
      <c r="T17" s="4"/>
      <c r="U17" s="4"/>
      <c r="V17" s="4"/>
      <c r="W17" s="4"/>
    </row>
    <row r="18" spans="1:23" x14ac:dyDescent="0.25">
      <c r="A18" s="4"/>
      <c r="B18" s="4"/>
      <c r="C18" s="4"/>
      <c r="D18" s="4"/>
      <c r="E18" s="4"/>
      <c r="F18" s="4"/>
      <c r="G18" s="4"/>
      <c r="H18" s="4"/>
      <c r="I18" s="4"/>
      <c r="J18" s="4"/>
      <c r="K18" s="4"/>
      <c r="L18" s="4"/>
      <c r="M18" s="4"/>
      <c r="N18" s="4"/>
      <c r="O18" s="4"/>
      <c r="P18" s="4"/>
      <c r="Q18" s="4"/>
      <c r="R18" s="4"/>
      <c r="S18" s="4"/>
      <c r="T18" s="4"/>
      <c r="U18" s="4"/>
      <c r="V18" s="4"/>
      <c r="W18" s="4"/>
    </row>
    <row r="19" spans="1:23" x14ac:dyDescent="0.25">
      <c r="A19" s="4"/>
      <c r="B19" s="4"/>
      <c r="C19" s="4"/>
      <c r="D19" s="4"/>
      <c r="E19" s="4"/>
      <c r="F19" s="4"/>
      <c r="G19" s="4"/>
      <c r="H19" s="4"/>
      <c r="I19" s="4"/>
      <c r="J19" s="4"/>
      <c r="K19" s="4"/>
      <c r="L19" s="4"/>
      <c r="M19" s="4"/>
      <c r="N19" s="4"/>
      <c r="O19" s="4"/>
      <c r="P19" s="4"/>
      <c r="Q19" s="4"/>
      <c r="R19" s="4"/>
      <c r="S19" s="4"/>
      <c r="T19" s="4"/>
      <c r="U19" s="4"/>
      <c r="V19" s="4"/>
      <c r="W19" s="4"/>
    </row>
    <row r="20" spans="1:23" x14ac:dyDescent="0.25">
      <c r="A20" s="4"/>
      <c r="B20" s="4"/>
      <c r="C20" s="4"/>
      <c r="D20" s="4"/>
      <c r="E20" s="4"/>
      <c r="F20" s="4"/>
      <c r="G20" s="4"/>
      <c r="H20" s="4"/>
      <c r="I20" s="4"/>
      <c r="J20" s="4"/>
      <c r="K20" s="4"/>
      <c r="L20" s="4"/>
      <c r="M20" s="4"/>
      <c r="N20" s="4"/>
      <c r="O20" s="4"/>
      <c r="P20" s="4"/>
      <c r="Q20" s="4"/>
      <c r="R20" s="4"/>
      <c r="S20" s="4"/>
      <c r="T20" s="4"/>
      <c r="U20" s="4"/>
      <c r="V20" s="4"/>
      <c r="W20" s="4"/>
    </row>
    <row r="21" spans="1:23" ht="15.75" customHeight="1" x14ac:dyDescent="0.25">
      <c r="A21" s="4"/>
      <c r="B21" s="4"/>
      <c r="C21" s="4"/>
      <c r="D21" s="4"/>
      <c r="E21" s="4"/>
      <c r="F21" s="4"/>
      <c r="G21" s="4"/>
      <c r="H21" s="4"/>
      <c r="I21" s="4"/>
      <c r="J21" s="4"/>
      <c r="K21" s="4"/>
      <c r="L21" s="4"/>
      <c r="M21" s="4"/>
      <c r="N21" s="4"/>
      <c r="O21" s="4"/>
      <c r="P21" s="4"/>
      <c r="Q21" s="4"/>
      <c r="R21" s="4"/>
      <c r="S21" s="4"/>
      <c r="T21" s="4"/>
      <c r="U21" s="4"/>
      <c r="V21" s="4"/>
      <c r="W21" s="4"/>
    </row>
    <row r="22" spans="1:23" ht="15.75" customHeight="1" x14ac:dyDescent="0.25">
      <c r="A22" s="4"/>
      <c r="B22" s="4"/>
      <c r="C22" s="4"/>
      <c r="D22" s="4"/>
      <c r="E22" s="4"/>
      <c r="F22" s="4"/>
      <c r="G22" s="4"/>
      <c r="H22" s="4"/>
      <c r="I22" s="4"/>
      <c r="J22" s="4"/>
      <c r="K22" s="4"/>
      <c r="L22" s="4"/>
      <c r="M22" s="4"/>
      <c r="N22" s="4"/>
      <c r="O22" s="4"/>
      <c r="P22" s="4"/>
      <c r="Q22" s="4"/>
      <c r="R22" s="4"/>
      <c r="S22" s="4"/>
      <c r="T22" s="4"/>
      <c r="U22" s="4"/>
      <c r="V22" s="4"/>
      <c r="W22" s="4"/>
    </row>
    <row r="23" spans="1:23" ht="15.75" customHeight="1" x14ac:dyDescent="0.25">
      <c r="A23" s="4"/>
      <c r="B23" s="4"/>
      <c r="C23" s="4"/>
      <c r="D23" s="4"/>
      <c r="E23" s="4"/>
      <c r="F23" s="4"/>
      <c r="G23" s="4"/>
      <c r="H23" s="4"/>
      <c r="I23" s="4"/>
      <c r="J23" s="4"/>
      <c r="K23" s="4"/>
      <c r="L23" s="4"/>
      <c r="M23" s="4"/>
      <c r="N23" s="4"/>
      <c r="O23" s="4"/>
      <c r="P23" s="4"/>
      <c r="Q23" s="4"/>
      <c r="R23" s="4"/>
      <c r="S23" s="4"/>
      <c r="T23" s="4"/>
      <c r="U23" s="4"/>
      <c r="V23" s="4"/>
      <c r="W23" s="4"/>
    </row>
    <row r="24" spans="1:23" ht="15.75" customHeight="1" x14ac:dyDescent="0.25">
      <c r="A24" s="4"/>
      <c r="B24" s="4"/>
      <c r="C24" s="4"/>
      <c r="D24" s="4"/>
      <c r="E24" s="4"/>
      <c r="F24" s="4"/>
      <c r="G24" s="4"/>
      <c r="H24" s="4"/>
      <c r="I24" s="4"/>
      <c r="J24" s="4"/>
      <c r="K24" s="4"/>
      <c r="L24" s="4"/>
      <c r="M24" s="4"/>
      <c r="N24" s="4"/>
      <c r="O24" s="4"/>
      <c r="P24" s="4"/>
      <c r="Q24" s="4"/>
      <c r="R24" s="4"/>
      <c r="S24" s="4"/>
      <c r="T24" s="4"/>
      <c r="U24" s="4"/>
      <c r="V24" s="4"/>
      <c r="W24" s="4"/>
    </row>
    <row r="25" spans="1:23" ht="15.75" customHeight="1" x14ac:dyDescent="0.25">
      <c r="A25" s="4"/>
      <c r="B25" s="4"/>
      <c r="C25" s="4"/>
      <c r="D25" s="4"/>
      <c r="E25" s="4"/>
      <c r="F25" s="4"/>
      <c r="G25" s="4"/>
      <c r="H25" s="4"/>
      <c r="I25" s="4"/>
      <c r="J25" s="4"/>
      <c r="K25" s="4"/>
      <c r="L25" s="4"/>
      <c r="M25" s="4"/>
      <c r="N25" s="4"/>
      <c r="O25" s="4"/>
      <c r="P25" s="4"/>
      <c r="Q25" s="4"/>
      <c r="R25" s="4"/>
      <c r="S25" s="4"/>
      <c r="T25" s="4"/>
      <c r="U25" s="4"/>
      <c r="V25" s="4"/>
      <c r="W25" s="4"/>
    </row>
    <row r="26" spans="1:23" ht="15.75" customHeight="1" x14ac:dyDescent="0.25">
      <c r="A26" s="4"/>
      <c r="B26" s="4"/>
      <c r="C26" s="4"/>
      <c r="D26" s="4"/>
      <c r="E26" s="4"/>
      <c r="F26" s="4"/>
      <c r="G26" s="4"/>
      <c r="H26" s="4"/>
      <c r="I26" s="4"/>
      <c r="J26" s="4"/>
      <c r="K26" s="4"/>
      <c r="L26" s="4"/>
      <c r="M26" s="4"/>
      <c r="N26" s="4"/>
      <c r="O26" s="4"/>
      <c r="P26" s="4"/>
      <c r="Q26" s="4"/>
      <c r="R26" s="4"/>
      <c r="S26" s="4"/>
      <c r="T26" s="4"/>
      <c r="U26" s="4"/>
      <c r="V26" s="4"/>
      <c r="W26" s="4"/>
    </row>
    <row r="27" spans="1:23" ht="15.75" customHeight="1" x14ac:dyDescent="0.25">
      <c r="A27" s="4"/>
      <c r="B27" s="4"/>
      <c r="C27" s="4"/>
      <c r="D27" s="4"/>
      <c r="E27" s="4"/>
      <c r="F27" s="4"/>
      <c r="G27" s="4"/>
      <c r="H27" s="4"/>
      <c r="I27" s="4"/>
      <c r="J27" s="4"/>
      <c r="K27" s="4"/>
      <c r="L27" s="4"/>
      <c r="M27" s="4"/>
      <c r="N27" s="4"/>
      <c r="O27" s="4"/>
      <c r="P27" s="4"/>
      <c r="Q27" s="4"/>
      <c r="R27" s="4"/>
      <c r="S27" s="4"/>
      <c r="T27" s="4"/>
      <c r="U27" s="4"/>
      <c r="V27" s="4"/>
      <c r="W27" s="4"/>
    </row>
    <row r="28" spans="1:23" ht="15.75" customHeight="1" x14ac:dyDescent="0.25">
      <c r="A28" s="4"/>
      <c r="B28" s="4"/>
      <c r="C28" s="4"/>
      <c r="D28" s="4"/>
      <c r="E28" s="4"/>
      <c r="F28" s="4"/>
      <c r="G28" s="4"/>
      <c r="H28" s="4"/>
      <c r="I28" s="4"/>
      <c r="J28" s="4"/>
      <c r="K28" s="4"/>
      <c r="L28" s="4"/>
      <c r="M28" s="4"/>
      <c r="N28" s="4"/>
      <c r="O28" s="4"/>
      <c r="P28" s="4"/>
      <c r="Q28" s="4"/>
      <c r="R28" s="4"/>
      <c r="S28" s="4"/>
      <c r="T28" s="4"/>
      <c r="U28" s="4"/>
      <c r="V28" s="4"/>
      <c r="W28" s="4"/>
    </row>
    <row r="29" spans="1:23" ht="15.75" customHeight="1" x14ac:dyDescent="0.25">
      <c r="A29" s="4"/>
      <c r="B29" s="4"/>
      <c r="C29" s="4"/>
      <c r="D29" s="4"/>
      <c r="E29" s="4"/>
      <c r="F29" s="4"/>
      <c r="G29" s="4"/>
      <c r="H29" s="4"/>
      <c r="I29" s="4"/>
      <c r="J29" s="4"/>
      <c r="K29" s="4"/>
      <c r="L29" s="4"/>
      <c r="M29" s="4"/>
      <c r="N29" s="4"/>
      <c r="O29" s="4"/>
      <c r="P29" s="4"/>
      <c r="Q29" s="4"/>
      <c r="R29" s="4"/>
      <c r="S29" s="4"/>
      <c r="T29" s="4"/>
      <c r="U29" s="4"/>
      <c r="V29" s="4"/>
      <c r="W29" s="4"/>
    </row>
    <row r="30" spans="1:23" ht="15.75" customHeight="1" x14ac:dyDescent="0.25">
      <c r="A30" s="4"/>
      <c r="B30" s="4"/>
      <c r="C30" s="4"/>
      <c r="D30" s="4"/>
      <c r="E30" s="4"/>
      <c r="F30" s="4"/>
      <c r="G30" s="4"/>
      <c r="H30" s="4"/>
      <c r="I30" s="4"/>
      <c r="J30" s="4"/>
      <c r="K30" s="4"/>
      <c r="L30" s="4"/>
      <c r="M30" s="4"/>
      <c r="N30" s="4"/>
      <c r="O30" s="4"/>
      <c r="P30" s="4"/>
      <c r="Q30" s="4"/>
      <c r="R30" s="4"/>
      <c r="S30" s="4"/>
      <c r="T30" s="4"/>
      <c r="U30" s="4"/>
      <c r="V30" s="4"/>
      <c r="W30" s="4"/>
    </row>
    <row r="31" spans="1:23" ht="15.75" customHeight="1" x14ac:dyDescent="0.25">
      <c r="A31" s="4"/>
      <c r="B31" s="4"/>
      <c r="C31" s="4"/>
      <c r="D31" s="4"/>
      <c r="E31" s="4"/>
      <c r="F31" s="4"/>
      <c r="G31" s="4"/>
      <c r="H31" s="4"/>
      <c r="I31" s="4"/>
      <c r="J31" s="4"/>
      <c r="K31" s="4"/>
      <c r="L31" s="4"/>
      <c r="M31" s="4"/>
      <c r="N31" s="4"/>
      <c r="O31" s="4"/>
      <c r="P31" s="4"/>
      <c r="Q31" s="4"/>
      <c r="R31" s="4"/>
      <c r="S31" s="4"/>
      <c r="T31" s="4"/>
      <c r="U31" s="4"/>
      <c r="V31" s="4"/>
      <c r="W31" s="4"/>
    </row>
    <row r="32" spans="1:23" ht="15.75" customHeight="1" x14ac:dyDescent="0.25">
      <c r="A32" s="4"/>
      <c r="B32" s="4"/>
      <c r="C32" s="4"/>
      <c r="D32" s="4"/>
      <c r="E32" s="4"/>
      <c r="F32" s="4"/>
      <c r="G32" s="4"/>
      <c r="H32" s="4"/>
      <c r="I32" s="4"/>
      <c r="J32" s="4"/>
      <c r="K32" s="4"/>
      <c r="L32" s="4"/>
      <c r="M32" s="4"/>
      <c r="N32" s="4"/>
      <c r="O32" s="4"/>
      <c r="P32" s="4"/>
      <c r="Q32" s="4"/>
      <c r="R32" s="4"/>
      <c r="S32" s="4"/>
      <c r="T32" s="4"/>
      <c r="U32" s="4"/>
      <c r="V32" s="4"/>
      <c r="W32" s="4"/>
    </row>
    <row r="33" spans="1:23" ht="15.75" customHeight="1" x14ac:dyDescent="0.25">
      <c r="A33" s="4"/>
      <c r="B33" s="4"/>
      <c r="C33" s="4"/>
      <c r="D33" s="4"/>
      <c r="E33" s="4"/>
      <c r="F33" s="4"/>
      <c r="G33" s="4"/>
      <c r="H33" s="4"/>
      <c r="I33" s="4"/>
      <c r="J33" s="4"/>
      <c r="K33" s="4"/>
      <c r="L33" s="4"/>
      <c r="M33" s="4"/>
      <c r="N33" s="4"/>
      <c r="O33" s="4"/>
      <c r="P33" s="4"/>
      <c r="Q33" s="4"/>
      <c r="R33" s="4"/>
      <c r="S33" s="4"/>
      <c r="T33" s="4"/>
      <c r="U33" s="4"/>
      <c r="V33" s="4"/>
      <c r="W33" s="4"/>
    </row>
    <row r="34" spans="1:23" ht="15.75" customHeight="1" x14ac:dyDescent="0.25">
      <c r="A34" s="4"/>
      <c r="B34" s="4"/>
      <c r="C34" s="4"/>
      <c r="D34" s="4"/>
      <c r="E34" s="4"/>
      <c r="F34" s="4"/>
      <c r="G34" s="4"/>
      <c r="H34" s="4"/>
      <c r="I34" s="4"/>
      <c r="J34" s="4"/>
      <c r="K34" s="4"/>
      <c r="L34" s="4"/>
      <c r="M34" s="4"/>
      <c r="N34" s="4"/>
      <c r="O34" s="4"/>
      <c r="P34" s="4"/>
      <c r="Q34" s="4"/>
      <c r="R34" s="4"/>
      <c r="S34" s="4"/>
      <c r="T34" s="4"/>
      <c r="U34" s="4"/>
      <c r="V34" s="4"/>
      <c r="W34" s="4"/>
    </row>
    <row r="35" spans="1:23" ht="15.75" customHeight="1" x14ac:dyDescent="0.25">
      <c r="A35" s="4"/>
      <c r="B35" s="4"/>
      <c r="C35" s="4"/>
      <c r="D35" s="4"/>
      <c r="E35" s="4"/>
      <c r="F35" s="4"/>
      <c r="G35" s="4"/>
      <c r="H35" s="4"/>
      <c r="I35" s="4"/>
      <c r="J35" s="4"/>
      <c r="K35" s="4"/>
      <c r="L35" s="4"/>
      <c r="M35" s="4"/>
      <c r="N35" s="4"/>
      <c r="O35" s="4"/>
      <c r="P35" s="4"/>
      <c r="Q35" s="4"/>
      <c r="R35" s="4"/>
      <c r="S35" s="4"/>
      <c r="T35" s="4"/>
      <c r="U35" s="4"/>
      <c r="V35" s="4"/>
      <c r="W35" s="4"/>
    </row>
    <row r="36" spans="1:23" ht="15.75" customHeight="1" x14ac:dyDescent="0.25">
      <c r="A36" s="4"/>
      <c r="B36" s="4"/>
      <c r="C36" s="4"/>
      <c r="D36" s="4"/>
      <c r="E36" s="4"/>
      <c r="F36" s="4"/>
      <c r="G36" s="4"/>
      <c r="H36" s="4"/>
      <c r="I36" s="4"/>
      <c r="J36" s="4"/>
      <c r="K36" s="4"/>
      <c r="L36" s="4"/>
      <c r="M36" s="4"/>
      <c r="N36" s="4"/>
      <c r="O36" s="4"/>
      <c r="P36" s="4"/>
      <c r="Q36" s="4"/>
      <c r="R36" s="4"/>
      <c r="S36" s="4"/>
      <c r="T36" s="4"/>
      <c r="U36" s="4"/>
      <c r="V36" s="4"/>
      <c r="W36" s="4"/>
    </row>
    <row r="37" spans="1:23" ht="15.75" customHeight="1" x14ac:dyDescent="0.25">
      <c r="A37" s="4"/>
      <c r="B37" s="4"/>
      <c r="C37" s="4"/>
      <c r="D37" s="4"/>
      <c r="E37" s="4"/>
      <c r="F37" s="4"/>
      <c r="G37" s="4"/>
      <c r="H37" s="4"/>
      <c r="I37" s="4"/>
      <c r="J37" s="4"/>
      <c r="K37" s="4"/>
      <c r="L37" s="4"/>
      <c r="M37" s="4"/>
      <c r="N37" s="4"/>
      <c r="O37" s="4"/>
      <c r="P37" s="4"/>
      <c r="Q37" s="4"/>
      <c r="R37" s="4"/>
      <c r="S37" s="4"/>
      <c r="T37" s="4"/>
      <c r="U37" s="4"/>
      <c r="V37" s="4"/>
      <c r="W37" s="4"/>
    </row>
    <row r="38" spans="1:23" ht="15.75" customHeight="1" x14ac:dyDescent="0.25">
      <c r="A38" s="4"/>
      <c r="B38" s="4"/>
      <c r="C38" s="4"/>
      <c r="D38" s="4"/>
      <c r="E38" s="4"/>
      <c r="F38" s="4"/>
      <c r="G38" s="4"/>
      <c r="H38" s="4"/>
      <c r="I38" s="4"/>
      <c r="J38" s="4"/>
      <c r="K38" s="4"/>
      <c r="L38" s="4"/>
      <c r="M38" s="4"/>
      <c r="N38" s="4"/>
      <c r="O38" s="4"/>
      <c r="P38" s="4"/>
      <c r="Q38" s="4"/>
      <c r="R38" s="4"/>
      <c r="S38" s="4"/>
      <c r="T38" s="4"/>
      <c r="U38" s="4"/>
      <c r="V38" s="4"/>
      <c r="W38" s="4"/>
    </row>
    <row r="39" spans="1:23" ht="15.75" customHeight="1" x14ac:dyDescent="0.25">
      <c r="A39" s="4"/>
      <c r="B39" s="4"/>
      <c r="C39" s="4"/>
      <c r="D39" s="4"/>
      <c r="E39" s="4"/>
      <c r="F39" s="4"/>
      <c r="G39" s="4"/>
      <c r="H39" s="4"/>
      <c r="I39" s="4"/>
      <c r="J39" s="4"/>
      <c r="K39" s="4"/>
      <c r="L39" s="4"/>
      <c r="M39" s="4"/>
      <c r="N39" s="4"/>
      <c r="O39" s="4"/>
      <c r="P39" s="4"/>
      <c r="Q39" s="4"/>
      <c r="R39" s="4"/>
      <c r="S39" s="4"/>
      <c r="T39" s="4"/>
      <c r="U39" s="4"/>
      <c r="V39" s="4"/>
      <c r="W39" s="4"/>
    </row>
    <row r="40" spans="1:23" ht="15.75" customHeight="1" x14ac:dyDescent="0.25">
      <c r="A40" s="4"/>
      <c r="B40" s="4"/>
      <c r="C40" s="4"/>
      <c r="D40" s="4"/>
      <c r="E40" s="4"/>
      <c r="F40" s="4"/>
      <c r="G40" s="4"/>
      <c r="H40" s="4"/>
      <c r="I40" s="4"/>
      <c r="J40" s="4"/>
      <c r="K40" s="4"/>
      <c r="L40" s="4"/>
      <c r="M40" s="4"/>
      <c r="N40" s="4"/>
      <c r="O40" s="4"/>
      <c r="P40" s="4"/>
      <c r="Q40" s="4"/>
      <c r="R40" s="4"/>
      <c r="S40" s="4"/>
      <c r="T40" s="4"/>
      <c r="U40" s="4"/>
      <c r="V40" s="4"/>
      <c r="W40" s="4"/>
    </row>
    <row r="41" spans="1:23" ht="15.75" customHeight="1" x14ac:dyDescent="0.25">
      <c r="A41" s="4"/>
      <c r="B41" s="4"/>
      <c r="C41" s="4"/>
      <c r="D41" s="4"/>
      <c r="E41" s="4"/>
      <c r="F41" s="4"/>
      <c r="G41" s="4"/>
      <c r="H41" s="4"/>
      <c r="I41" s="4"/>
      <c r="J41" s="4"/>
      <c r="K41" s="4"/>
      <c r="L41" s="4"/>
      <c r="M41" s="4"/>
      <c r="N41" s="4"/>
      <c r="O41" s="4"/>
      <c r="P41" s="4"/>
      <c r="Q41" s="4"/>
      <c r="R41" s="4"/>
      <c r="S41" s="4"/>
      <c r="T41" s="4"/>
      <c r="U41" s="4"/>
      <c r="V41" s="4"/>
      <c r="W41" s="4"/>
    </row>
    <row r="42" spans="1:23" ht="15.75" customHeight="1" x14ac:dyDescent="0.25">
      <c r="A42" s="4"/>
      <c r="B42" s="4"/>
      <c r="C42" s="4"/>
      <c r="D42" s="4"/>
      <c r="E42" s="4"/>
      <c r="F42" s="4"/>
      <c r="G42" s="4"/>
      <c r="H42" s="4"/>
      <c r="I42" s="4"/>
      <c r="J42" s="4"/>
      <c r="K42" s="4"/>
      <c r="L42" s="4"/>
      <c r="M42" s="4"/>
      <c r="N42" s="4"/>
      <c r="O42" s="4"/>
      <c r="P42" s="4"/>
      <c r="Q42" s="4"/>
      <c r="R42" s="4"/>
      <c r="S42" s="4"/>
      <c r="T42" s="4"/>
      <c r="U42" s="4"/>
      <c r="V42" s="4"/>
      <c r="W42" s="4"/>
    </row>
    <row r="43" spans="1:23" ht="15.75" customHeight="1" x14ac:dyDescent="0.25">
      <c r="A43" s="4"/>
      <c r="B43" s="4"/>
      <c r="C43" s="4"/>
      <c r="D43" s="4"/>
      <c r="E43" s="4"/>
      <c r="F43" s="4"/>
      <c r="G43" s="4"/>
      <c r="H43" s="4"/>
      <c r="I43" s="4"/>
      <c r="J43" s="4"/>
      <c r="K43" s="4"/>
      <c r="L43" s="4"/>
      <c r="M43" s="4"/>
      <c r="N43" s="4"/>
      <c r="O43" s="4"/>
      <c r="P43" s="4"/>
      <c r="Q43" s="4"/>
      <c r="R43" s="4"/>
      <c r="S43" s="4"/>
      <c r="T43" s="4"/>
      <c r="U43" s="4"/>
      <c r="V43" s="4"/>
      <c r="W43" s="4"/>
    </row>
    <row r="44" spans="1:23" ht="15.75" customHeight="1" x14ac:dyDescent="0.25">
      <c r="A44" s="4"/>
      <c r="B44" s="4"/>
      <c r="C44" s="4"/>
      <c r="D44" s="4"/>
      <c r="E44" s="4"/>
      <c r="F44" s="4"/>
      <c r="G44" s="4"/>
      <c r="H44" s="4"/>
      <c r="I44" s="4"/>
      <c r="J44" s="4"/>
      <c r="K44" s="4"/>
      <c r="L44" s="4"/>
      <c r="M44" s="4"/>
      <c r="N44" s="4"/>
      <c r="O44" s="4"/>
      <c r="P44" s="4"/>
      <c r="Q44" s="4"/>
      <c r="R44" s="4"/>
      <c r="S44" s="4"/>
      <c r="T44" s="4"/>
      <c r="U44" s="4"/>
      <c r="V44" s="4"/>
      <c r="W44" s="4"/>
    </row>
    <row r="45" spans="1:23" ht="15.75" customHeight="1" x14ac:dyDescent="0.25">
      <c r="A45" s="4"/>
      <c r="B45" s="4"/>
      <c r="C45" s="4"/>
      <c r="D45" s="4"/>
      <c r="E45" s="4"/>
      <c r="F45" s="4"/>
      <c r="G45" s="4"/>
      <c r="H45" s="4"/>
      <c r="I45" s="4"/>
      <c r="J45" s="4"/>
      <c r="K45" s="4"/>
      <c r="L45" s="4"/>
      <c r="M45" s="4"/>
      <c r="N45" s="4"/>
      <c r="O45" s="4"/>
      <c r="P45" s="4"/>
      <c r="Q45" s="4"/>
      <c r="R45" s="4"/>
      <c r="S45" s="4"/>
      <c r="T45" s="4"/>
      <c r="U45" s="4"/>
      <c r="V45" s="4"/>
      <c r="W45" s="4"/>
    </row>
    <row r="46" spans="1:23" ht="15.75" customHeight="1" x14ac:dyDescent="0.25">
      <c r="A46" s="4"/>
      <c r="B46" s="4"/>
      <c r="C46" s="4"/>
      <c r="D46" s="4"/>
      <c r="E46" s="4"/>
      <c r="F46" s="4"/>
      <c r="G46" s="4"/>
      <c r="H46" s="4"/>
      <c r="I46" s="4"/>
      <c r="J46" s="4"/>
      <c r="K46" s="4"/>
      <c r="L46" s="4"/>
      <c r="M46" s="4"/>
      <c r="N46" s="4"/>
      <c r="O46" s="4"/>
      <c r="P46" s="4"/>
      <c r="Q46" s="4"/>
      <c r="R46" s="4"/>
      <c r="S46" s="4"/>
      <c r="T46" s="4"/>
      <c r="U46" s="4"/>
      <c r="V46" s="4"/>
      <c r="W46" s="4"/>
    </row>
    <row r="47" spans="1:23" ht="15.75" customHeight="1" x14ac:dyDescent="0.25">
      <c r="A47" s="4"/>
      <c r="B47" s="4"/>
      <c r="C47" s="4"/>
      <c r="D47" s="4"/>
      <c r="E47" s="4"/>
      <c r="F47" s="4"/>
      <c r="G47" s="4"/>
      <c r="H47" s="4"/>
      <c r="I47" s="4"/>
      <c r="J47" s="4"/>
      <c r="K47" s="4"/>
      <c r="L47" s="4"/>
      <c r="M47" s="4"/>
      <c r="N47" s="4"/>
      <c r="O47" s="4"/>
      <c r="P47" s="4"/>
      <c r="Q47" s="4"/>
      <c r="R47" s="4"/>
      <c r="S47" s="4"/>
      <c r="T47" s="4"/>
      <c r="U47" s="4"/>
      <c r="V47" s="4"/>
      <c r="W47" s="4"/>
    </row>
    <row r="48" spans="1:23" ht="15.75" customHeight="1" x14ac:dyDescent="0.25">
      <c r="A48" s="4"/>
      <c r="B48" s="4"/>
      <c r="C48" s="4"/>
      <c r="D48" s="4"/>
      <c r="E48" s="4"/>
      <c r="F48" s="4"/>
      <c r="G48" s="4"/>
      <c r="H48" s="4"/>
      <c r="I48" s="4"/>
      <c r="J48" s="4"/>
      <c r="K48" s="4"/>
      <c r="L48" s="4"/>
      <c r="M48" s="4"/>
      <c r="N48" s="4"/>
      <c r="O48" s="4"/>
      <c r="P48" s="4"/>
      <c r="Q48" s="4"/>
      <c r="R48" s="4"/>
      <c r="S48" s="4"/>
      <c r="T48" s="4"/>
      <c r="U48" s="4"/>
      <c r="V48" s="4"/>
      <c r="W48" s="4"/>
    </row>
    <row r="49" spans="1:23" ht="15.75" customHeight="1" x14ac:dyDescent="0.25">
      <c r="A49" s="4"/>
      <c r="B49" s="4"/>
      <c r="C49" s="4"/>
      <c r="D49" s="4"/>
      <c r="E49" s="4"/>
      <c r="F49" s="4"/>
      <c r="G49" s="4"/>
      <c r="H49" s="4"/>
      <c r="I49" s="4"/>
      <c r="J49" s="4"/>
      <c r="K49" s="4"/>
      <c r="L49" s="4"/>
      <c r="M49" s="4"/>
      <c r="N49" s="4"/>
      <c r="O49" s="4"/>
      <c r="P49" s="4"/>
      <c r="Q49" s="4"/>
      <c r="R49" s="4"/>
      <c r="S49" s="4"/>
      <c r="T49" s="4"/>
      <c r="U49" s="4"/>
      <c r="V49" s="4"/>
      <c r="W49" s="4"/>
    </row>
    <row r="50" spans="1:23" ht="15.75" customHeight="1" x14ac:dyDescent="0.25">
      <c r="A50" s="4"/>
      <c r="B50" s="4"/>
      <c r="C50" s="4"/>
      <c r="D50" s="4"/>
      <c r="E50" s="4"/>
      <c r="F50" s="4"/>
      <c r="G50" s="4"/>
      <c r="H50" s="4"/>
      <c r="I50" s="4"/>
      <c r="J50" s="4"/>
      <c r="K50" s="4"/>
      <c r="L50" s="4"/>
      <c r="M50" s="4"/>
      <c r="N50" s="4"/>
      <c r="O50" s="4"/>
      <c r="P50" s="4"/>
      <c r="Q50" s="4"/>
      <c r="R50" s="4"/>
      <c r="S50" s="4"/>
      <c r="T50" s="4"/>
      <c r="U50" s="4"/>
      <c r="V50" s="4"/>
      <c r="W50" s="4"/>
    </row>
    <row r="51" spans="1:23" ht="15.75" customHeight="1" x14ac:dyDescent="0.25">
      <c r="A51" s="4"/>
      <c r="B51" s="4"/>
      <c r="C51" s="4"/>
      <c r="D51" s="4"/>
      <c r="E51" s="4"/>
      <c r="F51" s="4"/>
      <c r="G51" s="4"/>
      <c r="H51" s="4"/>
      <c r="I51" s="4"/>
      <c r="J51" s="4"/>
      <c r="K51" s="4"/>
      <c r="L51" s="4"/>
      <c r="M51" s="4"/>
      <c r="N51" s="4"/>
      <c r="O51" s="4"/>
      <c r="P51" s="4"/>
      <c r="Q51" s="4"/>
      <c r="R51" s="4"/>
      <c r="S51" s="4"/>
      <c r="T51" s="4"/>
      <c r="U51" s="4"/>
      <c r="V51" s="4"/>
      <c r="W51" s="4"/>
    </row>
    <row r="52" spans="1:23" ht="15.75" customHeight="1" x14ac:dyDescent="0.25">
      <c r="A52" s="4"/>
      <c r="B52" s="4"/>
      <c r="C52" s="4"/>
      <c r="D52" s="4"/>
      <c r="E52" s="4"/>
      <c r="F52" s="4"/>
      <c r="G52" s="4"/>
      <c r="H52" s="4"/>
      <c r="I52" s="4"/>
      <c r="J52" s="4"/>
      <c r="K52" s="4"/>
      <c r="L52" s="4"/>
      <c r="M52" s="4"/>
      <c r="N52" s="4"/>
      <c r="O52" s="4"/>
      <c r="P52" s="4"/>
      <c r="Q52" s="4"/>
      <c r="R52" s="4"/>
      <c r="S52" s="4"/>
      <c r="T52" s="4"/>
      <c r="U52" s="4"/>
      <c r="V52" s="4"/>
      <c r="W52" s="4"/>
    </row>
    <row r="53" spans="1:23" ht="15.75" customHeight="1" x14ac:dyDescent="0.25">
      <c r="A53" s="4"/>
      <c r="B53" s="4"/>
      <c r="C53" s="4"/>
      <c r="D53" s="4"/>
      <c r="E53" s="4"/>
      <c r="F53" s="4"/>
      <c r="G53" s="4"/>
      <c r="H53" s="4"/>
      <c r="I53" s="4"/>
      <c r="J53" s="4"/>
      <c r="K53" s="4"/>
      <c r="L53" s="4"/>
      <c r="M53" s="4"/>
      <c r="N53" s="4"/>
      <c r="O53" s="4"/>
      <c r="P53" s="4"/>
      <c r="Q53" s="4"/>
      <c r="R53" s="4"/>
      <c r="S53" s="4"/>
      <c r="T53" s="4"/>
      <c r="U53" s="4"/>
      <c r="V53" s="4"/>
      <c r="W53" s="4"/>
    </row>
    <row r="54" spans="1:23" ht="15.75" customHeight="1" x14ac:dyDescent="0.25">
      <c r="A54" s="4"/>
      <c r="B54" s="4"/>
      <c r="C54" s="4"/>
      <c r="D54" s="4"/>
      <c r="E54" s="4"/>
      <c r="F54" s="4"/>
      <c r="G54" s="4"/>
      <c r="H54" s="4"/>
      <c r="I54" s="4"/>
      <c r="J54" s="4"/>
      <c r="K54" s="4"/>
      <c r="L54" s="4"/>
      <c r="M54" s="4"/>
      <c r="N54" s="4"/>
      <c r="O54" s="4"/>
      <c r="P54" s="4"/>
      <c r="Q54" s="4"/>
      <c r="R54" s="4"/>
      <c r="S54" s="4"/>
      <c r="T54" s="4"/>
      <c r="U54" s="4"/>
      <c r="V54" s="4"/>
      <c r="W54" s="4"/>
    </row>
    <row r="55" spans="1:23" ht="15.75" customHeight="1" x14ac:dyDescent="0.25">
      <c r="A55" s="4"/>
      <c r="B55" s="4"/>
      <c r="C55" s="4"/>
      <c r="D55" s="4"/>
      <c r="E55" s="4"/>
      <c r="F55" s="4"/>
      <c r="G55" s="4"/>
      <c r="H55" s="4"/>
      <c r="I55" s="4"/>
      <c r="J55" s="4"/>
      <c r="K55" s="4"/>
      <c r="L55" s="4"/>
      <c r="M55" s="4"/>
      <c r="N55" s="4"/>
      <c r="O55" s="4"/>
      <c r="P55" s="4"/>
      <c r="Q55" s="4"/>
      <c r="R55" s="4"/>
      <c r="S55" s="4"/>
      <c r="T55" s="4"/>
      <c r="U55" s="4"/>
      <c r="V55" s="4"/>
      <c r="W55" s="4"/>
    </row>
    <row r="56" spans="1:23" ht="15.75" customHeight="1" x14ac:dyDescent="0.25">
      <c r="A56" s="4"/>
      <c r="B56" s="4"/>
      <c r="C56" s="4"/>
      <c r="D56" s="4"/>
      <c r="E56" s="4"/>
      <c r="F56" s="4"/>
      <c r="G56" s="4"/>
      <c r="H56" s="4"/>
      <c r="I56" s="4"/>
      <c r="J56" s="4"/>
      <c r="K56" s="4"/>
      <c r="L56" s="4"/>
      <c r="M56" s="4"/>
      <c r="N56" s="4"/>
      <c r="O56" s="4"/>
      <c r="P56" s="4"/>
      <c r="Q56" s="4"/>
      <c r="R56" s="4"/>
      <c r="S56" s="4"/>
      <c r="T56" s="4"/>
      <c r="U56" s="4"/>
      <c r="V56" s="4"/>
      <c r="W56" s="4"/>
    </row>
    <row r="57" spans="1:23" ht="15.75" customHeight="1" x14ac:dyDescent="0.25">
      <c r="A57" s="4"/>
      <c r="B57" s="4"/>
      <c r="C57" s="4"/>
      <c r="D57" s="4"/>
      <c r="E57" s="4"/>
      <c r="F57" s="4"/>
      <c r="G57" s="4"/>
      <c r="H57" s="4"/>
      <c r="I57" s="4"/>
      <c r="J57" s="4"/>
      <c r="K57" s="4"/>
      <c r="L57" s="4"/>
      <c r="M57" s="4"/>
      <c r="N57" s="4"/>
      <c r="O57" s="4"/>
      <c r="P57" s="4"/>
      <c r="Q57" s="4"/>
      <c r="R57" s="4"/>
      <c r="S57" s="4"/>
      <c r="T57" s="4"/>
      <c r="U57" s="4"/>
      <c r="V57" s="4"/>
      <c r="W57" s="4"/>
    </row>
    <row r="58" spans="1:23" ht="15.75" customHeight="1" x14ac:dyDescent="0.25">
      <c r="A58" s="4"/>
      <c r="B58" s="4"/>
      <c r="C58" s="4"/>
      <c r="D58" s="4"/>
      <c r="E58" s="4"/>
      <c r="F58" s="4"/>
      <c r="G58" s="4"/>
      <c r="H58" s="4"/>
      <c r="I58" s="4"/>
      <c r="J58" s="4"/>
      <c r="K58" s="4"/>
      <c r="L58" s="4"/>
      <c r="M58" s="4"/>
      <c r="N58" s="4"/>
      <c r="O58" s="4"/>
      <c r="P58" s="4"/>
      <c r="Q58" s="4"/>
      <c r="R58" s="4"/>
      <c r="S58" s="4"/>
      <c r="T58" s="4"/>
      <c r="U58" s="4"/>
      <c r="V58" s="4"/>
      <c r="W58" s="4"/>
    </row>
    <row r="59" spans="1:23" ht="15.75" customHeight="1" x14ac:dyDescent="0.25">
      <c r="A59" s="4"/>
      <c r="B59" s="4"/>
      <c r="C59" s="4"/>
      <c r="D59" s="4"/>
      <c r="E59" s="4"/>
      <c r="F59" s="4"/>
      <c r="G59" s="4"/>
      <c r="H59" s="4"/>
      <c r="I59" s="4"/>
      <c r="J59" s="4"/>
      <c r="K59" s="4"/>
      <c r="L59" s="4"/>
      <c r="M59" s="4"/>
      <c r="N59" s="4"/>
      <c r="O59" s="4"/>
      <c r="P59" s="4"/>
      <c r="Q59" s="4"/>
      <c r="R59" s="4"/>
      <c r="S59" s="4"/>
      <c r="T59" s="4"/>
      <c r="U59" s="4"/>
      <c r="V59" s="4"/>
      <c r="W59" s="4"/>
    </row>
    <row r="60" spans="1:23" ht="15.75" customHeight="1" x14ac:dyDescent="0.25">
      <c r="A60" s="4"/>
      <c r="B60" s="4"/>
      <c r="C60" s="4"/>
      <c r="D60" s="4"/>
      <c r="E60" s="4"/>
      <c r="F60" s="4"/>
      <c r="G60" s="4"/>
      <c r="H60" s="4"/>
      <c r="I60" s="4"/>
      <c r="J60" s="4"/>
      <c r="K60" s="4"/>
      <c r="L60" s="4"/>
      <c r="M60" s="4"/>
      <c r="N60" s="4"/>
      <c r="O60" s="4"/>
      <c r="P60" s="4"/>
      <c r="Q60" s="4"/>
      <c r="R60" s="4"/>
      <c r="S60" s="4"/>
      <c r="T60" s="4"/>
      <c r="U60" s="4"/>
      <c r="V60" s="4"/>
      <c r="W60" s="4"/>
    </row>
    <row r="61" spans="1:23" ht="15.75" customHeight="1" x14ac:dyDescent="0.25">
      <c r="A61" s="4"/>
      <c r="B61" s="4"/>
      <c r="C61" s="4"/>
      <c r="D61" s="4"/>
      <c r="E61" s="4"/>
      <c r="F61" s="4"/>
      <c r="G61" s="4"/>
      <c r="H61" s="4"/>
      <c r="I61" s="4"/>
      <c r="J61" s="4"/>
      <c r="K61" s="4"/>
      <c r="L61" s="4"/>
      <c r="M61" s="4"/>
      <c r="N61" s="4"/>
      <c r="O61" s="4"/>
      <c r="P61" s="4"/>
      <c r="Q61" s="4"/>
      <c r="R61" s="4"/>
      <c r="S61" s="4"/>
      <c r="T61" s="4"/>
      <c r="U61" s="4"/>
      <c r="V61" s="4"/>
      <c r="W61" s="4"/>
    </row>
    <row r="62" spans="1:23" ht="15.75" customHeight="1" x14ac:dyDescent="0.25">
      <c r="A62" s="4"/>
      <c r="B62" s="4"/>
      <c r="C62" s="4"/>
      <c r="D62" s="4"/>
      <c r="E62" s="4"/>
      <c r="F62" s="4"/>
      <c r="G62" s="4"/>
      <c r="H62" s="4"/>
      <c r="I62" s="4"/>
      <c r="J62" s="4"/>
      <c r="K62" s="4"/>
      <c r="L62" s="4"/>
      <c r="M62" s="4"/>
      <c r="N62" s="4"/>
      <c r="O62" s="4"/>
      <c r="P62" s="4"/>
      <c r="Q62" s="4"/>
      <c r="R62" s="4"/>
      <c r="S62" s="4"/>
      <c r="T62" s="4"/>
      <c r="U62" s="4"/>
      <c r="V62" s="4"/>
      <c r="W62" s="4"/>
    </row>
    <row r="63" spans="1:23" ht="15.75" customHeight="1" x14ac:dyDescent="0.25">
      <c r="A63" s="4"/>
      <c r="B63" s="4"/>
      <c r="C63" s="4"/>
      <c r="D63" s="4"/>
      <c r="E63" s="4"/>
      <c r="F63" s="4"/>
      <c r="G63" s="4"/>
      <c r="H63" s="4"/>
      <c r="I63" s="4"/>
      <c r="J63" s="4"/>
      <c r="K63" s="4"/>
      <c r="L63" s="4"/>
      <c r="M63" s="4"/>
      <c r="N63" s="4"/>
      <c r="O63" s="4"/>
      <c r="P63" s="4"/>
      <c r="Q63" s="4"/>
      <c r="R63" s="4"/>
      <c r="S63" s="4"/>
      <c r="T63" s="4"/>
      <c r="U63" s="4"/>
      <c r="V63" s="4"/>
      <c r="W63" s="4"/>
    </row>
    <row r="64" spans="1:23" ht="15.75" customHeight="1" x14ac:dyDescent="0.25">
      <c r="A64" s="4"/>
      <c r="B64" s="4"/>
      <c r="C64" s="4"/>
      <c r="D64" s="4"/>
      <c r="E64" s="4"/>
      <c r="F64" s="4"/>
      <c r="G64" s="4"/>
      <c r="H64" s="4"/>
      <c r="I64" s="4"/>
      <c r="J64" s="4"/>
      <c r="K64" s="4"/>
      <c r="L64" s="4"/>
      <c r="M64" s="4"/>
      <c r="N64" s="4"/>
      <c r="O64" s="4"/>
      <c r="P64" s="4"/>
      <c r="Q64" s="4"/>
      <c r="R64" s="4"/>
      <c r="S64" s="4"/>
      <c r="T64" s="4"/>
      <c r="U64" s="4"/>
      <c r="V64" s="4"/>
      <c r="W64" s="4"/>
    </row>
    <row r="65" spans="1:23" ht="15.75" customHeight="1" x14ac:dyDescent="0.25">
      <c r="A65" s="4"/>
      <c r="B65" s="4"/>
      <c r="C65" s="4"/>
      <c r="D65" s="4"/>
      <c r="E65" s="4"/>
      <c r="F65" s="4"/>
      <c r="G65" s="4"/>
      <c r="H65" s="4"/>
      <c r="I65" s="4"/>
      <c r="J65" s="4"/>
      <c r="K65" s="4"/>
      <c r="L65" s="4"/>
      <c r="M65" s="4"/>
      <c r="N65" s="4"/>
      <c r="O65" s="4"/>
      <c r="P65" s="4"/>
      <c r="Q65" s="4"/>
      <c r="R65" s="4"/>
      <c r="S65" s="4"/>
      <c r="T65" s="4"/>
      <c r="U65" s="4"/>
      <c r="V65" s="4"/>
      <c r="W65" s="4"/>
    </row>
    <row r="66" spans="1:23" ht="15.75" customHeight="1" x14ac:dyDescent="0.25">
      <c r="A66" s="4"/>
      <c r="B66" s="4"/>
      <c r="C66" s="4"/>
      <c r="D66" s="4"/>
      <c r="E66" s="4"/>
      <c r="F66" s="4"/>
      <c r="G66" s="4"/>
      <c r="H66" s="4"/>
      <c r="I66" s="4"/>
      <c r="J66" s="4"/>
      <c r="K66" s="4"/>
      <c r="L66" s="4"/>
      <c r="M66" s="4"/>
      <c r="N66" s="4"/>
      <c r="O66" s="4"/>
      <c r="P66" s="4"/>
      <c r="Q66" s="4"/>
      <c r="R66" s="4"/>
      <c r="S66" s="4"/>
      <c r="T66" s="4"/>
      <c r="U66" s="4"/>
      <c r="V66" s="4"/>
      <c r="W66" s="4"/>
    </row>
    <row r="67" spans="1:23" ht="15.75" customHeight="1" x14ac:dyDescent="0.25">
      <c r="A67" s="4"/>
      <c r="B67" s="4"/>
      <c r="C67" s="4"/>
      <c r="D67" s="4"/>
      <c r="E67" s="4"/>
      <c r="F67" s="4"/>
      <c r="G67" s="4"/>
      <c r="H67" s="4"/>
      <c r="I67" s="4"/>
      <c r="J67" s="4"/>
      <c r="K67" s="4"/>
      <c r="L67" s="4"/>
      <c r="M67" s="4"/>
      <c r="N67" s="4"/>
      <c r="O67" s="4"/>
      <c r="P67" s="4"/>
      <c r="Q67" s="4"/>
      <c r="R67" s="4"/>
      <c r="S67" s="4"/>
      <c r="T67" s="4"/>
      <c r="U67" s="4"/>
      <c r="V67" s="4"/>
      <c r="W67" s="4"/>
    </row>
    <row r="68" spans="1:23" ht="15.75" customHeight="1" x14ac:dyDescent="0.25">
      <c r="A68" s="4"/>
      <c r="B68" s="4"/>
      <c r="C68" s="4"/>
      <c r="D68" s="4"/>
      <c r="E68" s="4"/>
      <c r="F68" s="4"/>
      <c r="G68" s="4"/>
      <c r="H68" s="4"/>
      <c r="I68" s="4"/>
      <c r="J68" s="4"/>
      <c r="K68" s="4"/>
      <c r="L68" s="4"/>
      <c r="M68" s="4"/>
      <c r="N68" s="4"/>
      <c r="O68" s="4"/>
      <c r="P68" s="4"/>
      <c r="Q68" s="4"/>
      <c r="R68" s="4"/>
      <c r="S68" s="4"/>
      <c r="T68" s="4"/>
      <c r="U68" s="4"/>
      <c r="V68" s="4"/>
      <c r="W68" s="4"/>
    </row>
    <row r="69" spans="1:23" ht="15.75" customHeight="1" x14ac:dyDescent="0.25">
      <c r="A69" s="4"/>
      <c r="B69" s="4"/>
      <c r="C69" s="4"/>
      <c r="D69" s="4"/>
      <c r="E69" s="4"/>
      <c r="F69" s="4"/>
      <c r="G69" s="4"/>
      <c r="H69" s="4"/>
      <c r="I69" s="4"/>
      <c r="J69" s="4"/>
      <c r="K69" s="4"/>
      <c r="L69" s="4"/>
      <c r="M69" s="4"/>
      <c r="N69" s="4"/>
      <c r="O69" s="4"/>
      <c r="P69" s="4"/>
      <c r="Q69" s="4"/>
      <c r="R69" s="4"/>
      <c r="S69" s="4"/>
      <c r="T69" s="4"/>
      <c r="U69" s="4"/>
      <c r="V69" s="4"/>
      <c r="W69" s="4"/>
    </row>
    <row r="70" spans="1:23" ht="15.75" customHeight="1" x14ac:dyDescent="0.25">
      <c r="A70" s="4"/>
      <c r="B70" s="4"/>
      <c r="C70" s="4"/>
      <c r="D70" s="4"/>
      <c r="E70" s="4"/>
      <c r="F70" s="4"/>
      <c r="G70" s="4"/>
      <c r="H70" s="4"/>
      <c r="I70" s="4"/>
      <c r="J70" s="4"/>
      <c r="K70" s="4"/>
      <c r="L70" s="4"/>
      <c r="M70" s="4"/>
      <c r="N70" s="4"/>
      <c r="O70" s="4"/>
      <c r="P70" s="4"/>
      <c r="Q70" s="4"/>
      <c r="R70" s="4"/>
      <c r="S70" s="4"/>
      <c r="T70" s="4"/>
      <c r="U70" s="4"/>
      <c r="V70" s="4"/>
      <c r="W70" s="4"/>
    </row>
    <row r="71" spans="1:23" ht="15.75" customHeight="1" x14ac:dyDescent="0.25">
      <c r="A71" s="4"/>
      <c r="B71" s="4"/>
      <c r="C71" s="4"/>
      <c r="D71" s="4"/>
      <c r="E71" s="4"/>
      <c r="F71" s="4"/>
      <c r="G71" s="4"/>
      <c r="H71" s="4"/>
      <c r="I71" s="4"/>
      <c r="J71" s="4"/>
      <c r="K71" s="4"/>
      <c r="L71" s="4"/>
      <c r="M71" s="4"/>
      <c r="N71" s="4"/>
      <c r="O71" s="4"/>
      <c r="P71" s="4"/>
      <c r="Q71" s="4"/>
      <c r="R71" s="4"/>
      <c r="S71" s="4"/>
      <c r="T71" s="4"/>
      <c r="U71" s="4"/>
      <c r="V71" s="4"/>
      <c r="W71" s="4"/>
    </row>
    <row r="72" spans="1:23" ht="15.75" customHeight="1" x14ac:dyDescent="0.25">
      <c r="A72" s="4"/>
      <c r="B72" s="4"/>
      <c r="C72" s="4"/>
      <c r="D72" s="4"/>
      <c r="E72" s="4"/>
      <c r="F72" s="4"/>
      <c r="G72" s="4"/>
      <c r="H72" s="4"/>
      <c r="I72" s="4"/>
      <c r="J72" s="4"/>
      <c r="K72" s="4"/>
      <c r="L72" s="4"/>
      <c r="M72" s="4"/>
      <c r="N72" s="4"/>
      <c r="O72" s="4"/>
      <c r="P72" s="4"/>
      <c r="Q72" s="4"/>
      <c r="R72" s="4"/>
      <c r="S72" s="4"/>
      <c r="T72" s="4"/>
      <c r="U72" s="4"/>
      <c r="V72" s="4"/>
      <c r="W72" s="4"/>
    </row>
    <row r="73" spans="1:23" ht="15.75" customHeight="1" x14ac:dyDescent="0.25">
      <c r="A73" s="4"/>
      <c r="B73" s="4"/>
      <c r="C73" s="4"/>
      <c r="D73" s="4"/>
      <c r="E73" s="4"/>
      <c r="F73" s="4"/>
      <c r="G73" s="4"/>
      <c r="H73" s="4"/>
      <c r="I73" s="4"/>
      <c r="J73" s="4"/>
      <c r="K73" s="4"/>
      <c r="L73" s="4"/>
      <c r="M73" s="4"/>
      <c r="N73" s="4"/>
      <c r="O73" s="4"/>
      <c r="P73" s="4"/>
      <c r="Q73" s="4"/>
      <c r="R73" s="4"/>
      <c r="S73" s="4"/>
      <c r="T73" s="4"/>
      <c r="U73" s="4"/>
      <c r="V73" s="4"/>
      <c r="W73" s="4"/>
    </row>
    <row r="74" spans="1:23" ht="15.75" customHeight="1" x14ac:dyDescent="0.25">
      <c r="A74" s="4"/>
      <c r="B74" s="4"/>
      <c r="C74" s="4"/>
      <c r="D74" s="4"/>
      <c r="E74" s="4"/>
      <c r="F74" s="4"/>
      <c r="G74" s="4"/>
      <c r="H74" s="4"/>
      <c r="I74" s="4"/>
      <c r="J74" s="4"/>
      <c r="K74" s="4"/>
      <c r="L74" s="4"/>
      <c r="M74" s="4"/>
      <c r="N74" s="4"/>
      <c r="O74" s="4"/>
      <c r="P74" s="4"/>
      <c r="Q74" s="4"/>
      <c r="R74" s="4"/>
      <c r="S74" s="4"/>
      <c r="T74" s="4"/>
      <c r="U74" s="4"/>
      <c r="V74" s="4"/>
      <c r="W74" s="4"/>
    </row>
    <row r="75" spans="1:23" ht="15.75" customHeight="1" x14ac:dyDescent="0.25">
      <c r="A75" s="4"/>
      <c r="B75" s="4"/>
      <c r="C75" s="4"/>
      <c r="D75" s="4"/>
      <c r="E75" s="4"/>
      <c r="F75" s="4"/>
      <c r="G75" s="4"/>
      <c r="H75" s="4"/>
      <c r="I75" s="4"/>
      <c r="J75" s="4"/>
      <c r="K75" s="4"/>
      <c r="L75" s="4"/>
      <c r="M75" s="4"/>
      <c r="N75" s="4"/>
      <c r="O75" s="4"/>
      <c r="P75" s="4"/>
      <c r="Q75" s="4"/>
      <c r="R75" s="4"/>
      <c r="S75" s="4"/>
      <c r="T75" s="4"/>
      <c r="U75" s="4"/>
      <c r="V75" s="4"/>
      <c r="W75" s="4"/>
    </row>
    <row r="76" spans="1:23" ht="15.75" customHeight="1" x14ac:dyDescent="0.25">
      <c r="A76" s="4"/>
      <c r="B76" s="4"/>
      <c r="C76" s="4"/>
      <c r="D76" s="4"/>
      <c r="E76" s="4"/>
      <c r="F76" s="4"/>
      <c r="G76" s="4"/>
      <c r="H76" s="4"/>
      <c r="I76" s="4"/>
      <c r="J76" s="4"/>
      <c r="K76" s="4"/>
      <c r="L76" s="4"/>
      <c r="M76" s="4"/>
      <c r="N76" s="4"/>
      <c r="O76" s="4"/>
      <c r="P76" s="4"/>
      <c r="Q76" s="4"/>
      <c r="R76" s="4"/>
      <c r="S76" s="4"/>
      <c r="T76" s="4"/>
      <c r="U76" s="4"/>
      <c r="V76" s="4"/>
      <c r="W76" s="4"/>
    </row>
    <row r="77" spans="1:23" ht="15.75" customHeight="1" x14ac:dyDescent="0.25">
      <c r="A77" s="4"/>
      <c r="B77" s="4"/>
      <c r="C77" s="4"/>
      <c r="D77" s="4"/>
      <c r="E77" s="4"/>
      <c r="F77" s="4"/>
      <c r="G77" s="4"/>
      <c r="H77" s="4"/>
      <c r="I77" s="4"/>
      <c r="J77" s="4"/>
      <c r="K77" s="4"/>
      <c r="L77" s="4"/>
      <c r="M77" s="4"/>
      <c r="N77" s="4"/>
      <c r="O77" s="4"/>
      <c r="P77" s="4"/>
      <c r="Q77" s="4"/>
      <c r="R77" s="4"/>
      <c r="S77" s="4"/>
      <c r="T77" s="4"/>
      <c r="U77" s="4"/>
      <c r="V77" s="4"/>
      <c r="W77" s="4"/>
    </row>
    <row r="78" spans="1:23" ht="15.75" customHeight="1" x14ac:dyDescent="0.25">
      <c r="A78" s="4"/>
      <c r="B78" s="4"/>
      <c r="C78" s="4"/>
      <c r="D78" s="4"/>
      <c r="E78" s="4"/>
      <c r="F78" s="4"/>
      <c r="G78" s="4"/>
      <c r="H78" s="4"/>
      <c r="I78" s="4"/>
      <c r="J78" s="4"/>
      <c r="K78" s="4"/>
      <c r="L78" s="4"/>
      <c r="M78" s="4"/>
      <c r="N78" s="4"/>
      <c r="O78" s="4"/>
      <c r="P78" s="4"/>
      <c r="Q78" s="4"/>
      <c r="R78" s="4"/>
      <c r="S78" s="4"/>
      <c r="T78" s="4"/>
      <c r="U78" s="4"/>
      <c r="V78" s="4"/>
      <c r="W78" s="4"/>
    </row>
    <row r="79" spans="1:23" ht="15.75" customHeight="1" x14ac:dyDescent="0.25">
      <c r="A79" s="4"/>
      <c r="B79" s="4"/>
      <c r="C79" s="4"/>
      <c r="D79" s="4"/>
      <c r="E79" s="4"/>
      <c r="F79" s="4"/>
      <c r="G79" s="4"/>
      <c r="H79" s="4"/>
      <c r="I79" s="4"/>
      <c r="J79" s="4"/>
      <c r="K79" s="4"/>
      <c r="L79" s="4"/>
      <c r="M79" s="4"/>
      <c r="N79" s="4"/>
      <c r="O79" s="4"/>
      <c r="P79" s="4"/>
      <c r="Q79" s="4"/>
      <c r="R79" s="4"/>
      <c r="S79" s="4"/>
      <c r="T79" s="4"/>
      <c r="U79" s="4"/>
      <c r="V79" s="4"/>
      <c r="W79" s="4"/>
    </row>
    <row r="80" spans="1:23" ht="15.75" customHeight="1" x14ac:dyDescent="0.25">
      <c r="A80" s="4"/>
      <c r="B80" s="4"/>
      <c r="C80" s="4"/>
      <c r="D80" s="4"/>
      <c r="E80" s="4"/>
      <c r="F80" s="4"/>
      <c r="G80" s="4"/>
      <c r="H80" s="4"/>
      <c r="I80" s="4"/>
      <c r="J80" s="4"/>
      <c r="K80" s="4"/>
      <c r="L80" s="4"/>
      <c r="M80" s="4"/>
      <c r="N80" s="4"/>
      <c r="O80" s="4"/>
      <c r="P80" s="4"/>
      <c r="Q80" s="4"/>
      <c r="R80" s="4"/>
      <c r="S80" s="4"/>
      <c r="T80" s="4"/>
      <c r="U80" s="4"/>
      <c r="V80" s="4"/>
      <c r="W80" s="4"/>
    </row>
    <row r="81" spans="1:23" ht="15.75" customHeight="1" x14ac:dyDescent="0.25">
      <c r="A81" s="4"/>
      <c r="B81" s="4"/>
      <c r="C81" s="4"/>
      <c r="D81" s="4"/>
      <c r="E81" s="4"/>
      <c r="F81" s="4"/>
      <c r="G81" s="4"/>
      <c r="H81" s="4"/>
      <c r="I81" s="4"/>
      <c r="J81" s="4"/>
      <c r="K81" s="4"/>
      <c r="L81" s="4"/>
      <c r="M81" s="4"/>
      <c r="N81" s="4"/>
      <c r="O81" s="4"/>
      <c r="P81" s="4"/>
      <c r="Q81" s="4"/>
      <c r="R81" s="4"/>
      <c r="S81" s="4"/>
      <c r="T81" s="4"/>
      <c r="U81" s="4"/>
      <c r="V81" s="4"/>
      <c r="W81" s="4"/>
    </row>
    <row r="82" spans="1:23" ht="15.75" customHeight="1" x14ac:dyDescent="0.25">
      <c r="A82" s="4"/>
      <c r="B82" s="4"/>
      <c r="C82" s="4"/>
      <c r="D82" s="4"/>
      <c r="E82" s="4"/>
      <c r="F82" s="4"/>
      <c r="G82" s="4"/>
      <c r="H82" s="4"/>
      <c r="I82" s="4"/>
      <c r="J82" s="4"/>
      <c r="K82" s="4"/>
      <c r="L82" s="4"/>
      <c r="M82" s="4"/>
      <c r="N82" s="4"/>
      <c r="O82" s="4"/>
      <c r="P82" s="4"/>
      <c r="Q82" s="4"/>
      <c r="R82" s="4"/>
      <c r="S82" s="4"/>
      <c r="T82" s="4"/>
      <c r="U82" s="4"/>
      <c r="V82" s="4"/>
      <c r="W82" s="4"/>
    </row>
    <row r="83" spans="1:23" ht="15.75" customHeight="1" x14ac:dyDescent="0.25">
      <c r="A83" s="4"/>
      <c r="B83" s="4"/>
      <c r="C83" s="4"/>
      <c r="D83" s="4"/>
      <c r="E83" s="4"/>
      <c r="F83" s="4"/>
      <c r="G83" s="4"/>
      <c r="H83" s="4"/>
      <c r="I83" s="4"/>
      <c r="J83" s="4"/>
      <c r="K83" s="4"/>
      <c r="L83" s="4"/>
      <c r="M83" s="4"/>
      <c r="N83" s="4"/>
      <c r="O83" s="4"/>
      <c r="P83" s="4"/>
      <c r="Q83" s="4"/>
      <c r="R83" s="4"/>
      <c r="S83" s="4"/>
      <c r="T83" s="4"/>
      <c r="U83" s="4"/>
      <c r="V83" s="4"/>
      <c r="W83" s="4"/>
    </row>
    <row r="84" spans="1:23" ht="15.75" customHeight="1" x14ac:dyDescent="0.25">
      <c r="A84" s="4"/>
      <c r="B84" s="4"/>
      <c r="C84" s="4"/>
      <c r="D84" s="4"/>
      <c r="E84" s="4"/>
      <c r="F84" s="4"/>
      <c r="G84" s="4"/>
      <c r="H84" s="4"/>
      <c r="I84" s="4"/>
      <c r="J84" s="4"/>
      <c r="K84" s="4"/>
      <c r="L84" s="4"/>
      <c r="M84" s="4"/>
      <c r="N84" s="4"/>
      <c r="O84" s="4"/>
      <c r="P84" s="4"/>
      <c r="Q84" s="4"/>
      <c r="R84" s="4"/>
      <c r="S84" s="4"/>
      <c r="T84" s="4"/>
      <c r="U84" s="4"/>
      <c r="V84" s="4"/>
      <c r="W84" s="4"/>
    </row>
    <row r="85" spans="1:23" ht="15.75" customHeight="1" x14ac:dyDescent="0.25">
      <c r="A85" s="4"/>
      <c r="B85" s="4"/>
      <c r="C85" s="4"/>
      <c r="D85" s="4"/>
      <c r="E85" s="4"/>
      <c r="F85" s="4"/>
      <c r="G85" s="4"/>
      <c r="H85" s="4"/>
      <c r="I85" s="4"/>
      <c r="J85" s="4"/>
      <c r="K85" s="4"/>
      <c r="L85" s="4"/>
      <c r="M85" s="4"/>
      <c r="N85" s="4"/>
      <c r="O85" s="4"/>
      <c r="P85" s="4"/>
      <c r="Q85" s="4"/>
      <c r="R85" s="4"/>
      <c r="S85" s="4"/>
      <c r="T85" s="4"/>
      <c r="U85" s="4"/>
      <c r="V85" s="4"/>
      <c r="W85" s="4"/>
    </row>
    <row r="86" spans="1:23" ht="15.75" customHeight="1" x14ac:dyDescent="0.25">
      <c r="A86" s="4"/>
      <c r="B86" s="4"/>
      <c r="C86" s="4"/>
      <c r="D86" s="4"/>
      <c r="E86" s="4"/>
      <c r="F86" s="4"/>
      <c r="G86" s="4"/>
      <c r="H86" s="4"/>
      <c r="I86" s="4"/>
      <c r="J86" s="4"/>
      <c r="K86" s="4"/>
      <c r="L86" s="4"/>
      <c r="M86" s="4"/>
      <c r="N86" s="4"/>
      <c r="O86" s="4"/>
      <c r="P86" s="4"/>
      <c r="Q86" s="4"/>
      <c r="R86" s="4"/>
      <c r="S86" s="4"/>
      <c r="T86" s="4"/>
      <c r="U86" s="4"/>
      <c r="V86" s="4"/>
      <c r="W86" s="4"/>
    </row>
    <row r="87" spans="1:23" ht="15.75" customHeight="1" x14ac:dyDescent="0.25">
      <c r="A87" s="4"/>
      <c r="B87" s="4"/>
      <c r="C87" s="4"/>
      <c r="D87" s="4"/>
      <c r="E87" s="4"/>
      <c r="F87" s="4"/>
      <c r="G87" s="4"/>
      <c r="H87" s="4"/>
      <c r="I87" s="4"/>
      <c r="J87" s="4"/>
      <c r="K87" s="4"/>
      <c r="L87" s="4"/>
      <c r="M87" s="4"/>
      <c r="N87" s="4"/>
      <c r="O87" s="4"/>
      <c r="P87" s="4"/>
      <c r="Q87" s="4"/>
      <c r="R87" s="4"/>
      <c r="S87" s="4"/>
      <c r="T87" s="4"/>
      <c r="U87" s="4"/>
      <c r="V87" s="4"/>
      <c r="W87" s="4"/>
    </row>
    <row r="88" spans="1:23" ht="15.75" customHeight="1" x14ac:dyDescent="0.25">
      <c r="A88" s="4"/>
      <c r="B88" s="4"/>
      <c r="C88" s="4"/>
      <c r="D88" s="4"/>
      <c r="E88" s="4"/>
      <c r="F88" s="4"/>
      <c r="G88" s="4"/>
      <c r="H88" s="4"/>
      <c r="I88" s="4"/>
      <c r="J88" s="4"/>
      <c r="K88" s="4"/>
      <c r="L88" s="4"/>
      <c r="M88" s="4"/>
      <c r="N88" s="4"/>
      <c r="O88" s="4"/>
      <c r="P88" s="4"/>
      <c r="Q88" s="4"/>
      <c r="R88" s="4"/>
      <c r="S88" s="4"/>
      <c r="T88" s="4"/>
      <c r="U88" s="4"/>
      <c r="V88" s="4"/>
      <c r="W88" s="4"/>
    </row>
    <row r="89" spans="1:23" ht="15.75" customHeight="1" x14ac:dyDescent="0.25">
      <c r="A89" s="4"/>
      <c r="B89" s="4"/>
      <c r="C89" s="4"/>
      <c r="D89" s="4"/>
      <c r="E89" s="4"/>
      <c r="F89" s="4"/>
      <c r="G89" s="4"/>
      <c r="H89" s="4"/>
      <c r="I89" s="4"/>
      <c r="J89" s="4"/>
      <c r="K89" s="4"/>
      <c r="L89" s="4"/>
      <c r="M89" s="4"/>
      <c r="N89" s="4"/>
      <c r="O89" s="4"/>
      <c r="P89" s="4"/>
      <c r="Q89" s="4"/>
      <c r="R89" s="4"/>
      <c r="S89" s="4"/>
      <c r="T89" s="4"/>
      <c r="U89" s="4"/>
      <c r="V89" s="4"/>
      <c r="W89" s="4"/>
    </row>
    <row r="90" spans="1:23" ht="15.75" customHeight="1" x14ac:dyDescent="0.25">
      <c r="A90" s="4"/>
      <c r="B90" s="4"/>
      <c r="C90" s="4"/>
      <c r="D90" s="4"/>
      <c r="E90" s="4"/>
      <c r="F90" s="4"/>
      <c r="G90" s="4"/>
      <c r="H90" s="4"/>
      <c r="I90" s="4"/>
      <c r="J90" s="4"/>
      <c r="K90" s="4"/>
      <c r="L90" s="4"/>
      <c r="M90" s="4"/>
      <c r="N90" s="4"/>
      <c r="O90" s="4"/>
      <c r="P90" s="4"/>
      <c r="Q90" s="4"/>
      <c r="R90" s="4"/>
      <c r="S90" s="4"/>
      <c r="T90" s="4"/>
      <c r="U90" s="4"/>
      <c r="V90" s="4"/>
      <c r="W90" s="4"/>
    </row>
    <row r="91" spans="1:23" ht="15.75" customHeight="1" x14ac:dyDescent="0.25">
      <c r="A91" s="4"/>
      <c r="B91" s="4"/>
      <c r="C91" s="4"/>
      <c r="D91" s="4"/>
      <c r="E91" s="4"/>
      <c r="F91" s="4"/>
      <c r="G91" s="4"/>
      <c r="H91" s="4"/>
      <c r="I91" s="4"/>
      <c r="J91" s="4"/>
      <c r="K91" s="4"/>
      <c r="L91" s="4"/>
      <c r="M91" s="4"/>
      <c r="N91" s="4"/>
      <c r="O91" s="4"/>
      <c r="P91" s="4"/>
      <c r="Q91" s="4"/>
      <c r="R91" s="4"/>
      <c r="S91" s="4"/>
      <c r="T91" s="4"/>
      <c r="U91" s="4"/>
      <c r="V91" s="4"/>
      <c r="W91" s="4"/>
    </row>
    <row r="92" spans="1:23" ht="15.75" customHeight="1" x14ac:dyDescent="0.25">
      <c r="A92" s="4"/>
      <c r="B92" s="4"/>
      <c r="C92" s="4"/>
      <c r="D92" s="4"/>
      <c r="E92" s="4"/>
      <c r="F92" s="4"/>
      <c r="G92" s="4"/>
      <c r="H92" s="4"/>
      <c r="I92" s="4"/>
      <c r="J92" s="4"/>
      <c r="K92" s="4"/>
      <c r="L92" s="4"/>
      <c r="M92" s="4"/>
      <c r="N92" s="4"/>
      <c r="O92" s="4"/>
      <c r="P92" s="4"/>
      <c r="Q92" s="4"/>
      <c r="R92" s="4"/>
      <c r="S92" s="4"/>
      <c r="T92" s="4"/>
      <c r="U92" s="4"/>
      <c r="V92" s="4"/>
      <c r="W92" s="4"/>
    </row>
    <row r="93" spans="1:23" ht="15.75" customHeight="1" x14ac:dyDescent="0.25">
      <c r="A93" s="4"/>
      <c r="B93" s="4"/>
      <c r="C93" s="4"/>
      <c r="D93" s="4"/>
      <c r="E93" s="4"/>
      <c r="F93" s="4"/>
      <c r="G93" s="4"/>
      <c r="H93" s="4"/>
      <c r="I93" s="4"/>
      <c r="J93" s="4"/>
      <c r="K93" s="4"/>
      <c r="L93" s="4"/>
      <c r="M93" s="4"/>
      <c r="N93" s="4"/>
      <c r="O93" s="4"/>
      <c r="P93" s="4"/>
      <c r="Q93" s="4"/>
      <c r="R93" s="4"/>
      <c r="S93" s="4"/>
      <c r="T93" s="4"/>
      <c r="U93" s="4"/>
      <c r="V93" s="4"/>
      <c r="W93" s="4"/>
    </row>
    <row r="94" spans="1:23" ht="15.75" customHeight="1" x14ac:dyDescent="0.25">
      <c r="A94" s="4"/>
      <c r="B94" s="4"/>
      <c r="C94" s="4"/>
      <c r="D94" s="4"/>
      <c r="E94" s="4"/>
      <c r="F94" s="4"/>
      <c r="G94" s="4"/>
      <c r="H94" s="4"/>
      <c r="I94" s="4"/>
      <c r="J94" s="4"/>
      <c r="K94" s="4"/>
      <c r="L94" s="4"/>
      <c r="M94" s="4"/>
      <c r="N94" s="4"/>
      <c r="O94" s="4"/>
      <c r="P94" s="4"/>
      <c r="Q94" s="4"/>
      <c r="R94" s="4"/>
      <c r="S94" s="4"/>
      <c r="T94" s="4"/>
      <c r="U94" s="4"/>
      <c r="V94" s="4"/>
      <c r="W94" s="4"/>
    </row>
    <row r="95" spans="1:23" ht="15.75" customHeight="1" x14ac:dyDescent="0.25">
      <c r="A95" s="4"/>
      <c r="B95" s="4"/>
      <c r="C95" s="4"/>
      <c r="D95" s="4"/>
      <c r="E95" s="4"/>
      <c r="F95" s="4"/>
      <c r="G95" s="4"/>
      <c r="H95" s="4"/>
      <c r="I95" s="4"/>
      <c r="J95" s="4"/>
      <c r="K95" s="4"/>
      <c r="L95" s="4"/>
      <c r="M95" s="4"/>
      <c r="N95" s="4"/>
      <c r="O95" s="4"/>
      <c r="P95" s="4"/>
      <c r="Q95" s="4"/>
      <c r="R95" s="4"/>
      <c r="S95" s="4"/>
      <c r="T95" s="4"/>
      <c r="U95" s="4"/>
      <c r="V95" s="4"/>
      <c r="W95" s="4"/>
    </row>
    <row r="96" spans="1:23" ht="15.75" customHeight="1" x14ac:dyDescent="0.25">
      <c r="A96" s="4"/>
      <c r="B96" s="4"/>
      <c r="C96" s="4"/>
      <c r="D96" s="4"/>
      <c r="E96" s="4"/>
      <c r="F96" s="4"/>
      <c r="G96" s="4"/>
      <c r="H96" s="4"/>
      <c r="I96" s="4"/>
      <c r="J96" s="4"/>
      <c r="K96" s="4"/>
      <c r="L96" s="4"/>
      <c r="M96" s="4"/>
      <c r="N96" s="4"/>
      <c r="O96" s="4"/>
      <c r="P96" s="4"/>
      <c r="Q96" s="4"/>
      <c r="R96" s="4"/>
      <c r="S96" s="4"/>
      <c r="T96" s="4"/>
      <c r="U96" s="4"/>
      <c r="V96" s="4"/>
      <c r="W96" s="4"/>
    </row>
    <row r="97" spans="1:23" ht="15.75" customHeight="1" x14ac:dyDescent="0.25">
      <c r="A97" s="4"/>
      <c r="B97" s="4"/>
      <c r="C97" s="4"/>
      <c r="D97" s="4"/>
      <c r="E97" s="4"/>
      <c r="F97" s="4"/>
      <c r="G97" s="4"/>
      <c r="H97" s="4"/>
      <c r="I97" s="4"/>
      <c r="J97" s="4"/>
      <c r="K97" s="4"/>
      <c r="L97" s="4"/>
      <c r="M97" s="4"/>
      <c r="N97" s="4"/>
      <c r="O97" s="4"/>
      <c r="P97" s="4"/>
      <c r="Q97" s="4"/>
      <c r="R97" s="4"/>
      <c r="S97" s="4"/>
      <c r="T97" s="4"/>
      <c r="U97" s="4"/>
      <c r="V97" s="4"/>
      <c r="W97" s="4"/>
    </row>
    <row r="98" spans="1:23" ht="15.75" customHeight="1" x14ac:dyDescent="0.25">
      <c r="A98" s="4"/>
      <c r="B98" s="4"/>
      <c r="C98" s="4"/>
      <c r="D98" s="4"/>
      <c r="E98" s="4"/>
      <c r="F98" s="4"/>
      <c r="G98" s="4"/>
      <c r="H98" s="4"/>
      <c r="I98" s="4"/>
      <c r="J98" s="4"/>
      <c r="K98" s="4"/>
      <c r="L98" s="4"/>
      <c r="M98" s="4"/>
      <c r="N98" s="4"/>
      <c r="O98" s="4"/>
      <c r="P98" s="4"/>
      <c r="Q98" s="4"/>
      <c r="R98" s="4"/>
      <c r="S98" s="4"/>
      <c r="T98" s="4"/>
      <c r="U98" s="4"/>
      <c r="V98" s="4"/>
      <c r="W98" s="4"/>
    </row>
    <row r="99" spans="1:23" ht="15.75" customHeight="1" x14ac:dyDescent="0.25">
      <c r="A99" s="4"/>
      <c r="B99" s="4"/>
      <c r="C99" s="4"/>
      <c r="D99" s="4"/>
      <c r="E99" s="4"/>
      <c r="F99" s="4"/>
      <c r="G99" s="4"/>
      <c r="H99" s="4"/>
      <c r="I99" s="4"/>
      <c r="J99" s="4"/>
      <c r="K99" s="4"/>
      <c r="L99" s="4"/>
      <c r="M99" s="4"/>
      <c r="N99" s="4"/>
      <c r="O99" s="4"/>
      <c r="P99" s="4"/>
      <c r="Q99" s="4"/>
      <c r="R99" s="4"/>
      <c r="S99" s="4"/>
      <c r="T99" s="4"/>
      <c r="U99" s="4"/>
      <c r="V99" s="4"/>
      <c r="W99" s="4"/>
    </row>
    <row r="100" spans="1:23"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row>
    <row r="101" spans="1:23"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row>
    <row r="102" spans="1:23"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row>
    <row r="103" spans="1:23"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row>
    <row r="104" spans="1:23"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row>
    <row r="105" spans="1:23"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row>
    <row r="106" spans="1:23"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row>
    <row r="107" spans="1:23"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row>
    <row r="108" spans="1:23"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row>
    <row r="109" spans="1:23"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row>
    <row r="110" spans="1:23"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row>
    <row r="111" spans="1:23"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row>
    <row r="112" spans="1:23"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row>
    <row r="113" spans="1:23"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row>
    <row r="114" spans="1:23"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row>
    <row r="115" spans="1:23"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row>
    <row r="116" spans="1:23"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row>
    <row r="117" spans="1:23"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row>
    <row r="118" spans="1:23"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row>
    <row r="119" spans="1:23"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row>
    <row r="120" spans="1:23"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row>
    <row r="121" spans="1:23"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row>
    <row r="122" spans="1:23"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row>
    <row r="123" spans="1:23"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row>
    <row r="124" spans="1:23"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row>
    <row r="125" spans="1:23"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row>
    <row r="126" spans="1:23"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row>
    <row r="127" spans="1:23"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row>
    <row r="128" spans="1:23"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row>
    <row r="129" spans="1:23"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row>
    <row r="130" spans="1:23"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row>
    <row r="131" spans="1:23"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row>
    <row r="132" spans="1:23"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row>
    <row r="133" spans="1:23"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row>
    <row r="134" spans="1:23"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row>
    <row r="135" spans="1:23"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row>
    <row r="136" spans="1:23"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row>
    <row r="137" spans="1:23"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row>
    <row r="138" spans="1:23"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row>
    <row r="139" spans="1:23"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row>
    <row r="140" spans="1:23"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row>
    <row r="141" spans="1:23"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row>
    <row r="142" spans="1:23"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row>
    <row r="143" spans="1:23"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row>
    <row r="144" spans="1:23"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row>
    <row r="145" spans="1:23"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row>
    <row r="146" spans="1:23"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row>
    <row r="147" spans="1:23"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row>
    <row r="148" spans="1:23"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row>
    <row r="149" spans="1:23"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row>
    <row r="150" spans="1:23"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row>
    <row r="151" spans="1:23"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row>
    <row r="152" spans="1:23"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row>
    <row r="153" spans="1:23"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row>
    <row r="154" spans="1:23"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row>
    <row r="155" spans="1:23"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row>
    <row r="156" spans="1:23"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row>
    <row r="157" spans="1:23"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row>
    <row r="158" spans="1:23"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row>
    <row r="159" spans="1:23"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row>
    <row r="160" spans="1:23"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row>
    <row r="161" spans="1:23"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row>
    <row r="162" spans="1:23"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row>
    <row r="163" spans="1:23"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row>
    <row r="164" spans="1:23"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row>
    <row r="165" spans="1:23"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row>
    <row r="166" spans="1:23"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row>
    <row r="167" spans="1:23"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row>
    <row r="168" spans="1:23"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row>
    <row r="169" spans="1:23"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row>
    <row r="170" spans="1:23"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row>
    <row r="171" spans="1:23"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row>
    <row r="172" spans="1:23"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row>
    <row r="173" spans="1:23"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row>
    <row r="174" spans="1:23"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row>
    <row r="175" spans="1:23"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row>
    <row r="176" spans="1:23"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row>
    <row r="177" spans="1:23"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row>
    <row r="178" spans="1:23"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row>
    <row r="179" spans="1:23"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row>
    <row r="180" spans="1:23"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row>
    <row r="181" spans="1:23"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row>
    <row r="182" spans="1:23"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row>
    <row r="183" spans="1:23"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row>
    <row r="184" spans="1:23"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row>
    <row r="185" spans="1:23"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row>
    <row r="186" spans="1:23"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row>
    <row r="187" spans="1:23"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row>
    <row r="188" spans="1:23"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row>
    <row r="189" spans="1:23"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row>
    <row r="190" spans="1:23"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row>
    <row r="191" spans="1:23"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row>
    <row r="192" spans="1:23"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row>
    <row r="193" spans="1:23"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row>
    <row r="194" spans="1:23"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row>
    <row r="195" spans="1:23"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row>
    <row r="196" spans="1:23"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row>
    <row r="197" spans="1:23"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row>
    <row r="198" spans="1:23"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row>
    <row r="199" spans="1:23"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row>
    <row r="200" spans="1:23"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row>
    <row r="201" spans="1:23"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row>
    <row r="202" spans="1:23"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row>
    <row r="203" spans="1:23"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row>
    <row r="204" spans="1:23"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row>
    <row r="205" spans="1:23"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row>
    <row r="206" spans="1:23"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row>
    <row r="207" spans="1:23"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row>
    <row r="208" spans="1:23"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row>
    <row r="209" spans="1:23"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row>
    <row r="210" spans="1:23"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row>
    <row r="211" spans="1:23"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row>
    <row r="212" spans="1:23"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row>
    <row r="213" spans="1:23"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row>
    <row r="214" spans="1:23"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row>
    <row r="215" spans="1:23"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row>
    <row r="216" spans="1:23"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row>
    <row r="217" spans="1:23"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row>
    <row r="218" spans="1:23"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row>
    <row r="219" spans="1:23"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row>
    <row r="220" spans="1:23"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row>
    <row r="221" spans="1:23" ht="15.75" customHeight="1" x14ac:dyDescent="0.25"/>
    <row r="222" spans="1:23" ht="15.75" customHeight="1" x14ac:dyDescent="0.25"/>
    <row r="223" spans="1:23" ht="15.75" customHeight="1" x14ac:dyDescent="0.25"/>
    <row r="224" spans="1:23"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8">
    <mergeCell ref="C8:D8"/>
    <mergeCell ref="C9:D9"/>
    <mergeCell ref="A1:D1"/>
    <mergeCell ref="A3:D3"/>
    <mergeCell ref="A4:D4"/>
    <mergeCell ref="A6:D6"/>
    <mergeCell ref="A2:D2"/>
    <mergeCell ref="C7:D7"/>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vt:i4>
      </vt:variant>
    </vt:vector>
  </HeadingPairs>
  <TitlesOfParts>
    <vt:vector size="19" baseType="lpstr">
      <vt:lpstr>Maestros</vt:lpstr>
      <vt:lpstr>INICIO</vt:lpstr>
      <vt:lpstr>Impacto Corrupción</vt:lpstr>
      <vt:lpstr>Identificación Contexto </vt:lpstr>
      <vt:lpstr>Probabilidad</vt:lpstr>
      <vt:lpstr>Técnicas y Orientacione Grales.</vt:lpstr>
      <vt:lpstr>LISTA CONTROLES ISO 27000</vt:lpstr>
      <vt:lpstr>Clasificación Riesgos</vt:lpstr>
      <vt:lpstr>Clasificación Activos Informaci</vt:lpstr>
      <vt:lpstr>Vulnerabilidades-Amenazas</vt:lpstr>
      <vt:lpstr>Impacto Gestión y SI</vt:lpstr>
      <vt:lpstr>Mapa de Riesgos x Procesos </vt:lpstr>
      <vt:lpstr>Evaluación del Control</vt:lpstr>
      <vt:lpstr>Zona de Riesgo</vt:lpstr>
      <vt:lpstr>Glosario Riesgos Corrup</vt:lpstr>
      <vt:lpstr>Técnicas</vt:lpstr>
      <vt:lpstr>Técnicas y Orientaciones </vt:lpstr>
      <vt:lpstr>'Identificación Contexto '!Print_Area</vt:lpstr>
      <vt:lpstr>'Mapa de Riesgos x Procesos '!Z_E967B86A_4A15_4193_B8F7_295A0B309E18_.wvu.PrintArea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Jesús Héctor</cp:lastModifiedBy>
  <dcterms:modified xsi:type="dcterms:W3CDTF">2019-10-15T23:47:12Z</dcterms:modified>
</cp:coreProperties>
</file>