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45" windowWidth="16155" windowHeight="9210"/>
  </bookViews>
  <sheets>
    <sheet name="Comuna 11" sheetId="1" r:id="rId1"/>
    <sheet name="Hoja1" sheetId="2" r:id="rId2"/>
  </sheets>
  <definedNames>
    <definedName name="_xlnm.Print_Area" localSheetId="0">'Comuna 11'!$A$1:$M$476</definedName>
  </definedNames>
  <calcPr calcId="125725"/>
</workbook>
</file>

<file path=xl/calcChain.xml><?xml version="1.0" encoding="utf-8"?>
<calcChain xmlns="http://schemas.openxmlformats.org/spreadsheetml/2006/main">
  <c r="F91" i="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91"/>
  <c r="L56" i="2"/>
  <c r="J56"/>
  <c r="H56"/>
  <c r="F56"/>
  <c r="D56"/>
  <c r="B56"/>
  <c r="B25" l="1"/>
  <c r="C25"/>
  <c r="D25"/>
  <c r="E25"/>
  <c r="F25"/>
  <c r="G25"/>
  <c r="H25"/>
  <c r="B11"/>
  <c r="C11"/>
  <c r="D11"/>
  <c r="E11"/>
  <c r="F11"/>
  <c r="G11"/>
  <c r="H11"/>
  <c r="B20"/>
  <c r="C20"/>
  <c r="D20"/>
  <c r="E20"/>
  <c r="F20"/>
  <c r="G20"/>
  <c r="H20"/>
  <c r="B21"/>
  <c r="C21"/>
  <c r="D21"/>
  <c r="E21"/>
  <c r="F21"/>
  <c r="G21"/>
  <c r="H21"/>
  <c r="B16"/>
  <c r="C16"/>
  <c r="D16"/>
  <c r="E16"/>
  <c r="F16"/>
  <c r="G16"/>
  <c r="H16"/>
  <c r="B13"/>
  <c r="C13"/>
  <c r="D13"/>
  <c r="E13"/>
  <c r="F13"/>
  <c r="G13"/>
  <c r="H13"/>
  <c r="B18"/>
  <c r="C18"/>
  <c r="D18"/>
  <c r="E18"/>
  <c r="F18"/>
  <c r="G18"/>
  <c r="H18"/>
  <c r="B10"/>
  <c r="C10"/>
  <c r="D10"/>
  <c r="E10"/>
  <c r="F10"/>
  <c r="G10"/>
  <c r="H10"/>
  <c r="B12"/>
  <c r="C12"/>
  <c r="D12"/>
  <c r="E12"/>
  <c r="F12"/>
  <c r="G12"/>
  <c r="H12"/>
  <c r="B19"/>
  <c r="C19"/>
  <c r="D19"/>
  <c r="E19"/>
  <c r="F19"/>
  <c r="G19"/>
  <c r="H19"/>
  <c r="B14"/>
  <c r="C14"/>
  <c r="D14"/>
  <c r="E14"/>
  <c r="F14"/>
  <c r="G14"/>
  <c r="H14"/>
  <c r="B15"/>
  <c r="C15"/>
  <c r="D15"/>
  <c r="E15"/>
  <c r="F15"/>
  <c r="G15"/>
  <c r="H15"/>
  <c r="B9"/>
  <c r="C9"/>
  <c r="D9"/>
  <c r="E9"/>
  <c r="F9"/>
  <c r="G9"/>
  <c r="H9"/>
  <c r="B7"/>
  <c r="C7"/>
  <c r="D7"/>
  <c r="E7"/>
  <c r="F7"/>
  <c r="G7"/>
  <c r="H7"/>
  <c r="B6"/>
  <c r="C6"/>
  <c r="D6"/>
  <c r="E6"/>
  <c r="F6"/>
  <c r="G6"/>
  <c r="H6"/>
  <c r="B23"/>
  <c r="C23"/>
  <c r="D23"/>
  <c r="E23"/>
  <c r="F23"/>
  <c r="G23"/>
  <c r="H23"/>
  <c r="B17"/>
  <c r="C17"/>
  <c r="D17"/>
  <c r="E17"/>
  <c r="F17"/>
  <c r="G17"/>
  <c r="H17"/>
  <c r="B26"/>
  <c r="C26"/>
  <c r="D26"/>
  <c r="E26"/>
  <c r="F26"/>
  <c r="G26"/>
  <c r="H26"/>
  <c r="B8"/>
  <c r="C8"/>
  <c r="D8"/>
  <c r="E8"/>
  <c r="F8"/>
  <c r="G8"/>
  <c r="H8"/>
  <c r="B5"/>
  <c r="C5"/>
  <c r="D5"/>
  <c r="E5"/>
  <c r="F5"/>
  <c r="G5"/>
  <c r="H5"/>
  <c r="B24"/>
  <c r="C24"/>
  <c r="D24"/>
  <c r="E24"/>
  <c r="F24"/>
  <c r="G24"/>
  <c r="H24"/>
  <c r="C22"/>
  <c r="C27" s="1"/>
  <c r="D22"/>
  <c r="D27" s="1"/>
  <c r="E22"/>
  <c r="E27" s="1"/>
  <c r="F22"/>
  <c r="F27" s="1"/>
  <c r="G22"/>
  <c r="G27" s="1"/>
  <c r="H22"/>
  <c r="H27" s="1"/>
  <c r="B22"/>
  <c r="H29"/>
  <c r="G29"/>
  <c r="F29"/>
  <c r="E29"/>
  <c r="D29"/>
  <c r="C29"/>
  <c r="C143" i="1"/>
  <c r="B113"/>
  <c r="E343"/>
  <c r="H28" i="2" l="1"/>
  <c r="F28"/>
  <c r="D28"/>
  <c r="B28"/>
  <c r="G28"/>
  <c r="E28"/>
  <c r="C28"/>
  <c r="I22"/>
  <c r="I5"/>
  <c r="I26"/>
  <c r="I23"/>
  <c r="I7"/>
  <c r="I15"/>
  <c r="I19"/>
  <c r="I10"/>
  <c r="I13"/>
  <c r="I21"/>
  <c r="I11"/>
  <c r="I24"/>
  <c r="I8"/>
  <c r="I17"/>
  <c r="I6"/>
  <c r="I9"/>
  <c r="I14"/>
  <c r="I12"/>
  <c r="I18"/>
  <c r="I16"/>
  <c r="I20"/>
  <c r="I25"/>
  <c r="B27"/>
  <c r="I27" s="1"/>
  <c r="E150" i="1"/>
  <c r="E151"/>
  <c r="E152"/>
  <c r="E153"/>
  <c r="E154"/>
  <c r="E155"/>
  <c r="E156"/>
  <c r="E157"/>
  <c r="E158"/>
  <c r="E159"/>
  <c r="E160"/>
  <c r="E161"/>
  <c r="E162"/>
  <c r="E163"/>
  <c r="E149"/>
  <c r="I28" i="2" l="1"/>
  <c r="B29"/>
  <c r="I29" s="1"/>
  <c r="D52" i="1"/>
  <c r="D83"/>
  <c r="D113"/>
  <c r="D143"/>
  <c r="D164"/>
  <c r="D200"/>
  <c r="D230"/>
  <c r="D259"/>
  <c r="D309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G418"/>
  <c r="F418"/>
  <c r="F391"/>
  <c r="G390" s="1"/>
  <c r="J383"/>
  <c r="G373"/>
  <c r="E373"/>
  <c r="C373"/>
  <c r="H372"/>
  <c r="F372"/>
  <c r="H371"/>
  <c r="F371"/>
  <c r="H370"/>
  <c r="F370"/>
  <c r="H369"/>
  <c r="F369"/>
  <c r="H368"/>
  <c r="F368"/>
  <c r="H367"/>
  <c r="F367"/>
  <c r="H366"/>
  <c r="F366"/>
  <c r="H365"/>
  <c r="F365"/>
  <c r="H364"/>
  <c r="F364"/>
  <c r="H363"/>
  <c r="F363"/>
  <c r="H362"/>
  <c r="F362"/>
  <c r="H361"/>
  <c r="F361"/>
  <c r="H360"/>
  <c r="F360"/>
  <c r="H359"/>
  <c r="F359"/>
  <c r="H358"/>
  <c r="F358"/>
  <c r="H357"/>
  <c r="F357"/>
  <c r="H356"/>
  <c r="F356"/>
  <c r="H355"/>
  <c r="F355"/>
  <c r="H354"/>
  <c r="F354"/>
  <c r="H353"/>
  <c r="F353"/>
  <c r="H352"/>
  <c r="F352"/>
  <c r="H351"/>
  <c r="F351"/>
  <c r="G343"/>
  <c r="C343"/>
  <c r="H342"/>
  <c r="F342"/>
  <c r="H341"/>
  <c r="F341"/>
  <c r="H340"/>
  <c r="F340"/>
  <c r="H339"/>
  <c r="F339"/>
  <c r="H338"/>
  <c r="F338"/>
  <c r="H337"/>
  <c r="F337"/>
  <c r="H336"/>
  <c r="F336"/>
  <c r="H335"/>
  <c r="F335"/>
  <c r="H334"/>
  <c r="F334"/>
  <c r="H333"/>
  <c r="F333"/>
  <c r="H332"/>
  <c r="F332"/>
  <c r="H331"/>
  <c r="F331"/>
  <c r="H330"/>
  <c r="F330"/>
  <c r="H329"/>
  <c r="F329"/>
  <c r="H328"/>
  <c r="F328"/>
  <c r="H327"/>
  <c r="F327"/>
  <c r="H326"/>
  <c r="F326"/>
  <c r="H325"/>
  <c r="F325"/>
  <c r="H324"/>
  <c r="F324"/>
  <c r="H323"/>
  <c r="F323"/>
  <c r="H322"/>
  <c r="F322"/>
  <c r="H321"/>
  <c r="F321"/>
  <c r="I309"/>
  <c r="H309"/>
  <c r="G309"/>
  <c r="F309"/>
  <c r="E309"/>
  <c r="C309"/>
  <c r="E275"/>
  <c r="G275" s="1"/>
  <c r="E274"/>
  <c r="F274" s="1"/>
  <c r="E273"/>
  <c r="G273" s="1"/>
  <c r="K273" s="1"/>
  <c r="E272"/>
  <c r="F272" s="1"/>
  <c r="E271"/>
  <c r="G271" s="1"/>
  <c r="K271" s="1"/>
  <c r="E270"/>
  <c r="F270" s="1"/>
  <c r="E269"/>
  <c r="G269" s="1"/>
  <c r="K269" s="1"/>
  <c r="E268"/>
  <c r="G268" s="1"/>
  <c r="E267"/>
  <c r="H259"/>
  <c r="I257" s="1"/>
  <c r="E259"/>
  <c r="C259"/>
  <c r="F258"/>
  <c r="F257"/>
  <c r="F256"/>
  <c r="F255"/>
  <c r="F254"/>
  <c r="F253"/>
  <c r="F252"/>
  <c r="F251"/>
  <c r="F250"/>
  <c r="F249"/>
  <c r="I248"/>
  <c r="F248"/>
  <c r="F247"/>
  <c r="F246"/>
  <c r="F245"/>
  <c r="I244"/>
  <c r="F244"/>
  <c r="F243"/>
  <c r="F242"/>
  <c r="F241"/>
  <c r="I240"/>
  <c r="F240"/>
  <c r="F239"/>
  <c r="F238"/>
  <c r="F237"/>
  <c r="J230"/>
  <c r="I230"/>
  <c r="H230"/>
  <c r="G230"/>
  <c r="C230"/>
  <c r="B230"/>
  <c r="K229"/>
  <c r="E229"/>
  <c r="K228"/>
  <c r="E228"/>
  <c r="K227"/>
  <c r="E227"/>
  <c r="K226"/>
  <c r="E226"/>
  <c r="K225"/>
  <c r="E225"/>
  <c r="K224"/>
  <c r="E224"/>
  <c r="K223"/>
  <c r="E223"/>
  <c r="K222"/>
  <c r="E222"/>
  <c r="K221"/>
  <c r="E221"/>
  <c r="K220"/>
  <c r="E220"/>
  <c r="K219"/>
  <c r="E219"/>
  <c r="K218"/>
  <c r="E218"/>
  <c r="K217"/>
  <c r="E217"/>
  <c r="K216"/>
  <c r="E216"/>
  <c r="K215"/>
  <c r="E215"/>
  <c r="K214"/>
  <c r="E214"/>
  <c r="K213"/>
  <c r="E213"/>
  <c r="K212"/>
  <c r="E212"/>
  <c r="K211"/>
  <c r="E211"/>
  <c r="K210"/>
  <c r="E210"/>
  <c r="K209"/>
  <c r="E209"/>
  <c r="K208"/>
  <c r="K230" s="1"/>
  <c r="E208"/>
  <c r="E230" s="1"/>
  <c r="I200"/>
  <c r="H200"/>
  <c r="G200"/>
  <c r="C200"/>
  <c r="J199"/>
  <c r="E199"/>
  <c r="J198"/>
  <c r="E198"/>
  <c r="J197"/>
  <c r="E197"/>
  <c r="J196"/>
  <c r="E196"/>
  <c r="J195"/>
  <c r="E195"/>
  <c r="J194"/>
  <c r="E194"/>
  <c r="J193"/>
  <c r="E193"/>
  <c r="J192"/>
  <c r="E192"/>
  <c r="J191"/>
  <c r="E191"/>
  <c r="J190"/>
  <c r="E190"/>
  <c r="J189"/>
  <c r="E189"/>
  <c r="J188"/>
  <c r="E188"/>
  <c r="J187"/>
  <c r="E187"/>
  <c r="J186"/>
  <c r="E186"/>
  <c r="J185"/>
  <c r="E185"/>
  <c r="J184"/>
  <c r="E184"/>
  <c r="J183"/>
  <c r="E183"/>
  <c r="J182"/>
  <c r="E182"/>
  <c r="J181"/>
  <c r="E181"/>
  <c r="J180"/>
  <c r="E180"/>
  <c r="J179"/>
  <c r="E179"/>
  <c r="J178"/>
  <c r="J200" s="1"/>
  <c r="E178"/>
  <c r="J164"/>
  <c r="H164"/>
  <c r="E164"/>
  <c r="F163" s="1"/>
  <c r="C164"/>
  <c r="I163"/>
  <c r="I162"/>
  <c r="J161"/>
  <c r="I161"/>
  <c r="F161"/>
  <c r="I160"/>
  <c r="F160"/>
  <c r="I159"/>
  <c r="F159"/>
  <c r="I158"/>
  <c r="F158"/>
  <c r="J157"/>
  <c r="I157"/>
  <c r="I156"/>
  <c r="I155"/>
  <c r="J154"/>
  <c r="I154"/>
  <c r="I153"/>
  <c r="I152"/>
  <c r="J151"/>
  <c r="I151"/>
  <c r="I150"/>
  <c r="J149"/>
  <c r="I149"/>
  <c r="F149"/>
  <c r="I143"/>
  <c r="J142" s="1"/>
  <c r="F143"/>
  <c r="E143"/>
  <c r="G142"/>
  <c r="J141"/>
  <c r="G141"/>
  <c r="J140"/>
  <c r="G140"/>
  <c r="J139"/>
  <c r="G139"/>
  <c r="J138"/>
  <c r="G138"/>
  <c r="J137"/>
  <c r="G137"/>
  <c r="J136"/>
  <c r="G136"/>
  <c r="J135"/>
  <c r="G135"/>
  <c r="J134"/>
  <c r="G134"/>
  <c r="J133"/>
  <c r="G133"/>
  <c r="J132"/>
  <c r="G132"/>
  <c r="J131"/>
  <c r="G131"/>
  <c r="J130"/>
  <c r="G130"/>
  <c r="J129"/>
  <c r="G129"/>
  <c r="J128"/>
  <c r="G128"/>
  <c r="J127"/>
  <c r="G127"/>
  <c r="J126"/>
  <c r="G126"/>
  <c r="J125"/>
  <c r="G125"/>
  <c r="J124"/>
  <c r="G124"/>
  <c r="J123"/>
  <c r="G123"/>
  <c r="J122"/>
  <c r="G122"/>
  <c r="J121"/>
  <c r="G121"/>
  <c r="K113"/>
  <c r="J113"/>
  <c r="I113"/>
  <c r="H113"/>
  <c r="E113"/>
  <c r="C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J83"/>
  <c r="I83"/>
  <c r="H83"/>
  <c r="E83"/>
  <c r="F83"/>
  <c r="K82"/>
  <c r="F82"/>
  <c r="G82" s="1"/>
  <c r="K81"/>
  <c r="F81"/>
  <c r="G81" s="1"/>
  <c r="K80"/>
  <c r="F80"/>
  <c r="G80" s="1"/>
  <c r="K79"/>
  <c r="F79"/>
  <c r="G79" s="1"/>
  <c r="K78"/>
  <c r="F78"/>
  <c r="G78" s="1"/>
  <c r="K77"/>
  <c r="F77"/>
  <c r="G77" s="1"/>
  <c r="K76"/>
  <c r="F76"/>
  <c r="G76" s="1"/>
  <c r="K75"/>
  <c r="F75"/>
  <c r="G75" s="1"/>
  <c r="K74"/>
  <c r="F74"/>
  <c r="G74" s="1"/>
  <c r="K73"/>
  <c r="F73"/>
  <c r="G73" s="1"/>
  <c r="K72"/>
  <c r="F72"/>
  <c r="G72" s="1"/>
  <c r="K71"/>
  <c r="F71"/>
  <c r="G71" s="1"/>
  <c r="K70"/>
  <c r="F70"/>
  <c r="G70" s="1"/>
  <c r="K69"/>
  <c r="F69"/>
  <c r="G69" s="1"/>
  <c r="K68"/>
  <c r="F68"/>
  <c r="G68" s="1"/>
  <c r="K67"/>
  <c r="F67"/>
  <c r="G67" s="1"/>
  <c r="K66"/>
  <c r="F66"/>
  <c r="G66" s="1"/>
  <c r="K65"/>
  <c r="F65"/>
  <c r="G65" s="1"/>
  <c r="K64"/>
  <c r="F64"/>
  <c r="G64" s="1"/>
  <c r="K63"/>
  <c r="F63"/>
  <c r="G63" s="1"/>
  <c r="K62"/>
  <c r="F62"/>
  <c r="G62" s="1"/>
  <c r="K61"/>
  <c r="K83" s="1"/>
  <c r="F61"/>
  <c r="G61" s="1"/>
  <c r="G83" s="1"/>
  <c r="H52"/>
  <c r="F52"/>
  <c r="G51"/>
  <c r="E51"/>
  <c r="G50"/>
  <c r="E50"/>
  <c r="G49"/>
  <c r="E49"/>
  <c r="G48"/>
  <c r="E48"/>
  <c r="G47"/>
  <c r="E47"/>
  <c r="G46"/>
  <c r="E46"/>
  <c r="G45"/>
  <c r="E45"/>
  <c r="G44"/>
  <c r="E44"/>
  <c r="G43"/>
  <c r="E43"/>
  <c r="G42"/>
  <c r="E42"/>
  <c r="G41"/>
  <c r="E41"/>
  <c r="G40"/>
  <c r="E40"/>
  <c r="G39"/>
  <c r="E39"/>
  <c r="G38"/>
  <c r="E38"/>
  <c r="G37"/>
  <c r="E37"/>
  <c r="G36"/>
  <c r="E36"/>
  <c r="G35"/>
  <c r="E35"/>
  <c r="G34"/>
  <c r="E34"/>
  <c r="G33"/>
  <c r="E33"/>
  <c r="G32"/>
  <c r="E32"/>
  <c r="G31"/>
  <c r="E31"/>
  <c r="G30"/>
  <c r="E30"/>
  <c r="E25"/>
  <c r="D25"/>
  <c r="F24"/>
  <c r="F23"/>
  <c r="F22"/>
  <c r="F21"/>
  <c r="F20"/>
  <c r="F19"/>
  <c r="F18"/>
  <c r="F17"/>
  <c r="F16"/>
  <c r="F15"/>
  <c r="F14"/>
  <c r="F13"/>
  <c r="F12"/>
  <c r="F11"/>
  <c r="F10"/>
  <c r="G389" l="1"/>
  <c r="F25"/>
  <c r="G15" s="1"/>
  <c r="I252"/>
  <c r="D343"/>
  <c r="I256"/>
  <c r="F152"/>
  <c r="F153"/>
  <c r="F154"/>
  <c r="J143"/>
  <c r="F113"/>
  <c r="G107" s="1"/>
  <c r="E52"/>
  <c r="D373"/>
  <c r="G143"/>
  <c r="H123" s="1"/>
  <c r="F271"/>
  <c r="J271" s="1"/>
  <c r="L271" s="1"/>
  <c r="F150"/>
  <c r="F151"/>
  <c r="G151" s="1"/>
  <c r="F155"/>
  <c r="F156"/>
  <c r="G154" s="1"/>
  <c r="F157"/>
  <c r="G157" s="1"/>
  <c r="F162"/>
  <c r="K198"/>
  <c r="K196"/>
  <c r="K194"/>
  <c r="K192"/>
  <c r="K190"/>
  <c r="K188"/>
  <c r="K186"/>
  <c r="K184"/>
  <c r="K182"/>
  <c r="K180"/>
  <c r="K178"/>
  <c r="K179"/>
  <c r="K181"/>
  <c r="K183"/>
  <c r="K185"/>
  <c r="K187"/>
  <c r="K189"/>
  <c r="K191"/>
  <c r="K193"/>
  <c r="K195"/>
  <c r="K197"/>
  <c r="K199"/>
  <c r="H343"/>
  <c r="F373"/>
  <c r="G52"/>
  <c r="M108"/>
  <c r="F164"/>
  <c r="G161"/>
  <c r="I164"/>
  <c r="I238"/>
  <c r="I242"/>
  <c r="I246"/>
  <c r="I250"/>
  <c r="I254"/>
  <c r="I258"/>
  <c r="K267"/>
  <c r="F273"/>
  <c r="J273" s="1"/>
  <c r="F343"/>
  <c r="H373"/>
  <c r="G391"/>
  <c r="G111"/>
  <c r="G103"/>
  <c r="G97"/>
  <c r="G109"/>
  <c r="G101"/>
  <c r="G93"/>
  <c r="G96"/>
  <c r="G100"/>
  <c r="G104"/>
  <c r="G106"/>
  <c r="G108"/>
  <c r="G110"/>
  <c r="G112"/>
  <c r="G94"/>
  <c r="G149"/>
  <c r="E200"/>
  <c r="F198" s="1"/>
  <c r="F275"/>
  <c r="F268"/>
  <c r="H268" s="1"/>
  <c r="F269"/>
  <c r="J269" s="1"/>
  <c r="L269" s="1"/>
  <c r="G10"/>
  <c r="G14"/>
  <c r="G20"/>
  <c r="G22"/>
  <c r="M98"/>
  <c r="M91"/>
  <c r="M109"/>
  <c r="M103"/>
  <c r="M96"/>
  <c r="H130"/>
  <c r="H126"/>
  <c r="H122"/>
  <c r="F199"/>
  <c r="F195"/>
  <c r="F191"/>
  <c r="F189"/>
  <c r="F187"/>
  <c r="F185"/>
  <c r="F183"/>
  <c r="F181"/>
  <c r="F179"/>
  <c r="J272"/>
  <c r="L74"/>
  <c r="L75"/>
  <c r="L76"/>
  <c r="L77"/>
  <c r="L78"/>
  <c r="L79"/>
  <c r="L80"/>
  <c r="L81"/>
  <c r="L82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L273"/>
  <c r="G25"/>
  <c r="G24"/>
  <c r="G23"/>
  <c r="G18"/>
  <c r="G17"/>
  <c r="G16"/>
  <c r="G12"/>
  <c r="G11"/>
  <c r="H10" s="1"/>
  <c r="J270"/>
  <c r="J274"/>
  <c r="L62"/>
  <c r="L63"/>
  <c r="L64"/>
  <c r="L65"/>
  <c r="L66"/>
  <c r="L67"/>
  <c r="L68"/>
  <c r="L69"/>
  <c r="L70"/>
  <c r="L71"/>
  <c r="L72"/>
  <c r="L73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H275"/>
  <c r="F259"/>
  <c r="G240" s="1"/>
  <c r="G267"/>
  <c r="J267"/>
  <c r="H269"/>
  <c r="G270"/>
  <c r="K270" s="1"/>
  <c r="H271"/>
  <c r="G272"/>
  <c r="K272" s="1"/>
  <c r="H273"/>
  <c r="G274"/>
  <c r="K274" s="1"/>
  <c r="L61"/>
  <c r="F208"/>
  <c r="L208"/>
  <c r="I237"/>
  <c r="I239"/>
  <c r="I241"/>
  <c r="I243"/>
  <c r="I245"/>
  <c r="I247"/>
  <c r="I249"/>
  <c r="I251"/>
  <c r="I253"/>
  <c r="I255"/>
  <c r="F267"/>
  <c r="G19" l="1"/>
  <c r="H18" s="1"/>
  <c r="G13"/>
  <c r="H12"/>
  <c r="G21"/>
  <c r="L230"/>
  <c r="K200"/>
  <c r="F193"/>
  <c r="F197"/>
  <c r="H134"/>
  <c r="H138"/>
  <c r="H142"/>
  <c r="H139"/>
  <c r="H135"/>
  <c r="H131"/>
  <c r="H127"/>
  <c r="H121"/>
  <c r="H124"/>
  <c r="H128"/>
  <c r="H132"/>
  <c r="H136"/>
  <c r="H140"/>
  <c r="H141"/>
  <c r="H137"/>
  <c r="H133"/>
  <c r="H129"/>
  <c r="H125"/>
  <c r="M92"/>
  <c r="M100"/>
  <c r="M106"/>
  <c r="M111"/>
  <c r="M95"/>
  <c r="M105"/>
  <c r="G102"/>
  <c r="G98"/>
  <c r="G92"/>
  <c r="G95"/>
  <c r="G105"/>
  <c r="G91"/>
  <c r="G99"/>
  <c r="L83"/>
  <c r="F230"/>
  <c r="L267"/>
  <c r="F178"/>
  <c r="F180"/>
  <c r="F182"/>
  <c r="F184"/>
  <c r="F186"/>
  <c r="F188"/>
  <c r="F190"/>
  <c r="F192"/>
  <c r="F194"/>
  <c r="F196"/>
  <c r="M93"/>
  <c r="M99"/>
  <c r="M101"/>
  <c r="M104"/>
  <c r="M107"/>
  <c r="M110"/>
  <c r="M112"/>
  <c r="M94"/>
  <c r="M97"/>
  <c r="M102"/>
  <c r="G164"/>
  <c r="H15"/>
  <c r="G248"/>
  <c r="G256"/>
  <c r="G113"/>
  <c r="H22"/>
  <c r="G257"/>
  <c r="G255"/>
  <c r="G253"/>
  <c r="G251"/>
  <c r="G249"/>
  <c r="G247"/>
  <c r="G245"/>
  <c r="G243"/>
  <c r="G241"/>
  <c r="G239"/>
  <c r="G237"/>
  <c r="H267"/>
  <c r="I259"/>
  <c r="G252"/>
  <c r="G244"/>
  <c r="L274"/>
  <c r="L270"/>
  <c r="G254"/>
  <c r="G246"/>
  <c r="G238"/>
  <c r="L272"/>
  <c r="F200"/>
  <c r="H274"/>
  <c r="H270"/>
  <c r="G258"/>
  <c r="G250"/>
  <c r="G242"/>
  <c r="H272"/>
  <c r="M113"/>
  <c r="H25" l="1"/>
  <c r="H143"/>
  <c r="G259"/>
</calcChain>
</file>

<file path=xl/sharedStrings.xml><?xml version="1.0" encoding="utf-8"?>
<sst xmlns="http://schemas.openxmlformats.org/spreadsheetml/2006/main" count="689" uniqueCount="254">
  <si>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</si>
  <si>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</si>
  <si>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</si>
  <si>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</si>
  <si>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Población total al 2012 ,por rango de edad y sexo, según el DANE con base en Proyecciones del Censo de 2005</t>
  </si>
  <si>
    <t>Rangos de Edad</t>
  </si>
  <si>
    <t>Total  Hombres</t>
  </si>
  <si>
    <t>Total Mujeres</t>
  </si>
  <si>
    <t>Total Personas</t>
  </si>
  <si>
    <t>% Part</t>
  </si>
  <si>
    <t>Rangos de edad</t>
  </si>
  <si>
    <t>De 0 a 4 años</t>
  </si>
  <si>
    <t>Primera Infancia y Niñez</t>
  </si>
  <si>
    <t>De 5 a 9 años</t>
  </si>
  <si>
    <t>De 10 a 14 años</t>
  </si>
  <si>
    <t>Preadolescenia, adolescencia y juventud</t>
  </si>
  <si>
    <t>De 15 a 19 años</t>
  </si>
  <si>
    <t>De 20 a 24 años</t>
  </si>
  <si>
    <t>De 25 a 29 años</t>
  </si>
  <si>
    <t>Adulto Joven</t>
  </si>
  <si>
    <t>De 30 a 34 años</t>
  </si>
  <si>
    <t>De 35 a 39 años</t>
  </si>
  <si>
    <t>De 40 a 44 años</t>
  </si>
  <si>
    <t>Adultos</t>
  </si>
  <si>
    <t>De 45 a 49 años</t>
  </si>
  <si>
    <t>De 50 a 54 años</t>
  </si>
  <si>
    <t>De 55 a 59 años</t>
  </si>
  <si>
    <t>De 60 a 64 años</t>
  </si>
  <si>
    <t>Adultos Mayores</t>
  </si>
  <si>
    <t>De 65 a 69 años</t>
  </si>
  <si>
    <t>De 70 años o más</t>
  </si>
  <si>
    <t xml:space="preserve">Total </t>
  </si>
  <si>
    <t>% Part Hombres</t>
  </si>
  <si>
    <t>% Part Mujeres</t>
  </si>
  <si>
    <t>Estrato moda</t>
  </si>
  <si>
    <t>Primera Infancia y niñez</t>
  </si>
  <si>
    <t>Preadolescencia, Adolescencia y Juventud</t>
  </si>
  <si>
    <t>0 a 4</t>
  </si>
  <si>
    <t>5 a 9</t>
  </si>
  <si>
    <t>Subtotal</t>
  </si>
  <si>
    <t>% part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</si>
  <si>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</si>
  <si>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</si>
  <si>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</si>
  <si>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</si>
  <si>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</si>
  <si>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</si>
  <si>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</si>
  <si>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</si>
  <si>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</si>
  <si>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</si>
  <si>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Adulto Mayor</t>
  </si>
  <si>
    <t>POBLACION TOTAL</t>
  </si>
  <si>
    <t>60 a 64</t>
  </si>
  <si>
    <t>65 a 69</t>
  </si>
  <si>
    <t>70 o +</t>
  </si>
  <si>
    <t>Edad</t>
  </si>
  <si>
    <t xml:space="preserve">Total  Hombres encuestados por el Sisben </t>
  </si>
  <si>
    <t xml:space="preserve">Total Mujeres encuestados por el Sisben </t>
  </si>
  <si>
    <t>Total Personas encuestadas por el Sisben</t>
  </si>
  <si>
    <t>% población  encuestada por el Sisben por quintiles de edad</t>
  </si>
  <si>
    <t>% población  encuestada por el Sisben por rangos de edad</t>
  </si>
  <si>
    <t>Preadolescencia, adolescencia y juventud</t>
  </si>
  <si>
    <t>Primera Infancia y niñez - Encuestada por el Sisben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</si>
  <si>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</si>
  <si>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</si>
  <si>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</si>
  <si>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</si>
  <si>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TOTAL DE LA POBLACIÓN ENCUESTADA</t>
  </si>
  <si>
    <t>Quintiles de Edad</t>
  </si>
  <si>
    <t>Si Asiste</t>
  </si>
  <si>
    <t>No Asiste</t>
  </si>
  <si>
    <t>Total</t>
  </si>
  <si>
    <t>% de Asistencia</t>
  </si>
  <si>
    <t>% Inasistencia</t>
  </si>
  <si>
    <t>0 - 4 años</t>
  </si>
  <si>
    <t>Preescolar</t>
  </si>
  <si>
    <t>5 años</t>
  </si>
  <si>
    <t>6 - 10 años</t>
  </si>
  <si>
    <t>11 - 14 años</t>
  </si>
  <si>
    <t>15 - 16 años</t>
  </si>
  <si>
    <t>Media Secundaria</t>
  </si>
  <si>
    <t>11 - 16 años</t>
  </si>
  <si>
    <t>Secundaria Completa</t>
  </si>
  <si>
    <t>17 - 21 años</t>
  </si>
  <si>
    <t>Estudios Superiores a nivel de Pregrado</t>
  </si>
  <si>
    <t>22 años y más</t>
  </si>
  <si>
    <t>Estudios Superiores a nivel de Posgrado</t>
  </si>
  <si>
    <t>Total personas</t>
  </si>
  <si>
    <t>5 años (Preescolar)</t>
  </si>
  <si>
    <t>15 - 16 años (Media Secundaria)</t>
  </si>
  <si>
    <t>11 - 16 años (Secundaria Completa)</t>
  </si>
  <si>
    <t>17 - 21 años (Estudios Superiores a Nivel de Pregrado Tecnico-Tecnologico y Universitario)</t>
  </si>
  <si>
    <t>Primaria</t>
  </si>
  <si>
    <t>Porcentaje de la población total del barrio encuesta que ha aprobado Primaria</t>
  </si>
  <si>
    <t>Secundaria</t>
  </si>
  <si>
    <t>Porcentaje de la población total del barrio encuesta que ha aprobado Secundaria</t>
  </si>
  <si>
    <t>Técnica o tecnológica</t>
  </si>
  <si>
    <t>Porcentaje de la población total del barrio encuesta que ha aprobado Técnica o tecnológica</t>
  </si>
  <si>
    <t>Universidad</t>
  </si>
  <si>
    <t>Porcentaje de la población total del barrio encuesta que ha aprobado Universidad</t>
  </si>
  <si>
    <t>Posgrado</t>
  </si>
  <si>
    <t>Porcentaje de la población total del barrio encuesta que ha aprobado Posgrado</t>
  </si>
  <si>
    <t xml:space="preserve"> Ninguno</t>
  </si>
  <si>
    <t>Porcentaje de la población total del barrio encuesta que ha aprobado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</si>
  <si>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</si>
  <si>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</si>
  <si>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</si>
  <si>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</si>
  <si>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</si>
  <si>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</si>
  <si>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</si>
  <si>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El tipo de condición de discapacidad que más se padece  en la comuna es dificultad para moverse o caminar por sí mismo</t>
  </si>
  <si>
    <t xml:space="preserve">Jefes de hogar según su sexo, por barrio, encuestados por el SISBEN III  </t>
  </si>
  <si>
    <t>Sexo</t>
  </si>
  <si>
    <t>Número de personas</t>
  </si>
  <si>
    <t>Porcentaje de jefes de hogar según sexo</t>
  </si>
  <si>
    <t>Hombre</t>
  </si>
  <si>
    <t>Mujer</t>
  </si>
  <si>
    <t>Mujeres menores de  19 años embarazadas o que han tenido hijos, según barrios, encuestadas por el SISBEN III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</si>
  <si>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</si>
  <si>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</si>
  <si>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</si>
  <si>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</si>
  <si>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</si>
  <si>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</si>
  <si>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</si>
  <si>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</si>
  <si>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</si>
  <si>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Entidad Administrativa de Servicio Educativo de Primera Infancia</t>
  </si>
  <si>
    <t>Salud</t>
  </si>
  <si>
    <t>No. de Puestos de Salud</t>
  </si>
  <si>
    <t>No. de Centros de Salud</t>
  </si>
  <si>
    <t>ICBF</t>
  </si>
  <si>
    <t>No. de hogares infantiles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</si>
  <si>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</si>
  <si>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</si>
  <si>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</si>
  <si>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</si>
  <si>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</si>
  <si>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</si>
  <si>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</si>
  <si>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</si>
  <si>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</si>
  <si>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</si>
  <si>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 xml:space="preserve">Deporte </t>
  </si>
  <si>
    <t>No. de escenarios deportivos</t>
  </si>
  <si>
    <t>Datos recopilados por la Alcaldía</t>
  </si>
  <si>
    <t>Comuna 1</t>
  </si>
  <si>
    <t>Comuna 2</t>
  </si>
  <si>
    <t>Comuna 3</t>
  </si>
  <si>
    <t>Comuna 4</t>
  </si>
  <si>
    <t>Comuna 5</t>
  </si>
  <si>
    <t>Comuna 6</t>
  </si>
  <si>
    <t>Comuna 7</t>
  </si>
  <si>
    <t>Comuna 8</t>
  </si>
  <si>
    <t>Comuna 9</t>
  </si>
  <si>
    <t>Comuna 10</t>
  </si>
  <si>
    <t>Comuna 11</t>
  </si>
  <si>
    <t>Comuna 12</t>
  </si>
  <si>
    <t>Comuna 13</t>
  </si>
  <si>
    <t>Comuna 14</t>
  </si>
  <si>
    <t>Comuna 15</t>
  </si>
  <si>
    <t>Comuna 16</t>
  </si>
  <si>
    <t>Comuna 17</t>
  </si>
  <si>
    <t>Comuna 18</t>
  </si>
  <si>
    <t>Comuna 19</t>
  </si>
  <si>
    <t>Comuna 20</t>
  </si>
  <si>
    <t>Comuna 21</t>
  </si>
  <si>
    <t>Comuna 22</t>
  </si>
  <si>
    <t>SANTIAGO DE CALI</t>
  </si>
  <si>
    <t>SANTIAGO DE CALI- Población total al 2012 por genero  según el DANE con base en Proyecciones del Censo de 2005</t>
  </si>
  <si>
    <t>Santiago Cali - Población año 2012, por quintiles de edad y rangos de edad -  según el DANE con base en Proyecciones del Censo de 2005 - A</t>
  </si>
  <si>
    <t>TOTAL CIUDAD</t>
  </si>
  <si>
    <t>SANTIAGO DE CALI - Población año 2012, por quintiles de edad y rangos de edad -  según el DANE con base en Proyecciones del Censo de 2005 - B</t>
  </si>
  <si>
    <t>SANTIAGO DE CALI - Población año 2012, por quintiles de edad y rangos de edad -  según el DANE con base en Proyecciones del Censo de 2005 - C</t>
  </si>
  <si>
    <t>SANTIAGO DE CALI - Población  Encuestadas por el SISBEN III a junio 2013</t>
  </si>
  <si>
    <t>SANTIAGO DE CALI- Población encuestada por el SISBEN IIII a junio 2013 por grupos de edades - A</t>
  </si>
  <si>
    <t>TOTAL ENCUESTADOS SISBEN - CIUDAD</t>
  </si>
  <si>
    <t>SANTIAGO DE CALI - Población encuestada por el SISBEN IIII a junio 2013 por grupos de edades - B</t>
  </si>
  <si>
    <t>SANTIAGO DE CALI - Población encuestada por el SISBEN III a junio 2013 por grupos de edades - C</t>
  </si>
  <si>
    <t>Promedio Ciudad</t>
  </si>
  <si>
    <t>Total Ciudad</t>
  </si>
  <si>
    <t>Total CIUDAD</t>
  </si>
  <si>
    <t xml:space="preserve">SANTIAGO DE CALI - Personas encuestadas por Sisben III a junio 2013 en situación de discapacidad </t>
  </si>
  <si>
    <t xml:space="preserve">La comuna con mayor número de mujeres menores de 15 años embarazadas es la Comuna 14 </t>
  </si>
  <si>
    <t>La comuna  con mayor porcentaje de población con nivel  Universitario aprobado es Comuna 17 (28,6%)</t>
  </si>
  <si>
    <t>La comuna con mayor porcentaje de población con nivel  de Posgrado aprobado es Comuna 5 (0,37%)</t>
  </si>
  <si>
    <t>La comuna  con mayor porcentaje de población con nivel  de primaria aprobada es Comuna 20 (42,2%)</t>
  </si>
  <si>
    <t>La comuna con mayor porcentaje de población con nivel  de Secundaria aprobada es Comuna 6 (55,0%)</t>
  </si>
  <si>
    <t>La comuna  con mayor participación en población de adultos mayores encuestados por el Sisben III es Comuna14  (12,4%)</t>
  </si>
  <si>
    <t>La comuna con mayor participación en la población de adultos encuestados por el Sisben III es Comuna 14 (11,3%)</t>
  </si>
  <si>
    <t>La comuna con mayor participación en la población de primera infancia y niñez encuestada por el Sisben III es Comuna 13 (14,1%)</t>
  </si>
  <si>
    <t>La comuna con mayor participación en la población de adultos mayores: Comuna 2 y Comuna 19 con 8,2%</t>
  </si>
  <si>
    <t>La comuna con mayor participación en la población de primera infancia y niñez: Comuna 6 (10,8%)</t>
  </si>
  <si>
    <t>El 44,6% de los habitantes del total de la población de la ciudad tienen menos de 24 años, el 44,2% tiene entre 25 y 59 años y solo el 11,4% restante tiene mas de 60 años</t>
  </si>
  <si>
    <t>La comuna con mayor porcentaje de población igual a 5 años en nivel preescolar es la Comuna 1 (83,34%)</t>
  </si>
  <si>
    <t>La comuna con mayor porcentaje de población entre 15 y 16 años en nivel Comuna 1 (96,13%)</t>
  </si>
  <si>
    <t>La comuna con mayor porcentaje de población entre 11 y 16 años en nivel de secundaria completa es Comuna 5 (85,82%)</t>
  </si>
  <si>
    <t>Nombre de la comuna</t>
  </si>
  <si>
    <t>% Participación Rangos de Edad</t>
  </si>
  <si>
    <t>En Santiago Cali, el 53% son mujeres y el 47% son  hombres, una proporción similar se observa en los barrios de esta comuna</t>
  </si>
  <si>
    <t>La comuna con mayor participación en la población de preadolescentes, adolescentes y jóvenes: Comuna 6  (9,9%)</t>
  </si>
  <si>
    <t>La comuna con mayor participación en la población de adultos jóvenes: Comuna 6  con (9,1%)</t>
  </si>
  <si>
    <t>% Part Población Total</t>
  </si>
  <si>
    <t>% participación</t>
  </si>
  <si>
    <t xml:space="preserve">Total población según Dane  </t>
  </si>
  <si>
    <t>Población Total</t>
  </si>
  <si>
    <t>El 47% de la población de primera infancia y niñez de la comuna ha sido encuestada por el sisben III</t>
  </si>
  <si>
    <t>El 51% de la población de Preadolescencia, adolescencia y juventud de la comuna 10 ha sido encuestada por el Sisben III</t>
  </si>
  <si>
    <t>El 53% de la población de Adulta Joven de la comuna ha sido encuestada por el Sisben III</t>
  </si>
  <si>
    <t>El 47% de la población de Adulta de la comuna ha sido encuestada por el Sisben III</t>
  </si>
  <si>
    <t>El 41% de la población de Adulta Mayor de la comuna  ha sido encuestada por el sisben III</t>
  </si>
  <si>
    <t>El 49% de la población total de la comuna  ha sido encuestada por el Sisben III</t>
  </si>
  <si>
    <t>% Participación</t>
  </si>
  <si>
    <t>La comuna con mayor participación en la población de preadolescentes, adolescentes y jóvenes encuestados por el Sisben III es Comuna 14 (13,1%)</t>
  </si>
  <si>
    <t>La comuna con mayor participación en la población de adultos jóvenes encuestados por el Sisben III es Comuna 14 (13%)</t>
  </si>
  <si>
    <t>% part- población encuestada del sisben por barrio</t>
  </si>
  <si>
    <t>SANTIAGO DE CALI - Población encuestada por el SISBEN III  a junio de 2013 según Asistencia Educativa</t>
  </si>
  <si>
    <t>SANTIAGO DE CALI - Población Encuestada por Sisben III a junio 2013 según Nivel Educativo esperado por rangos de edad</t>
  </si>
  <si>
    <t>Básica Primaria</t>
  </si>
  <si>
    <t>Básica Secundaria</t>
  </si>
  <si>
    <t>El 31% de la población de primera infancia de la comuna asiste a la educación preescolar sisben III</t>
  </si>
  <si>
    <t>El 96% de la población entre 6 y 10 años de la comuna asiste a la educación Básica primaria</t>
  </si>
  <si>
    <t>El 91% de la población entre 11 y 14 años de la comuna asiste a la educación Básica Secundaria</t>
  </si>
  <si>
    <t>El 96% de la población entre 15 y 16 años de la comuna asiste a la educación Media Secundaria</t>
  </si>
  <si>
    <t>El 82% de la población entre 11-16 años de la comuna asiste a la educación Secundaria Completa</t>
  </si>
  <si>
    <t>El 32% de la población entre 17-21 años de la comuna asiste a Estudios superiores a nivel de Pregrado</t>
  </si>
  <si>
    <t>El 2% de la población mayor a 22 años de la comuna asiste a Estudios superiores a nivel de Posgrado</t>
  </si>
  <si>
    <t>SANTIAGO DE CALI  - Tasa de asistencia escolar según nivel educativo esperado por rangos de edad  - En población encuestada por el SISBEN III a Junio 2013</t>
  </si>
  <si>
    <t>6 - 10 años (Básica Primaria)</t>
  </si>
  <si>
    <t>11 - 14 años (Básica Secundaria)</t>
  </si>
  <si>
    <t>5 - 16 años  Educación básica completa (Grado 0 a 11)</t>
  </si>
  <si>
    <t>La comuna con mayor porcentaje de población entre 6 y 10 años en nivel básica primaria es Comuna 1 (97,22%)</t>
  </si>
  <si>
    <t>La comuna con mayor porcentaje de población entre11 y 14 años en nivel básica secundaria es Comuna 1 (91,22%)</t>
  </si>
  <si>
    <t>La comuna con mayor porcentaje de población entre 5 y 16 años en nivel Básico completo a es Comuna 1  (93,12%)</t>
  </si>
  <si>
    <t>La comuna con mayor porcentaje de población entre 17 y 21 años en nivel  Estudios superiores a nivel de Pregrado, técnico, tecnológico y Universitario es Comuna 5 (44,62%)</t>
  </si>
  <si>
    <t>SANTIAGO DE CALI - Población encuestada por SISBEN III a junio 2013  según máximo nivel educativo aprobado por  barrios</t>
  </si>
  <si>
    <t>La comuna con mayor porcentaje de población con nivel Técnico o tecnológico aprobado es Comuna 17 (14,3%)</t>
  </si>
  <si>
    <t>La comuna  con mayor porcentaje de población con nivel Ningún nivel educativo aprobado es Comuna 15 (16,1%)</t>
  </si>
  <si>
    <t>Subtotal Comuna TIO</t>
  </si>
  <si>
    <t>Subtotal Otras Comunas</t>
  </si>
  <si>
    <t>Asistencia educativa</t>
  </si>
  <si>
    <t>Si</t>
  </si>
  <si>
    <t>No</t>
  </si>
  <si>
    <t>Porcentaje de la población  encuesta por el SISBEN con Primaria completa</t>
  </si>
  <si>
    <t>Porcentaje de la población encuesta por el SISBEN con Secundaria completa</t>
  </si>
  <si>
    <t>Porcentaje de la población encuesta por el SISBEN con Técnica o tecnológica completa</t>
  </si>
  <si>
    <t>Porcentaje de la población encuesta por el SISBEN con Universidad completa</t>
  </si>
  <si>
    <t>Porcentaje de la población encuesta por el SISBEN con Posgradocompleta</t>
  </si>
  <si>
    <t>Porcentaje de la población encuesta por el SISBEN con  Ninguno completa</t>
  </si>
  <si>
    <t>SANTIAGO DE CALI  - Tasa de inasistencia escolar según nivel educativo esperado por rangos de edad  - En población encuestada por el SISBEN III a Junio 2012</t>
  </si>
  <si>
    <t>Promedio ponderado</t>
  </si>
  <si>
    <t>La comuna con participación en la población de adultos: Comuna 6  con (8,6%)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</si>
</sst>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83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9" fontId="3" fillId="0" borderId="4" xfId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9" fontId="6" fillId="2" borderId="4" xfId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9" fontId="6" fillId="3" borderId="4" xfId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/>
    </xf>
    <xf numFmtId="9" fontId="6" fillId="3" borderId="3" xfId="1" applyFont="1" applyFill="1" applyBorder="1" applyAlignment="1">
      <alignment vertical="center"/>
    </xf>
    <xf numFmtId="9" fontId="6" fillId="3" borderId="3" xfId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9" fontId="3" fillId="0" borderId="0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/>
    </xf>
    <xf numFmtId="10" fontId="3" fillId="3" borderId="4" xfId="1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164" fontId="6" fillId="2" borderId="4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vertical="center"/>
    </xf>
    <xf numFmtId="164" fontId="6" fillId="3" borderId="4" xfId="1" applyNumberFormat="1" applyFont="1" applyFill="1" applyBorder="1" applyAlignment="1">
      <alignment horizontal="center" vertical="center"/>
    </xf>
    <xf numFmtId="10" fontId="3" fillId="0" borderId="4" xfId="1" applyNumberFormat="1" applyFont="1" applyBorder="1" applyAlignment="1">
      <alignment horizontal="center" vertical="center" wrapText="1"/>
    </xf>
    <xf numFmtId="3" fontId="3" fillId="3" borderId="4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/>
    </xf>
    <xf numFmtId="3" fontId="3" fillId="4" borderId="0" xfId="0" applyNumberFormat="1" applyFont="1" applyFill="1" applyBorder="1" applyAlignment="1">
      <alignment horizontal="center"/>
    </xf>
    <xf numFmtId="3" fontId="3" fillId="4" borderId="15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vertical="center" wrapText="1"/>
    </xf>
    <xf numFmtId="0" fontId="3" fillId="5" borderId="4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9" fontId="3" fillId="3" borderId="6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9" fontId="6" fillId="2" borderId="3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9" fontId="6" fillId="3" borderId="3" xfId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4"/>
  <sheetViews>
    <sheetView tabSelected="1" topLeftCell="A82" zoomScale="90" zoomScaleNormal="90" zoomScaleSheetLayoutView="100" zoomScalePageLayoutView="40" workbookViewId="0">
      <selection activeCell="F91" sqref="F91"/>
    </sheetView>
  </sheetViews>
  <sheetFormatPr baseColWidth="10" defaultColWidth="11.42578125" defaultRowHeight="12.75"/>
  <cols>
    <col min="1" max="1" width="26.5703125" style="1" customWidth="1"/>
    <col min="2" max="2" width="22" style="1" customWidth="1"/>
    <col min="3" max="3" width="16.85546875" style="1" customWidth="1"/>
    <col min="4" max="4" width="15.42578125" style="1" bestFit="1" customWidth="1"/>
    <col min="5" max="5" width="18.5703125" style="1" customWidth="1"/>
    <col min="6" max="6" width="16.140625" style="1" customWidth="1"/>
    <col min="7" max="7" width="16" style="1" customWidth="1"/>
    <col min="8" max="8" width="19.7109375" style="1" customWidth="1"/>
    <col min="9" max="9" width="15.42578125" style="1" customWidth="1"/>
    <col min="10" max="10" width="15.7109375" style="1" customWidth="1"/>
    <col min="11" max="11" width="14.7109375" style="1" customWidth="1"/>
    <col min="12" max="12" width="15" style="1" bestFit="1" customWidth="1"/>
    <col min="13" max="13" width="18.5703125" style="1" customWidth="1"/>
    <col min="14" max="14" width="11.42578125" style="1"/>
    <col min="15" max="15" width="13.42578125" style="1" customWidth="1"/>
    <col min="16" max="16384" width="11.42578125" style="1"/>
  </cols>
  <sheetData>
    <row r="2" spans="1:13" ht="23.25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 ht="23.25">
      <c r="A3" s="173" t="s">
        <v>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23.25">
      <c r="A4" s="173" t="s">
        <v>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</row>
    <row r="5" spans="1:13" ht="23.25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</row>
    <row r="6" spans="1:13" ht="14.25">
      <c r="A6" s="174" t="s">
        <v>170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</row>
    <row r="8" spans="1:13" ht="24" customHeight="1">
      <c r="C8" s="175" t="s">
        <v>4</v>
      </c>
      <c r="D8" s="176"/>
      <c r="E8" s="176"/>
      <c r="F8" s="176"/>
      <c r="G8" s="176"/>
      <c r="H8" s="176"/>
      <c r="I8" s="177"/>
    </row>
    <row r="9" spans="1:13" ht="25.5">
      <c r="C9" s="2" t="s">
        <v>5</v>
      </c>
      <c r="D9" s="2" t="s">
        <v>6</v>
      </c>
      <c r="E9" s="2" t="s">
        <v>7</v>
      </c>
      <c r="F9" s="3" t="s">
        <v>8</v>
      </c>
      <c r="G9" s="3" t="s">
        <v>9</v>
      </c>
      <c r="H9" s="7" t="s">
        <v>200</v>
      </c>
      <c r="I9" s="4" t="s">
        <v>10</v>
      </c>
    </row>
    <row r="10" spans="1:13">
      <c r="C10" s="4" t="s">
        <v>11</v>
      </c>
      <c r="D10" s="5">
        <v>89787.393441975364</v>
      </c>
      <c r="E10" s="5">
        <v>88109.68624701073</v>
      </c>
      <c r="F10" s="5">
        <f>SUM(D10:E10)</f>
        <v>177897.07968898609</v>
      </c>
      <c r="G10" s="6">
        <f>+F10/$F$25</f>
        <v>7.6784622006973405E-2</v>
      </c>
      <c r="H10" s="168">
        <f>SUM(G10:G11)</f>
        <v>0.17149068099970671</v>
      </c>
      <c r="I10" s="169" t="s">
        <v>12</v>
      </c>
    </row>
    <row r="11" spans="1:13">
      <c r="C11" s="4" t="s">
        <v>13</v>
      </c>
      <c r="D11" s="5">
        <v>110616.23398837679</v>
      </c>
      <c r="E11" s="5">
        <v>108801.80680278582</v>
      </c>
      <c r="F11" s="5">
        <f t="shared" ref="F11:F25" si="0">SUM(D11:E11)</f>
        <v>219418.04079116261</v>
      </c>
      <c r="G11" s="6">
        <f t="shared" ref="G11:G25" si="1">+F11/$F$25</f>
        <v>9.4706058992733294E-2</v>
      </c>
      <c r="H11" s="168"/>
      <c r="I11" s="171"/>
    </row>
    <row r="12" spans="1:13">
      <c r="C12" s="4" t="s">
        <v>14</v>
      </c>
      <c r="D12" s="5">
        <v>118221.56575793802</v>
      </c>
      <c r="E12" s="5">
        <v>113944.31266071755</v>
      </c>
      <c r="F12" s="5">
        <f t="shared" si="0"/>
        <v>232165.87841865557</v>
      </c>
      <c r="G12" s="6">
        <f t="shared" si="1"/>
        <v>0.10020832971771991</v>
      </c>
      <c r="H12" s="168">
        <f>SUM(G12:G14)</f>
        <v>0.27417828022534502</v>
      </c>
      <c r="I12" s="169" t="s">
        <v>15</v>
      </c>
    </row>
    <row r="13" spans="1:13">
      <c r="C13" s="4" t="s">
        <v>16</v>
      </c>
      <c r="D13" s="5">
        <v>95788.835650494133</v>
      </c>
      <c r="E13" s="5">
        <v>105339.09381477088</v>
      </c>
      <c r="F13" s="5">
        <f t="shared" si="0"/>
        <v>201127.92946526501</v>
      </c>
      <c r="G13" s="6">
        <f t="shared" si="1"/>
        <v>8.6811610769750691E-2</v>
      </c>
      <c r="H13" s="168"/>
      <c r="I13" s="170"/>
      <c r="J13" s="8"/>
    </row>
    <row r="14" spans="1:13">
      <c r="C14" s="4" t="s">
        <v>17</v>
      </c>
      <c r="D14" s="5">
        <v>95351.76853264244</v>
      </c>
      <c r="E14" s="5">
        <v>106579.47374787847</v>
      </c>
      <c r="F14" s="5">
        <f t="shared" si="0"/>
        <v>201931.24228052091</v>
      </c>
      <c r="G14" s="6">
        <f t="shared" si="1"/>
        <v>8.7158339737874388E-2</v>
      </c>
      <c r="H14" s="168"/>
      <c r="I14" s="171"/>
    </row>
    <row r="15" spans="1:13">
      <c r="C15" s="4" t="s">
        <v>18</v>
      </c>
      <c r="D15" s="5">
        <v>96462.959335269581</v>
      </c>
      <c r="E15" s="5">
        <v>96677.086682336507</v>
      </c>
      <c r="F15" s="5">
        <f t="shared" si="0"/>
        <v>193140.0460176061</v>
      </c>
      <c r="G15" s="6">
        <f t="shared" si="1"/>
        <v>8.3363849782124869E-2</v>
      </c>
      <c r="H15" s="168">
        <f>SUM(G15:G17)</f>
        <v>0.20778502926829703</v>
      </c>
      <c r="I15" s="169" t="s">
        <v>19</v>
      </c>
    </row>
    <row r="16" spans="1:13">
      <c r="C16" s="4" t="s">
        <v>20</v>
      </c>
      <c r="D16" s="5">
        <v>67079.964865885166</v>
      </c>
      <c r="E16" s="5">
        <v>74182.367680963434</v>
      </c>
      <c r="F16" s="5">
        <f t="shared" si="0"/>
        <v>141262.3325468486</v>
      </c>
      <c r="G16" s="6">
        <f t="shared" si="1"/>
        <v>6.0972191490699823E-2</v>
      </c>
      <c r="H16" s="168"/>
      <c r="I16" s="170"/>
    </row>
    <row r="17" spans="1:9">
      <c r="C17" s="4" t="s">
        <v>21</v>
      </c>
      <c r="D17" s="5">
        <v>65816.775112007395</v>
      </c>
      <c r="E17" s="5">
        <v>81183.879167321764</v>
      </c>
      <c r="F17" s="5">
        <f t="shared" si="0"/>
        <v>147000.65427932917</v>
      </c>
      <c r="G17" s="6">
        <f t="shared" si="1"/>
        <v>6.3448987995472356E-2</v>
      </c>
      <c r="H17" s="168"/>
      <c r="I17" s="171"/>
    </row>
    <row r="18" spans="1:9">
      <c r="C18" s="4" t="s">
        <v>22</v>
      </c>
      <c r="D18" s="5">
        <v>70478.650131689588</v>
      </c>
      <c r="E18" s="5">
        <v>83664.284992699904</v>
      </c>
      <c r="F18" s="5">
        <f t="shared" si="0"/>
        <v>154142.93512438948</v>
      </c>
      <c r="G18" s="6">
        <f t="shared" si="1"/>
        <v>6.6531766734248668E-2</v>
      </c>
      <c r="H18" s="168">
        <f>SUM(G18:G21)</f>
        <v>0.23211519654284318</v>
      </c>
      <c r="I18" s="169" t="s">
        <v>23</v>
      </c>
    </row>
    <row r="19" spans="1:9">
      <c r="C19" s="4" t="s">
        <v>24</v>
      </c>
      <c r="D19" s="5">
        <v>68411.448710553304</v>
      </c>
      <c r="E19" s="5">
        <v>77840.855582877572</v>
      </c>
      <c r="F19" s="5">
        <f t="shared" si="0"/>
        <v>146252.30429343088</v>
      </c>
      <c r="G19" s="6">
        <f t="shared" si="1"/>
        <v>6.3125982295229366E-2</v>
      </c>
      <c r="H19" s="168"/>
      <c r="I19" s="170"/>
    </row>
    <row r="20" spans="1:9">
      <c r="C20" s="4" t="s">
        <v>25</v>
      </c>
      <c r="D20" s="5">
        <v>54032.660125596485</v>
      </c>
      <c r="E20" s="5">
        <v>76026.519817184599</v>
      </c>
      <c r="F20" s="5">
        <f t="shared" si="0"/>
        <v>130059.17994278108</v>
      </c>
      <c r="G20" s="6">
        <f t="shared" si="1"/>
        <v>5.6136643658809118E-2</v>
      </c>
      <c r="H20" s="168"/>
      <c r="I20" s="170"/>
    </row>
    <row r="21" spans="1:9">
      <c r="C21" s="4" t="s">
        <v>26</v>
      </c>
      <c r="D21" s="5">
        <v>46141.419299301262</v>
      </c>
      <c r="E21" s="5">
        <v>61176.107559442462</v>
      </c>
      <c r="F21" s="5">
        <f t="shared" si="0"/>
        <v>107317.52685874372</v>
      </c>
      <c r="G21" s="6">
        <f t="shared" si="1"/>
        <v>4.6320803854556052E-2</v>
      </c>
      <c r="H21" s="168"/>
      <c r="I21" s="171"/>
    </row>
    <row r="22" spans="1:9">
      <c r="C22" s="4" t="s">
        <v>27</v>
      </c>
      <c r="D22" s="5">
        <v>31657.315253430435</v>
      </c>
      <c r="E22" s="5">
        <v>41817.910568554609</v>
      </c>
      <c r="F22" s="5">
        <f t="shared" si="0"/>
        <v>73475.225821985048</v>
      </c>
      <c r="G22" s="6">
        <f t="shared" si="1"/>
        <v>3.1713659670420238E-2</v>
      </c>
      <c r="H22" s="168">
        <f>SUM(G22:G24)</f>
        <v>0.11443081296380797</v>
      </c>
      <c r="I22" s="169" t="s">
        <v>28</v>
      </c>
    </row>
    <row r="23" spans="1:9">
      <c r="C23" s="4" t="s">
        <v>29</v>
      </c>
      <c r="D23" s="5">
        <v>29201.435065543432</v>
      </c>
      <c r="E23" s="5">
        <v>39573.493876088323</v>
      </c>
      <c r="F23" s="5">
        <f t="shared" si="0"/>
        <v>68774.928941631748</v>
      </c>
      <c r="G23" s="6">
        <f t="shared" si="1"/>
        <v>2.9684899446197014E-2</v>
      </c>
      <c r="H23" s="168"/>
      <c r="I23" s="170"/>
    </row>
    <row r="24" spans="1:9">
      <c r="C24" s="4" t="s">
        <v>30</v>
      </c>
      <c r="D24" s="5">
        <v>51873.777232210836</v>
      </c>
      <c r="E24" s="5">
        <v>70993.052637491812</v>
      </c>
      <c r="F24" s="5">
        <f t="shared" si="0"/>
        <v>122866.82986970265</v>
      </c>
      <c r="G24" s="6">
        <f t="shared" si="1"/>
        <v>5.3032253847190722E-2</v>
      </c>
      <c r="H24" s="168"/>
      <c r="I24" s="171"/>
    </row>
    <row r="25" spans="1:9">
      <c r="C25" s="4" t="s">
        <v>31</v>
      </c>
      <c r="D25" s="5">
        <f>SUM(D10:D24)</f>
        <v>1090922.2025029142</v>
      </c>
      <c r="E25" s="5">
        <f>SUM(E10:E24)</f>
        <v>1225909.9318381245</v>
      </c>
      <c r="F25" s="5">
        <f t="shared" si="0"/>
        <v>2316832.1343410388</v>
      </c>
      <c r="G25" s="6">
        <f t="shared" si="1"/>
        <v>1</v>
      </c>
      <c r="H25" s="9">
        <f>SUM(H10:H24)</f>
        <v>0.99999999999999989</v>
      </c>
      <c r="I25" s="4"/>
    </row>
    <row r="26" spans="1:9" ht="38.25" customHeight="1">
      <c r="C26" s="172" t="s">
        <v>195</v>
      </c>
      <c r="D26" s="172"/>
      <c r="E26" s="172"/>
      <c r="F26" s="172"/>
      <c r="G26" s="172"/>
      <c r="H26" s="172"/>
      <c r="I26" s="172"/>
    </row>
    <row r="27" spans="1:9">
      <c r="A27" s="10"/>
      <c r="B27" s="11"/>
      <c r="C27" s="11"/>
      <c r="D27" s="12"/>
      <c r="E27" s="12"/>
      <c r="F27" s="12"/>
      <c r="G27" s="12"/>
      <c r="H27" s="12"/>
      <c r="I27" s="12"/>
    </row>
    <row r="28" spans="1:9" ht="25.5" customHeight="1">
      <c r="C28" s="164" t="s">
        <v>171</v>
      </c>
      <c r="D28" s="164"/>
      <c r="E28" s="164"/>
      <c r="F28" s="164"/>
      <c r="G28" s="164"/>
      <c r="H28" s="164"/>
      <c r="I28" s="164"/>
    </row>
    <row r="29" spans="1:9" ht="40.5" customHeight="1">
      <c r="C29" s="7" t="s">
        <v>199</v>
      </c>
      <c r="D29" s="2" t="s">
        <v>6</v>
      </c>
      <c r="E29" s="4" t="s">
        <v>32</v>
      </c>
      <c r="F29" s="2" t="s">
        <v>7</v>
      </c>
      <c r="G29" s="4" t="s">
        <v>33</v>
      </c>
      <c r="H29" s="164" t="s">
        <v>8</v>
      </c>
      <c r="I29" s="164"/>
    </row>
    <row r="30" spans="1:9">
      <c r="C30" s="79" t="s">
        <v>148</v>
      </c>
      <c r="D30" s="5">
        <v>38449.300466321954</v>
      </c>
      <c r="E30" s="14">
        <f t="shared" ref="E30:E52" si="2">+D30/H30</f>
        <v>0.47591525776029842</v>
      </c>
      <c r="F30" s="5">
        <v>42340.923926289339</v>
      </c>
      <c r="G30" s="14">
        <f>+F30/H30</f>
        <v>0.52408474223970147</v>
      </c>
      <c r="H30" s="15">
        <v>80790.224392611301</v>
      </c>
      <c r="I30" s="16"/>
    </row>
    <row r="31" spans="1:9">
      <c r="C31" s="79" t="s">
        <v>149</v>
      </c>
      <c r="D31" s="5">
        <v>51705.556369275524</v>
      </c>
      <c r="E31" s="14">
        <f t="shared" si="2"/>
        <v>0.46214911367808575</v>
      </c>
      <c r="F31" s="5">
        <v>60175.122050225953</v>
      </c>
      <c r="G31" s="14">
        <f t="shared" ref="G31:G51" si="3">+F31/H31</f>
        <v>0.53785088632191458</v>
      </c>
      <c r="H31" s="15">
        <v>111880.67841950143</v>
      </c>
      <c r="I31" s="16"/>
    </row>
    <row r="32" spans="1:9">
      <c r="C32" s="79" t="s">
        <v>150</v>
      </c>
      <c r="D32" s="5">
        <v>20076.01167076865</v>
      </c>
      <c r="E32" s="14">
        <f t="shared" si="2"/>
        <v>0.46325936056584477</v>
      </c>
      <c r="F32" s="5">
        <v>23260.428733256769</v>
      </c>
      <c r="G32" s="14">
        <f t="shared" si="3"/>
        <v>0.53674063943415551</v>
      </c>
      <c r="H32" s="15">
        <v>43336.440404025408</v>
      </c>
      <c r="I32" s="16"/>
    </row>
    <row r="33" spans="3:9">
      <c r="C33" s="79" t="s">
        <v>151</v>
      </c>
      <c r="D33" s="5">
        <v>25922.56225539988</v>
      </c>
      <c r="E33" s="14">
        <f t="shared" si="2"/>
        <v>0.46635658026620386</v>
      </c>
      <c r="F33" s="5">
        <v>29662.72023509883</v>
      </c>
      <c r="G33" s="14">
        <f t="shared" si="3"/>
        <v>0.53364341973379603</v>
      </c>
      <c r="H33" s="15">
        <v>55585.282490498714</v>
      </c>
      <c r="I33" s="16"/>
    </row>
    <row r="34" spans="3:9">
      <c r="C34" s="79" t="s">
        <v>152</v>
      </c>
      <c r="D34" s="5">
        <v>62784.93928219704</v>
      </c>
      <c r="E34" s="14">
        <f t="shared" si="2"/>
        <v>0.4697425516944182</v>
      </c>
      <c r="F34" s="5">
        <v>70873.250838591863</v>
      </c>
      <c r="G34" s="14">
        <f t="shared" si="3"/>
        <v>0.53025744830558208</v>
      </c>
      <c r="H34" s="15">
        <v>133658.19012078887</v>
      </c>
      <c r="I34" s="16"/>
    </row>
    <row r="35" spans="3:9">
      <c r="C35" s="79" t="s">
        <v>153</v>
      </c>
      <c r="D35" s="5">
        <v>100670.44119270609</v>
      </c>
      <c r="E35" s="14">
        <f t="shared" si="2"/>
        <v>0.47490037348254738</v>
      </c>
      <c r="F35" s="5">
        <v>111311.79090045468</v>
      </c>
      <c r="G35" s="14">
        <f t="shared" si="3"/>
        <v>0.52509962651745268</v>
      </c>
      <c r="H35" s="15">
        <v>211982.23209316077</v>
      </c>
      <c r="I35" s="16"/>
    </row>
    <row r="36" spans="3:9">
      <c r="C36" s="79" t="s">
        <v>154</v>
      </c>
      <c r="D36" s="5">
        <v>34211.565257235867</v>
      </c>
      <c r="E36" s="14">
        <f t="shared" si="2"/>
        <v>0.46847319393544612</v>
      </c>
      <c r="F36" s="5">
        <v>38816.231637264966</v>
      </c>
      <c r="G36" s="14">
        <f t="shared" si="3"/>
        <v>0.53152680606455371</v>
      </c>
      <c r="H36" s="15">
        <v>73027.796894500847</v>
      </c>
      <c r="I36" s="16"/>
    </row>
    <row r="37" spans="3:9">
      <c r="C37" s="79" t="s">
        <v>155</v>
      </c>
      <c r="D37" s="5">
        <v>46974.166194102581</v>
      </c>
      <c r="E37" s="14">
        <f t="shared" si="2"/>
        <v>0.4660101539801379</v>
      </c>
      <c r="F37" s="5">
        <v>53826.569139455627</v>
      </c>
      <c r="G37" s="14">
        <f t="shared" si="3"/>
        <v>0.53398984601986221</v>
      </c>
      <c r="H37" s="15">
        <v>100800.7353335582</v>
      </c>
      <c r="I37" s="16"/>
    </row>
    <row r="38" spans="3:9">
      <c r="C38" s="79" t="s">
        <v>156</v>
      </c>
      <c r="D38" s="5">
        <v>21792.34590030825</v>
      </c>
      <c r="E38" s="14">
        <f t="shared" si="2"/>
        <v>0.46491781285639172</v>
      </c>
      <c r="F38" s="5">
        <v>25081.198837457425</v>
      </c>
      <c r="G38" s="14">
        <f t="shared" si="3"/>
        <v>0.53508218714360811</v>
      </c>
      <c r="H38" s="15">
        <v>46873.544737765682</v>
      </c>
      <c r="I38" s="16"/>
    </row>
    <row r="39" spans="3:9">
      <c r="C39" s="79" t="s">
        <v>157</v>
      </c>
      <c r="D39" s="5">
        <v>49957.992815374128</v>
      </c>
      <c r="E39" s="14">
        <f t="shared" si="2"/>
        <v>0.46560528752426661</v>
      </c>
      <c r="F39" s="5">
        <v>57338.883216710026</v>
      </c>
      <c r="G39" s="14">
        <f t="shared" si="3"/>
        <v>0.53439471247573356</v>
      </c>
      <c r="H39" s="15">
        <v>107296.87603208414</v>
      </c>
      <c r="I39" s="16"/>
    </row>
    <row r="40" spans="3:9">
      <c r="C40" s="79" t="s">
        <v>158</v>
      </c>
      <c r="D40" s="5">
        <v>48790.511034744828</v>
      </c>
      <c r="E40" s="14">
        <f t="shared" si="2"/>
        <v>0.46906928827120825</v>
      </c>
      <c r="F40" s="5">
        <v>55225.062473736369</v>
      </c>
      <c r="G40" s="14">
        <f t="shared" si="3"/>
        <v>0.53093071172879158</v>
      </c>
      <c r="H40" s="15">
        <v>104015.57350848122</v>
      </c>
      <c r="I40" s="16"/>
    </row>
    <row r="41" spans="3:9">
      <c r="C41" s="79" t="s">
        <v>159</v>
      </c>
      <c r="D41" s="5">
        <v>31095.696611401167</v>
      </c>
      <c r="E41" s="14">
        <f t="shared" si="2"/>
        <v>0.46872254807745217</v>
      </c>
      <c r="F41" s="5">
        <v>35245.674715721092</v>
      </c>
      <c r="G41" s="14">
        <f t="shared" si="3"/>
        <v>0.53127745192254794</v>
      </c>
      <c r="H41" s="15">
        <v>66341.371327122251</v>
      </c>
      <c r="I41" s="16"/>
    </row>
    <row r="42" spans="3:9">
      <c r="C42" s="79" t="s">
        <v>160</v>
      </c>
      <c r="D42" s="5">
        <v>87372.682574420935</v>
      </c>
      <c r="E42" s="14">
        <f t="shared" si="2"/>
        <v>0.47437643660207324</v>
      </c>
      <c r="F42" s="5">
        <v>96811.597741578022</v>
      </c>
      <c r="G42" s="14">
        <f t="shared" si="3"/>
        <v>0.52562356339792715</v>
      </c>
      <c r="H42" s="15">
        <v>184184.28031599888</v>
      </c>
      <c r="I42" s="16"/>
    </row>
    <row r="43" spans="3:9">
      <c r="C43" s="79" t="s">
        <v>161</v>
      </c>
      <c r="D43" s="5">
        <v>88071.735769427381</v>
      </c>
      <c r="E43" s="14">
        <f t="shared" si="2"/>
        <v>0.47630203989520653</v>
      </c>
      <c r="F43" s="5">
        <v>96835.588559488868</v>
      </c>
      <c r="G43" s="14">
        <f t="shared" si="3"/>
        <v>0.52369796010479319</v>
      </c>
      <c r="H43" s="15">
        <v>184907.32432891629</v>
      </c>
      <c r="I43" s="16"/>
    </row>
    <row r="44" spans="3:9">
      <c r="C44" s="79" t="s">
        <v>162</v>
      </c>
      <c r="D44" s="5">
        <v>77979.867612579081</v>
      </c>
      <c r="E44" s="14">
        <f t="shared" si="2"/>
        <v>0.47700915635627006</v>
      </c>
      <c r="F44" s="5">
        <v>85496.800651493511</v>
      </c>
      <c r="G44" s="14">
        <f t="shared" si="3"/>
        <v>0.52299084364373016</v>
      </c>
      <c r="H44" s="15">
        <v>163476.66826407256</v>
      </c>
      <c r="I44" s="16"/>
    </row>
    <row r="45" spans="3:9">
      <c r="C45" s="79" t="s">
        <v>163</v>
      </c>
      <c r="D45" s="5">
        <v>46651.668150869235</v>
      </c>
      <c r="E45" s="14">
        <f t="shared" si="2"/>
        <v>0.47116684604085685</v>
      </c>
      <c r="F45" s="5">
        <v>52361.385383937151</v>
      </c>
      <c r="G45" s="14">
        <f t="shared" si="3"/>
        <v>0.52883315395914321</v>
      </c>
      <c r="H45" s="15">
        <v>99013.053534806386</v>
      </c>
      <c r="I45" s="16"/>
    </row>
    <row r="46" spans="3:9">
      <c r="C46" s="79" t="s">
        <v>164</v>
      </c>
      <c r="D46" s="5">
        <v>68133.390232704929</v>
      </c>
      <c r="E46" s="14">
        <f t="shared" si="2"/>
        <v>0.46721748434699156</v>
      </c>
      <c r="F46" s="5">
        <v>77694.607467192458</v>
      </c>
      <c r="G46" s="14">
        <f t="shared" si="3"/>
        <v>0.53278251565300838</v>
      </c>
      <c r="H46" s="15">
        <v>145827.99769989739</v>
      </c>
      <c r="I46" s="16"/>
    </row>
    <row r="47" spans="3:9">
      <c r="C47" s="79" t="s">
        <v>165</v>
      </c>
      <c r="D47" s="5">
        <v>57182.384046629268</v>
      </c>
      <c r="E47" s="14">
        <f t="shared" si="2"/>
        <v>0.47378935413305373</v>
      </c>
      <c r="F47" s="5">
        <v>63509.192384551599</v>
      </c>
      <c r="G47" s="14">
        <f t="shared" si="3"/>
        <v>0.52621064586694632</v>
      </c>
      <c r="H47" s="15">
        <v>120691.57643118086</v>
      </c>
      <c r="I47" s="16"/>
    </row>
    <row r="48" spans="3:9">
      <c r="C48" s="79" t="s">
        <v>166</v>
      </c>
      <c r="D48" s="5">
        <v>51174.637471988499</v>
      </c>
      <c r="E48" s="14">
        <f t="shared" si="2"/>
        <v>0.46179684952064048</v>
      </c>
      <c r="F48" s="5">
        <v>59641.704226984468</v>
      </c>
      <c r="G48" s="14">
        <f t="shared" si="3"/>
        <v>0.5382031504793594</v>
      </c>
      <c r="H48" s="15">
        <v>110816.34169897297</v>
      </c>
      <c r="I48" s="16"/>
    </row>
    <row r="49" spans="1:13">
      <c r="C49" s="79" t="s">
        <v>167</v>
      </c>
      <c r="D49" s="5">
        <v>31553.21624960687</v>
      </c>
      <c r="E49" s="14">
        <f t="shared" si="2"/>
        <v>0.47271202787494571</v>
      </c>
      <c r="F49" s="5">
        <v>35196.12455192265</v>
      </c>
      <c r="G49" s="14">
        <f t="shared" si="3"/>
        <v>0.5272879721250544</v>
      </c>
      <c r="H49" s="15">
        <v>66749.340801529514</v>
      </c>
      <c r="I49" s="16"/>
    </row>
    <row r="50" spans="1:13">
      <c r="C50" s="79" t="s">
        <v>168</v>
      </c>
      <c r="D50" s="5">
        <v>45452.851943843139</v>
      </c>
      <c r="E50" s="14">
        <f t="shared" si="2"/>
        <v>0.4785849011247208</v>
      </c>
      <c r="F50" s="5">
        <v>49520.582941011256</v>
      </c>
      <c r="G50" s="14">
        <f t="shared" si="3"/>
        <v>0.52141509887527948</v>
      </c>
      <c r="H50" s="15">
        <v>94973.434884854374</v>
      </c>
      <c r="I50" s="16"/>
    </row>
    <row r="51" spans="1:13">
      <c r="C51" s="79" t="s">
        <v>169</v>
      </c>
      <c r="D51" s="5">
        <v>4918.6794010091098</v>
      </c>
      <c r="E51" s="14">
        <f t="shared" si="2"/>
        <v>0.46388760250809563</v>
      </c>
      <c r="F51" s="5">
        <v>5684.4912257016367</v>
      </c>
      <c r="G51" s="14">
        <f t="shared" si="3"/>
        <v>0.53611239749190442</v>
      </c>
      <c r="H51" s="15">
        <v>10603.170626710746</v>
      </c>
      <c r="I51" s="16"/>
    </row>
    <row r="52" spans="1:13">
      <c r="C52" s="4" t="s">
        <v>31</v>
      </c>
      <c r="D52" s="5">
        <f>SUM(D30:D51)</f>
        <v>1090922.2025029145</v>
      </c>
      <c r="E52" s="14">
        <f t="shared" si="2"/>
        <v>0.4708680384447439</v>
      </c>
      <c r="F52" s="5">
        <f>SUM(F30:F51)</f>
        <v>1225909.9318381243</v>
      </c>
      <c r="G52" s="14">
        <f>+F52/H52</f>
        <v>0.52913196155525588</v>
      </c>
      <c r="H52" s="72">
        <f>SUBTOTAL(9,H30:H51)</f>
        <v>2316832.1343410392</v>
      </c>
      <c r="I52" s="71"/>
    </row>
    <row r="53" spans="1:13" ht="30.75" customHeight="1">
      <c r="C53" s="165" t="s">
        <v>201</v>
      </c>
      <c r="D53" s="166"/>
      <c r="E53" s="166"/>
      <c r="F53" s="166"/>
      <c r="G53" s="166"/>
      <c r="H53" s="166"/>
      <c r="I53" s="167"/>
    </row>
    <row r="54" spans="1:13">
      <c r="C54" s="17"/>
      <c r="D54" s="17"/>
      <c r="E54" s="17"/>
      <c r="F54" s="17"/>
      <c r="G54" s="17"/>
      <c r="H54" s="17"/>
      <c r="I54" s="17"/>
    </row>
    <row r="55" spans="1:13">
      <c r="C55" s="17"/>
      <c r="D55" s="17"/>
      <c r="E55" s="17"/>
      <c r="F55" s="17"/>
      <c r="G55" s="17"/>
      <c r="H55" s="17"/>
      <c r="I55" s="17"/>
    </row>
    <row r="56" spans="1:13">
      <c r="A56" s="10"/>
      <c r="B56" s="11"/>
      <c r="C56" s="11"/>
      <c r="D56" s="11"/>
    </row>
    <row r="57" spans="1:13" ht="24.75" customHeight="1">
      <c r="B57" s="102" t="s">
        <v>199</v>
      </c>
      <c r="C57" s="147" t="s">
        <v>34</v>
      </c>
      <c r="D57" s="150" t="s">
        <v>172</v>
      </c>
      <c r="E57" s="151"/>
      <c r="F57" s="151"/>
      <c r="G57" s="151"/>
      <c r="H57" s="151"/>
      <c r="I57" s="151"/>
      <c r="J57" s="151"/>
      <c r="K57" s="151"/>
      <c r="L57" s="152"/>
    </row>
    <row r="58" spans="1:13" ht="24.75" customHeight="1">
      <c r="B58" s="146"/>
      <c r="C58" s="148"/>
      <c r="D58" s="153"/>
      <c r="E58" s="154"/>
      <c r="F58" s="154"/>
      <c r="G58" s="154"/>
      <c r="H58" s="154"/>
      <c r="I58" s="154"/>
      <c r="J58" s="154"/>
      <c r="K58" s="154"/>
      <c r="L58" s="155"/>
    </row>
    <row r="59" spans="1:13" ht="24.75" customHeight="1">
      <c r="B59" s="146"/>
      <c r="C59" s="148"/>
      <c r="D59" s="130" t="s">
        <v>35</v>
      </c>
      <c r="E59" s="131"/>
      <c r="F59" s="131"/>
      <c r="G59" s="132"/>
      <c r="H59" s="119" t="s">
        <v>36</v>
      </c>
      <c r="I59" s="120"/>
      <c r="J59" s="120"/>
      <c r="K59" s="120"/>
      <c r="L59" s="121"/>
    </row>
    <row r="60" spans="1:13" ht="24.75" customHeight="1">
      <c r="B60" s="103"/>
      <c r="C60" s="149"/>
      <c r="D60" s="18" t="s">
        <v>37</v>
      </c>
      <c r="E60" s="18" t="s">
        <v>38</v>
      </c>
      <c r="F60" s="18" t="s">
        <v>39</v>
      </c>
      <c r="G60" s="18" t="s">
        <v>40</v>
      </c>
      <c r="H60" s="19" t="s">
        <v>41</v>
      </c>
      <c r="I60" s="19" t="s">
        <v>42</v>
      </c>
      <c r="J60" s="19" t="s">
        <v>43</v>
      </c>
      <c r="K60" s="19" t="s">
        <v>39</v>
      </c>
      <c r="L60" s="18" t="s">
        <v>40</v>
      </c>
    </row>
    <row r="61" spans="1:13">
      <c r="B61" s="79" t="s">
        <v>148</v>
      </c>
      <c r="C61" s="20"/>
      <c r="D61" s="21">
        <v>9070.3339154299756</v>
      </c>
      <c r="E61" s="21">
        <v>10108.962370916415</v>
      </c>
      <c r="F61" s="21">
        <f t="shared" ref="F61:F82" si="4">SUM(D61:E61)</f>
        <v>19179.296286346391</v>
      </c>
      <c r="G61" s="73">
        <f>F61/$F$83</f>
        <v>4.827225367906595E-2</v>
      </c>
      <c r="H61" s="23">
        <v>9479.6963864784047</v>
      </c>
      <c r="I61" s="23">
        <v>7623.3789731563847</v>
      </c>
      <c r="J61" s="23">
        <v>6926.1988509344792</v>
      </c>
      <c r="K61" s="23">
        <f>SUM(H61:J61)</f>
        <v>24029.274210569267</v>
      </c>
      <c r="L61" s="73">
        <f>K61/$K$83</f>
        <v>3.7827970109725322E-2</v>
      </c>
      <c r="M61" s="8"/>
    </row>
    <row r="62" spans="1:13">
      <c r="B62" s="79" t="s">
        <v>149</v>
      </c>
      <c r="C62" s="20"/>
      <c r="D62" s="21">
        <v>5630.4561496215429</v>
      </c>
      <c r="E62" s="21">
        <v>7298.4044390179333</v>
      </c>
      <c r="F62" s="21">
        <f t="shared" si="4"/>
        <v>12928.860588639476</v>
      </c>
      <c r="G62" s="73">
        <f t="shared" ref="G62:G81" si="5">F62/$F$83</f>
        <v>3.254057024815759E-2</v>
      </c>
      <c r="H62" s="23">
        <v>7582.0884079761363</v>
      </c>
      <c r="I62" s="23">
        <v>7371.8410902027172</v>
      </c>
      <c r="J62" s="23">
        <v>8049.9940059905211</v>
      </c>
      <c r="K62" s="23">
        <f t="shared" ref="K62:K82" si="6">SUM(H62:J62)</f>
        <v>23003.923504169376</v>
      </c>
      <c r="L62" s="73">
        <f t="shared" ref="L62:L81" si="7">K62/$K$83</f>
        <v>3.6213816659488342E-2</v>
      </c>
    </row>
    <row r="63" spans="1:13">
      <c r="B63" s="79" t="s">
        <v>150</v>
      </c>
      <c r="C63" s="20"/>
      <c r="D63" s="21">
        <v>2927.0564487033616</v>
      </c>
      <c r="E63" s="21">
        <v>2955.8995967306823</v>
      </c>
      <c r="F63" s="21">
        <f t="shared" si="4"/>
        <v>5882.9560454340444</v>
      </c>
      <c r="G63" s="73">
        <f t="shared" si="5"/>
        <v>1.4806776138609047E-2</v>
      </c>
      <c r="H63" s="23">
        <v>3127.2368961658244</v>
      </c>
      <c r="I63" s="23">
        <v>2893.0863545626498</v>
      </c>
      <c r="J63" s="23">
        <v>3315.0251642499611</v>
      </c>
      <c r="K63" s="23">
        <f t="shared" si="6"/>
        <v>9335.3484149784344</v>
      </c>
      <c r="L63" s="73">
        <f t="shared" si="7"/>
        <v>1.4696127636279107E-2</v>
      </c>
    </row>
    <row r="64" spans="1:13">
      <c r="B64" s="79" t="s">
        <v>151</v>
      </c>
      <c r="C64" s="20"/>
      <c r="D64" s="21">
        <v>3223.5975936373734</v>
      </c>
      <c r="E64" s="21">
        <v>4441.2168529558212</v>
      </c>
      <c r="F64" s="21">
        <f t="shared" si="4"/>
        <v>7664.8144465931946</v>
      </c>
      <c r="G64" s="73">
        <f t="shared" si="5"/>
        <v>1.9291524665183631E-2</v>
      </c>
      <c r="H64" s="23">
        <v>4930.6390645196816</v>
      </c>
      <c r="I64" s="23">
        <v>4335.2637465878106</v>
      </c>
      <c r="J64" s="23">
        <v>4578.0875284197009</v>
      </c>
      <c r="K64" s="23">
        <f t="shared" si="6"/>
        <v>13843.990339527192</v>
      </c>
      <c r="L64" s="73">
        <f t="shared" si="7"/>
        <v>2.1793835642884955E-2</v>
      </c>
    </row>
    <row r="65" spans="2:12">
      <c r="B65" s="79" t="s">
        <v>152</v>
      </c>
      <c r="C65" s="20"/>
      <c r="D65" s="21">
        <v>8172.6472454005798</v>
      </c>
      <c r="E65" s="21">
        <v>11862.982134226442</v>
      </c>
      <c r="F65" s="21">
        <f t="shared" si="4"/>
        <v>20035.629379627022</v>
      </c>
      <c r="G65" s="73">
        <f t="shared" si="5"/>
        <v>5.042755321119996E-2</v>
      </c>
      <c r="H65" s="23">
        <v>12550.573869973907</v>
      </c>
      <c r="I65" s="23">
        <v>10078.750413785971</v>
      </c>
      <c r="J65" s="23">
        <v>10817.957132026888</v>
      </c>
      <c r="K65" s="23">
        <f t="shared" si="6"/>
        <v>33447.281415786769</v>
      </c>
      <c r="L65" s="73">
        <f t="shared" si="7"/>
        <v>5.2654222951579475E-2</v>
      </c>
    </row>
    <row r="66" spans="2:12">
      <c r="B66" s="79" t="s">
        <v>153</v>
      </c>
      <c r="C66" s="20"/>
      <c r="D66" s="21">
        <v>19202.136455690448</v>
      </c>
      <c r="E66" s="21">
        <v>23590.273322633304</v>
      </c>
      <c r="F66" s="21">
        <f t="shared" si="4"/>
        <v>42792.409778323752</v>
      </c>
      <c r="G66" s="73">
        <f t="shared" si="5"/>
        <v>0.10770395480194622</v>
      </c>
      <c r="H66" s="23">
        <v>24422.06112752885</v>
      </c>
      <c r="I66" s="23">
        <v>19773.98965823133</v>
      </c>
      <c r="J66" s="23">
        <v>18972.279300416943</v>
      </c>
      <c r="K66" s="23">
        <f t="shared" si="6"/>
        <v>63168.33008617712</v>
      </c>
      <c r="L66" s="73">
        <f t="shared" si="7"/>
        <v>9.9442441808339638E-2</v>
      </c>
    </row>
    <row r="67" spans="2:12">
      <c r="B67" s="79" t="s">
        <v>154</v>
      </c>
      <c r="C67" s="20"/>
      <c r="D67" s="21">
        <v>4933.4434869618517</v>
      </c>
      <c r="E67" s="21">
        <v>6027.0637022770979</v>
      </c>
      <c r="F67" s="21">
        <f t="shared" si="4"/>
        <v>10960.50718923895</v>
      </c>
      <c r="G67" s="73">
        <f t="shared" si="5"/>
        <v>2.7586433599590569E-2</v>
      </c>
      <c r="H67" s="23">
        <v>6955.1531596608265</v>
      </c>
      <c r="I67" s="23">
        <v>6218.9987390855058</v>
      </c>
      <c r="J67" s="23">
        <v>6438.9780631784561</v>
      </c>
      <c r="K67" s="23">
        <f t="shared" si="6"/>
        <v>19613.129961924787</v>
      </c>
      <c r="L67" s="73">
        <f t="shared" si="7"/>
        <v>3.0875876127440985E-2</v>
      </c>
    </row>
    <row r="68" spans="2:12">
      <c r="B68" s="79" t="s">
        <v>155</v>
      </c>
      <c r="C68" s="20"/>
      <c r="D68" s="21">
        <v>5719.4066384628077</v>
      </c>
      <c r="E68" s="21">
        <v>7830.5911989506803</v>
      </c>
      <c r="F68" s="21">
        <f t="shared" si="4"/>
        <v>13549.997837413488</v>
      </c>
      <c r="G68" s="73">
        <f t="shared" si="5"/>
        <v>3.4103906795791061E-2</v>
      </c>
      <c r="H68" s="23">
        <v>8745.9455423099716</v>
      </c>
      <c r="I68" s="23">
        <v>7799.4733441517683</v>
      </c>
      <c r="J68" s="23">
        <v>8378.2964245669391</v>
      </c>
      <c r="K68" s="23">
        <f t="shared" si="6"/>
        <v>24923.715311028678</v>
      </c>
      <c r="L68" s="73">
        <f t="shared" si="7"/>
        <v>3.9236039738320516E-2</v>
      </c>
    </row>
    <row r="69" spans="2:12">
      <c r="B69" s="79" t="s">
        <v>156</v>
      </c>
      <c r="C69" s="20"/>
      <c r="D69" s="21">
        <v>3313.181052764251</v>
      </c>
      <c r="E69" s="21">
        <v>3681.1603647666898</v>
      </c>
      <c r="F69" s="21">
        <f t="shared" si="4"/>
        <v>6994.3414175309408</v>
      </c>
      <c r="G69" s="73">
        <f t="shared" si="5"/>
        <v>1.7604015193477651E-2</v>
      </c>
      <c r="H69" s="23">
        <v>3814.9844720954784</v>
      </c>
      <c r="I69" s="23">
        <v>3544.5078867351954</v>
      </c>
      <c r="J69" s="23">
        <v>3704.9044740253194</v>
      </c>
      <c r="K69" s="23">
        <f t="shared" si="6"/>
        <v>11064.396832855993</v>
      </c>
      <c r="L69" s="73">
        <f t="shared" si="7"/>
        <v>1.7418073846413543E-2</v>
      </c>
    </row>
    <row r="70" spans="2:12">
      <c r="B70" s="79" t="s">
        <v>157</v>
      </c>
      <c r="C70" s="20"/>
      <c r="D70" s="21">
        <v>5962.0147064287394</v>
      </c>
      <c r="E70" s="21">
        <v>7764.2444110185361</v>
      </c>
      <c r="F70" s="21">
        <f t="shared" si="4"/>
        <v>13726.259117447276</v>
      </c>
      <c r="G70" s="73">
        <f t="shared" si="5"/>
        <v>3.4547537734932715E-2</v>
      </c>
      <c r="H70" s="23">
        <v>8999.3284494030122</v>
      </c>
      <c r="I70" s="23">
        <v>8441.5486971783557</v>
      </c>
      <c r="J70" s="23">
        <v>9068.8703051809534</v>
      </c>
      <c r="K70" s="23">
        <f t="shared" si="6"/>
        <v>26509.747451762323</v>
      </c>
      <c r="L70" s="73">
        <f t="shared" si="7"/>
        <v>4.1732843257519053E-2</v>
      </c>
    </row>
    <row r="71" spans="2:12">
      <c r="B71" s="79" t="s">
        <v>158</v>
      </c>
      <c r="C71" s="20"/>
      <c r="D71" s="21">
        <v>7233.8793466278648</v>
      </c>
      <c r="E71" s="21">
        <v>9177.0992983157084</v>
      </c>
      <c r="F71" s="21">
        <f t="shared" si="4"/>
        <v>16410.978644943574</v>
      </c>
      <c r="G71" s="73">
        <f t="shared" si="5"/>
        <v>4.1304691915855556E-2</v>
      </c>
      <c r="H71" s="23">
        <v>9805.1395295198927</v>
      </c>
      <c r="I71" s="23">
        <v>8324.7773799102324</v>
      </c>
      <c r="J71" s="23">
        <v>9281.6365948241582</v>
      </c>
      <c r="K71" s="23">
        <f t="shared" si="6"/>
        <v>27411.553504254283</v>
      </c>
      <c r="L71" s="73">
        <f t="shared" si="7"/>
        <v>4.3152507126660404E-2</v>
      </c>
    </row>
    <row r="72" spans="2:12">
      <c r="B72" s="79" t="s">
        <v>159</v>
      </c>
      <c r="C72" s="20"/>
      <c r="D72" s="21">
        <v>4348.1109494806778</v>
      </c>
      <c r="E72" s="21">
        <v>5757.0403900340325</v>
      </c>
      <c r="F72" s="21">
        <f t="shared" si="4"/>
        <v>10105.15133951471</v>
      </c>
      <c r="G72" s="73">
        <f t="shared" si="5"/>
        <v>2.54335936857948E-2</v>
      </c>
      <c r="H72" s="23">
        <v>6466.3296055075807</v>
      </c>
      <c r="I72" s="23">
        <v>5558.106530255588</v>
      </c>
      <c r="J72" s="23">
        <v>5649.2624380261959</v>
      </c>
      <c r="K72" s="23">
        <f t="shared" si="6"/>
        <v>17673.698573789363</v>
      </c>
      <c r="L72" s="73">
        <f t="shared" si="7"/>
        <v>2.7822735531626383E-2</v>
      </c>
    </row>
    <row r="73" spans="2:12">
      <c r="B73" s="79" t="s">
        <v>160</v>
      </c>
      <c r="C73" s="20"/>
      <c r="D73" s="21">
        <v>16957.444747097499</v>
      </c>
      <c r="E73" s="21">
        <v>19672.64663009677</v>
      </c>
      <c r="F73" s="21">
        <f t="shared" si="4"/>
        <v>36630.091377194272</v>
      </c>
      <c r="G73" s="73">
        <f t="shared" si="5"/>
        <v>9.2194053256587402E-2</v>
      </c>
      <c r="H73" s="23">
        <v>19916.712088913257</v>
      </c>
      <c r="I73" s="23">
        <v>17251.537330703857</v>
      </c>
      <c r="J73" s="23">
        <v>17621.765689640877</v>
      </c>
      <c r="K73" s="23">
        <f t="shared" si="6"/>
        <v>54790.015109257991</v>
      </c>
      <c r="L73" s="73">
        <f t="shared" si="7"/>
        <v>8.6252919489044733E-2</v>
      </c>
    </row>
    <row r="74" spans="2:12">
      <c r="B74" s="79" t="s">
        <v>161</v>
      </c>
      <c r="C74" s="20"/>
      <c r="D74" s="21">
        <v>17826.468694182906</v>
      </c>
      <c r="E74" s="21">
        <v>21506.741079605494</v>
      </c>
      <c r="F74" s="21">
        <f t="shared" si="4"/>
        <v>39333.209773788403</v>
      </c>
      <c r="G74" s="73">
        <f t="shared" si="5"/>
        <v>9.8997515438765268E-2</v>
      </c>
      <c r="H74" s="23">
        <v>22592.666311948895</v>
      </c>
      <c r="I74" s="23">
        <v>19320.695593725086</v>
      </c>
      <c r="J74" s="23">
        <v>17415.330464792969</v>
      </c>
      <c r="K74" s="23">
        <f t="shared" si="6"/>
        <v>59328.692370466953</v>
      </c>
      <c r="L74" s="73">
        <f t="shared" si="7"/>
        <v>9.3397910480873578E-2</v>
      </c>
    </row>
    <row r="75" spans="2:12">
      <c r="B75" s="79" t="s">
        <v>162</v>
      </c>
      <c r="C75" s="20"/>
      <c r="D75" s="21">
        <v>16501.520036274109</v>
      </c>
      <c r="E75" s="21">
        <v>19058.270432160323</v>
      </c>
      <c r="F75" s="21">
        <f t="shared" si="4"/>
        <v>35559.790468434432</v>
      </c>
      <c r="G75" s="73">
        <f t="shared" si="5"/>
        <v>8.950021943655459E-2</v>
      </c>
      <c r="H75" s="23">
        <v>19044.85890818722</v>
      </c>
      <c r="I75" s="23">
        <v>15382.209914993749</v>
      </c>
      <c r="J75" s="23">
        <v>14208.616702797619</v>
      </c>
      <c r="K75" s="23">
        <f t="shared" si="6"/>
        <v>48635.685525978588</v>
      </c>
      <c r="L75" s="73">
        <f t="shared" si="7"/>
        <v>7.6564495549078543E-2</v>
      </c>
    </row>
    <row r="76" spans="2:12">
      <c r="B76" s="79" t="s">
        <v>163</v>
      </c>
      <c r="C76" s="20"/>
      <c r="D76" s="21">
        <v>7434.3911540927829</v>
      </c>
      <c r="E76" s="21">
        <v>9484.1618000353701</v>
      </c>
      <c r="F76" s="21">
        <f t="shared" si="4"/>
        <v>16918.552954128154</v>
      </c>
      <c r="G76" s="73">
        <f t="shared" si="5"/>
        <v>4.2582202594460446E-2</v>
      </c>
      <c r="H76" s="23">
        <v>10167.649010474803</v>
      </c>
      <c r="I76" s="23">
        <v>8773.7626021891465</v>
      </c>
      <c r="J76" s="23">
        <v>8488.4438220535285</v>
      </c>
      <c r="K76" s="23">
        <f t="shared" si="6"/>
        <v>27429.85543471748</v>
      </c>
      <c r="L76" s="73">
        <f t="shared" si="7"/>
        <v>4.3181318853242126E-2</v>
      </c>
    </row>
    <row r="77" spans="2:12">
      <c r="B77" s="79" t="s">
        <v>164</v>
      </c>
      <c r="C77" s="24"/>
      <c r="D77" s="21">
        <v>8159.4917553813984</v>
      </c>
      <c r="E77" s="21">
        <v>10804.667747406909</v>
      </c>
      <c r="F77" s="21">
        <f t="shared" si="4"/>
        <v>18964.159502788309</v>
      </c>
      <c r="G77" s="73">
        <f t="shared" si="5"/>
        <v>4.7730777222549287E-2</v>
      </c>
      <c r="H77" s="23">
        <v>12232.179140120235</v>
      </c>
      <c r="I77" s="23">
        <v>11993.726195661737</v>
      </c>
      <c r="J77" s="23">
        <v>13048.37744399974</v>
      </c>
      <c r="K77" s="23">
        <f t="shared" si="6"/>
        <v>37274.282779781715</v>
      </c>
      <c r="L77" s="73">
        <f t="shared" si="7"/>
        <v>5.8678861562736648E-2</v>
      </c>
    </row>
    <row r="78" spans="2:12">
      <c r="B78" s="79" t="s">
        <v>165</v>
      </c>
      <c r="C78" s="24"/>
      <c r="D78" s="21">
        <v>10627.105808763416</v>
      </c>
      <c r="E78" s="21">
        <v>12247.920400638417</v>
      </c>
      <c r="F78" s="21">
        <f t="shared" si="4"/>
        <v>22875.026209401833</v>
      </c>
      <c r="G78" s="73">
        <f t="shared" si="5"/>
        <v>5.7574013749483642E-2</v>
      </c>
      <c r="H78" s="23">
        <v>12789.932511017067</v>
      </c>
      <c r="I78" s="23">
        <v>11735.060443642054</v>
      </c>
      <c r="J78" s="23">
        <v>12478.726392836774</v>
      </c>
      <c r="K78" s="23">
        <f t="shared" si="6"/>
        <v>37003.719347495899</v>
      </c>
      <c r="L78" s="73">
        <f t="shared" si="7"/>
        <v>5.8252928372262223E-2</v>
      </c>
    </row>
    <row r="79" spans="2:12">
      <c r="B79" s="79" t="s">
        <v>166</v>
      </c>
      <c r="C79" s="24"/>
      <c r="D79" s="21">
        <v>5125.0358876309074</v>
      </c>
      <c r="E79" s="21">
        <v>6501.1312619774781</v>
      </c>
      <c r="F79" s="21">
        <f t="shared" si="4"/>
        <v>11626.167149608385</v>
      </c>
      <c r="G79" s="73">
        <f t="shared" si="5"/>
        <v>2.9261829088101043E-2</v>
      </c>
      <c r="H79" s="23">
        <v>7319.8341338699784</v>
      </c>
      <c r="I79" s="23">
        <v>8167.2172871923576</v>
      </c>
      <c r="J79" s="23">
        <v>9571.612801569363</v>
      </c>
      <c r="K79" s="23">
        <f t="shared" si="6"/>
        <v>25058.664222631698</v>
      </c>
      <c r="L79" s="73">
        <f t="shared" si="7"/>
        <v>3.9448482417601009E-2</v>
      </c>
    </row>
    <row r="80" spans="2:12">
      <c r="B80" s="79" t="s">
        <v>167</v>
      </c>
      <c r="C80" s="24"/>
      <c r="D80" s="21">
        <v>5352.6821008464094</v>
      </c>
      <c r="E80" s="21">
        <v>6797.9023928236948</v>
      </c>
      <c r="F80" s="21">
        <f t="shared" si="4"/>
        <v>12150.584493670103</v>
      </c>
      <c r="G80" s="73">
        <f t="shared" si="5"/>
        <v>3.0581731898313671E-2</v>
      </c>
      <c r="H80" s="23">
        <v>7522.4263873062528</v>
      </c>
      <c r="I80" s="23">
        <v>6336.62767395009</v>
      </c>
      <c r="J80" s="23">
        <v>5842.45254971959</v>
      </c>
      <c r="K80" s="23">
        <f t="shared" si="6"/>
        <v>19701.506610975932</v>
      </c>
      <c r="L80" s="73">
        <f t="shared" si="7"/>
        <v>3.101500264492997E-2</v>
      </c>
    </row>
    <row r="81" spans="1:13">
      <c r="B81" s="79" t="s">
        <v>168</v>
      </c>
      <c r="C81" s="24"/>
      <c r="D81" s="21">
        <v>9673.1917105380035</v>
      </c>
      <c r="E81" s="21">
        <v>12127.603747162408</v>
      </c>
      <c r="F81" s="21">
        <f t="shared" si="4"/>
        <v>21800.795457700413</v>
      </c>
      <c r="G81" s="73">
        <f t="shared" si="5"/>
        <v>5.4870288931754004E-2</v>
      </c>
      <c r="H81" s="23">
        <v>12839.118471085843</v>
      </c>
      <c r="I81" s="23">
        <v>9369.6015452880947</v>
      </c>
      <c r="J81" s="23">
        <v>7294.2417564103689</v>
      </c>
      <c r="K81" s="23">
        <f t="shared" si="6"/>
        <v>29502.961772784307</v>
      </c>
      <c r="L81" s="73">
        <f t="shared" si="7"/>
        <v>4.6444896600262901E-2</v>
      </c>
    </row>
    <row r="82" spans="1:13">
      <c r="B82" s="79" t="s">
        <v>169</v>
      </c>
      <c r="C82" s="24"/>
      <c r="D82" s="21">
        <v>503.48380496923403</v>
      </c>
      <c r="E82" s="21">
        <v>722.05721741239108</v>
      </c>
      <c r="F82" s="21">
        <f t="shared" si="4"/>
        <v>1225.5410223816252</v>
      </c>
      <c r="G82" s="73">
        <f>F82/$F$83</f>
        <v>3.084556713825991E-3</v>
      </c>
      <c r="H82" s="23">
        <v>861.32494459242423</v>
      </c>
      <c r="I82" s="23">
        <v>833.76806407532854</v>
      </c>
      <c r="J82" s="23">
        <v>780.18437485958952</v>
      </c>
      <c r="K82" s="23">
        <f t="shared" si="6"/>
        <v>2475.277383527342</v>
      </c>
      <c r="L82" s="73">
        <f>K82/$K$83</f>
        <v>3.8966935936902412E-3</v>
      </c>
    </row>
    <row r="83" spans="1:13">
      <c r="B83" s="80" t="s">
        <v>173</v>
      </c>
      <c r="C83" s="24"/>
      <c r="D83" s="21">
        <f>SUM(D61:D82)</f>
        <v>177897.07968898612</v>
      </c>
      <c r="E83" s="21">
        <f>SUM(E61:E82)</f>
        <v>219418.04079116261</v>
      </c>
      <c r="F83" s="21">
        <f>+D83+E83</f>
        <v>397315.1204801487</v>
      </c>
      <c r="G83" s="22">
        <f>SUM(G61:G82)</f>
        <v>1.0000000000000002</v>
      </c>
      <c r="H83" s="23">
        <f t="shared" ref="H83" si="8">SUBTOTAL(9,H61:H82)</f>
        <v>232165.87841865554</v>
      </c>
      <c r="I83" s="23">
        <f>SUM(I61:I82)</f>
        <v>201127.92946526498</v>
      </c>
      <c r="J83" s="23">
        <f>SUM(J61:J82)</f>
        <v>201931.24228052096</v>
      </c>
      <c r="K83" s="23">
        <f>SUM(K61:K82)</f>
        <v>635225.05016444169</v>
      </c>
      <c r="L83" s="22">
        <f>SUM(L61:L82)</f>
        <v>0.99999999999999967</v>
      </c>
    </row>
    <row r="84" spans="1:13" ht="15.75" customHeight="1">
      <c r="B84" s="26" t="s">
        <v>194</v>
      </c>
    </row>
    <row r="85" spans="1:13" ht="16.5" customHeight="1">
      <c r="B85" s="26" t="s">
        <v>202</v>
      </c>
    </row>
    <row r="86" spans="1:13" ht="19.5" customHeight="1"/>
    <row r="87" spans="1:13" ht="19.5" customHeight="1">
      <c r="A87" s="102" t="s">
        <v>199</v>
      </c>
      <c r="B87" s="147" t="s">
        <v>34</v>
      </c>
      <c r="C87" s="150" t="s">
        <v>174</v>
      </c>
      <c r="D87" s="151"/>
      <c r="E87" s="151"/>
      <c r="F87" s="151"/>
      <c r="G87" s="151"/>
      <c r="H87" s="151"/>
      <c r="I87" s="151"/>
      <c r="J87" s="151"/>
      <c r="K87" s="151"/>
      <c r="L87" s="151"/>
      <c r="M87" s="152"/>
    </row>
    <row r="88" spans="1:13" ht="19.5" customHeight="1">
      <c r="A88" s="146"/>
      <c r="B88" s="148"/>
      <c r="C88" s="153"/>
      <c r="D88" s="154"/>
      <c r="E88" s="154"/>
      <c r="F88" s="154"/>
      <c r="G88" s="154"/>
      <c r="H88" s="154"/>
      <c r="I88" s="154"/>
      <c r="J88" s="154"/>
      <c r="K88" s="154"/>
      <c r="L88" s="154"/>
      <c r="M88" s="155"/>
    </row>
    <row r="89" spans="1:13" ht="19.5" customHeight="1">
      <c r="A89" s="146"/>
      <c r="B89" s="148"/>
      <c r="C89" s="156" t="s">
        <v>19</v>
      </c>
      <c r="D89" s="157"/>
      <c r="E89" s="157"/>
      <c r="F89" s="157"/>
      <c r="G89" s="158"/>
      <c r="H89" s="159" t="s">
        <v>23</v>
      </c>
      <c r="I89" s="160"/>
      <c r="J89" s="160"/>
      <c r="K89" s="160"/>
      <c r="L89" s="160"/>
      <c r="M89" s="161"/>
    </row>
    <row r="90" spans="1:13" ht="19.5" customHeight="1">
      <c r="A90" s="103"/>
      <c r="B90" s="149"/>
      <c r="C90" s="18" t="s">
        <v>44</v>
      </c>
      <c r="D90" s="18" t="s">
        <v>45</v>
      </c>
      <c r="E90" s="18" t="s">
        <v>46</v>
      </c>
      <c r="F90" s="18" t="s">
        <v>39</v>
      </c>
      <c r="G90" s="18" t="s">
        <v>40</v>
      </c>
      <c r="H90" s="19" t="s">
        <v>47</v>
      </c>
      <c r="I90" s="19" t="s">
        <v>48</v>
      </c>
      <c r="J90" s="19" t="s">
        <v>49</v>
      </c>
      <c r="K90" s="19" t="s">
        <v>50</v>
      </c>
      <c r="L90" s="19" t="s">
        <v>39</v>
      </c>
      <c r="M90" s="19" t="s">
        <v>40</v>
      </c>
    </row>
    <row r="91" spans="1:13">
      <c r="A91" s="79" t="s">
        <v>148</v>
      </c>
      <c r="B91" s="20">
        <v>1</v>
      </c>
      <c r="C91" s="21">
        <v>6407.2241616356705</v>
      </c>
      <c r="D91" s="21">
        <v>4241.7612484069778</v>
      </c>
      <c r="E91" s="21">
        <v>4331.8291133561306</v>
      </c>
      <c r="F91" s="21">
        <f>SUM(C91:E91)</f>
        <v>14980.81452339878</v>
      </c>
      <c r="G91" s="73">
        <f t="shared" ref="G91:G105" si="9">F91/$F$113</f>
        <v>3.1119069680352583E-2</v>
      </c>
      <c r="H91" s="23">
        <v>4286.6631675496565</v>
      </c>
      <c r="I91" s="23">
        <v>4088.5003663461589</v>
      </c>
      <c r="J91" s="23">
        <v>3689.2986624370792</v>
      </c>
      <c r="K91" s="23">
        <v>3083.5784470887206</v>
      </c>
      <c r="L91" s="23">
        <f>SUM(H91:K91)</f>
        <v>15148.040643421615</v>
      </c>
      <c r="M91" s="75">
        <f t="shared" ref="M91:M112" si="10">L91/$L$113</f>
        <v>2.816814962162989E-2</v>
      </c>
    </row>
    <row r="92" spans="1:13">
      <c r="A92" s="79" t="s">
        <v>149</v>
      </c>
      <c r="B92" s="20">
        <v>4</v>
      </c>
      <c r="C92" s="21">
        <v>9245.1648169003329</v>
      </c>
      <c r="D92" s="21">
        <v>6518.4127546164709</v>
      </c>
      <c r="E92" s="21">
        <v>7020.0090261317728</v>
      </c>
      <c r="F92" s="21">
        <f t="shared" ref="F92:F112" si="11">SUM(C92:E92)</f>
        <v>22783.586597648577</v>
      </c>
      <c r="G92" s="73">
        <f t="shared" si="9"/>
        <v>4.7327467928607508E-2</v>
      </c>
      <c r="H92" s="23">
        <v>7792.2194163293389</v>
      </c>
      <c r="I92" s="23">
        <v>8327.100219258029</v>
      </c>
      <c r="J92" s="23">
        <v>8066.9082141495755</v>
      </c>
      <c r="K92" s="23">
        <v>7271.1948602167304</v>
      </c>
      <c r="L92" s="23">
        <f t="shared" ref="L92:L113" si="12">SUM(H92:K92)</f>
        <v>31457.422709953673</v>
      </c>
      <c r="M92" s="75">
        <f t="shared" si="10"/>
        <v>5.8495841836128243E-2</v>
      </c>
    </row>
    <row r="93" spans="1:13">
      <c r="A93" s="79" t="s">
        <v>150</v>
      </c>
      <c r="B93" s="20">
        <v>3</v>
      </c>
      <c r="C93" s="21">
        <v>3195.2022364807181</v>
      </c>
      <c r="D93" s="21">
        <v>2449.9567905641993</v>
      </c>
      <c r="E93" s="21">
        <v>2430.6426059166606</v>
      </c>
      <c r="F93" s="21">
        <f t="shared" si="11"/>
        <v>8075.8016329615784</v>
      </c>
      <c r="G93" s="73">
        <f t="shared" si="9"/>
        <v>1.6775552046806873E-2</v>
      </c>
      <c r="H93" s="23">
        <v>2789.7066432855404</v>
      </c>
      <c r="I93" s="23">
        <v>3110.7223810167025</v>
      </c>
      <c r="J93" s="23">
        <v>3072.2499832307476</v>
      </c>
      <c r="K93" s="23">
        <v>2754.9873665569075</v>
      </c>
      <c r="L93" s="23">
        <f t="shared" si="12"/>
        <v>11727.666374089898</v>
      </c>
      <c r="M93" s="75">
        <f t="shared" si="10"/>
        <v>2.1807880564499449E-2</v>
      </c>
    </row>
    <row r="94" spans="1:13">
      <c r="A94" s="79" t="s">
        <v>151</v>
      </c>
      <c r="B94" s="20">
        <v>2</v>
      </c>
      <c r="C94" s="21">
        <v>4343.0326655878307</v>
      </c>
      <c r="D94" s="21">
        <v>3229.9384565228747</v>
      </c>
      <c r="E94" s="21">
        <v>3395.3656616752519</v>
      </c>
      <c r="F94" s="21">
        <f t="shared" si="11"/>
        <v>10968.336783785957</v>
      </c>
      <c r="G94" s="73">
        <f t="shared" si="9"/>
        <v>2.2784104036472068E-2</v>
      </c>
      <c r="H94" s="23">
        <v>3909.5624639993525</v>
      </c>
      <c r="I94" s="23">
        <v>3920.1250135009486</v>
      </c>
      <c r="J94" s="23">
        <v>3542.6316586550206</v>
      </c>
      <c r="K94" s="23">
        <v>3045.4380585698386</v>
      </c>
      <c r="L94" s="23">
        <f t="shared" si="12"/>
        <v>14417.75719472516</v>
      </c>
      <c r="M94" s="75">
        <f t="shared" si="10"/>
        <v>2.681016980540759E-2</v>
      </c>
    </row>
    <row r="95" spans="1:13">
      <c r="A95" s="79" t="s">
        <v>152</v>
      </c>
      <c r="B95" s="20">
        <v>3</v>
      </c>
      <c r="C95" s="21">
        <v>11642.566727507492</v>
      </c>
      <c r="D95" s="21">
        <v>9322.4270119206449</v>
      </c>
      <c r="E95" s="21">
        <v>10689.473110971636</v>
      </c>
      <c r="F95" s="21">
        <f t="shared" si="11"/>
        <v>31654.466850399775</v>
      </c>
      <c r="G95" s="73">
        <f t="shared" si="9"/>
        <v>6.5754606204717639E-2</v>
      </c>
      <c r="H95" s="23">
        <v>11234.074024827014</v>
      </c>
      <c r="I95" s="23">
        <v>9455.3884384073717</v>
      </c>
      <c r="J95" s="23">
        <v>8025.4353281079648</v>
      </c>
      <c r="K95" s="23">
        <v>6552.1982253582119</v>
      </c>
      <c r="L95" s="23">
        <f t="shared" si="12"/>
        <v>35267.096016700561</v>
      </c>
      <c r="M95" s="75">
        <f t="shared" si="10"/>
        <v>6.5580021911957276E-2</v>
      </c>
    </row>
    <row r="96" spans="1:13">
      <c r="A96" s="79" t="s">
        <v>153</v>
      </c>
      <c r="B96" s="20">
        <v>2</v>
      </c>
      <c r="C96" s="21">
        <v>17697.467040380983</v>
      </c>
      <c r="D96" s="21">
        <v>12585.878354714119</v>
      </c>
      <c r="E96" s="21">
        <v>13670.741678700055</v>
      </c>
      <c r="F96" s="21">
        <f t="shared" si="11"/>
        <v>43954.087073795155</v>
      </c>
      <c r="G96" s="73">
        <f t="shared" si="9"/>
        <v>9.1304134114290711E-2</v>
      </c>
      <c r="H96" s="23">
        <v>14216.163253834195</v>
      </c>
      <c r="I96" s="23">
        <v>13012.753060370433</v>
      </c>
      <c r="J96" s="23">
        <v>10738.97085029327</v>
      </c>
      <c r="K96" s="23">
        <v>8447.5807238210255</v>
      </c>
      <c r="L96" s="23">
        <f t="shared" si="12"/>
        <v>46415.467888318919</v>
      </c>
      <c r="M96" s="75">
        <f t="shared" si="10"/>
        <v>8.6310690274250743E-2</v>
      </c>
    </row>
    <row r="97" spans="1:13">
      <c r="A97" s="79" t="s">
        <v>154</v>
      </c>
      <c r="B97" s="20">
        <v>3</v>
      </c>
      <c r="C97" s="21">
        <v>5895.6791009469052</v>
      </c>
      <c r="D97" s="21">
        <v>4452.4189829261559</v>
      </c>
      <c r="E97" s="21">
        <v>4812.8681779703684</v>
      </c>
      <c r="F97" s="21">
        <f t="shared" si="11"/>
        <v>15160.96626184343</v>
      </c>
      <c r="G97" s="73">
        <f t="shared" si="9"/>
        <v>3.1493291955979809E-2</v>
      </c>
      <c r="H97" s="23">
        <v>4899.5743113771623</v>
      </c>
      <c r="I97" s="23">
        <v>4428.7593534568696</v>
      </c>
      <c r="J97" s="23">
        <v>3962.7364807550894</v>
      </c>
      <c r="K97" s="23">
        <v>3486.8632412504494</v>
      </c>
      <c r="L97" s="23">
        <f t="shared" si="12"/>
        <v>16777.93338683957</v>
      </c>
      <c r="M97" s="75">
        <f t="shared" si="10"/>
        <v>3.1198974778792622E-2</v>
      </c>
    </row>
    <row r="98" spans="1:13">
      <c r="A98" s="79" t="s">
        <v>155</v>
      </c>
      <c r="B98" s="20">
        <v>3</v>
      </c>
      <c r="C98" s="21">
        <v>7871.1462827010828</v>
      </c>
      <c r="D98" s="21">
        <v>5781.0979657830503</v>
      </c>
      <c r="E98" s="21">
        <v>6536.5007246743526</v>
      </c>
      <c r="F98" s="21">
        <f t="shared" si="11"/>
        <v>20188.744973158486</v>
      </c>
      <c r="G98" s="73">
        <f t="shared" si="9"/>
        <v>4.1937303248585391E-2</v>
      </c>
      <c r="H98" s="23">
        <v>7257.2489732960557</v>
      </c>
      <c r="I98" s="23">
        <v>7081.0800471488492</v>
      </c>
      <c r="J98" s="23">
        <v>6293.4689977468479</v>
      </c>
      <c r="K98" s="23">
        <v>5315.4334382031857</v>
      </c>
      <c r="L98" s="23">
        <f t="shared" si="12"/>
        <v>25947.231456394937</v>
      </c>
      <c r="M98" s="75">
        <f t="shared" si="10"/>
        <v>4.8249507321476461E-2</v>
      </c>
    </row>
    <row r="99" spans="1:13">
      <c r="A99" s="79" t="s">
        <v>156</v>
      </c>
      <c r="B99" s="20">
        <v>3</v>
      </c>
      <c r="C99" s="21">
        <v>3444.8422607912817</v>
      </c>
      <c r="D99" s="21">
        <v>2337.0549448046595</v>
      </c>
      <c r="E99" s="21">
        <v>2433.7197042831713</v>
      </c>
      <c r="F99" s="21">
        <f t="shared" si="11"/>
        <v>8215.6169098791124</v>
      </c>
      <c r="G99" s="73">
        <f t="shared" si="9"/>
        <v>1.7065984942693724E-2</v>
      </c>
      <c r="H99" s="23">
        <v>2793.113748488583</v>
      </c>
      <c r="I99" s="23">
        <v>3135.6388139948117</v>
      </c>
      <c r="J99" s="23">
        <v>3069.9352976381169</v>
      </c>
      <c r="K99" s="23">
        <v>2802.3878358965922</v>
      </c>
      <c r="L99" s="23">
        <f t="shared" si="12"/>
        <v>11801.075696018102</v>
      </c>
      <c r="M99" s="75">
        <f t="shared" si="10"/>
        <v>2.1944386982218497E-2</v>
      </c>
    </row>
    <row r="100" spans="1:13">
      <c r="A100" s="79" t="s">
        <v>157</v>
      </c>
      <c r="B100" s="20">
        <v>3</v>
      </c>
      <c r="C100" s="21">
        <v>8907.0468569423101</v>
      </c>
      <c r="D100" s="21">
        <v>6283.1308383975493</v>
      </c>
      <c r="E100" s="21">
        <v>6523.8944721620192</v>
      </c>
      <c r="F100" s="21">
        <f t="shared" si="11"/>
        <v>21714.072167501879</v>
      </c>
      <c r="G100" s="73">
        <f t="shared" si="9"/>
        <v>4.5105806748309635E-2</v>
      </c>
      <c r="H100" s="23">
        <v>7430.8355617332372</v>
      </c>
      <c r="I100" s="23">
        <v>7553.0353991656903</v>
      </c>
      <c r="J100" s="23">
        <v>7051.1600940359849</v>
      </c>
      <c r="K100" s="23">
        <v>6105.9217406022717</v>
      </c>
      <c r="L100" s="23">
        <f t="shared" si="12"/>
        <v>28140.952795537185</v>
      </c>
      <c r="M100" s="75">
        <f t="shared" si="10"/>
        <v>5.2328785451480439E-2</v>
      </c>
    </row>
    <row r="101" spans="1:13">
      <c r="A101" s="79" t="s">
        <v>158</v>
      </c>
      <c r="B101" s="20">
        <v>3</v>
      </c>
      <c r="C101" s="21">
        <v>8884.5623428409708</v>
      </c>
      <c r="D101" s="21">
        <v>6238.3095619287897</v>
      </c>
      <c r="E101" s="21">
        <v>6521.5447311015769</v>
      </c>
      <c r="F101" s="21">
        <f t="shared" si="11"/>
        <v>21644.416635871337</v>
      </c>
      <c r="G101" s="73">
        <f t="shared" si="9"/>
        <v>4.4961113992181639E-2</v>
      </c>
      <c r="H101" s="23">
        <v>6803.3660425077742</v>
      </c>
      <c r="I101" s="23">
        <v>6550.0868185992549</v>
      </c>
      <c r="J101" s="23">
        <v>5783.382027142844</v>
      </c>
      <c r="K101" s="23">
        <v>5033.7466176805165</v>
      </c>
      <c r="L101" s="23">
        <f t="shared" si="12"/>
        <v>24170.58150593039</v>
      </c>
      <c r="M101" s="75">
        <f t="shared" si="10"/>
        <v>4.4945783572116184E-2</v>
      </c>
    </row>
    <row r="102" spans="1:13">
      <c r="A102" s="79" t="s">
        <v>159</v>
      </c>
      <c r="B102" s="20">
        <v>3</v>
      </c>
      <c r="C102" s="21">
        <v>5309.6902596532045</v>
      </c>
      <c r="D102" s="21">
        <v>3889.600148696506</v>
      </c>
      <c r="E102" s="21">
        <v>4337.123669464966</v>
      </c>
      <c r="F102" s="21">
        <f t="shared" si="11"/>
        <v>13536.414077814676</v>
      </c>
      <c r="G102" s="73">
        <f t="shared" si="9"/>
        <v>2.8118672202481241E-2</v>
      </c>
      <c r="H102" s="23">
        <v>4722.9664903065241</v>
      </c>
      <c r="I102" s="23">
        <v>4291.2752748229204</v>
      </c>
      <c r="J102" s="23">
        <v>3686.2512601542162</v>
      </c>
      <c r="K102" s="23">
        <v>3066.9447940661112</v>
      </c>
      <c r="L102" s="23">
        <f t="shared" si="12"/>
        <v>15767.437819349772</v>
      </c>
      <c r="M102" s="75">
        <f t="shared" si="10"/>
        <v>2.9319933719485228E-2</v>
      </c>
    </row>
    <row r="103" spans="1:13">
      <c r="A103" s="79" t="s">
        <v>160</v>
      </c>
      <c r="B103" s="20">
        <v>2</v>
      </c>
      <c r="C103" s="21">
        <v>16816.673731769839</v>
      </c>
      <c r="D103" s="21">
        <v>11503.535329739327</v>
      </c>
      <c r="E103" s="21">
        <v>10235.357775988179</v>
      </c>
      <c r="F103" s="21">
        <f t="shared" si="11"/>
        <v>38555.566837497347</v>
      </c>
      <c r="G103" s="73">
        <f t="shared" si="9"/>
        <v>8.0089995714689818E-2</v>
      </c>
      <c r="H103" s="23">
        <v>10306.054274367947</v>
      </c>
      <c r="I103" s="23">
        <v>10518.883313402643</v>
      </c>
      <c r="J103" s="23">
        <v>9760.4973013616909</v>
      </c>
      <c r="K103" s="23">
        <v>7899.339944030723</v>
      </c>
      <c r="L103" s="23">
        <f t="shared" si="12"/>
        <v>38484.774833163006</v>
      </c>
      <c r="M103" s="75">
        <f t="shared" si="10"/>
        <v>7.1563373849676287E-2</v>
      </c>
    </row>
    <row r="104" spans="1:13">
      <c r="A104" s="79" t="s">
        <v>161</v>
      </c>
      <c r="B104" s="20">
        <v>1</v>
      </c>
      <c r="C104" s="21">
        <v>15090.341500636405</v>
      </c>
      <c r="D104" s="21">
        <v>10184.173117381832</v>
      </c>
      <c r="E104" s="21">
        <v>10612.211130051277</v>
      </c>
      <c r="F104" s="21">
        <f t="shared" si="11"/>
        <v>35886.725748069512</v>
      </c>
      <c r="G104" s="73">
        <f t="shared" si="9"/>
        <v>7.4546114792996748E-2</v>
      </c>
      <c r="H104" s="23">
        <v>11210.595946236228</v>
      </c>
      <c r="I104" s="23">
        <v>11002.689648190175</v>
      </c>
      <c r="J104" s="23">
        <v>9075.4200094061489</v>
      </c>
      <c r="K104" s="23">
        <v>6402.1996110859518</v>
      </c>
      <c r="L104" s="23">
        <f t="shared" si="12"/>
        <v>37690.905214918501</v>
      </c>
      <c r="M104" s="75">
        <f t="shared" si="10"/>
        <v>7.0087154006254593E-2</v>
      </c>
    </row>
    <row r="105" spans="1:13">
      <c r="A105" s="79" t="s">
        <v>162</v>
      </c>
      <c r="B105" s="20">
        <v>2</v>
      </c>
      <c r="C105" s="21">
        <v>14131.521786002022</v>
      </c>
      <c r="D105" s="21">
        <v>11617.00899988287</v>
      </c>
      <c r="E105" s="21">
        <v>11059.886963024128</v>
      </c>
      <c r="F105" s="21">
        <f t="shared" si="11"/>
        <v>36808.417748909022</v>
      </c>
      <c r="G105" s="73">
        <f t="shared" si="9"/>
        <v>7.6460710127793069E-2</v>
      </c>
      <c r="H105" s="23">
        <v>10539.260406205565</v>
      </c>
      <c r="I105" s="23">
        <v>9092.3260990991967</v>
      </c>
      <c r="J105" s="23">
        <v>7241.7734197003974</v>
      </c>
      <c r="K105" s="23">
        <v>5236.7533108359694</v>
      </c>
      <c r="L105" s="23">
        <f t="shared" si="12"/>
        <v>32110.113235841127</v>
      </c>
      <c r="M105" s="75">
        <f t="shared" si="10"/>
        <v>5.9709535727146566E-2</v>
      </c>
    </row>
    <row r="106" spans="1:13">
      <c r="A106" s="79" t="s">
        <v>163</v>
      </c>
      <c r="B106" s="20">
        <v>2</v>
      </c>
      <c r="C106" s="21">
        <v>8138.0997449124916</v>
      </c>
      <c r="D106" s="21">
        <v>6503.9596238783151</v>
      </c>
      <c r="E106" s="21">
        <v>6909.4551607079229</v>
      </c>
      <c r="F106" s="21">
        <f t="shared" si="11"/>
        <v>21551.514529498731</v>
      </c>
      <c r="G106" s="73">
        <f>F106/$F$113</f>
        <v>4.4768132020664327E-2</v>
      </c>
      <c r="H106" s="23">
        <v>6704.6239431917102</v>
      </c>
      <c r="I106" s="23">
        <v>5725.7924622040264</v>
      </c>
      <c r="J106" s="23">
        <v>4966.081610455225</v>
      </c>
      <c r="K106" s="23">
        <v>4162.6013196344684</v>
      </c>
      <c r="L106" s="23">
        <f t="shared" si="12"/>
        <v>21559.099335485429</v>
      </c>
      <c r="M106" s="75">
        <f t="shared" si="10"/>
        <v>4.0089669026156224E-2</v>
      </c>
    </row>
    <row r="107" spans="1:13">
      <c r="A107" s="79" t="s">
        <v>164</v>
      </c>
      <c r="B107" s="24">
        <v>4</v>
      </c>
      <c r="C107" s="21">
        <v>12662.339641012493</v>
      </c>
      <c r="D107" s="21">
        <v>8837.8481801223097</v>
      </c>
      <c r="E107" s="21">
        <v>9234.1189619648958</v>
      </c>
      <c r="F107" s="21">
        <f t="shared" si="11"/>
        <v>30734.306783099695</v>
      </c>
      <c r="G107" s="73">
        <f t="shared" ref="G107:G112" si="13">F107/$F$113</f>
        <v>6.3843193096527542E-2</v>
      </c>
      <c r="H107" s="23">
        <v>11155.248410355955</v>
      </c>
      <c r="I107" s="23">
        <v>11432.912796476216</v>
      </c>
      <c r="J107" s="23">
        <v>10347.734821124033</v>
      </c>
      <c r="K107" s="23">
        <v>8433.0082236400704</v>
      </c>
      <c r="L107" s="23">
        <f t="shared" si="12"/>
        <v>41368.904251596272</v>
      </c>
      <c r="M107" s="75">
        <f t="shared" si="10"/>
        <v>7.6926482577659092E-2</v>
      </c>
    </row>
    <row r="108" spans="1:13">
      <c r="A108" s="79" t="s">
        <v>165</v>
      </c>
      <c r="B108" s="24">
        <v>2</v>
      </c>
      <c r="C108" s="21">
        <v>10876.095004783207</v>
      </c>
      <c r="D108" s="21">
        <v>7503.6609995216422</v>
      </c>
      <c r="E108" s="21">
        <v>7212.7249284985755</v>
      </c>
      <c r="F108" s="21">
        <f t="shared" si="11"/>
        <v>25592.480932803424</v>
      </c>
      <c r="G108" s="73">
        <f t="shared" si="13"/>
        <v>5.316227606964042E-2</v>
      </c>
      <c r="H108" s="23">
        <v>7018.6940776290421</v>
      </c>
      <c r="I108" s="23">
        <v>6245.833860189703</v>
      </c>
      <c r="J108" s="23">
        <v>5982.3566927639831</v>
      </c>
      <c r="K108" s="23">
        <v>4958.5212266113267</v>
      </c>
      <c r="L108" s="23">
        <f t="shared" si="12"/>
        <v>24205.405857194055</v>
      </c>
      <c r="M108" s="75">
        <f t="shared" si="10"/>
        <v>4.5010540299402706E-2</v>
      </c>
    </row>
    <row r="109" spans="1:13">
      <c r="A109" s="79" t="s">
        <v>166</v>
      </c>
      <c r="B109" s="24">
        <v>4</v>
      </c>
      <c r="C109" s="21">
        <v>9234.9810940113111</v>
      </c>
      <c r="D109" s="21">
        <v>6222.1015939869203</v>
      </c>
      <c r="E109" s="21">
        <v>6248.2503032820869</v>
      </c>
      <c r="F109" s="21">
        <f t="shared" si="11"/>
        <v>21705.332991280316</v>
      </c>
      <c r="G109" s="73">
        <f t="shared" si="13"/>
        <v>4.5087653193750701E-2</v>
      </c>
      <c r="H109" s="23">
        <v>7328.2024999248788</v>
      </c>
      <c r="I109" s="23">
        <v>7786.0143088303112</v>
      </c>
      <c r="J109" s="23">
        <v>8072.7602609727928</v>
      </c>
      <c r="K109" s="23">
        <v>7519.3324324104133</v>
      </c>
      <c r="L109" s="23">
        <f t="shared" si="12"/>
        <v>30706.309502138396</v>
      </c>
      <c r="M109" s="75">
        <f t="shared" si="10"/>
        <v>5.7099128576733126E-2</v>
      </c>
    </row>
    <row r="110" spans="1:13">
      <c r="A110" s="79" t="s">
        <v>167</v>
      </c>
      <c r="B110" s="24">
        <v>1</v>
      </c>
      <c r="C110" s="21">
        <v>5570.0984701807483</v>
      </c>
      <c r="D110" s="21">
        <v>4217.8698058507189</v>
      </c>
      <c r="E110" s="21">
        <v>4137.7289347289161</v>
      </c>
      <c r="F110" s="21">
        <f t="shared" si="11"/>
        <v>13925.697210760383</v>
      </c>
      <c r="G110" s="73">
        <f t="shared" si="13"/>
        <v>2.8927315078381092E-2</v>
      </c>
      <c r="H110" s="23">
        <v>3882.4360800975696</v>
      </c>
      <c r="I110" s="23">
        <v>3758.6255895097202</v>
      </c>
      <c r="J110" s="23">
        <v>3449.2382076927724</v>
      </c>
      <c r="K110" s="23">
        <v>2752.0743177634181</v>
      </c>
      <c r="L110" s="23">
        <f t="shared" si="12"/>
        <v>13842.374195063479</v>
      </c>
      <c r="M110" s="75">
        <f t="shared" si="10"/>
        <v>2.5740231137712576E-2</v>
      </c>
    </row>
    <row r="111" spans="1:13">
      <c r="A111" s="79" t="s">
        <v>168</v>
      </c>
      <c r="B111" s="24">
        <v>1</v>
      </c>
      <c r="C111" s="21">
        <v>6968.2718658145914</v>
      </c>
      <c r="D111" s="21">
        <v>6787.9112723993057</v>
      </c>
      <c r="E111" s="21">
        <v>8002.5815188787528</v>
      </c>
      <c r="F111" s="21">
        <f t="shared" si="11"/>
        <v>21758.764657092652</v>
      </c>
      <c r="G111" s="73">
        <f t="shared" si="13"/>
        <v>4.5198644737565248E-2</v>
      </c>
      <c r="H111" s="23">
        <v>7019.1905005891822</v>
      </c>
      <c r="I111" s="23">
        <v>4846.6105985604927</v>
      </c>
      <c r="J111" s="23">
        <v>3323.6386656152577</v>
      </c>
      <c r="K111" s="23">
        <v>2254.511477584821</v>
      </c>
      <c r="L111" s="23">
        <f t="shared" si="12"/>
        <v>17443.951242349751</v>
      </c>
      <c r="M111" s="75">
        <f t="shared" si="10"/>
        <v>3.2437451163052591E-2</v>
      </c>
    </row>
    <row r="112" spans="1:13">
      <c r="A112" s="79" t="s">
        <v>169</v>
      </c>
      <c r="B112" s="24">
        <v>6</v>
      </c>
      <c r="C112" s="21">
        <v>807.99842611430438</v>
      </c>
      <c r="D112" s="21">
        <v>554.27656480335509</v>
      </c>
      <c r="E112" s="21">
        <v>644.62592579653381</v>
      </c>
      <c r="F112" s="21">
        <f t="shared" si="11"/>
        <v>2006.9009167141935</v>
      </c>
      <c r="G112" s="73">
        <f t="shared" si="13"/>
        <v>4.1688580665120894E-3</v>
      </c>
      <c r="H112" s="23">
        <v>843.13488825694606</v>
      </c>
      <c r="I112" s="23">
        <v>888.15043088035804</v>
      </c>
      <c r="J112" s="23">
        <v>857.25009934198613</v>
      </c>
      <c r="K112" s="23">
        <v>732.90964583601726</v>
      </c>
      <c r="L112" s="23">
        <f t="shared" si="12"/>
        <v>3321.4450643153077</v>
      </c>
      <c r="M112" s="75">
        <f t="shared" si="10"/>
        <v>6.1763077967636583E-3</v>
      </c>
    </row>
    <row r="113" spans="1:13">
      <c r="A113" s="80" t="s">
        <v>173</v>
      </c>
      <c r="B113" s="28">
        <f>MODE(B91:B112)</f>
        <v>3</v>
      </c>
      <c r="C113" s="21">
        <f t="shared" ref="C113:K113" si="14">SUM(C91:C112)</f>
        <v>193140.04601760622</v>
      </c>
      <c r="D113" s="21">
        <f t="shared" si="14"/>
        <v>141262.33254684857</v>
      </c>
      <c r="E113" s="21">
        <f t="shared" si="14"/>
        <v>147000.65427932923</v>
      </c>
      <c r="F113" s="21">
        <f t="shared" si="14"/>
        <v>481403.03284378408</v>
      </c>
      <c r="G113" s="22">
        <f t="shared" si="14"/>
        <v>1</v>
      </c>
      <c r="H113" s="23">
        <f t="shared" si="14"/>
        <v>154142.93512438942</v>
      </c>
      <c r="I113" s="23">
        <f t="shared" si="14"/>
        <v>146252.30429343088</v>
      </c>
      <c r="J113" s="23">
        <f t="shared" si="14"/>
        <v>130059.17994278106</v>
      </c>
      <c r="K113" s="23">
        <f t="shared" si="14"/>
        <v>107317.52685874375</v>
      </c>
      <c r="L113" s="23">
        <f t="shared" si="12"/>
        <v>537771.94621934509</v>
      </c>
      <c r="M113" s="27">
        <f>SUM(M91:M112)</f>
        <v>1</v>
      </c>
    </row>
    <row r="114" spans="1:13" ht="19.5" customHeight="1">
      <c r="A114" s="26" t="s">
        <v>203</v>
      </c>
    </row>
    <row r="115" spans="1:13" ht="19.5" customHeight="1">
      <c r="A115" s="26" t="s">
        <v>253</v>
      </c>
    </row>
    <row r="116" spans="1:13" ht="24.75" customHeight="1"/>
    <row r="117" spans="1:13" ht="24.75" customHeight="1">
      <c r="B117" s="102" t="s">
        <v>199</v>
      </c>
      <c r="C117" s="147" t="s">
        <v>34</v>
      </c>
      <c r="D117" s="150" t="s">
        <v>175</v>
      </c>
      <c r="E117" s="151"/>
      <c r="F117" s="151"/>
      <c r="G117" s="151"/>
      <c r="H117" s="151"/>
      <c r="I117" s="151"/>
      <c r="J117" s="151"/>
      <c r="K117" s="152"/>
    </row>
    <row r="118" spans="1:13" ht="24.75" customHeight="1">
      <c r="B118" s="146"/>
      <c r="C118" s="148"/>
      <c r="D118" s="153"/>
      <c r="E118" s="154"/>
      <c r="F118" s="154"/>
      <c r="G118" s="154"/>
      <c r="H118" s="154"/>
      <c r="I118" s="154"/>
      <c r="J118" s="154"/>
      <c r="K118" s="155"/>
    </row>
    <row r="119" spans="1:13" ht="24.75" customHeight="1">
      <c r="B119" s="146"/>
      <c r="C119" s="148"/>
      <c r="D119" s="96" t="s">
        <v>51</v>
      </c>
      <c r="E119" s="97"/>
      <c r="F119" s="97"/>
      <c r="G119" s="97"/>
      <c r="H119" s="98"/>
      <c r="I119" s="162" t="s">
        <v>52</v>
      </c>
      <c r="J119" s="140" t="s">
        <v>204</v>
      </c>
      <c r="K119" s="141"/>
    </row>
    <row r="120" spans="1:13" ht="24.75" customHeight="1">
      <c r="B120" s="103"/>
      <c r="C120" s="149"/>
      <c r="D120" s="18" t="s">
        <v>53</v>
      </c>
      <c r="E120" s="18" t="s">
        <v>54</v>
      </c>
      <c r="F120" s="18" t="s">
        <v>55</v>
      </c>
      <c r="G120" s="18" t="s">
        <v>39</v>
      </c>
      <c r="H120" s="18" t="s">
        <v>40</v>
      </c>
      <c r="I120" s="163"/>
      <c r="J120" s="142"/>
      <c r="K120" s="143"/>
    </row>
    <row r="121" spans="1:13">
      <c r="B121" s="79" t="s">
        <v>148</v>
      </c>
      <c r="C121" s="20">
        <v>1</v>
      </c>
      <c r="D121" s="21">
        <v>2161.6978747155322</v>
      </c>
      <c r="E121" s="21">
        <v>1901.562204265352</v>
      </c>
      <c r="F121" s="21">
        <v>3389.5386498943553</v>
      </c>
      <c r="G121" s="21">
        <f t="shared" ref="G121:G143" si="15">SUM(D121:F121)</f>
        <v>7452.7987288752392</v>
      </c>
      <c r="H121" s="73">
        <f t="shared" ref="H121:H135" si="16">G121/$G$143</f>
        <v>2.8111358988120377E-2</v>
      </c>
      <c r="I121" s="23">
        <v>80790.224392611301</v>
      </c>
      <c r="J121" s="74">
        <f t="shared" ref="J121:J141" si="17">I121/$I$143</f>
        <v>3.4870987498449003E-2</v>
      </c>
      <c r="K121" s="29"/>
    </row>
    <row r="122" spans="1:13">
      <c r="B122" s="79" t="s">
        <v>149</v>
      </c>
      <c r="C122" s="20">
        <v>4</v>
      </c>
      <c r="D122" s="21">
        <v>5533.5828388071213</v>
      </c>
      <c r="E122" s="21">
        <v>5335.3170641812221</v>
      </c>
      <c r="F122" s="21">
        <v>10837.985116102029</v>
      </c>
      <c r="G122" s="21">
        <f t="shared" si="15"/>
        <v>21706.885019090372</v>
      </c>
      <c r="H122" s="73">
        <f t="shared" si="16"/>
        <v>8.1876629100594706E-2</v>
      </c>
      <c r="I122" s="23">
        <v>111880.67841950143</v>
      </c>
      <c r="J122" s="74">
        <f t="shared" si="17"/>
        <v>4.8290368888259091E-2</v>
      </c>
      <c r="K122" s="29"/>
    </row>
    <row r="123" spans="1:13">
      <c r="B123" s="79" t="s">
        <v>150</v>
      </c>
      <c r="C123" s="20">
        <v>3</v>
      </c>
      <c r="D123" s="21">
        <v>2003.4166901566441</v>
      </c>
      <c r="E123" s="21">
        <v>1947.630846869185</v>
      </c>
      <c r="F123" s="21">
        <v>4363.6203995356364</v>
      </c>
      <c r="G123" s="21">
        <f t="shared" si="15"/>
        <v>8314.6679365614655</v>
      </c>
      <c r="H123" s="73">
        <f t="shared" si="16"/>
        <v>3.1362260505721253E-2</v>
      </c>
      <c r="I123" s="23">
        <v>43336.440404025408</v>
      </c>
      <c r="J123" s="74">
        <f t="shared" si="17"/>
        <v>1.8705041147209094E-2</v>
      </c>
      <c r="K123" s="29"/>
    </row>
    <row r="124" spans="1:13">
      <c r="B124" s="79" t="s">
        <v>151</v>
      </c>
      <c r="C124" s="20">
        <v>2</v>
      </c>
      <c r="D124" s="21">
        <v>2222.1759286443444</v>
      </c>
      <c r="E124" s="21">
        <v>2127.1019482156757</v>
      </c>
      <c r="F124" s="21">
        <v>4341.1058490071837</v>
      </c>
      <c r="G124" s="21">
        <f t="shared" si="15"/>
        <v>8690.3837258672029</v>
      </c>
      <c r="H124" s="73">
        <f t="shared" si="16"/>
        <v>3.277943032539684E-2</v>
      </c>
      <c r="I124" s="23">
        <v>55585.282490498714</v>
      </c>
      <c r="J124" s="74">
        <f t="shared" si="17"/>
        <v>2.3991933496860122E-2</v>
      </c>
      <c r="K124" s="29"/>
    </row>
    <row r="125" spans="1:13">
      <c r="B125" s="79" t="s">
        <v>152</v>
      </c>
      <c r="C125" s="20">
        <v>3</v>
      </c>
      <c r="D125" s="21">
        <v>4230.6036044335324</v>
      </c>
      <c r="E125" s="21">
        <v>3461.5481329087797</v>
      </c>
      <c r="F125" s="21">
        <v>5561.5647209324507</v>
      </c>
      <c r="G125" s="21">
        <f t="shared" si="15"/>
        <v>13253.716458274763</v>
      </c>
      <c r="H125" s="73">
        <f t="shared" si="16"/>
        <v>4.9991955349846164E-2</v>
      </c>
      <c r="I125" s="23">
        <v>133658.19012078887</v>
      </c>
      <c r="J125" s="74">
        <f t="shared" si="17"/>
        <v>5.7690062279287385E-2</v>
      </c>
      <c r="K125" s="29"/>
    </row>
    <row r="126" spans="1:13">
      <c r="B126" s="79" t="s">
        <v>153</v>
      </c>
      <c r="C126" s="20">
        <v>2</v>
      </c>
      <c r="D126" s="21">
        <v>4956.6531891047352</v>
      </c>
      <c r="E126" s="21">
        <v>4292.4710138236214</v>
      </c>
      <c r="F126" s="21">
        <v>6402.8130636174483</v>
      </c>
      <c r="G126" s="21">
        <f t="shared" si="15"/>
        <v>15651.937266545805</v>
      </c>
      <c r="H126" s="73">
        <f t="shared" si="16"/>
        <v>5.9037851868275551E-2</v>
      </c>
      <c r="I126" s="23">
        <v>211982.23209316077</v>
      </c>
      <c r="J126" s="74">
        <f t="shared" si="17"/>
        <v>9.1496586632701132E-2</v>
      </c>
      <c r="K126" s="29"/>
    </row>
    <row r="127" spans="1:13">
      <c r="B127" s="79" t="s">
        <v>154</v>
      </c>
      <c r="C127" s="20">
        <v>3</v>
      </c>
      <c r="D127" s="21">
        <v>2564.9151261559609</v>
      </c>
      <c r="E127" s="21">
        <v>2757.4718447891914</v>
      </c>
      <c r="F127" s="21">
        <v>5192.8731237089387</v>
      </c>
      <c r="G127" s="21">
        <f t="shared" si="15"/>
        <v>10515.260094654092</v>
      </c>
      <c r="H127" s="73">
        <f t="shared" si="16"/>
        <v>3.9662717608219766E-2</v>
      </c>
      <c r="I127" s="23">
        <v>73027.796894500847</v>
      </c>
      <c r="J127" s="74">
        <f t="shared" si="17"/>
        <v>3.1520538675225016E-2</v>
      </c>
      <c r="K127" s="29"/>
    </row>
    <row r="128" spans="1:13">
      <c r="B128" s="79" t="s">
        <v>155</v>
      </c>
      <c r="C128" s="20">
        <v>3</v>
      </c>
      <c r="D128" s="21">
        <v>4057.0364458261174</v>
      </c>
      <c r="E128" s="21">
        <v>4225.5056105110716</v>
      </c>
      <c r="F128" s="21">
        <v>7908.5036992254163</v>
      </c>
      <c r="G128" s="21">
        <f t="shared" si="15"/>
        <v>16191.045755562605</v>
      </c>
      <c r="H128" s="73">
        <f t="shared" si="16"/>
        <v>6.1071325844914336E-2</v>
      </c>
      <c r="I128" s="23">
        <v>100800.7353335582</v>
      </c>
      <c r="J128" s="74">
        <f t="shared" si="17"/>
        <v>4.3508001222638544E-2</v>
      </c>
      <c r="K128" s="29"/>
    </row>
    <row r="129" spans="2:11">
      <c r="B129" s="79" t="s">
        <v>156</v>
      </c>
      <c r="C129" s="20">
        <v>3</v>
      </c>
      <c r="D129" s="21">
        <v>2130.627548551895</v>
      </c>
      <c r="E129" s="21">
        <v>2151.3948711319872</v>
      </c>
      <c r="F129" s="21">
        <v>4516.0914617976414</v>
      </c>
      <c r="G129" s="21">
        <f t="shared" si="15"/>
        <v>8798.113881481524</v>
      </c>
      <c r="H129" s="73">
        <f t="shared" si="16"/>
        <v>3.318577983093049E-2</v>
      </c>
      <c r="I129" s="23">
        <v>46873.544737765682</v>
      </c>
      <c r="J129" s="74">
        <f t="shared" si="17"/>
        <v>2.0231739728997503E-2</v>
      </c>
      <c r="K129" s="29"/>
    </row>
    <row r="130" spans="2:11">
      <c r="B130" s="79" t="s">
        <v>157</v>
      </c>
      <c r="C130" s="20">
        <v>3</v>
      </c>
      <c r="D130" s="21">
        <v>4309.1547131503075</v>
      </c>
      <c r="E130" s="21">
        <v>4256.4705806451229</v>
      </c>
      <c r="F130" s="21">
        <v>8640.2192060400648</v>
      </c>
      <c r="G130" s="21">
        <f t="shared" si="15"/>
        <v>17205.844499835497</v>
      </c>
      <c r="H130" s="73">
        <f>G130/$G$143</f>
        <v>6.4899065307463102E-2</v>
      </c>
      <c r="I130" s="23">
        <v>107296.87603208414</v>
      </c>
      <c r="J130" s="74">
        <f t="shared" si="17"/>
        <v>4.6311890465297718E-2</v>
      </c>
      <c r="K130" s="29"/>
    </row>
    <row r="131" spans="2:11">
      <c r="B131" s="79" t="s">
        <v>158</v>
      </c>
      <c r="C131" s="20">
        <v>3</v>
      </c>
      <c r="D131" s="21">
        <v>3769.7411177402405</v>
      </c>
      <c r="E131" s="21">
        <v>3733.3584270267893</v>
      </c>
      <c r="F131" s="21">
        <v>6874.9436727145903</v>
      </c>
      <c r="G131" s="21">
        <f t="shared" si="15"/>
        <v>14378.04321748162</v>
      </c>
      <c r="H131" s="73">
        <f t="shared" si="16"/>
        <v>5.4232825699069176E-2</v>
      </c>
      <c r="I131" s="23">
        <v>104015.57350848122</v>
      </c>
      <c r="J131" s="74">
        <f t="shared" si="17"/>
        <v>4.4895602045016379E-2</v>
      </c>
      <c r="K131" s="29"/>
    </row>
    <row r="132" spans="2:11">
      <c r="B132" s="79" t="s">
        <v>159</v>
      </c>
      <c r="C132" s="20">
        <v>3</v>
      </c>
      <c r="D132" s="21">
        <v>2204.886596482309</v>
      </c>
      <c r="E132" s="21">
        <v>2335.5644583792591</v>
      </c>
      <c r="F132" s="21">
        <v>4718.2184617921694</v>
      </c>
      <c r="G132" s="21">
        <f t="shared" si="15"/>
        <v>9258.6695166537374</v>
      </c>
      <c r="H132" s="73">
        <f t="shared" si="16"/>
        <v>3.4922958743889246E-2</v>
      </c>
      <c r="I132" s="23">
        <v>66341.371327122251</v>
      </c>
      <c r="J132" s="74">
        <f t="shared" si="17"/>
        <v>2.8634517945337147E-2</v>
      </c>
      <c r="K132" s="29"/>
    </row>
    <row r="133" spans="2:11">
      <c r="B133" s="79" t="s">
        <v>160</v>
      </c>
      <c r="C133" s="20">
        <v>2</v>
      </c>
      <c r="D133" s="21">
        <v>5098.448916498277</v>
      </c>
      <c r="E133" s="21">
        <v>4279.8509487093761</v>
      </c>
      <c r="F133" s="21">
        <v>6345.5322936786624</v>
      </c>
      <c r="G133" s="21">
        <f t="shared" si="15"/>
        <v>15723.832158886315</v>
      </c>
      <c r="H133" s="73">
        <f t="shared" si="16"/>
        <v>5.9309033635222497E-2</v>
      </c>
      <c r="I133" s="23">
        <v>184184.28031599888</v>
      </c>
      <c r="J133" s="74">
        <f t="shared" si="17"/>
        <v>7.9498327732054341E-2</v>
      </c>
      <c r="K133" s="29"/>
    </row>
    <row r="134" spans="2:11">
      <c r="B134" s="79" t="s">
        <v>161</v>
      </c>
      <c r="C134" s="20">
        <v>1</v>
      </c>
      <c r="D134" s="21">
        <v>3943.3257273582453</v>
      </c>
      <c r="E134" s="21">
        <v>3492.4117364619315</v>
      </c>
      <c r="F134" s="21">
        <v>5232.0537578527192</v>
      </c>
      <c r="G134" s="21">
        <f t="shared" si="15"/>
        <v>12667.791221672895</v>
      </c>
      <c r="H134" s="73">
        <f t="shared" si="16"/>
        <v>4.7781892356665044E-2</v>
      </c>
      <c r="I134" s="23">
        <v>184907.32432891629</v>
      </c>
      <c r="J134" s="74">
        <f t="shared" si="17"/>
        <v>7.9810410770872794E-2</v>
      </c>
      <c r="K134" s="29"/>
    </row>
    <row r="135" spans="2:11">
      <c r="B135" s="79" t="s">
        <v>162</v>
      </c>
      <c r="C135" s="20">
        <v>2</v>
      </c>
      <c r="D135" s="21">
        <v>3221.0907398402878</v>
      </c>
      <c r="E135" s="21">
        <v>2921.7302786495366</v>
      </c>
      <c r="F135" s="21">
        <v>4219.8402664195992</v>
      </c>
      <c r="G135" s="21">
        <f t="shared" si="15"/>
        <v>10362.661284909424</v>
      </c>
      <c r="H135" s="73">
        <f t="shared" si="16"/>
        <v>3.9087127138391034E-2</v>
      </c>
      <c r="I135" s="23">
        <v>163476.66826407256</v>
      </c>
      <c r="J135" s="74">
        <f t="shared" si="17"/>
        <v>7.0560428544197973E-2</v>
      </c>
      <c r="K135" s="29"/>
    </row>
    <row r="136" spans="2:11">
      <c r="B136" s="79" t="s">
        <v>163</v>
      </c>
      <c r="C136" s="20">
        <v>2</v>
      </c>
      <c r="D136" s="21">
        <v>3177.9539182266558</v>
      </c>
      <c r="E136" s="21">
        <v>3245.4985261271122</v>
      </c>
      <c r="F136" s="21">
        <v>5130.5788366228217</v>
      </c>
      <c r="G136" s="21">
        <f t="shared" si="15"/>
        <v>11554.031280976589</v>
      </c>
      <c r="H136" s="73">
        <f>G136/$G$143</f>
        <v>4.358087919925932E-2</v>
      </c>
      <c r="I136" s="23">
        <v>99013.053534806386</v>
      </c>
      <c r="J136" s="74">
        <f t="shared" si="17"/>
        <v>4.2736395126428954E-2</v>
      </c>
      <c r="K136" s="29"/>
    </row>
    <row r="137" spans="2:11">
      <c r="B137" s="79" t="s">
        <v>164</v>
      </c>
      <c r="C137" s="24">
        <v>4</v>
      </c>
      <c r="D137" s="21">
        <v>5184.7290157760308</v>
      </c>
      <c r="E137" s="21">
        <v>4660.4063376769409</v>
      </c>
      <c r="F137" s="21">
        <v>7641.2090291784216</v>
      </c>
      <c r="G137" s="21">
        <f t="shared" si="15"/>
        <v>17486.344382631392</v>
      </c>
      <c r="H137" s="73">
        <f>G137/$G$143</f>
        <v>6.5957088365411851E-2</v>
      </c>
      <c r="I137" s="23">
        <v>145827.99769989739</v>
      </c>
      <c r="J137" s="74">
        <f t="shared" si="17"/>
        <v>6.2942841450778761E-2</v>
      </c>
      <c r="K137" s="29"/>
    </row>
    <row r="138" spans="2:11">
      <c r="B138" s="79" t="s">
        <v>165</v>
      </c>
      <c r="C138" s="24">
        <v>2</v>
      </c>
      <c r="D138" s="21">
        <v>3324.741959470261</v>
      </c>
      <c r="E138" s="21">
        <v>2879.9989178240103</v>
      </c>
      <c r="F138" s="21">
        <v>4810.2032069913794</v>
      </c>
      <c r="G138" s="21">
        <f t="shared" si="15"/>
        <v>11014.944084285649</v>
      </c>
      <c r="H138" s="73">
        <f t="shared" ref="H138:H141" si="18">G138/$G$143</f>
        <v>4.1547485535565747E-2</v>
      </c>
      <c r="I138" s="23">
        <v>120691.57643118086</v>
      </c>
      <c r="J138" s="74">
        <f t="shared" si="17"/>
        <v>5.209336258861428E-2</v>
      </c>
      <c r="K138" s="30"/>
    </row>
    <row r="139" spans="2:11">
      <c r="B139" s="79" t="s">
        <v>166</v>
      </c>
      <c r="C139" s="24">
        <v>4</v>
      </c>
      <c r="D139" s="21">
        <v>5454.5684692842315</v>
      </c>
      <c r="E139" s="21">
        <v>5187.2117879718389</v>
      </c>
      <c r="F139" s="21">
        <v>11078.0875760581</v>
      </c>
      <c r="G139" s="21">
        <f t="shared" si="15"/>
        <v>21719.867833314172</v>
      </c>
      <c r="H139" s="73">
        <f t="shared" si="18"/>
        <v>8.1925599234446214E-2</v>
      </c>
      <c r="I139" s="23">
        <v>110816.34169897297</v>
      </c>
      <c r="J139" s="74">
        <f t="shared" si="17"/>
        <v>4.7830975777833691E-2</v>
      </c>
      <c r="K139" s="30"/>
    </row>
    <row r="140" spans="2:11">
      <c r="B140" s="79" t="s">
        <v>167</v>
      </c>
      <c r="C140" s="24">
        <v>1</v>
      </c>
      <c r="D140" s="21">
        <v>1942.417601011663</v>
      </c>
      <c r="E140" s="21">
        <v>1932.3359719987386</v>
      </c>
      <c r="F140" s="21">
        <v>3254.4247180492134</v>
      </c>
      <c r="G140" s="21">
        <f t="shared" si="15"/>
        <v>7129.1782910596157</v>
      </c>
      <c r="H140" s="73">
        <f t="shared" si="18"/>
        <v>2.6890688655500157E-2</v>
      </c>
      <c r="I140" s="23">
        <v>66749.340801529514</v>
      </c>
      <c r="J140" s="74">
        <f t="shared" si="17"/>
        <v>2.8810607299572254E-2</v>
      </c>
      <c r="K140" s="30"/>
    </row>
    <row r="141" spans="2:11">
      <c r="B141" s="79" t="s">
        <v>168</v>
      </c>
      <c r="C141" s="24">
        <v>1</v>
      </c>
      <c r="D141" s="21">
        <v>1447.2185276312391</v>
      </c>
      <c r="E141" s="21">
        <v>1248.9983422144694</v>
      </c>
      <c r="F141" s="21">
        <v>1770.7448850815531</v>
      </c>
      <c r="G141" s="21">
        <f t="shared" si="15"/>
        <v>4466.9617549272616</v>
      </c>
      <c r="H141" s="73">
        <f t="shared" si="18"/>
        <v>1.6849021427674537E-2</v>
      </c>
      <c r="I141" s="23">
        <v>94973.434884854374</v>
      </c>
      <c r="J141" s="74">
        <f t="shared" si="17"/>
        <v>4.0992799382017817E-2</v>
      </c>
      <c r="K141" s="30"/>
    </row>
    <row r="142" spans="2:11">
      <c r="B142" s="79" t="s">
        <v>169</v>
      </c>
      <c r="C142" s="24">
        <v>6</v>
      </c>
      <c r="D142" s="21">
        <v>536.23927311938303</v>
      </c>
      <c r="E142" s="21">
        <v>401.08909125057727</v>
      </c>
      <c r="F142" s="21">
        <v>636.67787540231814</v>
      </c>
      <c r="G142" s="21">
        <f t="shared" si="15"/>
        <v>1574.0062397722786</v>
      </c>
      <c r="H142" s="73">
        <f>G142/$G$143</f>
        <v>5.9370252794224776E-3</v>
      </c>
      <c r="I142" s="23">
        <v>10603.170626710746</v>
      </c>
      <c r="J142" s="74">
        <f>I142/$I$143</f>
        <v>4.5765813023508212E-3</v>
      </c>
      <c r="K142" s="29"/>
    </row>
    <row r="143" spans="2:11" ht="24.75" customHeight="1">
      <c r="B143" s="80" t="s">
        <v>173</v>
      </c>
      <c r="C143" s="31">
        <f>MODE(C121:C142)</f>
        <v>3</v>
      </c>
      <c r="D143" s="21">
        <f>SUM(D121:D142)</f>
        <v>73475.225821985005</v>
      </c>
      <c r="E143" s="21">
        <f>SUM(E121:E142)</f>
        <v>68774.928941631777</v>
      </c>
      <c r="F143" s="21">
        <f>SUM(F121:F142)</f>
        <v>122866.82986970273</v>
      </c>
      <c r="G143" s="21">
        <f t="shared" si="15"/>
        <v>265116.98463331955</v>
      </c>
      <c r="H143" s="22">
        <f>SUM(H121:H142)</f>
        <v>0.99999999999999989</v>
      </c>
      <c r="I143" s="23">
        <f>SUM(I121:I142)</f>
        <v>2316832.1343410392</v>
      </c>
      <c r="J143" s="144">
        <f>SUM(J121:K142)</f>
        <v>0.99999999999999989</v>
      </c>
      <c r="K143" s="145"/>
    </row>
    <row r="144" spans="2:11">
      <c r="B144" s="82" t="s">
        <v>193</v>
      </c>
      <c r="C144" s="82"/>
      <c r="D144" s="82"/>
      <c r="E144" s="82"/>
      <c r="F144" s="82"/>
      <c r="G144" s="82"/>
    </row>
    <row r="146" spans="1:11">
      <c r="A146" s="10"/>
      <c r="B146" s="32"/>
      <c r="C146" s="32"/>
    </row>
    <row r="147" spans="1:11" ht="25.5" customHeight="1">
      <c r="B147" s="96" t="s">
        <v>176</v>
      </c>
      <c r="C147" s="97"/>
      <c r="D147" s="97"/>
      <c r="E147" s="97"/>
      <c r="F147" s="97"/>
      <c r="G147" s="97"/>
      <c r="H147" s="97"/>
      <c r="I147" s="97"/>
      <c r="J147" s="97"/>
      <c r="K147" s="98"/>
    </row>
    <row r="148" spans="1:11" ht="76.5" customHeight="1">
      <c r="B148" s="33" t="s">
        <v>56</v>
      </c>
      <c r="C148" s="34" t="s">
        <v>57</v>
      </c>
      <c r="D148" s="34" t="s">
        <v>58</v>
      </c>
      <c r="E148" s="34" t="s">
        <v>59</v>
      </c>
      <c r="F148" s="34" t="s">
        <v>205</v>
      </c>
      <c r="G148" s="34" t="s">
        <v>200</v>
      </c>
      <c r="H148" s="35" t="s">
        <v>206</v>
      </c>
      <c r="I148" s="35" t="s">
        <v>60</v>
      </c>
      <c r="J148" s="35" t="s">
        <v>61</v>
      </c>
      <c r="K148" s="35" t="s">
        <v>10</v>
      </c>
    </row>
    <row r="149" spans="1:11" ht="12.75" customHeight="1">
      <c r="B149" s="33" t="s">
        <v>11</v>
      </c>
      <c r="C149" s="36">
        <v>47811</v>
      </c>
      <c r="D149" s="36">
        <v>45653</v>
      </c>
      <c r="E149" s="36">
        <f>SUM(C149:D149)</f>
        <v>93464</v>
      </c>
      <c r="F149" s="37">
        <f t="shared" ref="F149:F163" si="19">E149/$E$164</f>
        <v>8.2870865833146401E-2</v>
      </c>
      <c r="G149" s="108">
        <f>SUM(F149:F150)</f>
        <v>0.16548105338850727</v>
      </c>
      <c r="H149" s="38">
        <v>177897.07968898609</v>
      </c>
      <c r="I149" s="39">
        <f>E149/H149</f>
        <v>0.52538242990498352</v>
      </c>
      <c r="J149" s="137">
        <f>(SUM(E149:E150)/SUM(H149:H150))</f>
        <v>0.46973797466971789</v>
      </c>
      <c r="K149" s="99" t="s">
        <v>12</v>
      </c>
    </row>
    <row r="150" spans="1:11" ht="12.75" customHeight="1">
      <c r="B150" s="33" t="s">
        <v>13</v>
      </c>
      <c r="C150" s="36">
        <v>47320</v>
      </c>
      <c r="D150" s="36">
        <v>45850</v>
      </c>
      <c r="E150" s="36">
        <f t="shared" ref="E150:E163" si="20">SUM(C150:D150)</f>
        <v>93170</v>
      </c>
      <c r="F150" s="37">
        <f t="shared" si="19"/>
        <v>8.2610187555360884E-2</v>
      </c>
      <c r="G150" s="109"/>
      <c r="H150" s="38">
        <v>219418.04079116261</v>
      </c>
      <c r="I150" s="39">
        <f t="shared" ref="I150:I164" si="21">E150/H150</f>
        <v>0.42462324275640217</v>
      </c>
      <c r="J150" s="139"/>
      <c r="K150" s="101"/>
    </row>
    <row r="151" spans="1:11" ht="12.75" customHeight="1">
      <c r="B151" s="33" t="s">
        <v>14</v>
      </c>
      <c r="C151" s="36">
        <v>53317</v>
      </c>
      <c r="D151" s="36">
        <v>52419</v>
      </c>
      <c r="E151" s="36">
        <f t="shared" si="20"/>
        <v>105736</v>
      </c>
      <c r="F151" s="37">
        <f t="shared" si="19"/>
        <v>9.375196727866951E-2</v>
      </c>
      <c r="G151" s="108">
        <f>SUM(F151:F153)</f>
        <v>0.285697185827259</v>
      </c>
      <c r="H151" s="38">
        <v>232165.87841865557</v>
      </c>
      <c r="I151" s="39">
        <f t="shared" si="21"/>
        <v>0.4554329892066673</v>
      </c>
      <c r="J151" s="137">
        <f>(SUM(E151:E153)/SUM(H151:H153))</f>
        <v>0.50724857263829137</v>
      </c>
      <c r="K151" s="99" t="s">
        <v>62</v>
      </c>
    </row>
    <row r="152" spans="1:11">
      <c r="B152" s="33" t="s">
        <v>16</v>
      </c>
      <c r="C152" s="36">
        <v>55006</v>
      </c>
      <c r="D152" s="36">
        <v>57251</v>
      </c>
      <c r="E152" s="36">
        <f t="shared" si="20"/>
        <v>112257</v>
      </c>
      <c r="F152" s="37">
        <f t="shared" si="19"/>
        <v>9.9533882412816854E-2</v>
      </c>
      <c r="G152" s="136"/>
      <c r="H152" s="38">
        <v>201127.92946526501</v>
      </c>
      <c r="I152" s="39">
        <f t="shared" si="21"/>
        <v>0.55813730245449023</v>
      </c>
      <c r="J152" s="138"/>
      <c r="K152" s="100"/>
    </row>
    <row r="153" spans="1:11">
      <c r="B153" s="33" t="s">
        <v>17</v>
      </c>
      <c r="C153" s="36">
        <v>50053</v>
      </c>
      <c r="D153" s="36">
        <v>54171</v>
      </c>
      <c r="E153" s="36">
        <f t="shared" si="20"/>
        <v>104224</v>
      </c>
      <c r="F153" s="37">
        <f t="shared" si="19"/>
        <v>9.2411336135772598E-2</v>
      </c>
      <c r="G153" s="109"/>
      <c r="H153" s="38">
        <v>201931.24228052091</v>
      </c>
      <c r="I153" s="39">
        <f t="shared" si="21"/>
        <v>0.51613608089041041</v>
      </c>
      <c r="J153" s="139"/>
      <c r="K153" s="101"/>
    </row>
    <row r="154" spans="1:11">
      <c r="B154" s="33" t="s">
        <v>18</v>
      </c>
      <c r="C154" s="36">
        <v>45136</v>
      </c>
      <c r="D154" s="36">
        <v>50376</v>
      </c>
      <c r="E154" s="36">
        <f t="shared" si="20"/>
        <v>95512</v>
      </c>
      <c r="F154" s="37">
        <f t="shared" si="19"/>
        <v>8.4686747169557028E-2</v>
      </c>
      <c r="G154" s="108">
        <f>SUM(F154:F156)</f>
        <v>0.22635475121627696</v>
      </c>
      <c r="H154" s="38">
        <v>193140.0460176061</v>
      </c>
      <c r="I154" s="39">
        <f t="shared" si="21"/>
        <v>0.49452199049022383</v>
      </c>
      <c r="J154" s="137">
        <f>(SUM(E154:E156)/SUM(H154:H156))</f>
        <v>0.53030201843959235</v>
      </c>
      <c r="K154" s="99" t="s">
        <v>19</v>
      </c>
    </row>
    <row r="155" spans="1:11">
      <c r="B155" s="33" t="s">
        <v>20</v>
      </c>
      <c r="C155" s="36">
        <v>37796</v>
      </c>
      <c r="D155" s="36">
        <v>44081</v>
      </c>
      <c r="E155" s="36">
        <f t="shared" si="20"/>
        <v>81877</v>
      </c>
      <c r="F155" s="37">
        <f t="shared" si="19"/>
        <v>7.259712704164735E-2</v>
      </c>
      <c r="G155" s="136"/>
      <c r="H155" s="38">
        <v>141262.3325468486</v>
      </c>
      <c r="I155" s="39">
        <f t="shared" si="21"/>
        <v>0.579609571241124</v>
      </c>
      <c r="J155" s="138"/>
      <c r="K155" s="100"/>
    </row>
    <row r="156" spans="1:11">
      <c r="B156" s="33" t="s">
        <v>21</v>
      </c>
      <c r="C156" s="36">
        <v>35368</v>
      </c>
      <c r="D156" s="36">
        <v>42532</v>
      </c>
      <c r="E156" s="36">
        <f t="shared" si="20"/>
        <v>77900</v>
      </c>
      <c r="F156" s="37">
        <f t="shared" si="19"/>
        <v>6.9070877005072584E-2</v>
      </c>
      <c r="G156" s="109"/>
      <c r="H156" s="38">
        <v>147000.65427932917</v>
      </c>
      <c r="I156" s="39">
        <f t="shared" si="21"/>
        <v>0.52992961413610584</v>
      </c>
      <c r="J156" s="139"/>
      <c r="K156" s="101"/>
    </row>
    <row r="157" spans="1:11">
      <c r="B157" s="33" t="s">
        <v>22</v>
      </c>
      <c r="C157" s="36">
        <v>34395</v>
      </c>
      <c r="D157" s="36">
        <v>42477</v>
      </c>
      <c r="E157" s="36">
        <f t="shared" si="20"/>
        <v>76872</v>
      </c>
      <c r="F157" s="37">
        <f t="shared" si="19"/>
        <v>6.8159389693632097E-2</v>
      </c>
      <c r="G157" s="108">
        <f>SUM(F157:F160)</f>
        <v>0.2250079134477185</v>
      </c>
      <c r="H157" s="38">
        <v>154142.93512438948</v>
      </c>
      <c r="I157" s="39">
        <f t="shared" si="21"/>
        <v>0.49870595715571542</v>
      </c>
      <c r="J157" s="137">
        <f>(SUM(E157:E160)/SUM(H157:H160))</f>
        <v>0.471891480736507</v>
      </c>
      <c r="K157" s="99" t="s">
        <v>23</v>
      </c>
    </row>
    <row r="158" spans="1:11">
      <c r="B158" s="33" t="s">
        <v>24</v>
      </c>
      <c r="C158" s="36">
        <v>32132</v>
      </c>
      <c r="D158" s="36">
        <v>40255</v>
      </c>
      <c r="E158" s="36">
        <f t="shared" si="20"/>
        <v>72387</v>
      </c>
      <c r="F158" s="37">
        <f t="shared" si="19"/>
        <v>6.4182715966189852E-2</v>
      </c>
      <c r="G158" s="136"/>
      <c r="H158" s="38">
        <v>146252.30429343088</v>
      </c>
      <c r="I158" s="39">
        <f t="shared" si="21"/>
        <v>0.49494604785691138</v>
      </c>
      <c r="J158" s="138"/>
      <c r="K158" s="100"/>
    </row>
    <row r="159" spans="1:11">
      <c r="B159" s="33" t="s">
        <v>25</v>
      </c>
      <c r="C159" s="36">
        <v>25488</v>
      </c>
      <c r="D159" s="36">
        <v>33045</v>
      </c>
      <c r="E159" s="36">
        <f t="shared" si="20"/>
        <v>58533</v>
      </c>
      <c r="F159" s="37">
        <f t="shared" si="19"/>
        <v>5.1898917121154221E-2</v>
      </c>
      <c r="G159" s="136"/>
      <c r="H159" s="38">
        <v>130059.17994278108</v>
      </c>
      <c r="I159" s="39">
        <f t="shared" si="21"/>
        <v>0.45004897021303164</v>
      </c>
      <c r="J159" s="138"/>
      <c r="K159" s="100"/>
    </row>
    <row r="160" spans="1:11" ht="12.75" customHeight="1">
      <c r="B160" s="33" t="s">
        <v>26</v>
      </c>
      <c r="C160" s="36">
        <v>20127</v>
      </c>
      <c r="D160" s="36">
        <v>25851</v>
      </c>
      <c r="E160" s="36">
        <f t="shared" si="20"/>
        <v>45978</v>
      </c>
      <c r="F160" s="37">
        <f t="shared" si="19"/>
        <v>4.0766890666742328E-2</v>
      </c>
      <c r="G160" s="109"/>
      <c r="H160" s="38">
        <v>107317.52685874372</v>
      </c>
      <c r="I160" s="39">
        <f t="shared" si="21"/>
        <v>0.42842955243012976</v>
      </c>
      <c r="J160" s="139"/>
      <c r="K160" s="101"/>
    </row>
    <row r="161" spans="1:13" ht="12.75" customHeight="1">
      <c r="B161" s="33" t="s">
        <v>27</v>
      </c>
      <c r="C161" s="36">
        <v>14577</v>
      </c>
      <c r="D161" s="36">
        <v>19470</v>
      </c>
      <c r="E161" s="36">
        <f t="shared" si="20"/>
        <v>34047</v>
      </c>
      <c r="F161" s="37">
        <f t="shared" si="19"/>
        <v>3.0188140557018052E-2</v>
      </c>
      <c r="G161" s="108">
        <f>SUM(F161:F163)</f>
        <v>9.7459096120238287E-2</v>
      </c>
      <c r="H161" s="38">
        <v>73475.225821985048</v>
      </c>
      <c r="I161" s="39">
        <f t="shared" si="21"/>
        <v>0.4633806785771396</v>
      </c>
      <c r="J161" s="137">
        <f>(SUM(E161:E163)/SUM(H161:H163))</f>
        <v>0.4145981071413628</v>
      </c>
      <c r="K161" s="99" t="s">
        <v>28</v>
      </c>
    </row>
    <row r="162" spans="1:13">
      <c r="B162" s="33" t="s">
        <v>29</v>
      </c>
      <c r="C162" s="36">
        <v>11034</v>
      </c>
      <c r="D162" s="36">
        <v>14877</v>
      </c>
      <c r="E162" s="36">
        <f t="shared" si="20"/>
        <v>25911</v>
      </c>
      <c r="F162" s="37">
        <f t="shared" si="19"/>
        <v>2.2974268216667981E-2</v>
      </c>
      <c r="G162" s="136"/>
      <c r="H162" s="38">
        <v>68774.928941631748</v>
      </c>
      <c r="I162" s="39">
        <f t="shared" si="21"/>
        <v>0.37675066188712864</v>
      </c>
      <c r="J162" s="138"/>
      <c r="K162" s="100"/>
    </row>
    <row r="163" spans="1:13">
      <c r="B163" s="33" t="s">
        <v>55</v>
      </c>
      <c r="C163" s="36">
        <v>19632</v>
      </c>
      <c r="D163" s="36">
        <v>30327</v>
      </c>
      <c r="E163" s="36">
        <f t="shared" si="20"/>
        <v>49959</v>
      </c>
      <c r="F163" s="37">
        <f t="shared" si="19"/>
        <v>4.429668734655226E-2</v>
      </c>
      <c r="G163" s="109"/>
      <c r="H163" s="38">
        <v>122866.82986970265</v>
      </c>
      <c r="I163" s="39">
        <f t="shared" si="21"/>
        <v>0.40661096288542914</v>
      </c>
      <c r="J163" s="139"/>
      <c r="K163" s="101"/>
    </row>
    <row r="164" spans="1:13">
      <c r="B164" s="33" t="s">
        <v>31</v>
      </c>
      <c r="C164" s="36">
        <f t="shared" ref="C164:H164" si="22">SUM(C149:C163)</f>
        <v>529192</v>
      </c>
      <c r="D164" s="36">
        <f t="shared" si="22"/>
        <v>598635</v>
      </c>
      <c r="E164" s="36">
        <f t="shared" si="22"/>
        <v>1127827</v>
      </c>
      <c r="F164" s="37">
        <f t="shared" si="22"/>
        <v>1</v>
      </c>
      <c r="G164" s="40">
        <f t="shared" si="22"/>
        <v>1</v>
      </c>
      <c r="H164" s="38">
        <f t="shared" si="22"/>
        <v>2316832.1343410383</v>
      </c>
      <c r="I164" s="39">
        <f t="shared" si="21"/>
        <v>0.48679702913425821</v>
      </c>
      <c r="J164" s="41">
        <f>(SUM(E149:E163)/SUM(H149:H163))</f>
        <v>0.48679702913425821</v>
      </c>
      <c r="K164" s="33" t="s">
        <v>207</v>
      </c>
    </row>
    <row r="165" spans="1:13" ht="20.25" customHeight="1">
      <c r="B165" s="26" t="s">
        <v>208</v>
      </c>
    </row>
    <row r="166" spans="1:13" ht="12.75" customHeight="1">
      <c r="B166" s="26" t="s">
        <v>209</v>
      </c>
    </row>
    <row r="167" spans="1:13" ht="12.75" customHeight="1">
      <c r="B167" s="26" t="s">
        <v>210</v>
      </c>
    </row>
    <row r="168" spans="1:13" ht="12.75" customHeight="1">
      <c r="B168" s="26" t="s">
        <v>211</v>
      </c>
    </row>
    <row r="169" spans="1:13" ht="12.75" customHeight="1">
      <c r="B169" s="26" t="s">
        <v>212</v>
      </c>
    </row>
    <row r="170" spans="1:13" ht="12.75" customHeight="1">
      <c r="B170" s="26" t="s">
        <v>213</v>
      </c>
      <c r="K170" s="42"/>
      <c r="L170" s="42"/>
      <c r="M170" s="42"/>
    </row>
    <row r="171" spans="1:13">
      <c r="A171" s="10"/>
      <c r="B171" s="10"/>
      <c r="C171" s="10"/>
      <c r="D171" s="10"/>
      <c r="K171" s="42"/>
      <c r="L171" s="42"/>
      <c r="M171" s="42"/>
    </row>
    <row r="172" spans="1:13">
      <c r="A172" s="17"/>
      <c r="B172" s="17"/>
      <c r="C172" s="10"/>
      <c r="D172" s="10"/>
      <c r="K172" s="42"/>
      <c r="L172" s="42"/>
      <c r="M172" s="42"/>
    </row>
    <row r="173" spans="1:13">
      <c r="A173" s="17"/>
      <c r="B173" s="17"/>
      <c r="C173" s="10"/>
      <c r="D173" s="10"/>
      <c r="K173" s="42"/>
      <c r="L173" s="42"/>
      <c r="M173" s="42"/>
    </row>
    <row r="174" spans="1:13" ht="12.75" customHeight="1">
      <c r="K174" s="42"/>
      <c r="L174" s="42"/>
      <c r="M174" s="42"/>
    </row>
    <row r="175" spans="1:13" ht="18" customHeight="1">
      <c r="B175" s="119" t="s">
        <v>177</v>
      </c>
      <c r="C175" s="120"/>
      <c r="D175" s="120"/>
      <c r="E175" s="120"/>
      <c r="F175" s="120"/>
      <c r="G175" s="120"/>
      <c r="H175" s="120"/>
      <c r="I175" s="120"/>
      <c r="J175" s="120"/>
      <c r="K175" s="121"/>
      <c r="L175" s="42"/>
      <c r="M175" s="42"/>
    </row>
    <row r="176" spans="1:13">
      <c r="B176" s="128" t="s">
        <v>199</v>
      </c>
      <c r="C176" s="130" t="s">
        <v>63</v>
      </c>
      <c r="D176" s="131"/>
      <c r="E176" s="131"/>
      <c r="F176" s="132"/>
      <c r="G176" s="133" t="s">
        <v>64</v>
      </c>
      <c r="H176" s="134"/>
      <c r="I176" s="134"/>
      <c r="J176" s="134"/>
      <c r="K176" s="135"/>
      <c r="L176" s="42"/>
      <c r="M176" s="42"/>
    </row>
    <row r="177" spans="2:13">
      <c r="B177" s="129"/>
      <c r="C177" s="43" t="s">
        <v>37</v>
      </c>
      <c r="D177" s="43" t="s">
        <v>38</v>
      </c>
      <c r="E177" s="18" t="s">
        <v>39</v>
      </c>
      <c r="F177" s="18" t="s">
        <v>214</v>
      </c>
      <c r="G177" s="44" t="s">
        <v>41</v>
      </c>
      <c r="H177" s="44" t="s">
        <v>42</v>
      </c>
      <c r="I177" s="44" t="s">
        <v>43</v>
      </c>
      <c r="J177" s="19" t="s">
        <v>39</v>
      </c>
      <c r="K177" s="19" t="s">
        <v>214</v>
      </c>
      <c r="L177" s="42"/>
      <c r="M177" s="42"/>
    </row>
    <row r="178" spans="2:13">
      <c r="B178" s="79" t="s">
        <v>148</v>
      </c>
      <c r="C178" s="21">
        <v>2990</v>
      </c>
      <c r="D178" s="21">
        <v>2977</v>
      </c>
      <c r="E178" s="21">
        <f t="shared" ref="E178:E199" si="23">SUM(C178:D178)</f>
        <v>5967</v>
      </c>
      <c r="F178" s="81">
        <f>E178/$E$200</f>
        <v>3.1971666470203712E-2</v>
      </c>
      <c r="G178" s="23">
        <v>3387</v>
      </c>
      <c r="H178" s="23">
        <v>3586</v>
      </c>
      <c r="I178" s="23">
        <v>3379</v>
      </c>
      <c r="J178" s="23">
        <f>SUM(G178:I178)</f>
        <v>10352</v>
      </c>
      <c r="K178" s="49">
        <f t="shared" ref="K178:K191" si="24">J178/$J$200</f>
        <v>3.2127417237451779E-2</v>
      </c>
      <c r="L178" s="42"/>
      <c r="M178" s="42"/>
    </row>
    <row r="179" spans="2:13">
      <c r="B179" s="79" t="s">
        <v>149</v>
      </c>
      <c r="C179" s="21">
        <v>489</v>
      </c>
      <c r="D179" s="21">
        <v>474</v>
      </c>
      <c r="E179" s="21">
        <f t="shared" si="23"/>
        <v>963</v>
      </c>
      <c r="F179" s="81">
        <f t="shared" ref="F179:F191" si="25">E179/$E$200</f>
        <v>5.1598315419484125E-3</v>
      </c>
      <c r="G179" s="23">
        <v>524</v>
      </c>
      <c r="H179" s="23">
        <v>538</v>
      </c>
      <c r="I179" s="23">
        <v>537</v>
      </c>
      <c r="J179" s="23">
        <f t="shared" ref="J179:J199" si="26">SUM(G179:I179)</f>
        <v>1599</v>
      </c>
      <c r="K179" s="49">
        <f t="shared" si="24"/>
        <v>4.962494219733906E-3</v>
      </c>
      <c r="L179" s="42"/>
      <c r="M179" s="42"/>
    </row>
    <row r="180" spans="2:13">
      <c r="B180" s="79" t="s">
        <v>150</v>
      </c>
      <c r="C180" s="21">
        <v>1105</v>
      </c>
      <c r="D180" s="21">
        <v>1074</v>
      </c>
      <c r="E180" s="21">
        <f t="shared" si="23"/>
        <v>2179</v>
      </c>
      <c r="F180" s="81">
        <f t="shared" si="25"/>
        <v>1.1675257455769045E-2</v>
      </c>
      <c r="G180" s="23">
        <v>1197</v>
      </c>
      <c r="H180" s="23">
        <v>1223</v>
      </c>
      <c r="I180" s="23">
        <v>1274</v>
      </c>
      <c r="J180" s="23">
        <f t="shared" si="26"/>
        <v>3694</v>
      </c>
      <c r="K180" s="49">
        <f t="shared" si="24"/>
        <v>1.1464323732143246E-2</v>
      </c>
      <c r="L180" s="42"/>
      <c r="M180" s="42"/>
    </row>
    <row r="181" spans="2:13" ht="10.5" customHeight="1">
      <c r="B181" s="79" t="s">
        <v>151</v>
      </c>
      <c r="C181" s="21">
        <v>2080</v>
      </c>
      <c r="D181" s="21">
        <v>2181</v>
      </c>
      <c r="E181" s="21">
        <f t="shared" si="23"/>
        <v>4261</v>
      </c>
      <c r="F181" s="81">
        <f t="shared" si="25"/>
        <v>2.2830781100978387E-2</v>
      </c>
      <c r="G181" s="23">
        <v>2622</v>
      </c>
      <c r="H181" s="23">
        <v>2904</v>
      </c>
      <c r="I181" s="23">
        <v>2675</v>
      </c>
      <c r="J181" s="23">
        <f t="shared" si="26"/>
        <v>8201</v>
      </c>
      <c r="K181" s="49">
        <f t="shared" si="24"/>
        <v>2.5451791804901664E-2</v>
      </c>
      <c r="L181" s="42"/>
      <c r="M181" s="42"/>
    </row>
    <row r="182" spans="2:13" ht="10.5" customHeight="1">
      <c r="B182" s="79" t="s">
        <v>152</v>
      </c>
      <c r="C182" s="21">
        <v>1988</v>
      </c>
      <c r="D182" s="21">
        <v>2201</v>
      </c>
      <c r="E182" s="21">
        <f t="shared" si="23"/>
        <v>4189</v>
      </c>
      <c r="F182" s="81">
        <f t="shared" si="25"/>
        <v>2.2444999303449533E-2</v>
      </c>
      <c r="G182" s="23">
        <v>2711</v>
      </c>
      <c r="H182" s="23">
        <v>2996</v>
      </c>
      <c r="I182" s="23">
        <v>2874</v>
      </c>
      <c r="J182" s="23">
        <f t="shared" si="26"/>
        <v>8581</v>
      </c>
      <c r="K182" s="49">
        <f t="shared" si="24"/>
        <v>2.6631121262999779E-2</v>
      </c>
      <c r="L182" s="42"/>
      <c r="M182" s="42"/>
    </row>
    <row r="183" spans="2:13" ht="10.5" customHeight="1">
      <c r="B183" s="79" t="s">
        <v>153</v>
      </c>
      <c r="C183" s="21">
        <v>7647</v>
      </c>
      <c r="D183" s="21">
        <v>7894</v>
      </c>
      <c r="E183" s="21">
        <f t="shared" si="23"/>
        <v>15541</v>
      </c>
      <c r="F183" s="81">
        <f t="shared" si="25"/>
        <v>8.3269929380498736E-2</v>
      </c>
      <c r="G183" s="23">
        <v>9151</v>
      </c>
      <c r="H183" s="23">
        <v>9890</v>
      </c>
      <c r="I183" s="23">
        <v>9951</v>
      </c>
      <c r="J183" s="23">
        <f t="shared" si="26"/>
        <v>28992</v>
      </c>
      <c r="K183" s="49">
        <f t="shared" si="24"/>
        <v>8.9976630655738216E-2</v>
      </c>
      <c r="L183" s="42"/>
      <c r="M183" s="42"/>
    </row>
    <row r="184" spans="2:13">
      <c r="B184" s="79" t="s">
        <v>154</v>
      </c>
      <c r="C184" s="21">
        <v>3647</v>
      </c>
      <c r="D184" s="21">
        <v>3930</v>
      </c>
      <c r="E184" s="21">
        <f t="shared" si="23"/>
        <v>7577</v>
      </c>
      <c r="F184" s="81">
        <f t="shared" si="25"/>
        <v>4.0598176109390573E-2</v>
      </c>
      <c r="G184" s="23">
        <v>4393</v>
      </c>
      <c r="H184" s="23">
        <v>4965</v>
      </c>
      <c r="I184" s="23">
        <v>4493</v>
      </c>
      <c r="J184" s="23">
        <f t="shared" si="26"/>
        <v>13851</v>
      </c>
      <c r="K184" s="49">
        <f t="shared" si="24"/>
        <v>4.2986558747676255E-2</v>
      </c>
      <c r="L184" s="42"/>
      <c r="M184" s="42"/>
    </row>
    <row r="185" spans="2:13">
      <c r="B185" s="79" t="s">
        <v>155</v>
      </c>
      <c r="C185" s="21">
        <v>3219</v>
      </c>
      <c r="D185" s="21">
        <v>3414</v>
      </c>
      <c r="E185" s="21">
        <f t="shared" si="23"/>
        <v>6633</v>
      </c>
      <c r="F185" s="81">
        <f t="shared" si="25"/>
        <v>3.5540148097345604E-2</v>
      </c>
      <c r="G185" s="23">
        <v>4310</v>
      </c>
      <c r="H185" s="23">
        <v>4897</v>
      </c>
      <c r="I185" s="23">
        <v>4354</v>
      </c>
      <c r="J185" s="23">
        <f t="shared" si="26"/>
        <v>13561</v>
      </c>
      <c r="K185" s="49">
        <f t="shared" si="24"/>
        <v>4.2086544161232961E-2</v>
      </c>
      <c r="L185" s="42"/>
      <c r="M185" s="42"/>
    </row>
    <row r="186" spans="2:13">
      <c r="B186" s="79" t="s">
        <v>156</v>
      </c>
      <c r="C186" s="21">
        <v>1126</v>
      </c>
      <c r="D186" s="21">
        <v>1157</v>
      </c>
      <c r="E186" s="21">
        <f t="shared" si="23"/>
        <v>2283</v>
      </c>
      <c r="F186" s="81">
        <f t="shared" si="25"/>
        <v>1.2232497829977389E-2</v>
      </c>
      <c r="G186" s="23">
        <v>1256</v>
      </c>
      <c r="H186" s="23">
        <v>1420</v>
      </c>
      <c r="I186" s="23">
        <v>1330</v>
      </c>
      <c r="J186" s="23">
        <f t="shared" si="26"/>
        <v>4006</v>
      </c>
      <c r="K186" s="49">
        <f t="shared" si="24"/>
        <v>1.2432615287213275E-2</v>
      </c>
      <c r="L186" s="42"/>
      <c r="M186" s="42"/>
    </row>
    <row r="187" spans="2:13">
      <c r="B187" s="79" t="s">
        <v>157</v>
      </c>
      <c r="C187" s="21">
        <v>997</v>
      </c>
      <c r="D187" s="21">
        <v>939</v>
      </c>
      <c r="E187" s="21">
        <f t="shared" si="23"/>
        <v>1936</v>
      </c>
      <c r="F187" s="81">
        <f t="shared" si="25"/>
        <v>1.0373243889109166E-2</v>
      </c>
      <c r="G187" s="23">
        <v>1223</v>
      </c>
      <c r="H187" s="23">
        <v>1581</v>
      </c>
      <c r="I187" s="23">
        <v>1378</v>
      </c>
      <c r="J187" s="23">
        <f t="shared" si="26"/>
        <v>4182</v>
      </c>
      <c r="K187" s="49">
        <f t="shared" si="24"/>
        <v>1.2978831036227139E-2</v>
      </c>
      <c r="L187" s="42"/>
      <c r="M187" s="42"/>
    </row>
    <row r="188" spans="2:13">
      <c r="B188" s="79" t="s">
        <v>158</v>
      </c>
      <c r="C188" s="21">
        <v>3634</v>
      </c>
      <c r="D188" s="21">
        <v>3970</v>
      </c>
      <c r="E188" s="21">
        <f t="shared" si="23"/>
        <v>7604</v>
      </c>
      <c r="F188" s="81">
        <f t="shared" si="25"/>
        <v>4.0742844283463892E-2</v>
      </c>
      <c r="G188" s="23">
        <v>4780</v>
      </c>
      <c r="H188" s="23">
        <v>5213</v>
      </c>
      <c r="I188" s="23">
        <v>4757</v>
      </c>
      <c r="J188" s="23">
        <f t="shared" si="26"/>
        <v>14750</v>
      </c>
      <c r="K188" s="49">
        <f t="shared" si="24"/>
        <v>4.5776603965650475E-2</v>
      </c>
      <c r="L188" s="42"/>
      <c r="M188" s="42"/>
    </row>
    <row r="189" spans="2:13">
      <c r="B189" s="79" t="s">
        <v>159</v>
      </c>
      <c r="C189" s="21">
        <v>3199</v>
      </c>
      <c r="D189" s="21">
        <v>3181</v>
      </c>
      <c r="E189" s="21">
        <f t="shared" si="23"/>
        <v>6380</v>
      </c>
      <c r="F189" s="81">
        <f t="shared" si="25"/>
        <v>3.4184553725473389E-2</v>
      </c>
      <c r="G189" s="23">
        <v>3883</v>
      </c>
      <c r="H189" s="23">
        <v>4395</v>
      </c>
      <c r="I189" s="23">
        <v>3959</v>
      </c>
      <c r="J189" s="23">
        <f t="shared" si="26"/>
        <v>12237</v>
      </c>
      <c r="K189" s="49">
        <f t="shared" si="24"/>
        <v>3.7977512049333216E-2</v>
      </c>
      <c r="L189" s="42"/>
      <c r="M189" s="42"/>
    </row>
    <row r="190" spans="2:13">
      <c r="B190" s="79" t="s">
        <v>160</v>
      </c>
      <c r="C190" s="21">
        <v>12431</v>
      </c>
      <c r="D190" s="21">
        <v>11953</v>
      </c>
      <c r="E190" s="21">
        <f t="shared" si="23"/>
        <v>24384</v>
      </c>
      <c r="F190" s="81">
        <f t="shared" si="25"/>
        <v>0.13065143542977165</v>
      </c>
      <c r="G190" s="23">
        <v>13049</v>
      </c>
      <c r="H190" s="23">
        <v>13326</v>
      </c>
      <c r="I190" s="23">
        <v>12858</v>
      </c>
      <c r="J190" s="23">
        <f t="shared" si="26"/>
        <v>39233</v>
      </c>
      <c r="K190" s="49">
        <f t="shared" si="24"/>
        <v>0.12175955955148239</v>
      </c>
      <c r="L190" s="42"/>
      <c r="M190" s="42"/>
    </row>
    <row r="191" spans="2:13">
      <c r="B191" s="79" t="s">
        <v>161</v>
      </c>
      <c r="C191" s="21">
        <v>13488</v>
      </c>
      <c r="D191" s="21">
        <v>12737</v>
      </c>
      <c r="E191" s="21">
        <f t="shared" si="23"/>
        <v>26225</v>
      </c>
      <c r="F191" s="81">
        <f t="shared" si="25"/>
        <v>0.14051566166936358</v>
      </c>
      <c r="G191" s="23">
        <v>13960</v>
      </c>
      <c r="H191" s="23">
        <v>14483</v>
      </c>
      <c r="I191" s="23">
        <v>13856</v>
      </c>
      <c r="J191" s="23">
        <f t="shared" si="26"/>
        <v>42299</v>
      </c>
      <c r="K191" s="49">
        <f t="shared" si="24"/>
        <v>0.13127488617918981</v>
      </c>
      <c r="L191" s="42"/>
      <c r="M191" s="42"/>
    </row>
    <row r="192" spans="2:13">
      <c r="B192" s="79" t="s">
        <v>162</v>
      </c>
      <c r="C192" s="21">
        <v>9242</v>
      </c>
      <c r="D192" s="21">
        <v>9119</v>
      </c>
      <c r="E192" s="21">
        <f t="shared" si="23"/>
        <v>18361</v>
      </c>
      <c r="F192" s="81">
        <f>E192/$E$200</f>
        <v>9.837971645037881E-2</v>
      </c>
      <c r="G192" s="23">
        <v>9396</v>
      </c>
      <c r="H192" s="23">
        <v>9786</v>
      </c>
      <c r="I192" s="23">
        <v>9346</v>
      </c>
      <c r="J192" s="23">
        <f t="shared" si="26"/>
        <v>28528</v>
      </c>
      <c r="K192" s="49">
        <f>J192/$J$200</f>
        <v>8.8536607317428934E-2</v>
      </c>
    </row>
    <row r="193" spans="1:13">
      <c r="B193" s="79" t="s">
        <v>163</v>
      </c>
      <c r="C193" s="21">
        <v>5848</v>
      </c>
      <c r="D193" s="21">
        <v>5833</v>
      </c>
      <c r="E193" s="21">
        <f t="shared" si="23"/>
        <v>11681</v>
      </c>
      <c r="F193" s="81">
        <f>E193/$E$200</f>
        <v>6.2587738568535209E-2</v>
      </c>
      <c r="G193" s="23">
        <v>6717</v>
      </c>
      <c r="H193" s="23">
        <v>7208</v>
      </c>
      <c r="I193" s="23">
        <v>6433</v>
      </c>
      <c r="J193" s="23">
        <f t="shared" si="26"/>
        <v>20358</v>
      </c>
      <c r="K193" s="49">
        <f>J193/$J$200</f>
        <v>6.3181023968319483E-2</v>
      </c>
    </row>
    <row r="194" spans="1:13">
      <c r="B194" s="79" t="s">
        <v>164</v>
      </c>
      <c r="C194" s="21">
        <v>0</v>
      </c>
      <c r="D194" s="21">
        <v>0</v>
      </c>
      <c r="E194" s="21">
        <f t="shared" si="23"/>
        <v>0</v>
      </c>
      <c r="F194" s="81">
        <f>E194/$E$200</f>
        <v>0</v>
      </c>
      <c r="G194" s="23">
        <v>0</v>
      </c>
      <c r="H194" s="23">
        <v>2</v>
      </c>
      <c r="I194" s="23">
        <v>1</v>
      </c>
      <c r="J194" s="23">
        <f t="shared" si="26"/>
        <v>3</v>
      </c>
      <c r="K194" s="49">
        <f>J194/$J$200</f>
        <v>9.310495721827215E-6</v>
      </c>
    </row>
    <row r="195" spans="1:13">
      <c r="B195" s="79" t="s">
        <v>165</v>
      </c>
      <c r="C195" s="21">
        <v>5492</v>
      </c>
      <c r="D195" s="21">
        <v>5365</v>
      </c>
      <c r="E195" s="21">
        <f t="shared" si="23"/>
        <v>10857</v>
      </c>
      <c r="F195" s="81">
        <f>E195/$E$200</f>
        <v>5.8172680219038334E-2</v>
      </c>
      <c r="G195" s="23">
        <v>5900</v>
      </c>
      <c r="H195" s="23">
        <v>6399</v>
      </c>
      <c r="I195" s="23">
        <v>6061</v>
      </c>
      <c r="J195" s="23">
        <f t="shared" si="26"/>
        <v>18360</v>
      </c>
      <c r="K195" s="49">
        <f>J195/$J$200</f>
        <v>5.6980233817582562E-2</v>
      </c>
    </row>
    <row r="196" spans="1:13">
      <c r="B196" s="79" t="s">
        <v>166</v>
      </c>
      <c r="C196" s="21">
        <v>302</v>
      </c>
      <c r="D196" s="21">
        <v>339</v>
      </c>
      <c r="E196" s="21">
        <f t="shared" si="23"/>
        <v>641</v>
      </c>
      <c r="F196" s="81">
        <f t="shared" ref="F196:F199" si="27">E196/$E$200</f>
        <v>3.4345296141110411E-3</v>
      </c>
      <c r="G196" s="23">
        <v>429</v>
      </c>
      <c r="H196" s="23">
        <v>464</v>
      </c>
      <c r="I196" s="23">
        <v>416</v>
      </c>
      <c r="J196" s="23">
        <f t="shared" si="26"/>
        <v>1309</v>
      </c>
      <c r="K196" s="49">
        <f t="shared" ref="K196:K199" si="28">J196/$J$200</f>
        <v>4.0624796332906082E-3</v>
      </c>
    </row>
    <row r="197" spans="1:13">
      <c r="B197" s="79" t="s">
        <v>167</v>
      </c>
      <c r="C197" s="21">
        <v>4907</v>
      </c>
      <c r="D197" s="21">
        <v>4772</v>
      </c>
      <c r="E197" s="21">
        <f t="shared" si="23"/>
        <v>9679</v>
      </c>
      <c r="F197" s="81">
        <f t="shared" si="27"/>
        <v>5.1860861365024595E-2</v>
      </c>
      <c r="G197" s="23">
        <v>5424</v>
      </c>
      <c r="H197" s="23">
        <v>5948</v>
      </c>
      <c r="I197" s="23">
        <v>5403</v>
      </c>
      <c r="J197" s="23">
        <f t="shared" si="26"/>
        <v>16775</v>
      </c>
      <c r="K197" s="49">
        <f t="shared" si="28"/>
        <v>5.2061188577883846E-2</v>
      </c>
    </row>
    <row r="198" spans="1:13">
      <c r="B198" s="79" t="s">
        <v>168</v>
      </c>
      <c r="C198" s="21">
        <v>9588</v>
      </c>
      <c r="D198" s="21">
        <v>9626</v>
      </c>
      <c r="E198" s="21">
        <f t="shared" si="23"/>
        <v>19214</v>
      </c>
      <c r="F198" s="81">
        <f t="shared" si="27"/>
        <v>0.10295015913499148</v>
      </c>
      <c r="G198" s="23">
        <v>11389</v>
      </c>
      <c r="H198" s="23">
        <v>10989</v>
      </c>
      <c r="I198" s="23">
        <v>8831</v>
      </c>
      <c r="J198" s="23">
        <f t="shared" si="26"/>
        <v>31209</v>
      </c>
      <c r="K198" s="49">
        <f t="shared" si="28"/>
        <v>9.685708699416852E-2</v>
      </c>
    </row>
    <row r="199" spans="1:13">
      <c r="B199" s="79" t="s">
        <v>169</v>
      </c>
      <c r="C199" s="21">
        <v>45</v>
      </c>
      <c r="D199" s="21">
        <v>34</v>
      </c>
      <c r="E199" s="21">
        <f t="shared" si="23"/>
        <v>79</v>
      </c>
      <c r="F199" s="81">
        <f t="shared" si="27"/>
        <v>4.2328836117749179E-4</v>
      </c>
      <c r="G199" s="23">
        <v>35</v>
      </c>
      <c r="H199" s="23">
        <v>44</v>
      </c>
      <c r="I199" s="23">
        <v>58</v>
      </c>
      <c r="J199" s="23">
        <f t="shared" si="26"/>
        <v>137</v>
      </c>
      <c r="K199" s="49">
        <f t="shared" si="28"/>
        <v>4.2517930463010952E-4</v>
      </c>
    </row>
    <row r="200" spans="1:13" ht="25.5">
      <c r="B200" s="13" t="s">
        <v>178</v>
      </c>
      <c r="C200" s="45">
        <f>SUM(C178:C199)</f>
        <v>93464</v>
      </c>
      <c r="D200" s="45">
        <f t="shared" ref="D200:J200" si="29">SUM(D178:D199)</f>
        <v>93170</v>
      </c>
      <c r="E200" s="45">
        <f t="shared" si="29"/>
        <v>186634</v>
      </c>
      <c r="F200" s="39">
        <f t="shared" si="29"/>
        <v>0.99999999999999978</v>
      </c>
      <c r="G200" s="77">
        <f t="shared" si="29"/>
        <v>105736</v>
      </c>
      <c r="H200" s="77">
        <f t="shared" si="29"/>
        <v>112257</v>
      </c>
      <c r="I200" s="77">
        <f t="shared" si="29"/>
        <v>104224</v>
      </c>
      <c r="J200" s="77">
        <f t="shared" si="29"/>
        <v>322217</v>
      </c>
      <c r="K200" s="37">
        <f>SUM(K178:K199)</f>
        <v>1.0000000000000002</v>
      </c>
      <c r="L200" s="42"/>
      <c r="M200" s="42"/>
    </row>
    <row r="201" spans="1:13">
      <c r="B201" s="26" t="s">
        <v>192</v>
      </c>
      <c r="C201" s="46"/>
      <c r="D201" s="46"/>
      <c r="E201" s="42"/>
      <c r="F201" s="32"/>
      <c r="G201" s="42"/>
      <c r="H201" s="42"/>
      <c r="I201" s="42"/>
      <c r="J201" s="42"/>
      <c r="K201" s="32"/>
      <c r="L201" s="42"/>
      <c r="M201" s="42"/>
    </row>
    <row r="202" spans="1:13">
      <c r="B202" s="26" t="s">
        <v>215</v>
      </c>
      <c r="C202" s="46"/>
      <c r="D202" s="46"/>
      <c r="E202" s="42"/>
      <c r="F202" s="32"/>
      <c r="G202" s="42"/>
      <c r="H202" s="42"/>
      <c r="I202" s="42"/>
      <c r="J202" s="42"/>
      <c r="K202" s="32"/>
      <c r="L202" s="42"/>
      <c r="M202" s="42"/>
    </row>
    <row r="203" spans="1:13">
      <c r="A203" s="26"/>
      <c r="C203" s="46"/>
      <c r="D203" s="46"/>
      <c r="E203" s="42"/>
      <c r="F203" s="32"/>
      <c r="G203" s="42"/>
      <c r="H203" s="42"/>
      <c r="I203" s="42"/>
      <c r="J203" s="42"/>
      <c r="K203" s="32"/>
      <c r="L203" s="42"/>
      <c r="M203" s="42"/>
    </row>
    <row r="204" spans="1:13">
      <c r="A204" s="26"/>
      <c r="B204" s="46"/>
      <c r="C204" s="46"/>
      <c r="D204" s="42"/>
      <c r="E204" s="32"/>
      <c r="F204" s="42"/>
      <c r="G204" s="42"/>
      <c r="H204" s="42"/>
      <c r="I204" s="42"/>
      <c r="J204" s="32"/>
      <c r="K204" s="42"/>
      <c r="L204" s="42"/>
      <c r="M204" s="42"/>
    </row>
    <row r="205" spans="1:13" ht="27.75" customHeight="1">
      <c r="A205" s="119" t="s">
        <v>179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1"/>
      <c r="M205" s="42"/>
    </row>
    <row r="206" spans="1:13" ht="15" customHeight="1">
      <c r="A206" s="128" t="s">
        <v>199</v>
      </c>
      <c r="B206" s="130" t="s">
        <v>65</v>
      </c>
      <c r="C206" s="131"/>
      <c r="D206" s="131"/>
      <c r="E206" s="131"/>
      <c r="F206" s="132"/>
      <c r="G206" s="133" t="s">
        <v>66</v>
      </c>
      <c r="H206" s="134"/>
      <c r="I206" s="134"/>
      <c r="J206" s="134"/>
      <c r="K206" s="134"/>
      <c r="L206" s="135"/>
      <c r="M206" s="42"/>
    </row>
    <row r="207" spans="1:13">
      <c r="A207" s="129"/>
      <c r="B207" s="47" t="s">
        <v>44</v>
      </c>
      <c r="C207" s="47" t="s">
        <v>45</v>
      </c>
      <c r="D207" s="47" t="s">
        <v>46</v>
      </c>
      <c r="E207" s="18" t="s">
        <v>39</v>
      </c>
      <c r="F207" s="18" t="s">
        <v>214</v>
      </c>
      <c r="G207" s="44" t="s">
        <v>47</v>
      </c>
      <c r="H207" s="44" t="s">
        <v>48</v>
      </c>
      <c r="I207" s="44" t="s">
        <v>49</v>
      </c>
      <c r="J207" s="44" t="s">
        <v>50</v>
      </c>
      <c r="K207" s="48" t="s">
        <v>39</v>
      </c>
      <c r="L207" s="48" t="s">
        <v>214</v>
      </c>
      <c r="M207" s="42"/>
    </row>
    <row r="208" spans="1:13">
      <c r="A208" s="79" t="s">
        <v>148</v>
      </c>
      <c r="B208" s="21">
        <v>3184</v>
      </c>
      <c r="C208" s="21">
        <v>2759</v>
      </c>
      <c r="D208" s="21">
        <v>2581</v>
      </c>
      <c r="E208" s="21">
        <f t="shared" ref="E208:E229" si="30">SUM(B208:D208)</f>
        <v>8524</v>
      </c>
      <c r="F208" s="39">
        <f>E208/$E$230</f>
        <v>3.3389609423046036E-2</v>
      </c>
      <c r="G208" s="36">
        <v>2522</v>
      </c>
      <c r="H208" s="36">
        <v>2208</v>
      </c>
      <c r="I208" s="36">
        <v>1736</v>
      </c>
      <c r="J208" s="36">
        <v>1428</v>
      </c>
      <c r="K208" s="36">
        <f t="shared" ref="K208:K224" si="31">SUM(G208:J208)</f>
        <v>7894</v>
      </c>
      <c r="L208" s="49">
        <f t="shared" ref="L208:L224" si="32">K208/$K$230</f>
        <v>3.1106907829924736E-2</v>
      </c>
      <c r="M208" s="42"/>
    </row>
    <row r="209" spans="1:13">
      <c r="A209" s="79" t="s">
        <v>149</v>
      </c>
      <c r="B209" s="21">
        <v>464</v>
      </c>
      <c r="C209" s="21">
        <v>425</v>
      </c>
      <c r="D209" s="21">
        <v>363</v>
      </c>
      <c r="E209" s="21">
        <f t="shared" si="30"/>
        <v>1252</v>
      </c>
      <c r="F209" s="39">
        <f t="shared" ref="F209:F229" si="33">E209/$E$230</f>
        <v>4.904245776355425E-3</v>
      </c>
      <c r="G209" s="36">
        <v>348</v>
      </c>
      <c r="H209" s="36">
        <v>297</v>
      </c>
      <c r="I209" s="36">
        <v>269</v>
      </c>
      <c r="J209" s="36">
        <v>198</v>
      </c>
      <c r="K209" s="36">
        <f t="shared" si="31"/>
        <v>1112</v>
      </c>
      <c r="L209" s="49">
        <f t="shared" si="32"/>
        <v>4.3819206367970995E-3</v>
      </c>
      <c r="M209" s="42"/>
    </row>
    <row r="210" spans="1:13">
      <c r="A210" s="79" t="s">
        <v>150</v>
      </c>
      <c r="B210" s="21">
        <v>1194</v>
      </c>
      <c r="C210" s="21">
        <v>1030</v>
      </c>
      <c r="D210" s="21">
        <v>916</v>
      </c>
      <c r="E210" s="21">
        <f t="shared" si="30"/>
        <v>3140</v>
      </c>
      <c r="F210" s="39">
        <f t="shared" si="33"/>
        <v>1.2299785733031976E-2</v>
      </c>
      <c r="G210" s="36">
        <v>964</v>
      </c>
      <c r="H210" s="36">
        <v>1068</v>
      </c>
      <c r="I210" s="36">
        <v>1049</v>
      </c>
      <c r="J210" s="36">
        <v>941</v>
      </c>
      <c r="K210" s="36">
        <f t="shared" si="31"/>
        <v>4022</v>
      </c>
      <c r="L210" s="49">
        <f t="shared" si="32"/>
        <v>1.5848997123379439E-2</v>
      </c>
      <c r="M210" s="42"/>
    </row>
    <row r="211" spans="1:13">
      <c r="A211" s="79" t="s">
        <v>151</v>
      </c>
      <c r="B211" s="21">
        <v>2480</v>
      </c>
      <c r="C211" s="21">
        <v>2161</v>
      </c>
      <c r="D211" s="21">
        <v>2027</v>
      </c>
      <c r="E211" s="21">
        <f t="shared" si="30"/>
        <v>6668</v>
      </c>
      <c r="F211" s="39">
        <f t="shared" si="33"/>
        <v>2.6119417601228413E-2</v>
      </c>
      <c r="G211" s="36">
        <v>2191</v>
      </c>
      <c r="H211" s="36">
        <v>2370</v>
      </c>
      <c r="I211" s="36">
        <v>1949</v>
      </c>
      <c r="J211" s="36">
        <v>1688</v>
      </c>
      <c r="K211" s="36">
        <f t="shared" si="31"/>
        <v>8198</v>
      </c>
      <c r="L211" s="49">
        <f t="shared" si="32"/>
        <v>3.2304842968041925E-2</v>
      </c>
      <c r="M211" s="42"/>
    </row>
    <row r="212" spans="1:13">
      <c r="A212" s="79" t="s">
        <v>152</v>
      </c>
      <c r="B212" s="21">
        <v>2767</v>
      </c>
      <c r="C212" s="21">
        <v>2606</v>
      </c>
      <c r="D212" s="21">
        <v>2423</v>
      </c>
      <c r="E212" s="21">
        <f t="shared" si="30"/>
        <v>7796</v>
      </c>
      <c r="F212" s="39">
        <f t="shared" si="33"/>
        <v>3.0537939355005504E-2</v>
      </c>
      <c r="G212" s="36">
        <v>2480</v>
      </c>
      <c r="H212" s="36">
        <v>2500</v>
      </c>
      <c r="I212" s="36">
        <v>2088</v>
      </c>
      <c r="J212" s="36">
        <v>1814</v>
      </c>
      <c r="K212" s="36">
        <f t="shared" si="31"/>
        <v>8882</v>
      </c>
      <c r="L212" s="49">
        <f t="shared" si="32"/>
        <v>3.5000197028805614E-2</v>
      </c>
      <c r="M212" s="42"/>
    </row>
    <row r="213" spans="1:13">
      <c r="A213" s="79" t="s">
        <v>153</v>
      </c>
      <c r="B213" s="21">
        <v>9317</v>
      </c>
      <c r="C213" s="21">
        <v>7863</v>
      </c>
      <c r="D213" s="21">
        <v>7407</v>
      </c>
      <c r="E213" s="21">
        <f t="shared" si="30"/>
        <v>24587</v>
      </c>
      <c r="F213" s="39">
        <f t="shared" si="33"/>
        <v>9.6310455993011843E-2</v>
      </c>
      <c r="G213" s="36">
        <v>7367</v>
      </c>
      <c r="H213" s="36">
        <v>7309</v>
      </c>
      <c r="I213" s="36">
        <v>6097</v>
      </c>
      <c r="J213" s="36">
        <v>4834</v>
      </c>
      <c r="K213" s="36">
        <f t="shared" si="31"/>
        <v>25607</v>
      </c>
      <c r="L213" s="49">
        <f t="shared" si="32"/>
        <v>0.10090633250581235</v>
      </c>
      <c r="M213" s="42"/>
    </row>
    <row r="214" spans="1:13">
      <c r="A214" s="79" t="s">
        <v>154</v>
      </c>
      <c r="B214" s="21">
        <v>4213</v>
      </c>
      <c r="C214" s="21">
        <v>3500</v>
      </c>
      <c r="D214" s="21">
        <v>3603</v>
      </c>
      <c r="E214" s="21">
        <f t="shared" si="30"/>
        <v>11316</v>
      </c>
      <c r="F214" s="39">
        <f t="shared" si="33"/>
        <v>4.432623418948721E-2</v>
      </c>
      <c r="G214" s="36">
        <v>3871</v>
      </c>
      <c r="H214" s="36">
        <v>3785</v>
      </c>
      <c r="I214" s="36">
        <v>2848</v>
      </c>
      <c r="J214" s="36">
        <v>2214</v>
      </c>
      <c r="K214" s="36">
        <f t="shared" si="31"/>
        <v>12718</v>
      </c>
      <c r="L214" s="49">
        <f t="shared" si="32"/>
        <v>5.0116246995310712E-2</v>
      </c>
      <c r="M214" s="42"/>
    </row>
    <row r="215" spans="1:13">
      <c r="A215" s="79" t="s">
        <v>155</v>
      </c>
      <c r="B215" s="21">
        <v>4054</v>
      </c>
      <c r="C215" s="21">
        <v>3466</v>
      </c>
      <c r="D215" s="21">
        <v>3496</v>
      </c>
      <c r="E215" s="21">
        <f t="shared" si="30"/>
        <v>11016</v>
      </c>
      <c r="F215" s="39">
        <f t="shared" si="33"/>
        <v>4.3151095425184791E-2</v>
      </c>
      <c r="G215" s="36">
        <v>3936</v>
      </c>
      <c r="H215" s="36">
        <v>4182</v>
      </c>
      <c r="I215" s="36">
        <v>3476</v>
      </c>
      <c r="J215" s="36">
        <v>2667</v>
      </c>
      <c r="K215" s="36">
        <f t="shared" si="31"/>
        <v>14261</v>
      </c>
      <c r="L215" s="49">
        <f t="shared" si="32"/>
        <v>5.6196555936477911E-2</v>
      </c>
      <c r="M215" s="42"/>
    </row>
    <row r="216" spans="1:13">
      <c r="A216" s="79" t="s">
        <v>156</v>
      </c>
      <c r="B216" s="21">
        <v>1136</v>
      </c>
      <c r="C216" s="21">
        <v>1114</v>
      </c>
      <c r="D216" s="21">
        <v>999</v>
      </c>
      <c r="E216" s="21">
        <f t="shared" si="30"/>
        <v>3249</v>
      </c>
      <c r="F216" s="39">
        <f t="shared" si="33"/>
        <v>1.2726752817395187E-2</v>
      </c>
      <c r="G216" s="36">
        <v>1077</v>
      </c>
      <c r="H216" s="36">
        <v>1234</v>
      </c>
      <c r="I216" s="36">
        <v>1142</v>
      </c>
      <c r="J216" s="36">
        <v>947</v>
      </c>
      <c r="K216" s="36">
        <f t="shared" si="31"/>
        <v>4400</v>
      </c>
      <c r="L216" s="49">
        <f t="shared" si="32"/>
        <v>1.7338534893801473E-2</v>
      </c>
      <c r="M216" s="42"/>
    </row>
    <row r="217" spans="1:13">
      <c r="A217" s="79" t="s">
        <v>157</v>
      </c>
      <c r="B217" s="21">
        <v>1156</v>
      </c>
      <c r="C217" s="21">
        <v>957</v>
      </c>
      <c r="D217" s="21">
        <v>939</v>
      </c>
      <c r="E217" s="21">
        <f t="shared" si="30"/>
        <v>3052</v>
      </c>
      <c r="F217" s="39">
        <f t="shared" si="33"/>
        <v>1.1955078362169932E-2</v>
      </c>
      <c r="G217" s="36">
        <v>1060</v>
      </c>
      <c r="H217" s="36">
        <v>1212</v>
      </c>
      <c r="I217" s="36">
        <v>1050</v>
      </c>
      <c r="J217" s="36">
        <v>730</v>
      </c>
      <c r="K217" s="36">
        <f t="shared" si="31"/>
        <v>4052</v>
      </c>
      <c r="L217" s="49">
        <f t="shared" si="32"/>
        <v>1.5967214406746266E-2</v>
      </c>
      <c r="M217" s="42"/>
    </row>
    <row r="218" spans="1:13">
      <c r="A218" s="79" t="s">
        <v>158</v>
      </c>
      <c r="B218" s="21">
        <v>4416</v>
      </c>
      <c r="C218" s="21">
        <v>3779</v>
      </c>
      <c r="D218" s="21">
        <v>3915</v>
      </c>
      <c r="E218" s="21">
        <f t="shared" si="30"/>
        <v>12110</v>
      </c>
      <c r="F218" s="39">
        <f t="shared" si="33"/>
        <v>4.7436434785674275E-2</v>
      </c>
      <c r="G218" s="36">
        <v>4014</v>
      </c>
      <c r="H218" s="36">
        <v>4022</v>
      </c>
      <c r="I218" s="36">
        <v>3311</v>
      </c>
      <c r="J218" s="36">
        <v>2675</v>
      </c>
      <c r="K218" s="36">
        <f t="shared" si="31"/>
        <v>14022</v>
      </c>
      <c r="L218" s="49">
        <f t="shared" si="32"/>
        <v>5.5254758245655518E-2</v>
      </c>
      <c r="M218" s="42"/>
    </row>
    <row r="219" spans="1:13">
      <c r="A219" s="79" t="s">
        <v>159</v>
      </c>
      <c r="B219" s="21">
        <v>3571</v>
      </c>
      <c r="C219" s="21">
        <v>2976</v>
      </c>
      <c r="D219" s="21">
        <v>2912</v>
      </c>
      <c r="E219" s="21">
        <f t="shared" si="30"/>
        <v>9459</v>
      </c>
      <c r="F219" s="39">
        <f t="shared" si="33"/>
        <v>3.705212523845524E-2</v>
      </c>
      <c r="G219" s="36">
        <v>3452</v>
      </c>
      <c r="H219" s="36">
        <v>3342</v>
      </c>
      <c r="I219" s="36">
        <v>2705</v>
      </c>
      <c r="J219" s="36">
        <v>1887</v>
      </c>
      <c r="K219" s="36">
        <f t="shared" si="31"/>
        <v>11386</v>
      </c>
      <c r="L219" s="49">
        <f t="shared" si="32"/>
        <v>4.4867399613823543E-2</v>
      </c>
      <c r="M219" s="42"/>
    </row>
    <row r="220" spans="1:13">
      <c r="A220" s="79" t="s">
        <v>160</v>
      </c>
      <c r="B220" s="21">
        <v>12192</v>
      </c>
      <c r="C220" s="21">
        <v>10507</v>
      </c>
      <c r="D220" s="21">
        <v>9201</v>
      </c>
      <c r="E220" s="21">
        <f t="shared" si="30"/>
        <v>31900</v>
      </c>
      <c r="F220" s="39">
        <f t="shared" si="33"/>
        <v>0.12495642193749046</v>
      </c>
      <c r="G220" s="36">
        <v>8094</v>
      </c>
      <c r="H220" s="36">
        <v>7431</v>
      </c>
      <c r="I220" s="36">
        <v>6624</v>
      </c>
      <c r="J220" s="36">
        <v>5472</v>
      </c>
      <c r="K220" s="36">
        <f t="shared" si="31"/>
        <v>27621</v>
      </c>
      <c r="L220" s="49">
        <f t="shared" si="32"/>
        <v>0.10884265279583875</v>
      </c>
      <c r="M220" s="42"/>
    </row>
    <row r="221" spans="1:13">
      <c r="A221" s="79" t="s">
        <v>161</v>
      </c>
      <c r="B221" s="21">
        <v>12810</v>
      </c>
      <c r="C221" s="21">
        <v>10403</v>
      </c>
      <c r="D221" s="21">
        <v>9006</v>
      </c>
      <c r="E221" s="21">
        <f t="shared" si="30"/>
        <v>32219</v>
      </c>
      <c r="F221" s="39">
        <f t="shared" si="33"/>
        <v>0.12620598615686535</v>
      </c>
      <c r="G221" s="36">
        <v>8419</v>
      </c>
      <c r="H221" s="36">
        <v>7912</v>
      </c>
      <c r="I221" s="36">
        <v>6916</v>
      </c>
      <c r="J221" s="36">
        <v>5449</v>
      </c>
      <c r="K221" s="36">
        <f t="shared" si="31"/>
        <v>28696</v>
      </c>
      <c r="L221" s="49">
        <f t="shared" si="32"/>
        <v>0.11307877211648343</v>
      </c>
      <c r="M221" s="42"/>
    </row>
    <row r="222" spans="1:13">
      <c r="A222" s="79" t="s">
        <v>162</v>
      </c>
      <c r="B222" s="21">
        <v>8449</v>
      </c>
      <c r="C222" s="21">
        <v>6892</v>
      </c>
      <c r="D222" s="21">
        <v>6125</v>
      </c>
      <c r="E222" s="21">
        <f t="shared" si="30"/>
        <v>21466</v>
      </c>
      <c r="F222" s="39">
        <f t="shared" si="33"/>
        <v>8.4085095715052349E-2</v>
      </c>
      <c r="G222" s="36">
        <v>5537</v>
      </c>
      <c r="H222" s="36">
        <v>5393</v>
      </c>
      <c r="I222" s="36">
        <v>4406</v>
      </c>
      <c r="J222" s="36">
        <v>3381</v>
      </c>
      <c r="K222" s="36">
        <f t="shared" si="31"/>
        <v>18717</v>
      </c>
      <c r="L222" s="49">
        <f t="shared" si="32"/>
        <v>7.3755763092564139E-2</v>
      </c>
      <c r="M222" s="42"/>
    </row>
    <row r="223" spans="1:13">
      <c r="A223" s="79" t="s">
        <v>163</v>
      </c>
      <c r="B223" s="21">
        <v>5853</v>
      </c>
      <c r="C223" s="21">
        <v>5002</v>
      </c>
      <c r="D223" s="21">
        <v>5274</v>
      </c>
      <c r="E223" s="21">
        <f t="shared" si="30"/>
        <v>16129</v>
      </c>
      <c r="F223" s="39">
        <f t="shared" si="33"/>
        <v>6.3179377098112333E-2</v>
      </c>
      <c r="G223" s="36">
        <v>5353</v>
      </c>
      <c r="H223" s="36">
        <v>4704</v>
      </c>
      <c r="I223" s="36">
        <v>3325</v>
      </c>
      <c r="J223" s="36">
        <v>2554</v>
      </c>
      <c r="K223" s="36">
        <f t="shared" si="31"/>
        <v>15936</v>
      </c>
      <c r="L223" s="49">
        <f t="shared" si="32"/>
        <v>6.2797020924459157E-2</v>
      </c>
      <c r="M223" s="42"/>
    </row>
    <row r="224" spans="1:13">
      <c r="A224" s="79" t="s">
        <v>164</v>
      </c>
      <c r="B224" s="21">
        <v>0</v>
      </c>
      <c r="C224" s="21">
        <v>1</v>
      </c>
      <c r="D224" s="21">
        <v>0</v>
      </c>
      <c r="E224" s="21">
        <f t="shared" si="30"/>
        <v>1</v>
      </c>
      <c r="F224" s="39">
        <f t="shared" si="33"/>
        <v>3.9171292143413937E-6</v>
      </c>
      <c r="G224" s="36">
        <v>0</v>
      </c>
      <c r="H224" s="36">
        <v>1</v>
      </c>
      <c r="I224" s="36">
        <v>0</v>
      </c>
      <c r="J224" s="36">
        <v>1</v>
      </c>
      <c r="K224" s="36">
        <f t="shared" si="31"/>
        <v>2</v>
      </c>
      <c r="L224" s="49">
        <f t="shared" si="32"/>
        <v>7.8811522244552154E-6</v>
      </c>
      <c r="M224" s="42"/>
    </row>
    <row r="225" spans="1:13">
      <c r="A225" s="79" t="s">
        <v>165</v>
      </c>
      <c r="B225" s="21">
        <v>5544</v>
      </c>
      <c r="C225" s="21">
        <v>4792</v>
      </c>
      <c r="D225" s="21">
        <v>4511</v>
      </c>
      <c r="E225" s="21">
        <f t="shared" si="30"/>
        <v>14847</v>
      </c>
      <c r="F225" s="39">
        <f t="shared" si="33"/>
        <v>5.8157617445326666E-2</v>
      </c>
      <c r="G225" s="36">
        <v>4203</v>
      </c>
      <c r="H225" s="36">
        <v>3648</v>
      </c>
      <c r="I225" s="36">
        <v>2846</v>
      </c>
      <c r="J225" s="36">
        <v>2313</v>
      </c>
      <c r="K225" s="36">
        <f>SUM(G225:J225)</f>
        <v>13010</v>
      </c>
      <c r="L225" s="49">
        <f>K225/$K$230</f>
        <v>5.1266895220081175E-2</v>
      </c>
      <c r="M225" s="42"/>
    </row>
    <row r="226" spans="1:13">
      <c r="A226" s="79" t="s">
        <v>166</v>
      </c>
      <c r="B226" s="21">
        <v>390</v>
      </c>
      <c r="C226" s="21">
        <v>334</v>
      </c>
      <c r="D226" s="21">
        <v>331</v>
      </c>
      <c r="E226" s="21">
        <f t="shared" si="30"/>
        <v>1055</v>
      </c>
      <c r="F226" s="39">
        <f t="shared" si="33"/>
        <v>4.13257132113017E-3</v>
      </c>
      <c r="G226" s="36">
        <v>324</v>
      </c>
      <c r="H226" s="36">
        <v>316</v>
      </c>
      <c r="I226" s="36">
        <v>251</v>
      </c>
      <c r="J226" s="36">
        <v>197</v>
      </c>
      <c r="K226" s="36">
        <f t="shared" ref="K226:K229" si="34">SUM(G226:J226)</f>
        <v>1088</v>
      </c>
      <c r="L226" s="49">
        <f t="shared" ref="L226:L229" si="35">K226/$K$230</f>
        <v>4.287346810103637E-3</v>
      </c>
      <c r="M226" s="42"/>
    </row>
    <row r="227" spans="1:13">
      <c r="A227" s="79" t="s">
        <v>167</v>
      </c>
      <c r="B227" s="21">
        <v>4663</v>
      </c>
      <c r="C227" s="21">
        <v>4043</v>
      </c>
      <c r="D227" s="21">
        <v>3823</v>
      </c>
      <c r="E227" s="21">
        <f t="shared" si="30"/>
        <v>12529</v>
      </c>
      <c r="F227" s="39">
        <f t="shared" si="33"/>
        <v>4.9077711926483317E-2</v>
      </c>
      <c r="G227" s="36">
        <v>3660</v>
      </c>
      <c r="H227" s="36">
        <v>3202</v>
      </c>
      <c r="I227" s="36">
        <v>2668</v>
      </c>
      <c r="J227" s="36">
        <v>2121</v>
      </c>
      <c r="K227" s="36">
        <f t="shared" si="34"/>
        <v>11651</v>
      </c>
      <c r="L227" s="49">
        <f t="shared" si="35"/>
        <v>4.5911652283563857E-2</v>
      </c>
      <c r="M227" s="42"/>
    </row>
    <row r="228" spans="1:13">
      <c r="A228" s="79" t="s">
        <v>168</v>
      </c>
      <c r="B228" s="21">
        <v>7606</v>
      </c>
      <c r="C228" s="21">
        <v>7215</v>
      </c>
      <c r="D228" s="21">
        <v>8004</v>
      </c>
      <c r="E228" s="21">
        <f t="shared" si="30"/>
        <v>22825</v>
      </c>
      <c r="F228" s="39">
        <f t="shared" si="33"/>
        <v>8.9408474317342307E-2</v>
      </c>
      <c r="G228" s="36">
        <v>7972</v>
      </c>
      <c r="H228" s="36">
        <v>6217</v>
      </c>
      <c r="I228" s="36">
        <v>3743</v>
      </c>
      <c r="J228" s="36">
        <v>2451</v>
      </c>
      <c r="K228" s="36">
        <f t="shared" si="34"/>
        <v>20383</v>
      </c>
      <c r="L228" s="49">
        <f t="shared" si="35"/>
        <v>8.032076289553533E-2</v>
      </c>
      <c r="M228" s="42"/>
    </row>
    <row r="229" spans="1:13">
      <c r="A229" s="79" t="s">
        <v>169</v>
      </c>
      <c r="B229" s="21">
        <v>53</v>
      </c>
      <c r="C229" s="21">
        <v>52</v>
      </c>
      <c r="D229" s="21">
        <v>44</v>
      </c>
      <c r="E229" s="21">
        <f t="shared" si="30"/>
        <v>149</v>
      </c>
      <c r="F229" s="39">
        <f t="shared" si="33"/>
        <v>5.8365225293686767E-4</v>
      </c>
      <c r="G229" s="36">
        <v>28</v>
      </c>
      <c r="H229" s="36">
        <v>34</v>
      </c>
      <c r="I229" s="36">
        <v>34</v>
      </c>
      <c r="J229" s="36">
        <v>16</v>
      </c>
      <c r="K229" s="36">
        <f t="shared" si="34"/>
        <v>112</v>
      </c>
      <c r="L229" s="49">
        <f t="shared" si="35"/>
        <v>4.4134452456949205E-4</v>
      </c>
      <c r="M229" s="42"/>
    </row>
    <row r="230" spans="1:13" ht="25.5">
      <c r="A230" s="13" t="s">
        <v>178</v>
      </c>
      <c r="B230" s="21">
        <f>SUM(B208:B229)</f>
        <v>95512</v>
      </c>
      <c r="C230" s="21">
        <f t="shared" ref="C230:D230" si="36">SUM(C208:C229)</f>
        <v>81877</v>
      </c>
      <c r="D230" s="21">
        <f t="shared" si="36"/>
        <v>77900</v>
      </c>
      <c r="E230" s="38">
        <f>SUM(E208:E229)</f>
        <v>255289</v>
      </c>
      <c r="F230" s="39">
        <f>SUM(F208:F229)</f>
        <v>1</v>
      </c>
      <c r="G230" s="36">
        <f>SUM(G208:G229)</f>
        <v>76872</v>
      </c>
      <c r="H230" s="36">
        <f t="shared" ref="H230:J230" si="37">SUM(H208:H229)</f>
        <v>72387</v>
      </c>
      <c r="I230" s="36">
        <f t="shared" si="37"/>
        <v>58533</v>
      </c>
      <c r="J230" s="36">
        <f t="shared" si="37"/>
        <v>45978</v>
      </c>
      <c r="K230" s="36">
        <f>SUM(K208:K229)</f>
        <v>253770</v>
      </c>
      <c r="L230" s="37">
        <f>SUM(L208:L229)</f>
        <v>1.0000000000000002</v>
      </c>
      <c r="M230" s="42"/>
    </row>
    <row r="231" spans="1:13" ht="12.75" customHeight="1">
      <c r="A231" s="26" t="s">
        <v>216</v>
      </c>
      <c r="C231" s="46"/>
      <c r="D231" s="42"/>
      <c r="E231" s="32"/>
      <c r="F231" s="42"/>
      <c r="G231" s="42"/>
      <c r="H231" s="42"/>
      <c r="I231" s="42"/>
      <c r="J231" s="32"/>
      <c r="K231" s="42"/>
      <c r="L231" s="42"/>
      <c r="M231" s="42"/>
    </row>
    <row r="232" spans="1:13" ht="12.75" customHeight="1">
      <c r="A232" s="26" t="s">
        <v>191</v>
      </c>
      <c r="B232" s="26"/>
      <c r="C232" s="26"/>
      <c r="D232" s="26"/>
      <c r="E232" s="32"/>
      <c r="F232" s="42"/>
      <c r="G232" s="42"/>
      <c r="H232" s="42"/>
      <c r="I232" s="42"/>
      <c r="J232" s="32"/>
      <c r="K232" s="42"/>
      <c r="L232" s="42"/>
      <c r="M232" s="42"/>
    </row>
    <row r="233" spans="1:13">
      <c r="E233" s="32"/>
      <c r="F233" s="42"/>
      <c r="G233" s="42"/>
      <c r="H233" s="42"/>
      <c r="I233" s="42"/>
      <c r="J233" s="42"/>
      <c r="K233" s="42"/>
      <c r="L233" s="42"/>
      <c r="M233" s="42"/>
    </row>
    <row r="234" spans="1:13" ht="21.75" customHeight="1">
      <c r="A234" s="46"/>
      <c r="B234" s="119" t="s">
        <v>180</v>
      </c>
      <c r="C234" s="120"/>
      <c r="D234" s="120"/>
      <c r="E234" s="120"/>
      <c r="F234" s="120"/>
      <c r="G234" s="120"/>
      <c r="H234" s="120"/>
      <c r="I234" s="120"/>
      <c r="J234" s="121"/>
      <c r="K234" s="42"/>
      <c r="L234" s="42"/>
      <c r="M234" s="42"/>
    </row>
    <row r="235" spans="1:13" ht="12.75" customHeight="1">
      <c r="B235" s="119" t="s">
        <v>67</v>
      </c>
      <c r="C235" s="120"/>
      <c r="D235" s="120"/>
      <c r="E235" s="120"/>
      <c r="F235" s="120"/>
      <c r="G235" s="121"/>
      <c r="H235" s="122" t="s">
        <v>68</v>
      </c>
      <c r="I235" s="124" t="s">
        <v>217</v>
      </c>
      <c r="J235" s="125"/>
      <c r="K235" s="42"/>
      <c r="L235" s="42"/>
    </row>
    <row r="236" spans="1:13" ht="23.25" customHeight="1">
      <c r="B236" s="25" t="s">
        <v>199</v>
      </c>
      <c r="C236" s="47" t="s">
        <v>53</v>
      </c>
      <c r="D236" s="47" t="s">
        <v>54</v>
      </c>
      <c r="E236" s="47" t="s">
        <v>55</v>
      </c>
      <c r="F236" s="18" t="s">
        <v>39</v>
      </c>
      <c r="G236" s="18" t="s">
        <v>214</v>
      </c>
      <c r="H236" s="123"/>
      <c r="I236" s="126"/>
      <c r="J236" s="127"/>
      <c r="K236" s="42"/>
      <c r="L236" s="42"/>
    </row>
    <row r="237" spans="1:13">
      <c r="B237" s="79" t="s">
        <v>148</v>
      </c>
      <c r="C237" s="21">
        <v>1119</v>
      </c>
      <c r="D237" s="21">
        <v>861</v>
      </c>
      <c r="E237" s="21">
        <v>1585</v>
      </c>
      <c r="F237" s="21">
        <f>SUM(C237:E237)</f>
        <v>3565</v>
      </c>
      <c r="G237" s="76">
        <f t="shared" ref="G237:G250" si="38">F237/$F$259</f>
        <v>3.2433563507009835E-2</v>
      </c>
      <c r="H237" s="36">
        <v>36302</v>
      </c>
      <c r="I237" s="112">
        <f t="shared" ref="I237:I250" si="39">H237/$H$259</f>
        <v>3.2187560680849103E-2</v>
      </c>
      <c r="J237" s="113"/>
      <c r="K237" s="42"/>
      <c r="L237" s="42"/>
    </row>
    <row r="238" spans="1:13">
      <c r="B238" s="79" t="s">
        <v>149</v>
      </c>
      <c r="C238" s="21">
        <v>157</v>
      </c>
      <c r="D238" s="21">
        <v>95</v>
      </c>
      <c r="E238" s="21">
        <v>177</v>
      </c>
      <c r="F238" s="21">
        <f t="shared" ref="F238:F258" si="40">SUM(C238:E238)</f>
        <v>429</v>
      </c>
      <c r="G238" s="76">
        <f t="shared" si="38"/>
        <v>3.902944949370889E-3</v>
      </c>
      <c r="H238" s="36">
        <v>5355</v>
      </c>
      <c r="I238" s="112">
        <f t="shared" si="39"/>
        <v>4.7480686310932439E-3</v>
      </c>
      <c r="J238" s="113"/>
      <c r="K238" s="42"/>
      <c r="L238" s="42"/>
    </row>
    <row r="239" spans="1:13">
      <c r="B239" s="79" t="s">
        <v>150</v>
      </c>
      <c r="C239" s="21">
        <v>693</v>
      </c>
      <c r="D239" s="21">
        <v>613</v>
      </c>
      <c r="E239" s="21">
        <v>1260</v>
      </c>
      <c r="F239" s="21">
        <f t="shared" si="40"/>
        <v>2566</v>
      </c>
      <c r="G239" s="76">
        <f t="shared" si="38"/>
        <v>2.3344887506027274E-2</v>
      </c>
      <c r="H239" s="36">
        <v>15601</v>
      </c>
      <c r="I239" s="112">
        <f t="shared" si="39"/>
        <v>1.3832795277999197E-2</v>
      </c>
      <c r="J239" s="113"/>
      <c r="K239" s="42"/>
      <c r="L239" s="42"/>
    </row>
    <row r="240" spans="1:13">
      <c r="B240" s="79" t="s">
        <v>151</v>
      </c>
      <c r="C240" s="21">
        <v>1268</v>
      </c>
      <c r="D240" s="21">
        <v>1002</v>
      </c>
      <c r="E240" s="21">
        <v>2203</v>
      </c>
      <c r="F240" s="21">
        <f t="shared" si="40"/>
        <v>4473</v>
      </c>
      <c r="G240" s="76">
        <f t="shared" si="38"/>
        <v>4.069434209448948E-2</v>
      </c>
      <c r="H240" s="36">
        <v>31801</v>
      </c>
      <c r="I240" s="112">
        <f t="shared" si="39"/>
        <v>2.8196700380466153E-2</v>
      </c>
      <c r="J240" s="113"/>
      <c r="K240" s="42"/>
      <c r="L240" s="42"/>
    </row>
    <row r="241" spans="2:12">
      <c r="B241" s="79" t="s">
        <v>152</v>
      </c>
      <c r="C241" s="21">
        <v>1405</v>
      </c>
      <c r="D241" s="21">
        <v>1003</v>
      </c>
      <c r="E241" s="21">
        <v>1711</v>
      </c>
      <c r="F241" s="21">
        <f t="shared" si="40"/>
        <v>4119</v>
      </c>
      <c r="G241" s="76">
        <f t="shared" si="38"/>
        <v>3.747373017822539E-2</v>
      </c>
      <c r="H241" s="36">
        <v>33567</v>
      </c>
      <c r="I241" s="112">
        <f t="shared" si="39"/>
        <v>2.9762543368796811E-2</v>
      </c>
      <c r="J241" s="113"/>
      <c r="K241" s="42"/>
      <c r="L241" s="42"/>
    </row>
    <row r="242" spans="2:12">
      <c r="B242" s="79" t="s">
        <v>153</v>
      </c>
      <c r="C242" s="21">
        <v>3599</v>
      </c>
      <c r="D242" s="21">
        <v>2459</v>
      </c>
      <c r="E242" s="21">
        <v>4270</v>
      </c>
      <c r="F242" s="21">
        <f t="shared" si="40"/>
        <v>10328</v>
      </c>
      <c r="G242" s="76">
        <f t="shared" si="38"/>
        <v>9.3961807545693568E-2</v>
      </c>
      <c r="H242" s="36">
        <v>105055</v>
      </c>
      <c r="I242" s="112">
        <f t="shared" si="39"/>
        <v>9.3148151267880619E-2</v>
      </c>
      <c r="J242" s="113"/>
      <c r="K242" s="42"/>
      <c r="L242" s="42"/>
    </row>
    <row r="243" spans="2:12">
      <c r="B243" s="79" t="s">
        <v>154</v>
      </c>
      <c r="C243" s="21">
        <v>1722</v>
      </c>
      <c r="D243" s="21">
        <v>1414</v>
      </c>
      <c r="E243" s="21">
        <v>3303</v>
      </c>
      <c r="F243" s="21">
        <f t="shared" si="40"/>
        <v>6439</v>
      </c>
      <c r="G243" s="76">
        <f t="shared" si="38"/>
        <v>5.858056533566236E-2</v>
      </c>
      <c r="H243" s="36">
        <v>51901</v>
      </c>
      <c r="I243" s="112">
        <f t="shared" si="39"/>
        <v>4.6018582637230708E-2</v>
      </c>
      <c r="J243" s="113"/>
      <c r="K243" s="42"/>
      <c r="L243" s="42"/>
    </row>
    <row r="244" spans="2:12">
      <c r="B244" s="79" t="s">
        <v>155</v>
      </c>
      <c r="C244" s="21">
        <v>2116</v>
      </c>
      <c r="D244" s="21">
        <v>1719</v>
      </c>
      <c r="E244" s="21">
        <v>3832</v>
      </c>
      <c r="F244" s="21">
        <f t="shared" si="40"/>
        <v>7667</v>
      </c>
      <c r="G244" s="76">
        <f t="shared" si="38"/>
        <v>6.9752631531064355E-2</v>
      </c>
      <c r="H244" s="36">
        <v>53138</v>
      </c>
      <c r="I244" s="112">
        <f t="shared" si="39"/>
        <v>4.7115382057709203E-2</v>
      </c>
      <c r="J244" s="113"/>
      <c r="K244" s="42"/>
      <c r="L244" s="42"/>
    </row>
    <row r="245" spans="2:12">
      <c r="B245" s="79" t="s">
        <v>156</v>
      </c>
      <c r="C245" s="21">
        <v>773</v>
      </c>
      <c r="D245" s="21">
        <v>597</v>
      </c>
      <c r="E245" s="21">
        <v>1301</v>
      </c>
      <c r="F245" s="21">
        <f t="shared" si="40"/>
        <v>2671</v>
      </c>
      <c r="G245" s="76">
        <f t="shared" si="38"/>
        <v>2.4300153752376794E-2</v>
      </c>
      <c r="H245" s="36">
        <v>16609</v>
      </c>
      <c r="I245" s="112">
        <f t="shared" si="39"/>
        <v>1.4726549373263807E-2</v>
      </c>
      <c r="J245" s="113"/>
      <c r="K245" s="42"/>
      <c r="L245" s="42"/>
    </row>
    <row r="246" spans="2:12">
      <c r="B246" s="79" t="s">
        <v>157</v>
      </c>
      <c r="C246" s="21">
        <v>574</v>
      </c>
      <c r="D246" s="21">
        <v>404</v>
      </c>
      <c r="E246" s="21">
        <v>1026</v>
      </c>
      <c r="F246" s="21">
        <f t="shared" si="40"/>
        <v>2004</v>
      </c>
      <c r="G246" s="76">
        <f t="shared" si="38"/>
        <v>1.8231938644613664E-2</v>
      </c>
      <c r="H246" s="36">
        <v>15226</v>
      </c>
      <c r="I246" s="112">
        <f t="shared" si="39"/>
        <v>1.3500297474701351E-2</v>
      </c>
      <c r="J246" s="113"/>
      <c r="K246" s="42"/>
      <c r="L246" s="42"/>
    </row>
    <row r="247" spans="2:12">
      <c r="B247" s="79" t="s">
        <v>158</v>
      </c>
      <c r="C247" s="21">
        <v>2162</v>
      </c>
      <c r="D247" s="21">
        <v>1692</v>
      </c>
      <c r="E247" s="21">
        <v>3671</v>
      </c>
      <c r="F247" s="21">
        <f t="shared" si="40"/>
        <v>7525</v>
      </c>
      <c r="G247" s="76">
        <f t="shared" si="38"/>
        <v>6.8460747655048809E-2</v>
      </c>
      <c r="H247" s="36">
        <v>56011</v>
      </c>
      <c r="I247" s="112">
        <f t="shared" si="39"/>
        <v>4.9662758561375107E-2</v>
      </c>
      <c r="J247" s="113"/>
      <c r="K247" s="42"/>
      <c r="L247" s="42"/>
    </row>
    <row r="248" spans="2:12">
      <c r="B248" s="79" t="s">
        <v>159</v>
      </c>
      <c r="C248" s="21">
        <v>1445</v>
      </c>
      <c r="D248" s="21">
        <v>1167</v>
      </c>
      <c r="E248" s="21">
        <v>2975</v>
      </c>
      <c r="F248" s="21">
        <f t="shared" si="40"/>
        <v>5587</v>
      </c>
      <c r="G248" s="76">
        <f t="shared" si="38"/>
        <v>5.0829262079569129E-2</v>
      </c>
      <c r="H248" s="36">
        <v>45049</v>
      </c>
      <c r="I248" s="112">
        <f t="shared" si="39"/>
        <v>3.9943182775372461E-2</v>
      </c>
      <c r="J248" s="113"/>
      <c r="K248" s="42"/>
      <c r="L248" s="42"/>
    </row>
    <row r="249" spans="2:12">
      <c r="B249" s="79" t="s">
        <v>160</v>
      </c>
      <c r="C249" s="21">
        <v>3957</v>
      </c>
      <c r="D249" s="21">
        <v>2986</v>
      </c>
      <c r="E249" s="21">
        <v>4809</v>
      </c>
      <c r="F249" s="21">
        <f t="shared" si="40"/>
        <v>11752</v>
      </c>
      <c r="G249" s="76">
        <f t="shared" si="38"/>
        <v>0.10691703740094799</v>
      </c>
      <c r="H249" s="36">
        <v>134890</v>
      </c>
      <c r="I249" s="112">
        <f t="shared" si="39"/>
        <v>0.11960167649825727</v>
      </c>
      <c r="J249" s="113"/>
      <c r="K249" s="42"/>
      <c r="L249" s="42"/>
    </row>
    <row r="250" spans="2:12">
      <c r="B250" s="79" t="s">
        <v>161</v>
      </c>
      <c r="C250" s="21">
        <v>3550</v>
      </c>
      <c r="D250" s="21">
        <v>2607</v>
      </c>
      <c r="E250" s="21">
        <v>4318</v>
      </c>
      <c r="F250" s="21">
        <f t="shared" si="40"/>
        <v>10475</v>
      </c>
      <c r="G250" s="76">
        <f t="shared" si="38"/>
        <v>9.5299180290582888E-2</v>
      </c>
      <c r="H250" s="36">
        <v>139914</v>
      </c>
      <c r="I250" s="112">
        <f t="shared" si="39"/>
        <v>0.12405626040163961</v>
      </c>
      <c r="J250" s="113"/>
      <c r="K250" s="42"/>
      <c r="L250" s="42"/>
    </row>
    <row r="251" spans="2:12">
      <c r="B251" s="79" t="s">
        <v>162</v>
      </c>
      <c r="C251" s="21">
        <v>2274</v>
      </c>
      <c r="D251" s="21">
        <v>1580</v>
      </c>
      <c r="E251" s="21">
        <v>2698</v>
      </c>
      <c r="F251" s="21">
        <f t="shared" si="40"/>
        <v>6552</v>
      </c>
      <c r="G251" s="76">
        <f>F251/$F$259</f>
        <v>5.960861377220994E-2</v>
      </c>
      <c r="H251" s="36">
        <v>93624</v>
      </c>
      <c r="I251" s="112">
        <f>H251/$H$259</f>
        <v>8.3012731562553482E-2</v>
      </c>
      <c r="J251" s="113"/>
      <c r="K251" s="42"/>
      <c r="L251" s="42"/>
    </row>
    <row r="252" spans="2:12">
      <c r="B252" s="79" t="s">
        <v>163</v>
      </c>
      <c r="C252" s="21">
        <v>2131</v>
      </c>
      <c r="D252" s="21">
        <v>1949</v>
      </c>
      <c r="E252" s="21">
        <v>3937</v>
      </c>
      <c r="F252" s="21">
        <f t="shared" si="40"/>
        <v>8017</v>
      </c>
      <c r="G252" s="76">
        <f>F252/$F$259</f>
        <v>7.2936852352229409E-2</v>
      </c>
      <c r="H252" s="36">
        <v>72121</v>
      </c>
      <c r="I252" s="112">
        <f>H252/$H$259</f>
        <v>6.3946864191050584E-2</v>
      </c>
      <c r="J252" s="113"/>
      <c r="K252" s="42"/>
      <c r="L252" s="42"/>
    </row>
    <row r="253" spans="2:12">
      <c r="B253" s="79" t="s">
        <v>164</v>
      </c>
      <c r="C253" s="21">
        <v>0</v>
      </c>
      <c r="D253" s="21">
        <v>0</v>
      </c>
      <c r="E253" s="21">
        <v>1</v>
      </c>
      <c r="F253" s="21">
        <f t="shared" si="40"/>
        <v>1</v>
      </c>
      <c r="G253" s="76">
        <f t="shared" ref="G253:G258" si="41">F253/$F$259</f>
        <v>9.0977737747573172E-6</v>
      </c>
      <c r="H253" s="36">
        <v>7</v>
      </c>
      <c r="I253" s="112">
        <f>H253/$H$259</f>
        <v>6.2066256615597963E-6</v>
      </c>
      <c r="J253" s="113"/>
      <c r="K253" s="42"/>
      <c r="L253" s="42"/>
    </row>
    <row r="254" spans="2:12">
      <c r="B254" s="79" t="s">
        <v>165</v>
      </c>
      <c r="C254" s="21">
        <v>1788</v>
      </c>
      <c r="D254" s="21">
        <v>1229</v>
      </c>
      <c r="E254" s="21">
        <v>2301</v>
      </c>
      <c r="F254" s="21">
        <f t="shared" si="40"/>
        <v>5318</v>
      </c>
      <c r="G254" s="76">
        <f t="shared" si="41"/>
        <v>4.8381960934159411E-2</v>
      </c>
      <c r="H254" s="36">
        <v>62392</v>
      </c>
      <c r="I254" s="112">
        <f>H254/$H$259</f>
        <v>5.5320541182291252E-2</v>
      </c>
      <c r="J254" s="113"/>
      <c r="K254" s="42"/>
      <c r="L254" s="42"/>
    </row>
    <row r="255" spans="2:12">
      <c r="B255" s="79" t="s">
        <v>166</v>
      </c>
      <c r="C255" s="21">
        <v>146</v>
      </c>
      <c r="D255" s="21">
        <v>126</v>
      </c>
      <c r="E255" s="21">
        <v>213</v>
      </c>
      <c r="F255" s="21">
        <f t="shared" si="40"/>
        <v>485</v>
      </c>
      <c r="G255" s="76">
        <f t="shared" si="41"/>
        <v>4.4124202807572987E-3</v>
      </c>
      <c r="H255" s="36">
        <v>4578</v>
      </c>
      <c r="I255" s="112">
        <f t="shared" ref="I255:I258" si="42">H255/$H$259</f>
        <v>4.0591331826601061E-3</v>
      </c>
      <c r="J255" s="113"/>
      <c r="K255" s="42"/>
      <c r="L255" s="42"/>
    </row>
    <row r="256" spans="2:12">
      <c r="B256" s="79" t="s">
        <v>167</v>
      </c>
      <c r="C256" s="21">
        <v>1503</v>
      </c>
      <c r="D256" s="21">
        <v>1210</v>
      </c>
      <c r="E256" s="21">
        <v>2363</v>
      </c>
      <c r="F256" s="21">
        <f t="shared" si="40"/>
        <v>5076</v>
      </c>
      <c r="G256" s="76">
        <f t="shared" si="41"/>
        <v>4.6180299680668141E-2</v>
      </c>
      <c r="H256" s="36">
        <v>55710</v>
      </c>
      <c r="I256" s="112">
        <f t="shared" si="42"/>
        <v>4.9395873657928031E-2</v>
      </c>
      <c r="J256" s="113"/>
      <c r="K256" s="42"/>
      <c r="L256" s="42"/>
    </row>
    <row r="257" spans="1:13">
      <c r="B257" s="79" t="s">
        <v>168</v>
      </c>
      <c r="C257" s="21">
        <v>1651</v>
      </c>
      <c r="D257" s="21">
        <v>1191</v>
      </c>
      <c r="E257" s="21">
        <v>1986</v>
      </c>
      <c r="F257" s="21">
        <f t="shared" si="40"/>
        <v>4828</v>
      </c>
      <c r="G257" s="76">
        <f t="shared" si="41"/>
        <v>4.3924051784528323E-2</v>
      </c>
      <c r="H257" s="36">
        <v>98459</v>
      </c>
      <c r="I257" s="112">
        <f t="shared" si="42"/>
        <v>8.7299736573073702E-2</v>
      </c>
      <c r="J257" s="113"/>
      <c r="K257" s="42"/>
      <c r="L257" s="42"/>
    </row>
    <row r="258" spans="1:13">
      <c r="B258" s="79" t="s">
        <v>169</v>
      </c>
      <c r="C258" s="21">
        <v>14</v>
      </c>
      <c r="D258" s="21">
        <v>7</v>
      </c>
      <c r="E258" s="21">
        <v>19</v>
      </c>
      <c r="F258" s="21">
        <f t="shared" si="40"/>
        <v>40</v>
      </c>
      <c r="G258" s="76">
        <f t="shared" si="41"/>
        <v>3.6391095099029265E-4</v>
      </c>
      <c r="H258" s="36">
        <v>517</v>
      </c>
      <c r="I258" s="112">
        <f t="shared" si="42"/>
        <v>4.5840363814663067E-4</v>
      </c>
      <c r="J258" s="113"/>
      <c r="K258" s="42"/>
      <c r="L258" s="42"/>
    </row>
    <row r="259" spans="1:13" ht="25.5">
      <c r="B259" s="13" t="s">
        <v>178</v>
      </c>
      <c r="C259" s="38">
        <f>SUM(C237:C258)</f>
        <v>34047</v>
      </c>
      <c r="D259" s="38">
        <f t="shared" ref="D259:E259" si="43">SUM(D237:D258)</f>
        <v>25911</v>
      </c>
      <c r="E259" s="38">
        <f t="shared" si="43"/>
        <v>49959</v>
      </c>
      <c r="F259" s="38">
        <f>SUM(F237:F258)</f>
        <v>109917</v>
      </c>
      <c r="G259" s="39">
        <f>SUM(G237:G258)</f>
        <v>1</v>
      </c>
      <c r="H259" s="36">
        <f>SUM(H237:H258)</f>
        <v>1127827</v>
      </c>
      <c r="I259" s="114">
        <f>SUM(I237:J258)</f>
        <v>1</v>
      </c>
      <c r="J259" s="115"/>
      <c r="K259" s="42"/>
      <c r="L259" s="42"/>
    </row>
    <row r="260" spans="1:13" ht="12.75" customHeight="1">
      <c r="B260" s="104" t="s">
        <v>190</v>
      </c>
      <c r="C260" s="104"/>
      <c r="D260" s="104"/>
      <c r="E260" s="104"/>
      <c r="F260" s="104"/>
      <c r="G260" s="104"/>
      <c r="H260" s="104"/>
      <c r="I260" s="42"/>
      <c r="J260" s="42"/>
      <c r="K260" s="42"/>
      <c r="L260" s="42"/>
    </row>
    <row r="261" spans="1:13">
      <c r="F261" s="32"/>
      <c r="G261" s="42"/>
      <c r="H261" s="42"/>
      <c r="I261" s="42"/>
      <c r="J261" s="42"/>
      <c r="K261" s="42"/>
      <c r="L261" s="42"/>
    </row>
    <row r="262" spans="1:13">
      <c r="J262" s="32"/>
      <c r="K262" s="42"/>
      <c r="L262" s="42"/>
    </row>
    <row r="263" spans="1:13">
      <c r="A263" s="50"/>
      <c r="B263" s="50"/>
      <c r="C263" s="50"/>
      <c r="D263" s="50"/>
      <c r="E263" s="32"/>
      <c r="F263" s="42"/>
      <c r="G263" s="42"/>
      <c r="H263" s="42"/>
      <c r="I263" s="42"/>
      <c r="J263" s="32"/>
      <c r="K263" s="42"/>
      <c r="L263" s="42"/>
      <c r="M263" s="42"/>
    </row>
    <row r="264" spans="1:13">
      <c r="A264" s="46"/>
      <c r="B264" s="46"/>
      <c r="C264" s="46"/>
      <c r="D264" s="42"/>
      <c r="E264" s="32"/>
      <c r="F264" s="42"/>
      <c r="G264" s="42"/>
      <c r="H264" s="42"/>
      <c r="I264" s="42"/>
      <c r="J264" s="32"/>
      <c r="K264" s="42"/>
      <c r="L264" s="42"/>
      <c r="M264" s="42"/>
    </row>
    <row r="265" spans="1:13" ht="31.5" customHeight="1">
      <c r="B265" s="96" t="s">
        <v>218</v>
      </c>
      <c r="C265" s="97"/>
      <c r="D265" s="97"/>
      <c r="E265" s="97"/>
      <c r="F265" s="97"/>
      <c r="G265" s="97"/>
      <c r="H265" s="98"/>
      <c r="I265" s="116" t="s">
        <v>219</v>
      </c>
      <c r="J265" s="117"/>
      <c r="K265" s="117"/>
      <c r="L265" s="118"/>
    </row>
    <row r="266" spans="1:13">
      <c r="B266" s="35" t="s">
        <v>69</v>
      </c>
      <c r="C266" s="34" t="s">
        <v>70</v>
      </c>
      <c r="D266" s="34" t="s">
        <v>71</v>
      </c>
      <c r="E266" s="34" t="s">
        <v>72</v>
      </c>
      <c r="F266" s="35" t="s">
        <v>70</v>
      </c>
      <c r="G266" s="35" t="s">
        <v>71</v>
      </c>
      <c r="H266" s="35" t="s">
        <v>72</v>
      </c>
      <c r="I266" s="51"/>
      <c r="J266" s="51" t="s">
        <v>73</v>
      </c>
      <c r="K266" s="51" t="s">
        <v>74</v>
      </c>
      <c r="L266" s="51" t="s">
        <v>72</v>
      </c>
    </row>
    <row r="267" spans="1:13">
      <c r="B267" s="33" t="s">
        <v>75</v>
      </c>
      <c r="C267" s="36">
        <v>20926</v>
      </c>
      <c r="D267" s="36">
        <v>72538</v>
      </c>
      <c r="E267" s="36">
        <f t="shared" ref="E267:E275" si="44">SUM(C267:D267)</f>
        <v>93464</v>
      </c>
      <c r="F267" s="14">
        <f t="shared" ref="F267:F275" si="45">+C267/E267</f>
        <v>0.22389369168877857</v>
      </c>
      <c r="G267" s="14">
        <f t="shared" ref="G267:G275" si="46">+D267/E267</f>
        <v>0.7761063083112214</v>
      </c>
      <c r="H267" s="14">
        <f t="shared" ref="H267:H275" si="47">+F267+G267</f>
        <v>1</v>
      </c>
      <c r="I267" s="52" t="s">
        <v>76</v>
      </c>
      <c r="J267" s="108">
        <f>+(C267+C268)/(E267+E268)</f>
        <v>0.3100144222102037</v>
      </c>
      <c r="K267" s="110">
        <f>+(D267+D268)/(E267+E268)</f>
        <v>0.6899855777897963</v>
      </c>
      <c r="L267" s="110">
        <f>+J267+K267</f>
        <v>1</v>
      </c>
    </row>
    <row r="268" spans="1:13">
      <c r="B268" s="33" t="s">
        <v>77</v>
      </c>
      <c r="C268" s="36">
        <v>13467</v>
      </c>
      <c r="D268" s="36">
        <v>4009</v>
      </c>
      <c r="E268" s="36">
        <f t="shared" si="44"/>
        <v>17476</v>
      </c>
      <c r="F268" s="14">
        <f t="shared" si="45"/>
        <v>0.77059967956054021</v>
      </c>
      <c r="G268" s="14">
        <f t="shared" si="46"/>
        <v>0.22940032043945982</v>
      </c>
      <c r="H268" s="14">
        <f t="shared" si="47"/>
        <v>1</v>
      </c>
      <c r="I268" s="53"/>
      <c r="J268" s="109"/>
      <c r="K268" s="111"/>
      <c r="L268" s="111"/>
    </row>
    <row r="269" spans="1:13">
      <c r="B269" s="33" t="s">
        <v>78</v>
      </c>
      <c r="C269" s="36">
        <v>92608</v>
      </c>
      <c r="D269" s="36">
        <v>3931</v>
      </c>
      <c r="E269" s="36">
        <f t="shared" si="44"/>
        <v>96539</v>
      </c>
      <c r="F269" s="14">
        <f t="shared" si="45"/>
        <v>0.95928070520722197</v>
      </c>
      <c r="G269" s="14">
        <f t="shared" si="46"/>
        <v>4.0719294792778048E-2</v>
      </c>
      <c r="H269" s="14">
        <f t="shared" si="47"/>
        <v>1</v>
      </c>
      <c r="I269" s="51" t="s">
        <v>220</v>
      </c>
      <c r="J269" s="40">
        <f t="shared" ref="J269:K274" si="48">+F269</f>
        <v>0.95928070520722197</v>
      </c>
      <c r="K269" s="40">
        <f t="shared" si="48"/>
        <v>4.0719294792778048E-2</v>
      </c>
      <c r="L269" s="40">
        <f t="shared" ref="L269:L274" si="49">+J269+K269</f>
        <v>1</v>
      </c>
    </row>
    <row r="270" spans="1:13" ht="25.5">
      <c r="B270" s="33" t="s">
        <v>79</v>
      </c>
      <c r="C270" s="36">
        <v>117485</v>
      </c>
      <c r="D270" s="36">
        <v>11518</v>
      </c>
      <c r="E270" s="36">
        <f t="shared" si="44"/>
        <v>129003</v>
      </c>
      <c r="F270" s="14">
        <f t="shared" si="45"/>
        <v>0.91071525468399961</v>
      </c>
      <c r="G270" s="14">
        <f t="shared" si="46"/>
        <v>8.9284745316000405E-2</v>
      </c>
      <c r="H270" s="14">
        <f t="shared" si="47"/>
        <v>1</v>
      </c>
      <c r="I270" s="51" t="s">
        <v>221</v>
      </c>
      <c r="J270" s="40">
        <f t="shared" si="48"/>
        <v>0.91071525468399961</v>
      </c>
      <c r="K270" s="40">
        <f t="shared" si="48"/>
        <v>8.9284745316000405E-2</v>
      </c>
      <c r="L270" s="40">
        <f t="shared" si="49"/>
        <v>1</v>
      </c>
    </row>
    <row r="271" spans="1:13" ht="25.5">
      <c r="B271" s="33" t="s">
        <v>80</v>
      </c>
      <c r="C271" s="36">
        <v>81210</v>
      </c>
      <c r="D271" s="36">
        <v>3681</v>
      </c>
      <c r="E271" s="36">
        <f t="shared" si="44"/>
        <v>84891</v>
      </c>
      <c r="F271" s="14">
        <f t="shared" si="45"/>
        <v>0.95663851291656354</v>
      </c>
      <c r="G271" s="14">
        <f t="shared" si="46"/>
        <v>4.3361487083436408E-2</v>
      </c>
      <c r="H271" s="14">
        <f t="shared" si="47"/>
        <v>1</v>
      </c>
      <c r="I271" s="51" t="s">
        <v>81</v>
      </c>
      <c r="J271" s="40">
        <f t="shared" si="48"/>
        <v>0.95663851291656354</v>
      </c>
      <c r="K271" s="40">
        <f t="shared" si="48"/>
        <v>4.3361487083436408E-2</v>
      </c>
      <c r="L271" s="40">
        <f t="shared" si="49"/>
        <v>1</v>
      </c>
    </row>
    <row r="272" spans="1:13" ht="25.5" customHeight="1">
      <c r="B272" s="33" t="s">
        <v>82</v>
      </c>
      <c r="C272" s="36">
        <v>36329</v>
      </c>
      <c r="D272" s="36">
        <v>7846</v>
      </c>
      <c r="E272" s="36">
        <f t="shared" si="44"/>
        <v>44175</v>
      </c>
      <c r="F272" s="14">
        <f t="shared" si="45"/>
        <v>0.82238822863610639</v>
      </c>
      <c r="G272" s="14">
        <f t="shared" si="46"/>
        <v>0.17761177136389361</v>
      </c>
      <c r="H272" s="14">
        <f t="shared" si="47"/>
        <v>1</v>
      </c>
      <c r="I272" s="54" t="s">
        <v>83</v>
      </c>
      <c r="J272" s="40">
        <f t="shared" si="48"/>
        <v>0.82238822863610639</v>
      </c>
      <c r="K272" s="40">
        <f t="shared" si="48"/>
        <v>0.17761177136389361</v>
      </c>
      <c r="L272" s="40">
        <f t="shared" si="49"/>
        <v>1</v>
      </c>
    </row>
    <row r="273" spans="1:12" ht="38.25" customHeight="1">
      <c r="B273" s="33" t="s">
        <v>84</v>
      </c>
      <c r="C273" s="36">
        <v>35388</v>
      </c>
      <c r="D273" s="36">
        <v>76878</v>
      </c>
      <c r="E273" s="36">
        <f t="shared" si="44"/>
        <v>112266</v>
      </c>
      <c r="F273" s="14">
        <f t="shared" si="45"/>
        <v>0.31521564854898187</v>
      </c>
      <c r="G273" s="14">
        <f t="shared" si="46"/>
        <v>0.68478435145101813</v>
      </c>
      <c r="H273" s="14">
        <f t="shared" si="47"/>
        <v>1</v>
      </c>
      <c r="I273" s="37" t="s">
        <v>85</v>
      </c>
      <c r="J273" s="37">
        <f t="shared" si="48"/>
        <v>0.31521564854898187</v>
      </c>
      <c r="K273" s="37">
        <f t="shared" si="48"/>
        <v>0.68478435145101813</v>
      </c>
      <c r="L273" s="40">
        <f t="shared" si="49"/>
        <v>1</v>
      </c>
    </row>
    <row r="274" spans="1:12" ht="38.25" customHeight="1">
      <c r="B274" s="33" t="s">
        <v>86</v>
      </c>
      <c r="C274" s="36">
        <v>16742</v>
      </c>
      <c r="D274" s="36">
        <v>662337</v>
      </c>
      <c r="E274" s="36">
        <f t="shared" si="44"/>
        <v>679079</v>
      </c>
      <c r="F274" s="14">
        <f t="shared" si="45"/>
        <v>2.4653979875684566E-2</v>
      </c>
      <c r="G274" s="14">
        <f t="shared" si="46"/>
        <v>0.97534602012431548</v>
      </c>
      <c r="H274" s="14">
        <f t="shared" si="47"/>
        <v>1</v>
      </c>
      <c r="I274" s="37" t="s">
        <v>87</v>
      </c>
      <c r="J274" s="37">
        <f t="shared" si="48"/>
        <v>2.4653979875684566E-2</v>
      </c>
      <c r="K274" s="37">
        <f t="shared" si="48"/>
        <v>0.97534602012431548</v>
      </c>
      <c r="L274" s="40">
        <f t="shared" si="49"/>
        <v>1</v>
      </c>
    </row>
    <row r="275" spans="1:12">
      <c r="B275" s="33" t="s">
        <v>88</v>
      </c>
      <c r="C275" s="36">
        <v>296616</v>
      </c>
      <c r="D275" s="36">
        <v>831211</v>
      </c>
      <c r="E275" s="36">
        <f t="shared" si="44"/>
        <v>1127827</v>
      </c>
      <c r="F275" s="14">
        <f t="shared" si="45"/>
        <v>0.26299778246131722</v>
      </c>
      <c r="G275" s="14">
        <f t="shared" si="46"/>
        <v>0.73700221753868278</v>
      </c>
      <c r="H275" s="14">
        <f t="shared" si="47"/>
        <v>1</v>
      </c>
      <c r="I275" s="51"/>
      <c r="J275" s="51"/>
      <c r="K275" s="51"/>
      <c r="L275" s="51"/>
    </row>
    <row r="276" spans="1:12">
      <c r="B276" s="26" t="s">
        <v>222</v>
      </c>
      <c r="C276" s="26"/>
      <c r="D276" s="26"/>
      <c r="E276" s="26"/>
      <c r="F276" s="55"/>
      <c r="G276" s="55"/>
      <c r="H276" s="55"/>
      <c r="I276" s="55"/>
      <c r="J276" s="55"/>
      <c r="K276" s="55"/>
      <c r="L276" s="55"/>
    </row>
    <row r="277" spans="1:12">
      <c r="B277" s="26" t="s">
        <v>223</v>
      </c>
      <c r="C277" s="26"/>
      <c r="D277" s="26"/>
      <c r="E277" s="26"/>
      <c r="F277" s="55"/>
      <c r="G277" s="55"/>
      <c r="H277" s="55"/>
      <c r="I277" s="55"/>
      <c r="J277" s="55"/>
      <c r="K277" s="55"/>
      <c r="L277" s="55"/>
    </row>
    <row r="278" spans="1:12">
      <c r="B278" s="26" t="s">
        <v>224</v>
      </c>
      <c r="C278" s="26"/>
      <c r="D278" s="26"/>
      <c r="E278" s="26"/>
      <c r="F278" s="55"/>
      <c r="G278" s="55"/>
      <c r="H278" s="55"/>
      <c r="I278" s="55"/>
      <c r="J278" s="55"/>
      <c r="K278" s="55"/>
      <c r="L278" s="55"/>
    </row>
    <row r="279" spans="1:12">
      <c r="B279" s="26" t="s">
        <v>225</v>
      </c>
      <c r="C279" s="26"/>
      <c r="D279" s="26"/>
      <c r="E279" s="26"/>
      <c r="F279" s="55"/>
      <c r="G279" s="55"/>
      <c r="H279" s="55"/>
      <c r="I279" s="55"/>
      <c r="J279" s="55"/>
      <c r="K279" s="55"/>
      <c r="L279" s="55"/>
    </row>
    <row r="280" spans="1:12">
      <c r="A280" s="10"/>
      <c r="B280" s="26" t="s">
        <v>226</v>
      </c>
      <c r="C280" s="10"/>
      <c r="I280" s="55"/>
      <c r="J280" s="55"/>
      <c r="K280" s="55"/>
      <c r="L280" s="55"/>
    </row>
    <row r="281" spans="1:12">
      <c r="B281" s="26" t="s">
        <v>227</v>
      </c>
    </row>
    <row r="282" spans="1:12">
      <c r="B282" s="26" t="s">
        <v>228</v>
      </c>
    </row>
    <row r="283" spans="1:12">
      <c r="C283" s="26"/>
    </row>
    <row r="285" spans="1:12" ht="51" customHeight="1">
      <c r="B285" s="102" t="s">
        <v>199</v>
      </c>
      <c r="C285" s="96" t="s">
        <v>229</v>
      </c>
      <c r="D285" s="97"/>
      <c r="E285" s="97"/>
      <c r="F285" s="97"/>
      <c r="G285" s="97"/>
      <c r="H285" s="97"/>
      <c r="I285" s="98"/>
    </row>
    <row r="286" spans="1:12" ht="103.5" customHeight="1">
      <c r="B286" s="103"/>
      <c r="C286" s="35" t="s">
        <v>89</v>
      </c>
      <c r="D286" s="35" t="s">
        <v>230</v>
      </c>
      <c r="E286" s="35" t="s">
        <v>231</v>
      </c>
      <c r="F286" s="35" t="s">
        <v>90</v>
      </c>
      <c r="G286" s="35" t="s">
        <v>91</v>
      </c>
      <c r="H286" s="35" t="s">
        <v>232</v>
      </c>
      <c r="I286" s="35" t="s">
        <v>92</v>
      </c>
    </row>
    <row r="287" spans="1:12">
      <c r="B287" s="79" t="s">
        <v>148</v>
      </c>
      <c r="C287" s="56">
        <v>83.344579646672045</v>
      </c>
      <c r="D287" s="56">
        <v>97.224837773714938</v>
      </c>
      <c r="E287" s="56">
        <v>91.219739549674244</v>
      </c>
      <c r="F287" s="56">
        <v>96.13425301088084</v>
      </c>
      <c r="G287" s="56">
        <v>81.514869932193292</v>
      </c>
      <c r="H287" s="56">
        <v>93.119411801287015</v>
      </c>
      <c r="I287" s="56">
        <v>25.727039551603184</v>
      </c>
    </row>
    <row r="288" spans="1:12">
      <c r="B288" s="79" t="s">
        <v>149</v>
      </c>
      <c r="C288" s="56">
        <v>25.462686567164177</v>
      </c>
      <c r="D288" s="56">
        <v>58.661569382393182</v>
      </c>
      <c r="E288" s="56">
        <v>63.473023151234898</v>
      </c>
      <c r="F288" s="56">
        <v>70.635174765818377</v>
      </c>
      <c r="G288" s="56">
        <v>44.689021885818228</v>
      </c>
      <c r="H288" s="56">
        <v>61.058977275381459</v>
      </c>
      <c r="I288" s="56">
        <v>18.50621428782431</v>
      </c>
    </row>
    <row r="289" spans="2:9">
      <c r="B289" s="79" t="s">
        <v>150</v>
      </c>
      <c r="C289" s="56">
        <v>67.561363367814977</v>
      </c>
      <c r="D289" s="56">
        <v>89.276084255747662</v>
      </c>
      <c r="E289" s="56">
        <v>81.2176779994426</v>
      </c>
      <c r="F289" s="56">
        <v>86.786199149148089</v>
      </c>
      <c r="G289" s="56">
        <v>72.027043120480556</v>
      </c>
      <c r="H289" s="56">
        <v>84.175372580461399</v>
      </c>
      <c r="I289" s="56">
        <v>25.595336519188333</v>
      </c>
    </row>
    <row r="290" spans="2:9">
      <c r="B290" s="79" t="s">
        <v>151</v>
      </c>
      <c r="C290" s="56">
        <v>78.254239565698072</v>
      </c>
      <c r="D290" s="56">
        <v>92.690601146406166</v>
      </c>
      <c r="E290" s="56">
        <v>89.965695820089309</v>
      </c>
      <c r="F290" s="56">
        <v>93.04681709258908</v>
      </c>
      <c r="G290" s="56">
        <v>84.031142512652437</v>
      </c>
      <c r="H290" s="56">
        <v>90.061668754758941</v>
      </c>
      <c r="I290" s="56">
        <v>37.163200499510616</v>
      </c>
    </row>
    <row r="291" spans="2:9">
      <c r="B291" s="79" t="s">
        <v>152</v>
      </c>
      <c r="C291" s="56">
        <v>79.028027060077747</v>
      </c>
      <c r="D291" s="56">
        <v>88.978402520111672</v>
      </c>
      <c r="E291" s="56">
        <v>88.663614630052905</v>
      </c>
      <c r="F291" s="56">
        <v>90.229186461125764</v>
      </c>
      <c r="G291" s="56">
        <v>85.819656245815608</v>
      </c>
      <c r="H291" s="56">
        <v>88.502550158134071</v>
      </c>
      <c r="I291" s="56">
        <v>44.618579668509028</v>
      </c>
    </row>
    <row r="292" spans="2:9">
      <c r="B292" s="79" t="s">
        <v>153</v>
      </c>
      <c r="C292" s="56">
        <v>79.937896445333621</v>
      </c>
      <c r="D292" s="56">
        <v>90.930788782781761</v>
      </c>
      <c r="E292" s="56">
        <v>86.756602297864703</v>
      </c>
      <c r="F292" s="56">
        <v>90.428189923668342</v>
      </c>
      <c r="G292" s="56">
        <v>79.700869187157735</v>
      </c>
      <c r="H292" s="56">
        <v>87.904994815624178</v>
      </c>
      <c r="I292" s="56">
        <v>33.469571335084332</v>
      </c>
    </row>
    <row r="293" spans="2:9">
      <c r="B293" s="79" t="s">
        <v>154</v>
      </c>
      <c r="C293" s="56">
        <v>77.548874212739378</v>
      </c>
      <c r="D293" s="56">
        <v>89.49333240572615</v>
      </c>
      <c r="E293" s="56">
        <v>84.792427500916588</v>
      </c>
      <c r="F293" s="56">
        <v>88.772599460281739</v>
      </c>
      <c r="G293" s="56">
        <v>77.36651328707741</v>
      </c>
      <c r="H293" s="56">
        <v>86.279589662824279</v>
      </c>
      <c r="I293" s="56">
        <v>27.316864402871886</v>
      </c>
    </row>
    <row r="294" spans="2:9">
      <c r="B294" s="79" t="s">
        <v>155</v>
      </c>
      <c r="C294" s="56">
        <v>76.61212902442567</v>
      </c>
      <c r="D294" s="56">
        <v>91.401042677178538</v>
      </c>
      <c r="E294" s="56">
        <v>89.382341455488628</v>
      </c>
      <c r="F294" s="56">
        <v>91.856878828259468</v>
      </c>
      <c r="G294" s="56">
        <v>84.657821153418197</v>
      </c>
      <c r="H294" s="56">
        <v>89.276030582283539</v>
      </c>
      <c r="I294" s="56">
        <v>37.979850838263609</v>
      </c>
    </row>
    <row r="295" spans="2:9">
      <c r="B295" s="79" t="s">
        <v>156</v>
      </c>
      <c r="C295" s="56">
        <v>52.726142544324368</v>
      </c>
      <c r="D295" s="56">
        <v>85.380495939449361</v>
      </c>
      <c r="E295" s="56">
        <v>83.539389638945238</v>
      </c>
      <c r="F295" s="56">
        <v>87.442882742183556</v>
      </c>
      <c r="G295" s="56">
        <v>76.605575995819905</v>
      </c>
      <c r="H295" s="56">
        <v>82.778893361475284</v>
      </c>
      <c r="I295" s="56">
        <v>37.703027840851639</v>
      </c>
    </row>
    <row r="296" spans="2:9">
      <c r="B296" s="79" t="s">
        <v>157</v>
      </c>
      <c r="C296" s="56">
        <v>57.88421636460852</v>
      </c>
      <c r="D296" s="56">
        <v>87.959058306167663</v>
      </c>
      <c r="E296" s="56">
        <v>83.209044056689152</v>
      </c>
      <c r="F296" s="56">
        <v>88.8229881815883</v>
      </c>
      <c r="G296" s="56">
        <v>74.20533352757478</v>
      </c>
      <c r="H296" s="56">
        <v>82.670216357543282</v>
      </c>
      <c r="I296" s="56">
        <v>37.505372988301382</v>
      </c>
    </row>
    <row r="297" spans="2:9">
      <c r="B297" s="79" t="s">
        <v>158</v>
      </c>
      <c r="C297" s="56">
        <v>81.90447808472328</v>
      </c>
      <c r="D297" s="56">
        <v>92.766767895903953</v>
      </c>
      <c r="E297" s="56">
        <v>89.154271203771174</v>
      </c>
      <c r="F297" s="56">
        <v>92.786667199797279</v>
      </c>
      <c r="G297" s="56">
        <v>82.318990764287051</v>
      </c>
      <c r="H297" s="56">
        <v>90.123264635257883</v>
      </c>
      <c r="I297" s="56">
        <v>34.204981460684614</v>
      </c>
    </row>
    <row r="298" spans="2:9">
      <c r="B298" s="79" t="s">
        <v>159</v>
      </c>
      <c r="C298" s="56">
        <v>75.954013776173809</v>
      </c>
      <c r="D298" s="56">
        <v>88.749189732455449</v>
      </c>
      <c r="E298" s="56">
        <v>85.743861728248191</v>
      </c>
      <c r="F298" s="56">
        <v>90.398031416363466</v>
      </c>
      <c r="G298" s="56">
        <v>77.285715757840094</v>
      </c>
      <c r="H298" s="56">
        <v>86.184930032193435</v>
      </c>
      <c r="I298" s="56">
        <v>30.9974457864725</v>
      </c>
    </row>
    <row r="299" spans="2:9">
      <c r="B299" s="79" t="s">
        <v>160</v>
      </c>
      <c r="C299" s="56">
        <v>78.074067464600361</v>
      </c>
      <c r="D299" s="56">
        <v>91.775664452295345</v>
      </c>
      <c r="E299" s="56">
        <v>86.129440646366987</v>
      </c>
      <c r="F299" s="56">
        <v>90.958953809288317</v>
      </c>
      <c r="G299" s="56">
        <v>76.487793891223902</v>
      </c>
      <c r="H299" s="56">
        <v>87.827195864642604</v>
      </c>
      <c r="I299" s="56">
        <v>28.29393896598663</v>
      </c>
    </row>
    <row r="300" spans="2:9">
      <c r="B300" s="79" t="s">
        <v>161</v>
      </c>
      <c r="C300" s="56">
        <v>63.862883126386464</v>
      </c>
      <c r="D300" s="56">
        <v>86.521467029741586</v>
      </c>
      <c r="E300" s="56">
        <v>82.36164966197606</v>
      </c>
      <c r="F300" s="56">
        <v>86.843528085696406</v>
      </c>
      <c r="G300" s="56">
        <v>73.490644942011485</v>
      </c>
      <c r="H300" s="56">
        <v>82.704477680433882</v>
      </c>
      <c r="I300" s="56">
        <v>26.220112984889344</v>
      </c>
    </row>
    <row r="301" spans="2:9">
      <c r="B301" s="79" t="s">
        <v>162</v>
      </c>
      <c r="C301" s="56">
        <v>66.898688312236374</v>
      </c>
      <c r="D301" s="56">
        <v>83.300166656212937</v>
      </c>
      <c r="E301" s="56">
        <v>78.753228113141731</v>
      </c>
      <c r="F301" s="56">
        <v>83.06719423282172</v>
      </c>
      <c r="G301" s="56">
        <v>70.387833503677456</v>
      </c>
      <c r="H301" s="56">
        <v>79.724266547875672</v>
      </c>
      <c r="I301" s="56">
        <v>26.655023541229095</v>
      </c>
    </row>
    <row r="302" spans="2:9">
      <c r="B302" s="79" t="s">
        <v>163</v>
      </c>
      <c r="C302" s="56">
        <v>70.207797892998386</v>
      </c>
      <c r="D302" s="56">
        <v>85.389332522493959</v>
      </c>
      <c r="E302" s="56">
        <v>76.336321044345965</v>
      </c>
      <c r="F302" s="56">
        <v>81.660781376525037</v>
      </c>
      <c r="G302" s="56">
        <v>66.405929140447611</v>
      </c>
      <c r="H302" s="56">
        <v>81.379826078584983</v>
      </c>
      <c r="I302" s="56">
        <v>21.106333130973123</v>
      </c>
    </row>
    <row r="303" spans="2:9">
      <c r="B303" s="79" t="s">
        <v>164</v>
      </c>
      <c r="C303" s="56">
        <v>0</v>
      </c>
      <c r="D303" s="56">
        <v>0</v>
      </c>
      <c r="E303" s="56">
        <v>4.3478260869565215</v>
      </c>
      <c r="F303" s="56">
        <v>0</v>
      </c>
      <c r="G303" s="56">
        <v>4.3478260869565215</v>
      </c>
      <c r="H303" s="56">
        <v>4.3478260869565215</v>
      </c>
      <c r="I303" s="56">
        <v>0</v>
      </c>
    </row>
    <row r="304" spans="2:9">
      <c r="B304" s="79" t="s">
        <v>165</v>
      </c>
      <c r="C304" s="56">
        <v>73.716229521230389</v>
      </c>
      <c r="D304" s="56">
        <v>90.980299210580995</v>
      </c>
      <c r="E304" s="56">
        <v>87.752305140083223</v>
      </c>
      <c r="F304" s="56">
        <v>90.710555386951597</v>
      </c>
      <c r="G304" s="56">
        <v>82.089620449526237</v>
      </c>
      <c r="H304" s="56">
        <v>87.985155581879297</v>
      </c>
      <c r="I304" s="56">
        <v>37.241039197455848</v>
      </c>
    </row>
    <row r="305" spans="1:9">
      <c r="B305" s="79" t="s">
        <v>166</v>
      </c>
      <c r="C305" s="56">
        <v>42.705844879757926</v>
      </c>
      <c r="D305" s="56">
        <v>45.393101817310438</v>
      </c>
      <c r="E305" s="56">
        <v>64.034352236966612</v>
      </c>
      <c r="F305" s="56">
        <v>65.149985420283883</v>
      </c>
      <c r="G305" s="56">
        <v>59.552535824611368</v>
      </c>
      <c r="H305" s="56">
        <v>62.480459267131351</v>
      </c>
      <c r="I305" s="56">
        <v>22.19611745303445</v>
      </c>
    </row>
    <row r="306" spans="1:9">
      <c r="B306" s="79" t="s">
        <v>167</v>
      </c>
      <c r="C306" s="56">
        <v>63.106111731680301</v>
      </c>
      <c r="D306" s="56">
        <v>88.382809258479099</v>
      </c>
      <c r="E306" s="56">
        <v>81.554714240146112</v>
      </c>
      <c r="F306" s="56">
        <v>86.009415107646646</v>
      </c>
      <c r="G306" s="56">
        <v>73.281139853694299</v>
      </c>
      <c r="H306" s="56">
        <v>83.092932432040158</v>
      </c>
      <c r="I306" s="56">
        <v>23.597839344059313</v>
      </c>
    </row>
    <row r="307" spans="1:9">
      <c r="B307" s="79" t="s">
        <v>168</v>
      </c>
      <c r="C307" s="56">
        <v>53.77376696335044</v>
      </c>
      <c r="D307" s="56">
        <v>82.293489478852379</v>
      </c>
      <c r="E307" s="56">
        <v>78.524205716679958</v>
      </c>
      <c r="F307" s="56">
        <v>82.854772633623128</v>
      </c>
      <c r="G307" s="56">
        <v>70.04662958332743</v>
      </c>
      <c r="H307" s="56">
        <v>78.334472532808377</v>
      </c>
      <c r="I307" s="56">
        <v>28.150192514954533</v>
      </c>
    </row>
    <row r="308" spans="1:9">
      <c r="B308" s="79" t="s">
        <v>169</v>
      </c>
      <c r="C308" s="56">
        <v>29.62962962962963</v>
      </c>
      <c r="D308" s="56">
        <v>60</v>
      </c>
      <c r="E308" s="56">
        <v>56.5</v>
      </c>
      <c r="F308" s="56">
        <v>57.6</v>
      </c>
      <c r="G308" s="56">
        <v>43.333333333333329</v>
      </c>
      <c r="H308" s="56">
        <v>57.922077922077918</v>
      </c>
      <c r="I308" s="56">
        <v>8.6538461538461533</v>
      </c>
    </row>
    <row r="309" spans="1:9">
      <c r="B309" s="80" t="s">
        <v>181</v>
      </c>
      <c r="C309" s="56">
        <f>AVERAGE(C287:C304)</f>
        <v>66.054350720955981</v>
      </c>
      <c r="D309" s="56">
        <f>AVERAGE(D287:D304)</f>
        <v>82.859950038297868</v>
      </c>
      <c r="E309" s="56">
        <f t="shared" ref="E309:I309" si="50">AVERAGE(E287:E304)</f>
        <v>79.599914429182661</v>
      </c>
      <c r="F309" s="56">
        <f t="shared" si="50"/>
        <v>83.365604506832639</v>
      </c>
      <c r="G309" s="56">
        <f t="shared" si="50"/>
        <v>71.857344521332124</v>
      </c>
      <c r="H309" s="56">
        <f t="shared" si="50"/>
        <v>80.339147103199878</v>
      </c>
      <c r="I309" s="56">
        <f t="shared" si="50"/>
        <v>29.461329611094413</v>
      </c>
    </row>
    <row r="310" spans="1:9">
      <c r="B310" s="26" t="s">
        <v>196</v>
      </c>
      <c r="C310" s="57"/>
      <c r="D310" s="57"/>
      <c r="E310" s="57"/>
      <c r="F310" s="57"/>
      <c r="G310" s="57"/>
      <c r="H310" s="57"/>
      <c r="I310" s="57"/>
    </row>
    <row r="311" spans="1:9">
      <c r="B311" s="26" t="s">
        <v>233</v>
      </c>
      <c r="C311" s="57"/>
      <c r="D311" s="57"/>
      <c r="E311" s="57"/>
      <c r="F311" s="57"/>
      <c r="G311" s="57"/>
      <c r="H311" s="57"/>
      <c r="I311" s="57"/>
    </row>
    <row r="312" spans="1:9">
      <c r="B312" s="26" t="s">
        <v>234</v>
      </c>
      <c r="C312" s="57"/>
      <c r="D312" s="57"/>
      <c r="E312" s="57"/>
      <c r="F312" s="57"/>
      <c r="G312" s="57"/>
      <c r="H312" s="57"/>
      <c r="I312" s="57"/>
    </row>
    <row r="313" spans="1:9">
      <c r="B313" s="26" t="s">
        <v>197</v>
      </c>
      <c r="C313" s="10"/>
      <c r="D313" s="10"/>
      <c r="E313" s="10"/>
    </row>
    <row r="314" spans="1:9">
      <c r="B314" s="26" t="s">
        <v>198</v>
      </c>
      <c r="C314" s="10"/>
      <c r="D314" s="10"/>
      <c r="E314" s="10"/>
    </row>
    <row r="315" spans="1:9">
      <c r="B315" s="26" t="s">
        <v>235</v>
      </c>
      <c r="C315" s="10"/>
      <c r="D315" s="10"/>
      <c r="E315" s="10"/>
    </row>
    <row r="316" spans="1:9">
      <c r="B316" s="26" t="s">
        <v>236</v>
      </c>
      <c r="C316" s="10"/>
      <c r="D316" s="10"/>
      <c r="E316" s="10"/>
    </row>
    <row r="317" spans="1:9">
      <c r="A317" s="26"/>
      <c r="B317" s="10"/>
      <c r="C317" s="10"/>
      <c r="D317" s="10"/>
    </row>
    <row r="318" spans="1:9">
      <c r="A318" s="10"/>
      <c r="B318" s="10"/>
      <c r="C318" s="10"/>
      <c r="D318" s="10"/>
    </row>
    <row r="319" spans="1:9" ht="24.75" customHeight="1">
      <c r="B319" s="58" t="s">
        <v>199</v>
      </c>
      <c r="C319" s="96" t="s">
        <v>237</v>
      </c>
      <c r="D319" s="97"/>
      <c r="E319" s="97"/>
      <c r="F319" s="97"/>
      <c r="G319" s="97"/>
      <c r="H319" s="98"/>
    </row>
    <row r="320" spans="1:9" ht="76.5">
      <c r="B320" s="58"/>
      <c r="C320" s="33" t="s">
        <v>93</v>
      </c>
      <c r="D320" s="51" t="s">
        <v>94</v>
      </c>
      <c r="E320" s="33" t="s">
        <v>95</v>
      </c>
      <c r="F320" s="51" t="s">
        <v>96</v>
      </c>
      <c r="G320" s="14" t="s">
        <v>97</v>
      </c>
      <c r="H320" s="51" t="s">
        <v>98</v>
      </c>
    </row>
    <row r="321" spans="2:8">
      <c r="B321" s="79" t="s">
        <v>148</v>
      </c>
      <c r="C321" s="33">
        <v>13557</v>
      </c>
      <c r="D321" s="49">
        <f t="shared" ref="D321:D335" si="51">+C321/$H237</f>
        <v>0.37345049859511875</v>
      </c>
      <c r="E321" s="33">
        <v>16761</v>
      </c>
      <c r="F321" s="49">
        <f t="shared" ref="F321:F343" si="52">+E321/$H237</f>
        <v>0.46171009861715606</v>
      </c>
      <c r="G321" s="59">
        <v>534</v>
      </c>
      <c r="H321" s="49">
        <f t="shared" ref="H321:H343" si="53">+G321/$H237</f>
        <v>1.4709933337006225E-2</v>
      </c>
    </row>
    <row r="322" spans="2:8">
      <c r="B322" s="79" t="s">
        <v>149</v>
      </c>
      <c r="C322" s="33">
        <v>2104</v>
      </c>
      <c r="D322" s="49">
        <f t="shared" si="51"/>
        <v>0.39290382819794584</v>
      </c>
      <c r="E322" s="33">
        <v>2368</v>
      </c>
      <c r="F322" s="49">
        <f t="shared" si="52"/>
        <v>0.44220354808590101</v>
      </c>
      <c r="G322" s="59">
        <v>56</v>
      </c>
      <c r="H322" s="49">
        <f t="shared" si="53"/>
        <v>1.045751633986928E-2</v>
      </c>
    </row>
    <row r="323" spans="2:8">
      <c r="B323" s="79" t="s">
        <v>150</v>
      </c>
      <c r="C323" s="33">
        <v>5442</v>
      </c>
      <c r="D323" s="49">
        <f t="shared" si="51"/>
        <v>0.34882379334658037</v>
      </c>
      <c r="E323" s="33">
        <v>7108</v>
      </c>
      <c r="F323" s="49">
        <f t="shared" si="52"/>
        <v>0.45561181975514392</v>
      </c>
      <c r="G323" s="59">
        <v>372</v>
      </c>
      <c r="H323" s="49">
        <f t="shared" si="53"/>
        <v>2.3844625344529198E-2</v>
      </c>
    </row>
    <row r="324" spans="2:8">
      <c r="B324" s="79" t="s">
        <v>151</v>
      </c>
      <c r="C324" s="33">
        <v>9830</v>
      </c>
      <c r="D324" s="49">
        <f t="shared" si="51"/>
        <v>0.30910977642212512</v>
      </c>
      <c r="E324" s="33">
        <v>16401</v>
      </c>
      <c r="F324" s="49">
        <f t="shared" si="52"/>
        <v>0.5157384987893463</v>
      </c>
      <c r="G324" s="59">
        <v>901</v>
      </c>
      <c r="H324" s="49">
        <f t="shared" si="53"/>
        <v>2.8332442376025911E-2</v>
      </c>
    </row>
    <row r="325" spans="2:8">
      <c r="B325" s="79" t="s">
        <v>152</v>
      </c>
      <c r="C325" s="33">
        <v>7127</v>
      </c>
      <c r="D325" s="49">
        <f t="shared" si="51"/>
        <v>0.2123216254059046</v>
      </c>
      <c r="E325" s="33">
        <v>18476</v>
      </c>
      <c r="F325" s="49">
        <f t="shared" si="52"/>
        <v>0.55042154496976192</v>
      </c>
      <c r="G325" s="59">
        <v>1752</v>
      </c>
      <c r="H325" s="49">
        <f t="shared" si="53"/>
        <v>5.2194119224238091E-2</v>
      </c>
    </row>
    <row r="326" spans="2:8">
      <c r="B326" s="79" t="s">
        <v>153</v>
      </c>
      <c r="C326" s="33">
        <v>29752</v>
      </c>
      <c r="D326" s="49">
        <f t="shared" si="51"/>
        <v>0.28320403598115274</v>
      </c>
      <c r="E326" s="33">
        <v>56361</v>
      </c>
      <c r="F326" s="49">
        <f t="shared" si="52"/>
        <v>0.53649040978535056</v>
      </c>
      <c r="G326" s="59">
        <v>3090</v>
      </c>
      <c r="H326" s="49">
        <f t="shared" si="53"/>
        <v>2.9413164532863738E-2</v>
      </c>
    </row>
    <row r="327" spans="2:8">
      <c r="B327" s="79" t="s">
        <v>154</v>
      </c>
      <c r="C327" s="33">
        <v>16830</v>
      </c>
      <c r="D327" s="49">
        <f t="shared" si="51"/>
        <v>0.32427120864723225</v>
      </c>
      <c r="E327" s="33">
        <v>26199</v>
      </c>
      <c r="F327" s="49">
        <f t="shared" si="52"/>
        <v>0.50478796169630646</v>
      </c>
      <c r="G327" s="59">
        <v>1206</v>
      </c>
      <c r="H327" s="49">
        <f t="shared" si="53"/>
        <v>2.3236546501994183E-2</v>
      </c>
    </row>
    <row r="328" spans="2:8">
      <c r="B328" s="79" t="s">
        <v>155</v>
      </c>
      <c r="C328" s="33">
        <v>15415</v>
      </c>
      <c r="D328" s="49">
        <f t="shared" si="51"/>
        <v>0.29009371824306524</v>
      </c>
      <c r="E328" s="33">
        <v>27702</v>
      </c>
      <c r="F328" s="49">
        <f t="shared" si="52"/>
        <v>0.52132184124355452</v>
      </c>
      <c r="G328" s="59">
        <v>1796</v>
      </c>
      <c r="H328" s="49">
        <f t="shared" si="53"/>
        <v>3.3798788061274419E-2</v>
      </c>
    </row>
    <row r="329" spans="2:8">
      <c r="B329" s="79" t="s">
        <v>156</v>
      </c>
      <c r="C329" s="33">
        <v>6180</v>
      </c>
      <c r="D329" s="49">
        <f t="shared" si="51"/>
        <v>0.372087422481787</v>
      </c>
      <c r="E329" s="33">
        <v>7835</v>
      </c>
      <c r="F329" s="49">
        <f t="shared" si="52"/>
        <v>0.47173219338912636</v>
      </c>
      <c r="G329" s="59">
        <v>211</v>
      </c>
      <c r="H329" s="49">
        <f t="shared" si="53"/>
        <v>1.2703955686675898E-2</v>
      </c>
    </row>
    <row r="330" spans="2:8">
      <c r="B330" s="79" t="s">
        <v>157</v>
      </c>
      <c r="C330" s="33">
        <v>4633</v>
      </c>
      <c r="D330" s="49">
        <f t="shared" si="51"/>
        <v>0.30428214895573363</v>
      </c>
      <c r="E330" s="33">
        <v>8041</v>
      </c>
      <c r="F330" s="49">
        <f t="shared" si="52"/>
        <v>0.52810981216340469</v>
      </c>
      <c r="G330" s="59">
        <v>331</v>
      </c>
      <c r="H330" s="49">
        <f t="shared" si="53"/>
        <v>2.1739130434782608E-2</v>
      </c>
    </row>
    <row r="331" spans="2:8">
      <c r="B331" s="79" t="s">
        <v>158</v>
      </c>
      <c r="C331" s="33">
        <v>17712</v>
      </c>
      <c r="D331" s="49">
        <f t="shared" si="51"/>
        <v>0.31622359893592328</v>
      </c>
      <c r="E331" s="33">
        <v>28799</v>
      </c>
      <c r="F331" s="49">
        <f t="shared" si="52"/>
        <v>0.5141668600810555</v>
      </c>
      <c r="G331" s="59">
        <v>1395</v>
      </c>
      <c r="H331" s="49">
        <f t="shared" si="53"/>
        <v>2.490582207066469E-2</v>
      </c>
    </row>
    <row r="332" spans="2:8">
      <c r="B332" s="79" t="s">
        <v>159</v>
      </c>
      <c r="C332" s="33">
        <v>14867</v>
      </c>
      <c r="D332" s="49">
        <f t="shared" si="51"/>
        <v>0.33001842438233925</v>
      </c>
      <c r="E332" s="33">
        <v>22578</v>
      </c>
      <c r="F332" s="49">
        <f t="shared" si="52"/>
        <v>0.50118759572909499</v>
      </c>
      <c r="G332" s="59">
        <v>972</v>
      </c>
      <c r="H332" s="49">
        <f t="shared" si="53"/>
        <v>2.1576505582809831E-2</v>
      </c>
    </row>
    <row r="333" spans="2:8">
      <c r="B333" s="79" t="s">
        <v>160</v>
      </c>
      <c r="C333" s="33">
        <v>48398</v>
      </c>
      <c r="D333" s="49">
        <f t="shared" si="51"/>
        <v>0.35879605604566683</v>
      </c>
      <c r="E333" s="33">
        <v>62631</v>
      </c>
      <c r="F333" s="49">
        <f t="shared" si="52"/>
        <v>0.46431166135369561</v>
      </c>
      <c r="G333" s="59">
        <v>1958</v>
      </c>
      <c r="H333" s="49">
        <f t="shared" si="53"/>
        <v>1.4515531173548818E-2</v>
      </c>
    </row>
    <row r="334" spans="2:8">
      <c r="B334" s="79" t="s">
        <v>161</v>
      </c>
      <c r="C334" s="33">
        <v>52083</v>
      </c>
      <c r="D334" s="49">
        <f t="shared" si="51"/>
        <v>0.37225009648784252</v>
      </c>
      <c r="E334" s="33">
        <v>63073</v>
      </c>
      <c r="F334" s="49">
        <f t="shared" si="52"/>
        <v>0.45079834755635606</v>
      </c>
      <c r="G334" s="59">
        <v>1654</v>
      </c>
      <c r="H334" s="49">
        <f t="shared" si="53"/>
        <v>1.182154752204926E-2</v>
      </c>
    </row>
    <row r="335" spans="2:8">
      <c r="B335" s="79" t="s">
        <v>162</v>
      </c>
      <c r="C335" s="38">
        <v>33227</v>
      </c>
      <c r="D335" s="49">
        <f t="shared" si="51"/>
        <v>0.35489831667093907</v>
      </c>
      <c r="E335" s="38">
        <v>42402</v>
      </c>
      <c r="F335" s="49">
        <f t="shared" si="52"/>
        <v>0.4528966931556011</v>
      </c>
      <c r="G335" s="59">
        <v>1506</v>
      </c>
      <c r="H335" s="49">
        <f t="shared" si="53"/>
        <v>1.6085619072032813E-2</v>
      </c>
    </row>
    <row r="336" spans="2:8">
      <c r="B336" s="79" t="s">
        <v>163</v>
      </c>
      <c r="C336" s="38">
        <v>25750</v>
      </c>
      <c r="D336" s="49">
        <f>+C336/H252</f>
        <v>0.35703886524035994</v>
      </c>
      <c r="E336" s="38">
        <v>34322</v>
      </c>
      <c r="F336" s="49">
        <f t="shared" si="52"/>
        <v>0.47589467700115085</v>
      </c>
      <c r="G336" s="59">
        <v>1053</v>
      </c>
      <c r="H336" s="49">
        <f t="shared" si="53"/>
        <v>1.4600463110605788E-2</v>
      </c>
    </row>
    <row r="337" spans="1:13">
      <c r="B337" s="79" t="s">
        <v>164</v>
      </c>
      <c r="C337" s="38">
        <v>1</v>
      </c>
      <c r="D337" s="49">
        <f>+C337/H253</f>
        <v>0.14285714285714285</v>
      </c>
      <c r="E337" s="38">
        <v>3</v>
      </c>
      <c r="F337" s="49">
        <f t="shared" si="52"/>
        <v>0.42857142857142855</v>
      </c>
      <c r="G337" s="59">
        <v>1</v>
      </c>
      <c r="H337" s="49">
        <f t="shared" si="53"/>
        <v>0.14285714285714285</v>
      </c>
    </row>
    <row r="338" spans="1:13">
      <c r="B338" s="79" t="s">
        <v>165</v>
      </c>
      <c r="C338" s="38">
        <v>22930</v>
      </c>
      <c r="D338" s="49">
        <f>+C338/H254</f>
        <v>0.36751506603410694</v>
      </c>
      <c r="E338" s="38">
        <v>27863</v>
      </c>
      <c r="F338" s="49">
        <f t="shared" si="52"/>
        <v>0.44657968970380818</v>
      </c>
      <c r="G338" s="59">
        <v>1076</v>
      </c>
      <c r="H338" s="49">
        <f t="shared" si="53"/>
        <v>1.7245800743685088E-2</v>
      </c>
    </row>
    <row r="339" spans="1:13">
      <c r="B339" s="79" t="s">
        <v>166</v>
      </c>
      <c r="C339" s="38">
        <v>1579</v>
      </c>
      <c r="D339" s="49">
        <f t="shared" ref="D339:D342" si="54">+C339/H255</f>
        <v>0.34491044124071646</v>
      </c>
      <c r="E339" s="38">
        <v>2219</v>
      </c>
      <c r="F339" s="49">
        <f t="shared" si="52"/>
        <v>0.48470948012232418</v>
      </c>
      <c r="G339" s="59">
        <v>96</v>
      </c>
      <c r="H339" s="49">
        <f t="shared" si="53"/>
        <v>2.0969855832241154E-2</v>
      </c>
    </row>
    <row r="340" spans="1:13">
      <c r="B340" s="79" t="s">
        <v>167</v>
      </c>
      <c r="C340" s="38">
        <v>23484</v>
      </c>
      <c r="D340" s="49">
        <f t="shared" si="54"/>
        <v>0.42154011847065159</v>
      </c>
      <c r="E340" s="38">
        <v>22784</v>
      </c>
      <c r="F340" s="49">
        <f t="shared" si="52"/>
        <v>0.40897504936277151</v>
      </c>
      <c r="G340" s="59">
        <v>439</v>
      </c>
      <c r="H340" s="49">
        <f t="shared" si="53"/>
        <v>7.8800933405133722E-3</v>
      </c>
    </row>
    <row r="341" spans="1:13">
      <c r="B341" s="79" t="s">
        <v>168</v>
      </c>
      <c r="C341" s="38">
        <v>32223</v>
      </c>
      <c r="D341" s="49">
        <f t="shared" si="54"/>
        <v>0.32727328126428257</v>
      </c>
      <c r="E341" s="38">
        <v>47749</v>
      </c>
      <c r="F341" s="49">
        <f t="shared" si="52"/>
        <v>0.48496328420967105</v>
      </c>
      <c r="G341" s="59">
        <v>1934</v>
      </c>
      <c r="H341" s="49">
        <f t="shared" si="53"/>
        <v>1.964269391320245E-2</v>
      </c>
    </row>
    <row r="342" spans="1:13">
      <c r="B342" s="79" t="s">
        <v>169</v>
      </c>
      <c r="C342" s="38">
        <v>151</v>
      </c>
      <c r="D342" s="49">
        <f t="shared" si="54"/>
        <v>0.29206963249516443</v>
      </c>
      <c r="E342" s="38">
        <v>275</v>
      </c>
      <c r="F342" s="49">
        <f t="shared" si="52"/>
        <v>0.53191489361702127</v>
      </c>
      <c r="G342" s="59">
        <v>6</v>
      </c>
      <c r="H342" s="49">
        <f t="shared" si="53"/>
        <v>1.160541586073501E-2</v>
      </c>
    </row>
    <row r="343" spans="1:13">
      <c r="B343" s="25" t="s">
        <v>182</v>
      </c>
      <c r="C343" s="38">
        <f>SUM(C321:C342)</f>
        <v>383275</v>
      </c>
      <c r="D343" s="49">
        <f>+C343/H259</f>
        <v>0.33983492149061867</v>
      </c>
      <c r="E343" s="38">
        <f>SUM(E321:E342)</f>
        <v>541950</v>
      </c>
      <c r="F343" s="49">
        <f t="shared" si="52"/>
        <v>0.48052582532604737</v>
      </c>
      <c r="G343" s="59">
        <f>SUM(G321:G342)</f>
        <v>22339</v>
      </c>
      <c r="H343" s="49">
        <f t="shared" si="53"/>
        <v>1.9807115807654898E-2</v>
      </c>
    </row>
    <row r="344" spans="1:13">
      <c r="B344" s="26" t="s">
        <v>188</v>
      </c>
      <c r="C344" s="42"/>
      <c r="D344" s="32"/>
      <c r="E344" s="42"/>
      <c r="F344" s="32"/>
      <c r="G344" s="60"/>
      <c r="H344" s="32"/>
      <c r="J344" s="42"/>
      <c r="K344" s="61"/>
      <c r="L344" s="42"/>
      <c r="M344" s="61"/>
    </row>
    <row r="345" spans="1:13">
      <c r="B345" s="26" t="s">
        <v>189</v>
      </c>
      <c r="C345" s="42"/>
      <c r="D345" s="32"/>
      <c r="E345" s="42"/>
      <c r="F345" s="32"/>
      <c r="G345" s="60"/>
      <c r="H345" s="32"/>
      <c r="J345" s="42"/>
      <c r="K345" s="61"/>
      <c r="L345" s="42"/>
      <c r="M345" s="61"/>
    </row>
    <row r="346" spans="1:13">
      <c r="B346" s="26" t="s">
        <v>238</v>
      </c>
      <c r="C346" s="42"/>
      <c r="D346" s="32"/>
      <c r="E346" s="42"/>
      <c r="F346" s="32"/>
      <c r="G346" s="60"/>
      <c r="H346" s="32"/>
      <c r="J346" s="42"/>
      <c r="K346" s="61"/>
      <c r="L346" s="42"/>
      <c r="M346" s="61"/>
    </row>
    <row r="347" spans="1:13">
      <c r="A347" s="26"/>
      <c r="B347" s="42"/>
      <c r="C347" s="32"/>
      <c r="D347" s="42"/>
      <c r="E347" s="32"/>
      <c r="F347" s="60"/>
      <c r="G347" s="32"/>
      <c r="H347" s="42"/>
      <c r="I347" s="32"/>
      <c r="J347" s="42"/>
      <c r="K347" s="61"/>
      <c r="L347" s="42"/>
      <c r="M347" s="61"/>
    </row>
    <row r="348" spans="1:13">
      <c r="A348" s="62"/>
      <c r="B348" s="42"/>
      <c r="C348" s="32"/>
      <c r="D348" s="42"/>
      <c r="E348" s="32"/>
      <c r="F348" s="60"/>
      <c r="G348" s="32"/>
      <c r="H348" s="42"/>
      <c r="I348" s="32"/>
      <c r="J348" s="42"/>
      <c r="K348" s="61"/>
      <c r="L348" s="42"/>
      <c r="M348" s="61"/>
    </row>
    <row r="349" spans="1:13" ht="26.25" customHeight="1">
      <c r="B349" s="102" t="s">
        <v>199</v>
      </c>
      <c r="C349" s="96" t="s">
        <v>237</v>
      </c>
      <c r="D349" s="97"/>
      <c r="E349" s="97"/>
      <c r="F349" s="97"/>
      <c r="G349" s="97"/>
      <c r="H349" s="98"/>
      <c r="I349" s="32"/>
      <c r="J349" s="42"/>
    </row>
    <row r="350" spans="1:13" ht="76.5">
      <c r="B350" s="103"/>
      <c r="C350" s="33" t="s">
        <v>99</v>
      </c>
      <c r="D350" s="51" t="s">
        <v>100</v>
      </c>
      <c r="E350" s="33" t="s">
        <v>101</v>
      </c>
      <c r="F350" s="51" t="s">
        <v>102</v>
      </c>
      <c r="G350" s="33" t="s">
        <v>103</v>
      </c>
      <c r="H350" s="51" t="s">
        <v>104</v>
      </c>
      <c r="I350" s="32"/>
      <c r="J350" s="42"/>
    </row>
    <row r="351" spans="1:13">
      <c r="B351" s="13" t="s">
        <v>148</v>
      </c>
      <c r="C351" s="33">
        <v>486</v>
      </c>
      <c r="D351" s="49">
        <f t="shared" ref="D351:D372" si="55">+C351/$H237</f>
        <v>1.3387692138174206E-2</v>
      </c>
      <c r="E351" s="33">
        <v>15</v>
      </c>
      <c r="F351" s="63">
        <f t="shared" ref="F351:F372" si="56">+E351/$H237</f>
        <v>4.1320037463500635E-4</v>
      </c>
      <c r="G351" s="33">
        <v>4949</v>
      </c>
      <c r="H351" s="49">
        <f t="shared" ref="H351:H372" si="57">+G351/$H237</f>
        <v>0.13632857693790976</v>
      </c>
      <c r="I351" s="32"/>
      <c r="J351" s="42"/>
    </row>
    <row r="352" spans="1:13">
      <c r="B352" s="13" t="s">
        <v>149</v>
      </c>
      <c r="C352" s="33">
        <v>47</v>
      </c>
      <c r="D352" s="49">
        <f t="shared" si="55"/>
        <v>8.7768440709617181E-3</v>
      </c>
      <c r="E352" s="33">
        <v>5</v>
      </c>
      <c r="F352" s="63">
        <f t="shared" si="56"/>
        <v>9.3370681605975728E-4</v>
      </c>
      <c r="G352" s="33">
        <v>775</v>
      </c>
      <c r="H352" s="49">
        <f t="shared" si="57"/>
        <v>0.14472455648926238</v>
      </c>
      <c r="I352" s="32"/>
      <c r="J352" s="42"/>
    </row>
    <row r="353" spans="2:10">
      <c r="B353" s="13" t="s">
        <v>150</v>
      </c>
      <c r="C353" s="33">
        <v>687</v>
      </c>
      <c r="D353" s="49">
        <f t="shared" si="55"/>
        <v>4.4035638741106338E-2</v>
      </c>
      <c r="E353" s="33">
        <v>13</v>
      </c>
      <c r="F353" s="63">
        <f t="shared" si="56"/>
        <v>8.3327991795397729E-4</v>
      </c>
      <c r="G353" s="33">
        <v>1979</v>
      </c>
      <c r="H353" s="49">
        <f t="shared" si="57"/>
        <v>0.12685084289468623</v>
      </c>
      <c r="I353" s="32"/>
      <c r="J353" s="42"/>
    </row>
    <row r="354" spans="2:10">
      <c r="B354" s="13" t="s">
        <v>151</v>
      </c>
      <c r="C354" s="33">
        <v>1038</v>
      </c>
      <c r="D354" s="49">
        <f t="shared" si="55"/>
        <v>3.2640483003679131E-2</v>
      </c>
      <c r="E354" s="33">
        <v>44</v>
      </c>
      <c r="F354" s="63">
        <f t="shared" si="56"/>
        <v>1.3836042891732965E-3</v>
      </c>
      <c r="G354" s="33">
        <v>3587</v>
      </c>
      <c r="H354" s="49">
        <f t="shared" si="57"/>
        <v>0.11279519511965033</v>
      </c>
      <c r="I354" s="32"/>
      <c r="J354" s="42"/>
    </row>
    <row r="355" spans="2:10">
      <c r="B355" s="13" t="s">
        <v>152</v>
      </c>
      <c r="C355" s="33">
        <v>2864</v>
      </c>
      <c r="D355" s="49">
        <f t="shared" si="55"/>
        <v>8.5321893526380074E-2</v>
      </c>
      <c r="E355" s="33">
        <v>124</v>
      </c>
      <c r="F355" s="63">
        <f t="shared" si="56"/>
        <v>3.6941043286561207E-3</v>
      </c>
      <c r="G355" s="33">
        <v>3224</v>
      </c>
      <c r="H355" s="49">
        <f t="shared" si="57"/>
        <v>9.6046712545059129E-2</v>
      </c>
      <c r="I355" s="32"/>
      <c r="J355" s="42"/>
    </row>
    <row r="356" spans="2:10">
      <c r="B356" s="13" t="s">
        <v>153</v>
      </c>
      <c r="C356" s="33">
        <v>3562</v>
      </c>
      <c r="D356" s="49">
        <f t="shared" si="55"/>
        <v>3.3906049212317359E-2</v>
      </c>
      <c r="E356" s="33">
        <v>102</v>
      </c>
      <c r="F356" s="63">
        <f t="shared" si="56"/>
        <v>9.7091999428870594E-4</v>
      </c>
      <c r="G356" s="33">
        <v>12188</v>
      </c>
      <c r="H356" s="49">
        <f t="shared" si="57"/>
        <v>0.11601542049402694</v>
      </c>
      <c r="I356" s="32"/>
      <c r="J356" s="42"/>
    </row>
    <row r="357" spans="2:10">
      <c r="B357" s="13" t="s">
        <v>154</v>
      </c>
      <c r="C357" s="33">
        <v>1437</v>
      </c>
      <c r="D357" s="49">
        <f t="shared" si="55"/>
        <v>2.7687327797152269E-2</v>
      </c>
      <c r="E357" s="33">
        <v>36</v>
      </c>
      <c r="F357" s="63">
        <f t="shared" si="56"/>
        <v>6.9362825379087108E-4</v>
      </c>
      <c r="G357" s="33">
        <v>6193</v>
      </c>
      <c r="H357" s="49">
        <f t="shared" si="57"/>
        <v>0.11932332710352402</v>
      </c>
      <c r="I357" s="32"/>
      <c r="J357" s="42"/>
    </row>
    <row r="358" spans="2:10">
      <c r="B358" s="13" t="s">
        <v>155</v>
      </c>
      <c r="C358" s="33">
        <v>2690</v>
      </c>
      <c r="D358" s="49">
        <f t="shared" si="55"/>
        <v>5.0622906394670479E-2</v>
      </c>
      <c r="E358" s="33">
        <v>96</v>
      </c>
      <c r="F358" s="63">
        <f t="shared" si="56"/>
        <v>1.8066167337874967E-3</v>
      </c>
      <c r="G358" s="33">
        <v>5439</v>
      </c>
      <c r="H358" s="49">
        <f t="shared" si="57"/>
        <v>0.10235612932364786</v>
      </c>
      <c r="I358" s="32"/>
      <c r="J358" s="42"/>
    </row>
    <row r="359" spans="2:10">
      <c r="B359" s="13" t="s">
        <v>156</v>
      </c>
      <c r="C359" s="33">
        <v>365</v>
      </c>
      <c r="D359" s="49">
        <f t="shared" si="55"/>
        <v>2.1976037088325608E-2</v>
      </c>
      <c r="E359" s="33">
        <v>13</v>
      </c>
      <c r="F359" s="63">
        <f t="shared" si="56"/>
        <v>7.8270817026913117E-4</v>
      </c>
      <c r="G359" s="33">
        <v>2005</v>
      </c>
      <c r="H359" s="49">
        <f t="shared" si="57"/>
        <v>0.12071768318381601</v>
      </c>
      <c r="I359" s="32"/>
      <c r="J359" s="42"/>
    </row>
    <row r="360" spans="2:10">
      <c r="B360" s="13" t="s">
        <v>157</v>
      </c>
      <c r="C360" s="33">
        <v>472</v>
      </c>
      <c r="D360" s="49">
        <f t="shared" si="55"/>
        <v>3.0999605937212661E-2</v>
      </c>
      <c r="E360" s="33">
        <v>15</v>
      </c>
      <c r="F360" s="63">
        <f t="shared" si="56"/>
        <v>9.8515696834362279E-4</v>
      </c>
      <c r="G360" s="33">
        <v>1734</v>
      </c>
      <c r="H360" s="49">
        <f t="shared" si="57"/>
        <v>0.11388414554052279</v>
      </c>
      <c r="I360" s="32"/>
      <c r="J360" s="42"/>
    </row>
    <row r="361" spans="2:10">
      <c r="B361" s="13" t="s">
        <v>158</v>
      </c>
      <c r="C361" s="33">
        <v>1991</v>
      </c>
      <c r="D361" s="49">
        <f t="shared" si="55"/>
        <v>3.5546589062862649E-2</v>
      </c>
      <c r="E361" s="33">
        <v>53</v>
      </c>
      <c r="F361" s="63">
        <f t="shared" si="56"/>
        <v>9.4624270232632874E-4</v>
      </c>
      <c r="G361" s="33">
        <v>6061</v>
      </c>
      <c r="H361" s="49">
        <f t="shared" si="57"/>
        <v>0.10821088714716752</v>
      </c>
      <c r="I361" s="32"/>
      <c r="J361" s="42"/>
    </row>
    <row r="362" spans="2:10">
      <c r="B362" s="13" t="s">
        <v>159</v>
      </c>
      <c r="C362" s="33">
        <v>1205</v>
      </c>
      <c r="D362" s="49">
        <f t="shared" si="55"/>
        <v>2.6748651468401073E-2</v>
      </c>
      <c r="E362" s="33">
        <v>30</v>
      </c>
      <c r="F362" s="63">
        <f t="shared" si="56"/>
        <v>6.6594153033363668E-4</v>
      </c>
      <c r="G362" s="33">
        <v>5397</v>
      </c>
      <c r="H362" s="49">
        <f t="shared" si="57"/>
        <v>0.11980288130702124</v>
      </c>
      <c r="I362" s="32"/>
      <c r="J362" s="42"/>
    </row>
    <row r="363" spans="2:10">
      <c r="B363" s="13" t="s">
        <v>160</v>
      </c>
      <c r="C363" s="33">
        <v>1727</v>
      </c>
      <c r="D363" s="49">
        <f t="shared" si="55"/>
        <v>1.2803024686781822E-2</v>
      </c>
      <c r="E363" s="33">
        <v>61</v>
      </c>
      <c r="F363" s="63">
        <f t="shared" si="56"/>
        <v>4.5222032767440137E-4</v>
      </c>
      <c r="G363" s="33">
        <v>20115</v>
      </c>
      <c r="H363" s="49">
        <f t="shared" si="57"/>
        <v>0.14912150641263253</v>
      </c>
      <c r="I363" s="32"/>
      <c r="J363" s="42"/>
    </row>
    <row r="364" spans="2:10">
      <c r="B364" s="13" t="s">
        <v>161</v>
      </c>
      <c r="C364" s="33">
        <v>1191</v>
      </c>
      <c r="D364" s="49">
        <f t="shared" si="55"/>
        <v>8.5123718855868603E-3</v>
      </c>
      <c r="E364" s="33">
        <v>29</v>
      </c>
      <c r="F364" s="63">
        <f t="shared" si="56"/>
        <v>2.0727018025358434E-4</v>
      </c>
      <c r="G364" s="33">
        <v>21884</v>
      </c>
      <c r="H364" s="49">
        <f t="shared" si="57"/>
        <v>0.15641036636791172</v>
      </c>
      <c r="I364" s="32"/>
      <c r="J364" s="42"/>
    </row>
    <row r="365" spans="2:10">
      <c r="B365" s="13" t="s">
        <v>162</v>
      </c>
      <c r="C365" s="38">
        <v>1386</v>
      </c>
      <c r="D365" s="49">
        <f t="shared" si="55"/>
        <v>1.4803896436811074E-2</v>
      </c>
      <c r="E365" s="38">
        <v>65</v>
      </c>
      <c r="F365" s="63">
        <f t="shared" si="56"/>
        <v>6.9426642741177472E-4</v>
      </c>
      <c r="G365" s="38">
        <v>15038</v>
      </c>
      <c r="H365" s="49">
        <f t="shared" si="57"/>
        <v>0.16062120823720413</v>
      </c>
      <c r="I365" s="32"/>
      <c r="J365" s="42"/>
    </row>
    <row r="366" spans="2:10">
      <c r="B366" s="13" t="s">
        <v>163</v>
      </c>
      <c r="C366" s="38">
        <v>1228</v>
      </c>
      <c r="D366" s="49">
        <f t="shared" si="55"/>
        <v>1.7026940835540273E-2</v>
      </c>
      <c r="E366" s="38">
        <v>39</v>
      </c>
      <c r="F366" s="63">
        <f t="shared" si="56"/>
        <v>5.4075789298539949E-4</v>
      </c>
      <c r="G366" s="38">
        <v>9729</v>
      </c>
      <c r="H366" s="49">
        <f t="shared" si="57"/>
        <v>0.13489829591935776</v>
      </c>
      <c r="I366" s="32"/>
      <c r="J366" s="42"/>
    </row>
    <row r="367" spans="2:10">
      <c r="B367" s="13" t="s">
        <v>164</v>
      </c>
      <c r="C367" s="38">
        <v>2</v>
      </c>
      <c r="D367" s="49">
        <f t="shared" si="55"/>
        <v>0.2857142857142857</v>
      </c>
      <c r="E367" s="38">
        <v>0</v>
      </c>
      <c r="F367" s="63">
        <f t="shared" si="56"/>
        <v>0</v>
      </c>
      <c r="G367" s="38">
        <v>0</v>
      </c>
      <c r="H367" s="49">
        <f t="shared" si="57"/>
        <v>0</v>
      </c>
      <c r="I367" s="32"/>
      <c r="J367" s="42"/>
    </row>
    <row r="368" spans="2:10">
      <c r="B368" s="13" t="s">
        <v>165</v>
      </c>
      <c r="C368" s="38">
        <v>1451</v>
      </c>
      <c r="D368" s="49">
        <f t="shared" si="55"/>
        <v>2.3256186690601359E-2</v>
      </c>
      <c r="E368" s="38">
        <v>49</v>
      </c>
      <c r="F368" s="63">
        <f t="shared" si="56"/>
        <v>7.8535709706372607E-4</v>
      </c>
      <c r="G368" s="38">
        <v>9023</v>
      </c>
      <c r="H368" s="49">
        <f t="shared" si="57"/>
        <v>0.14461789973073472</v>
      </c>
      <c r="I368" s="32"/>
      <c r="J368" s="42"/>
    </row>
    <row r="369" spans="1:10">
      <c r="B369" s="13" t="s">
        <v>166</v>
      </c>
      <c r="C369" s="38">
        <v>136</v>
      </c>
      <c r="D369" s="49">
        <f t="shared" si="55"/>
        <v>2.9707295762341632E-2</v>
      </c>
      <c r="E369" s="38">
        <v>1</v>
      </c>
      <c r="F369" s="63">
        <f t="shared" si="56"/>
        <v>2.1843599825251202E-4</v>
      </c>
      <c r="G369" s="38">
        <v>547</v>
      </c>
      <c r="H369" s="49">
        <f t="shared" si="57"/>
        <v>0.11948449104412408</v>
      </c>
      <c r="I369" s="32"/>
      <c r="J369" s="42"/>
    </row>
    <row r="370" spans="1:10">
      <c r="B370" s="13" t="s">
        <v>167</v>
      </c>
      <c r="C370" s="38">
        <v>386</v>
      </c>
      <c r="D370" s="49">
        <f t="shared" si="55"/>
        <v>6.9287381080595945E-3</v>
      </c>
      <c r="E370" s="38">
        <v>11</v>
      </c>
      <c r="F370" s="63">
        <f t="shared" si="56"/>
        <v>1.974510859809729E-4</v>
      </c>
      <c r="G370" s="38">
        <v>8606</v>
      </c>
      <c r="H370" s="49">
        <f t="shared" si="57"/>
        <v>0.15447854963202298</v>
      </c>
      <c r="I370" s="32"/>
      <c r="J370" s="42"/>
    </row>
    <row r="371" spans="1:10">
      <c r="B371" s="13" t="s">
        <v>168</v>
      </c>
      <c r="C371" s="38">
        <v>1328</v>
      </c>
      <c r="D371" s="49">
        <f t="shared" si="55"/>
        <v>1.3487847733574381E-2</v>
      </c>
      <c r="E371" s="38">
        <v>42</v>
      </c>
      <c r="F371" s="63">
        <f t="shared" si="56"/>
        <v>4.2657349759798492E-4</v>
      </c>
      <c r="G371" s="38">
        <v>15183</v>
      </c>
      <c r="H371" s="49">
        <f t="shared" si="57"/>
        <v>0.15420631938167156</v>
      </c>
      <c r="I371" s="32"/>
      <c r="J371" s="42"/>
    </row>
    <row r="372" spans="1:10">
      <c r="B372" s="13" t="s">
        <v>169</v>
      </c>
      <c r="C372" s="38">
        <v>12</v>
      </c>
      <c r="D372" s="49">
        <f t="shared" si="55"/>
        <v>2.321083172147002E-2</v>
      </c>
      <c r="E372" s="38">
        <v>0</v>
      </c>
      <c r="F372" s="63">
        <f t="shared" si="56"/>
        <v>0</v>
      </c>
      <c r="G372" s="38">
        <v>73</v>
      </c>
      <c r="H372" s="49">
        <f t="shared" si="57"/>
        <v>0.14119922630560927</v>
      </c>
      <c r="I372" s="32"/>
      <c r="J372" s="42"/>
    </row>
    <row r="373" spans="1:10">
      <c r="B373" s="25" t="s">
        <v>183</v>
      </c>
      <c r="C373" s="38">
        <f>SUM(C351:C372)</f>
        <v>25691</v>
      </c>
      <c r="D373" s="49">
        <f>+C373/$H259</f>
        <v>2.2779202838733244E-2</v>
      </c>
      <c r="E373" s="38">
        <f>SUM(E351:E372)</f>
        <v>843</v>
      </c>
      <c r="F373" s="63">
        <f>+E373/$H259</f>
        <v>7.4745506181355824E-4</v>
      </c>
      <c r="G373" s="38">
        <f>SUM(G351:G372)</f>
        <v>153729</v>
      </c>
      <c r="H373" s="49">
        <f>+G373/$H259</f>
        <v>0.13630547947513227</v>
      </c>
      <c r="I373" s="32"/>
      <c r="J373" s="42"/>
    </row>
    <row r="374" spans="1:10">
      <c r="B374" s="26" t="s">
        <v>186</v>
      </c>
      <c r="C374" s="42"/>
      <c r="D374" s="32"/>
      <c r="E374" s="42"/>
      <c r="F374" s="32"/>
      <c r="G374" s="60"/>
      <c r="H374" s="32"/>
      <c r="I374" s="32"/>
      <c r="J374" s="42"/>
    </row>
    <row r="375" spans="1:10">
      <c r="B375" s="26" t="s">
        <v>187</v>
      </c>
      <c r="C375" s="42"/>
      <c r="D375" s="32"/>
      <c r="E375" s="42"/>
      <c r="F375" s="32"/>
      <c r="G375" s="60"/>
      <c r="H375" s="32"/>
      <c r="I375" s="32"/>
      <c r="J375" s="42"/>
    </row>
    <row r="376" spans="1:10">
      <c r="B376" s="26" t="s">
        <v>239</v>
      </c>
      <c r="C376" s="42"/>
      <c r="D376" s="42"/>
      <c r="E376" s="60"/>
      <c r="F376" s="42"/>
      <c r="G376" s="42"/>
      <c r="H376" s="42"/>
    </row>
    <row r="377" spans="1:10">
      <c r="B377" s="26"/>
      <c r="C377" s="42"/>
      <c r="D377" s="42"/>
      <c r="E377" s="60"/>
      <c r="F377" s="42"/>
      <c r="G377" s="42"/>
      <c r="H377" s="42"/>
    </row>
    <row r="378" spans="1:10">
      <c r="B378" s="26"/>
      <c r="C378" s="42"/>
      <c r="D378" s="42"/>
      <c r="E378" s="60"/>
      <c r="F378" s="42"/>
      <c r="G378" s="42"/>
      <c r="H378" s="42"/>
    </row>
    <row r="379" spans="1:10">
      <c r="B379" s="26"/>
      <c r="C379" s="42"/>
      <c r="D379" s="42"/>
      <c r="E379" s="60"/>
      <c r="F379" s="42"/>
      <c r="G379" s="42"/>
      <c r="H379" s="42"/>
    </row>
    <row r="380" spans="1:10">
      <c r="A380" s="26"/>
      <c r="B380" s="42"/>
      <c r="C380" s="42"/>
      <c r="D380" s="60"/>
      <c r="E380" s="42"/>
      <c r="F380" s="42"/>
      <c r="G380" s="42"/>
    </row>
    <row r="381" spans="1:10" ht="12.75" customHeight="1">
      <c r="B381" s="50"/>
      <c r="C381" s="96" t="s">
        <v>184</v>
      </c>
      <c r="D381" s="97"/>
      <c r="E381" s="97"/>
      <c r="F381" s="97"/>
      <c r="G381" s="97"/>
      <c r="H381" s="97"/>
      <c r="I381" s="97"/>
      <c r="J381" s="98"/>
    </row>
    <row r="382" spans="1:10" ht="51">
      <c r="B382" s="50"/>
      <c r="C382" s="38" t="s">
        <v>105</v>
      </c>
      <c r="D382" s="33" t="s">
        <v>106</v>
      </c>
      <c r="E382" s="33" t="s">
        <v>107</v>
      </c>
      <c r="F382" s="33" t="s">
        <v>108</v>
      </c>
      <c r="G382" s="33" t="s">
        <v>109</v>
      </c>
      <c r="H382" s="33" t="s">
        <v>110</v>
      </c>
      <c r="I382" s="33" t="s">
        <v>111</v>
      </c>
      <c r="J382" s="33" t="s">
        <v>31</v>
      </c>
    </row>
    <row r="383" spans="1:10">
      <c r="B383" s="50"/>
      <c r="C383" s="38">
        <v>1471</v>
      </c>
      <c r="D383" s="38">
        <v>3464</v>
      </c>
      <c r="E383" s="38">
        <v>595</v>
      </c>
      <c r="F383" s="38">
        <v>6293</v>
      </c>
      <c r="G383" s="38">
        <v>1922</v>
      </c>
      <c r="H383" s="38">
        <v>5198</v>
      </c>
      <c r="I383" s="38">
        <v>4922</v>
      </c>
      <c r="J383" s="38">
        <f>SUM(C383:I383)</f>
        <v>23865</v>
      </c>
    </row>
    <row r="384" spans="1:10" ht="12.75" customHeight="1">
      <c r="B384" s="50"/>
      <c r="C384" s="104" t="s">
        <v>112</v>
      </c>
      <c r="D384" s="104"/>
      <c r="E384" s="104"/>
      <c r="F384" s="104"/>
      <c r="G384" s="104"/>
      <c r="H384" s="104"/>
      <c r="I384" s="104"/>
      <c r="J384" s="104"/>
    </row>
    <row r="385" spans="2:7">
      <c r="B385" s="50"/>
      <c r="C385" s="50"/>
      <c r="D385" s="50"/>
      <c r="E385" s="50"/>
      <c r="F385" s="50"/>
      <c r="G385" s="50"/>
    </row>
    <row r="386" spans="2:7">
      <c r="B386" s="50"/>
      <c r="C386" s="50"/>
      <c r="D386" s="50"/>
      <c r="E386" s="50"/>
      <c r="F386" s="50"/>
      <c r="G386" s="50"/>
    </row>
    <row r="387" spans="2:7">
      <c r="B387" s="50"/>
      <c r="C387" s="50"/>
      <c r="D387" s="50"/>
      <c r="E387" s="96" t="s">
        <v>113</v>
      </c>
      <c r="F387" s="97"/>
      <c r="G387" s="98"/>
    </row>
    <row r="388" spans="2:7" ht="38.25">
      <c r="B388" s="50"/>
      <c r="C388" s="50"/>
      <c r="D388" s="50"/>
      <c r="E388" s="35" t="s">
        <v>114</v>
      </c>
      <c r="F388" s="35" t="s">
        <v>115</v>
      </c>
      <c r="G388" s="35" t="s">
        <v>116</v>
      </c>
    </row>
    <row r="389" spans="2:7">
      <c r="B389" s="50"/>
      <c r="C389" s="50"/>
      <c r="D389" s="50"/>
      <c r="E389" s="33" t="s">
        <v>117</v>
      </c>
      <c r="F389" s="64">
        <v>172233</v>
      </c>
      <c r="G389" s="14">
        <f>+F389/F391</f>
        <v>0.55629196825673677</v>
      </c>
    </row>
    <row r="390" spans="2:7">
      <c r="B390" s="50"/>
      <c r="C390" s="50"/>
      <c r="D390" s="50"/>
      <c r="E390" s="33" t="s">
        <v>118</v>
      </c>
      <c r="F390" s="64">
        <v>137376</v>
      </c>
      <c r="G390" s="14">
        <f>+F390/F391</f>
        <v>0.44370803174326329</v>
      </c>
    </row>
    <row r="391" spans="2:7">
      <c r="B391" s="50"/>
      <c r="C391" s="50"/>
      <c r="D391" s="50"/>
      <c r="E391" s="33" t="s">
        <v>72</v>
      </c>
      <c r="F391" s="64">
        <f>SUM(F389:F390)</f>
        <v>309609</v>
      </c>
      <c r="G391" s="14">
        <f>SUM(G389:G390)</f>
        <v>1</v>
      </c>
    </row>
    <row r="392" spans="2:7">
      <c r="B392" s="50"/>
      <c r="C392" s="50"/>
      <c r="D392" s="50"/>
      <c r="E392" s="50"/>
      <c r="F392" s="50"/>
      <c r="G392" s="50"/>
    </row>
    <row r="393" spans="2:7">
      <c r="B393" s="50"/>
      <c r="C393" s="50"/>
      <c r="D393" s="50"/>
      <c r="E393" s="50"/>
      <c r="F393" s="50"/>
      <c r="G393" s="50"/>
    </row>
    <row r="394" spans="2:7">
      <c r="B394" s="10"/>
      <c r="C394" s="10"/>
      <c r="D394" s="10"/>
      <c r="E394" s="105" t="s">
        <v>199</v>
      </c>
      <c r="F394" s="107" t="s">
        <v>119</v>
      </c>
      <c r="G394" s="107"/>
    </row>
    <row r="395" spans="2:7" ht="25.5">
      <c r="B395" s="10"/>
      <c r="C395" s="10"/>
      <c r="E395" s="106"/>
      <c r="F395" s="65" t="s">
        <v>120</v>
      </c>
      <c r="G395" s="65" t="s">
        <v>121</v>
      </c>
    </row>
    <row r="396" spans="2:7">
      <c r="B396" s="10"/>
      <c r="C396" s="10"/>
      <c r="E396" s="79" t="s">
        <v>148</v>
      </c>
      <c r="F396" s="24">
        <v>357</v>
      </c>
      <c r="G396" s="24">
        <v>11</v>
      </c>
    </row>
    <row r="397" spans="2:7">
      <c r="B397" s="10"/>
      <c r="C397" s="10"/>
      <c r="E397" s="79" t="s">
        <v>149</v>
      </c>
      <c r="F397" s="24">
        <v>55</v>
      </c>
      <c r="G397" s="24">
        <v>2</v>
      </c>
    </row>
    <row r="398" spans="2:7">
      <c r="B398" s="10"/>
      <c r="C398" s="10"/>
      <c r="E398" s="79" t="s">
        <v>150</v>
      </c>
      <c r="F398" s="24">
        <v>125</v>
      </c>
      <c r="G398" s="24">
        <v>2</v>
      </c>
    </row>
    <row r="399" spans="2:7">
      <c r="B399" s="10"/>
      <c r="C399" s="10"/>
      <c r="E399" s="79" t="s">
        <v>151</v>
      </c>
      <c r="F399" s="24">
        <v>208</v>
      </c>
      <c r="G399" s="24">
        <v>5</v>
      </c>
    </row>
    <row r="400" spans="2:7">
      <c r="B400" s="10"/>
      <c r="C400" s="10"/>
      <c r="E400" s="79" t="s">
        <v>152</v>
      </c>
      <c r="F400" s="24">
        <v>123</v>
      </c>
      <c r="G400" s="24">
        <v>4</v>
      </c>
    </row>
    <row r="401" spans="2:7">
      <c r="B401" s="10"/>
      <c r="C401" s="10"/>
      <c r="E401" s="79" t="s">
        <v>153</v>
      </c>
      <c r="F401" s="24">
        <v>739</v>
      </c>
      <c r="G401" s="24">
        <v>21</v>
      </c>
    </row>
    <row r="402" spans="2:7">
      <c r="B402" s="10"/>
      <c r="C402" s="10"/>
      <c r="E402" s="79" t="s">
        <v>154</v>
      </c>
      <c r="F402" s="24">
        <v>405</v>
      </c>
      <c r="G402" s="24">
        <v>10</v>
      </c>
    </row>
    <row r="403" spans="2:7">
      <c r="B403" s="10"/>
      <c r="C403" s="10"/>
      <c r="E403" s="79" t="s">
        <v>155</v>
      </c>
      <c r="F403" s="24">
        <v>281</v>
      </c>
      <c r="G403" s="24">
        <v>4</v>
      </c>
    </row>
    <row r="404" spans="2:7">
      <c r="B404" s="10"/>
      <c r="C404" s="10"/>
      <c r="E404" s="79" t="s">
        <v>156</v>
      </c>
      <c r="F404" s="24">
        <v>125</v>
      </c>
      <c r="G404" s="24">
        <v>0</v>
      </c>
    </row>
    <row r="405" spans="2:7">
      <c r="B405" s="10"/>
      <c r="C405" s="10"/>
      <c r="E405" s="79" t="s">
        <v>157</v>
      </c>
      <c r="F405" s="24">
        <v>116</v>
      </c>
      <c r="G405" s="24">
        <v>8</v>
      </c>
    </row>
    <row r="406" spans="2:7">
      <c r="B406" s="10"/>
      <c r="C406" s="10"/>
      <c r="E406" s="79" t="s">
        <v>158</v>
      </c>
      <c r="F406" s="24">
        <v>371</v>
      </c>
      <c r="G406" s="24">
        <v>15</v>
      </c>
    </row>
    <row r="407" spans="2:7">
      <c r="B407" s="10"/>
      <c r="C407" s="10"/>
      <c r="E407" s="79" t="s">
        <v>159</v>
      </c>
      <c r="F407" s="24">
        <v>344</v>
      </c>
      <c r="G407" s="24">
        <v>7</v>
      </c>
    </row>
    <row r="408" spans="2:7">
      <c r="B408" s="10"/>
      <c r="C408" s="10"/>
      <c r="E408" s="79" t="s">
        <v>160</v>
      </c>
      <c r="F408" s="24">
        <v>1486</v>
      </c>
      <c r="G408" s="24">
        <v>47</v>
      </c>
    </row>
    <row r="409" spans="2:7">
      <c r="B409" s="10"/>
      <c r="C409" s="10"/>
      <c r="E409" s="79" t="s">
        <v>161</v>
      </c>
      <c r="F409" s="24">
        <v>1682</v>
      </c>
      <c r="G409" s="24">
        <v>44</v>
      </c>
    </row>
    <row r="410" spans="2:7">
      <c r="E410" s="79" t="s">
        <v>162</v>
      </c>
      <c r="F410" s="24">
        <v>1197</v>
      </c>
      <c r="G410" s="24">
        <v>27</v>
      </c>
    </row>
    <row r="411" spans="2:7">
      <c r="E411" s="79" t="s">
        <v>163</v>
      </c>
      <c r="F411" s="24">
        <v>672</v>
      </c>
      <c r="G411" s="24">
        <v>7</v>
      </c>
    </row>
    <row r="412" spans="2:7">
      <c r="E412" s="79" t="s">
        <v>164</v>
      </c>
      <c r="F412" s="24">
        <v>0</v>
      </c>
      <c r="G412" s="24">
        <v>0</v>
      </c>
    </row>
    <row r="413" spans="2:7">
      <c r="E413" s="79" t="s">
        <v>165</v>
      </c>
      <c r="F413" s="24">
        <v>621</v>
      </c>
      <c r="G413" s="24">
        <v>20</v>
      </c>
    </row>
    <row r="414" spans="2:7">
      <c r="E414" s="79" t="s">
        <v>166</v>
      </c>
      <c r="F414" s="24">
        <v>41</v>
      </c>
      <c r="G414" s="24">
        <v>1</v>
      </c>
    </row>
    <row r="415" spans="2:7">
      <c r="E415" s="79" t="s">
        <v>167</v>
      </c>
      <c r="F415" s="24">
        <v>703</v>
      </c>
      <c r="G415" s="24">
        <v>22</v>
      </c>
    </row>
    <row r="416" spans="2:7">
      <c r="E416" s="79" t="s">
        <v>168</v>
      </c>
      <c r="F416" s="24">
        <v>1203</v>
      </c>
      <c r="G416" s="24">
        <v>34</v>
      </c>
    </row>
    <row r="417" spans="1:7">
      <c r="E417" s="79" t="s">
        <v>169</v>
      </c>
      <c r="F417" s="24">
        <v>3</v>
      </c>
      <c r="G417" s="24">
        <v>0</v>
      </c>
    </row>
    <row r="418" spans="1:7">
      <c r="A418" s="10"/>
      <c r="E418" s="80" t="s">
        <v>182</v>
      </c>
      <c r="F418" s="24">
        <f>SUM(F396:F417)</f>
        <v>10857</v>
      </c>
      <c r="G418" s="24">
        <f>SUM(G396:G417)</f>
        <v>291</v>
      </c>
    </row>
    <row r="419" spans="1:7" ht="27" customHeight="1">
      <c r="B419" s="10"/>
      <c r="C419" s="10"/>
      <c r="E419" s="95" t="s">
        <v>185</v>
      </c>
      <c r="F419" s="95"/>
      <c r="G419" s="95"/>
    </row>
    <row r="421" spans="1:7">
      <c r="E421" s="96" t="s">
        <v>122</v>
      </c>
      <c r="F421" s="97"/>
      <c r="G421" s="98"/>
    </row>
    <row r="422" spans="1:7" ht="25.5">
      <c r="E422" s="35" t="s">
        <v>123</v>
      </c>
      <c r="F422" s="35" t="s">
        <v>124</v>
      </c>
      <c r="G422" s="35" t="s">
        <v>125</v>
      </c>
    </row>
    <row r="423" spans="1:7" ht="63.75">
      <c r="E423" s="99" t="s">
        <v>126</v>
      </c>
      <c r="F423" s="33" t="s">
        <v>127</v>
      </c>
      <c r="G423" s="64">
        <v>76</v>
      </c>
    </row>
    <row r="424" spans="1:7" ht="63.75">
      <c r="E424" s="100"/>
      <c r="F424" s="33" t="s">
        <v>128</v>
      </c>
      <c r="G424" s="64">
        <v>209</v>
      </c>
    </row>
    <row r="425" spans="1:7" ht="63.75">
      <c r="E425" s="101"/>
      <c r="F425" s="33" t="s">
        <v>129</v>
      </c>
      <c r="G425" s="64">
        <v>56</v>
      </c>
    </row>
    <row r="426" spans="1:7" ht="25.5">
      <c r="E426" s="99" t="s">
        <v>130</v>
      </c>
      <c r="F426" s="33" t="s">
        <v>131</v>
      </c>
      <c r="G426" s="64">
        <v>49</v>
      </c>
    </row>
    <row r="427" spans="1:7" ht="25.5">
      <c r="E427" s="101"/>
      <c r="F427" s="33" t="s">
        <v>132</v>
      </c>
      <c r="G427" s="64">
        <v>31</v>
      </c>
    </row>
    <row r="428" spans="1:7" ht="25.5">
      <c r="E428" s="66" t="s">
        <v>133</v>
      </c>
      <c r="F428" s="33" t="s">
        <v>134</v>
      </c>
      <c r="G428" s="5">
        <v>1468</v>
      </c>
    </row>
    <row r="429" spans="1:7" ht="38.25">
      <c r="E429" s="33" t="s">
        <v>135</v>
      </c>
      <c r="F429" s="33" t="s">
        <v>136</v>
      </c>
      <c r="G429" s="64">
        <v>46</v>
      </c>
    </row>
    <row r="430" spans="1:7" ht="38.25">
      <c r="E430" s="33" t="s">
        <v>137</v>
      </c>
      <c r="F430" s="4" t="s">
        <v>138</v>
      </c>
      <c r="G430" s="64">
        <v>76</v>
      </c>
    </row>
    <row r="431" spans="1:7" ht="25.5">
      <c r="E431" s="4" t="s">
        <v>139</v>
      </c>
      <c r="F431" s="33" t="s">
        <v>140</v>
      </c>
      <c r="G431" s="64">
        <v>8</v>
      </c>
    </row>
    <row r="432" spans="1:7" ht="38.25">
      <c r="E432" s="4" t="s">
        <v>141</v>
      </c>
      <c r="F432" s="33" t="s">
        <v>142</v>
      </c>
      <c r="G432" s="64">
        <v>95</v>
      </c>
    </row>
    <row r="433" spans="5:7" ht="38.25">
      <c r="E433" s="4" t="s">
        <v>143</v>
      </c>
      <c r="F433" s="4" t="s">
        <v>144</v>
      </c>
      <c r="G433" s="67">
        <v>241</v>
      </c>
    </row>
    <row r="434" spans="5:7" ht="25.5">
      <c r="E434" s="4" t="s">
        <v>145</v>
      </c>
      <c r="F434" s="4" t="s">
        <v>146</v>
      </c>
      <c r="G434" s="64">
        <v>422</v>
      </c>
    </row>
    <row r="436" spans="5:7">
      <c r="E436" s="68" t="s">
        <v>147</v>
      </c>
    </row>
    <row r="458" ht="38.25" customHeight="1"/>
    <row r="466" ht="39.75" customHeight="1"/>
    <row r="467" ht="57" customHeight="1"/>
    <row r="468" ht="48" customHeight="1"/>
    <row r="469" ht="63.75" customHeight="1"/>
    <row r="470" ht="39.75" customHeight="1"/>
    <row r="471" ht="42" customHeight="1"/>
    <row r="472" ht="43.5" customHeight="1"/>
    <row r="474" ht="38.25" customHeight="1"/>
    <row r="475" ht="38.25" customHeight="1"/>
    <row r="477" ht="51" customHeight="1"/>
    <row r="479" ht="38.25" customHeight="1"/>
    <row r="481" spans="1:5">
      <c r="B481" s="69"/>
      <c r="C481" s="10"/>
    </row>
    <row r="482" spans="1:5">
      <c r="B482" s="70"/>
      <c r="C482" s="10"/>
    </row>
    <row r="483" spans="1:5">
      <c r="A483" s="17"/>
      <c r="E483" s="10"/>
    </row>
    <row r="484" spans="1:5">
      <c r="A484" s="10"/>
      <c r="E484" s="10"/>
    </row>
    <row r="485" spans="1:5" ht="12.75" customHeight="1"/>
    <row r="493" spans="1:5" ht="45.75" customHeight="1"/>
    <row r="494" spans="1:5" ht="46.5" customHeight="1"/>
    <row r="503" ht="20.25" customHeight="1"/>
    <row r="544" ht="22.5" customHeight="1"/>
  </sheetData>
  <mergeCells count="108">
    <mergeCell ref="H10:H11"/>
    <mergeCell ref="I10:I11"/>
    <mergeCell ref="H12:H14"/>
    <mergeCell ref="I12:I14"/>
    <mergeCell ref="H15:H17"/>
    <mergeCell ref="I15:I17"/>
    <mergeCell ref="A2:M2"/>
    <mergeCell ref="A3:M3"/>
    <mergeCell ref="A4:M4"/>
    <mergeCell ref="A5:M5"/>
    <mergeCell ref="A6:M6"/>
    <mergeCell ref="C8:I8"/>
    <mergeCell ref="H29:I29"/>
    <mergeCell ref="C53:I53"/>
    <mergeCell ref="B57:B60"/>
    <mergeCell ref="C57:C60"/>
    <mergeCell ref="D57:L58"/>
    <mergeCell ref="D59:G59"/>
    <mergeCell ref="H59:L59"/>
    <mergeCell ref="H18:H21"/>
    <mergeCell ref="I18:I21"/>
    <mergeCell ref="H22:H24"/>
    <mergeCell ref="I22:I24"/>
    <mergeCell ref="C26:I26"/>
    <mergeCell ref="C28:I28"/>
    <mergeCell ref="A87:A90"/>
    <mergeCell ref="B87:B90"/>
    <mergeCell ref="C87:M88"/>
    <mergeCell ref="C89:G89"/>
    <mergeCell ref="H89:M89"/>
    <mergeCell ref="B117:B120"/>
    <mergeCell ref="C117:C120"/>
    <mergeCell ref="D117:K118"/>
    <mergeCell ref="D119:H119"/>
    <mergeCell ref="I119:I120"/>
    <mergeCell ref="G151:G153"/>
    <mergeCell ref="J151:J153"/>
    <mergeCell ref="K151:K153"/>
    <mergeCell ref="G154:G156"/>
    <mergeCell ref="J154:J156"/>
    <mergeCell ref="K154:K156"/>
    <mergeCell ref="J119:K120"/>
    <mergeCell ref="J143:K143"/>
    <mergeCell ref="B147:K147"/>
    <mergeCell ref="G149:G150"/>
    <mergeCell ref="J149:J150"/>
    <mergeCell ref="K149:K150"/>
    <mergeCell ref="B175:K175"/>
    <mergeCell ref="B176:B177"/>
    <mergeCell ref="C176:F176"/>
    <mergeCell ref="G176:K176"/>
    <mergeCell ref="A205:L205"/>
    <mergeCell ref="A206:A207"/>
    <mergeCell ref="B206:F206"/>
    <mergeCell ref="G206:L206"/>
    <mergeCell ref="G157:G160"/>
    <mergeCell ref="J157:J160"/>
    <mergeCell ref="K157:K160"/>
    <mergeCell ref="G161:G163"/>
    <mergeCell ref="J161:J163"/>
    <mergeCell ref="K161:K163"/>
    <mergeCell ref="I239:J239"/>
    <mergeCell ref="I240:J240"/>
    <mergeCell ref="I241:J241"/>
    <mergeCell ref="I242:J242"/>
    <mergeCell ref="I243:J243"/>
    <mergeCell ref="I244:J244"/>
    <mergeCell ref="B234:J234"/>
    <mergeCell ref="B235:G235"/>
    <mergeCell ref="H235:H236"/>
    <mergeCell ref="I235:J236"/>
    <mergeCell ref="I237:J237"/>
    <mergeCell ref="I238:J238"/>
    <mergeCell ref="I251:J251"/>
    <mergeCell ref="I252:J252"/>
    <mergeCell ref="I253:J253"/>
    <mergeCell ref="I254:J254"/>
    <mergeCell ref="I255:J255"/>
    <mergeCell ref="I256:J256"/>
    <mergeCell ref="I245:J245"/>
    <mergeCell ref="I246:J246"/>
    <mergeCell ref="I247:J247"/>
    <mergeCell ref="I248:J248"/>
    <mergeCell ref="I249:J249"/>
    <mergeCell ref="I250:J250"/>
    <mergeCell ref="J267:J268"/>
    <mergeCell ref="K267:K268"/>
    <mergeCell ref="L267:L268"/>
    <mergeCell ref="B285:B286"/>
    <mergeCell ref="C285:I285"/>
    <mergeCell ref="C319:H319"/>
    <mergeCell ref="I257:J257"/>
    <mergeCell ref="I258:J258"/>
    <mergeCell ref="I259:J259"/>
    <mergeCell ref="B260:H260"/>
    <mergeCell ref="B265:H265"/>
    <mergeCell ref="I265:L265"/>
    <mergeCell ref="E419:G419"/>
    <mergeCell ref="E421:G421"/>
    <mergeCell ref="E423:E425"/>
    <mergeCell ref="E426:E427"/>
    <mergeCell ref="B349:B350"/>
    <mergeCell ref="C349:H349"/>
    <mergeCell ref="C381:J381"/>
    <mergeCell ref="C384:J384"/>
    <mergeCell ref="E387:G387"/>
    <mergeCell ref="E394:E395"/>
    <mergeCell ref="F394:G394"/>
  </mergeCells>
  <pageMargins left="0.7" right="0.7" top="0.75" bottom="0.75" header="0.3" footer="0.3"/>
  <pageSetup scale="39" fitToHeight="0" orientation="portrait" r:id="rId1"/>
  <rowBreaks count="2" manualBreakCount="2">
    <brk id="171" max="12" man="1"/>
    <brk id="3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T108"/>
  <sheetViews>
    <sheetView zoomScale="80" zoomScaleNormal="80" workbookViewId="0">
      <selection activeCell="K6" sqref="K6"/>
    </sheetView>
  </sheetViews>
  <sheetFormatPr baseColWidth="10" defaultRowHeight="15"/>
  <cols>
    <col min="1" max="1" width="14.42578125" customWidth="1"/>
    <col min="2" max="2" width="13.5703125" customWidth="1"/>
    <col min="4" max="4" width="14.42578125" customWidth="1"/>
    <col min="5" max="5" width="12.28515625" customWidth="1"/>
    <col min="8" max="8" width="16.140625" customWidth="1"/>
    <col min="9" max="9" width="11.5703125" customWidth="1"/>
  </cols>
  <sheetData>
    <row r="2" spans="1:11">
      <c r="B2" s="181" t="s">
        <v>251</v>
      </c>
      <c r="C2" s="181"/>
      <c r="D2" s="181"/>
      <c r="E2" s="181"/>
      <c r="F2" s="181"/>
      <c r="G2" s="181"/>
      <c r="H2" s="181"/>
      <c r="I2" s="181"/>
    </row>
    <row r="3" spans="1:11" ht="15" customHeight="1">
      <c r="B3" s="181"/>
      <c r="C3" s="181"/>
      <c r="D3" s="181"/>
      <c r="E3" s="181"/>
      <c r="F3" s="181"/>
      <c r="G3" s="181"/>
      <c r="H3" s="181"/>
      <c r="I3" s="181"/>
    </row>
    <row r="4" spans="1:11" ht="102">
      <c r="A4" s="92" t="s">
        <v>199</v>
      </c>
      <c r="B4" s="78" t="s">
        <v>89</v>
      </c>
      <c r="C4" s="78" t="s">
        <v>230</v>
      </c>
      <c r="D4" s="78" t="s">
        <v>231</v>
      </c>
      <c r="E4" s="78" t="s">
        <v>90</v>
      </c>
      <c r="F4" s="78" t="s">
        <v>91</v>
      </c>
      <c r="G4" s="78" t="s">
        <v>232</v>
      </c>
      <c r="H4" s="78" t="s">
        <v>92</v>
      </c>
      <c r="I4" s="78" t="s">
        <v>252</v>
      </c>
      <c r="J4" s="83"/>
    </row>
    <row r="5" spans="1:11">
      <c r="A5" s="79" t="s">
        <v>168</v>
      </c>
      <c r="B5" s="56">
        <f>100-'Comuna 11'!C307</f>
        <v>46.22623303664956</v>
      </c>
      <c r="C5" s="56">
        <f>100-'Comuna 11'!D307</f>
        <v>17.706510521147621</v>
      </c>
      <c r="D5" s="56">
        <f>100-'Comuna 11'!E307</f>
        <v>21.475794283320042</v>
      </c>
      <c r="E5" s="56">
        <f>100-'Comuna 11'!F307</f>
        <v>17.145227366376872</v>
      </c>
      <c r="F5" s="56">
        <f>100-'Comuna 11'!G307</f>
        <v>29.95337041667257</v>
      </c>
      <c r="G5" s="56">
        <f>100-'Comuna 11'!H307</f>
        <v>21.665527467191623</v>
      </c>
      <c r="H5" s="56">
        <f>100-'Comuna 11'!I307</f>
        <v>71.84980748504546</v>
      </c>
      <c r="I5" s="56">
        <f t="shared" ref="I5:I28" si="0">AVERAGE(B5:H5)</f>
        <v>32.288924368057678</v>
      </c>
      <c r="J5" s="84"/>
      <c r="K5" s="84"/>
    </row>
    <row r="6" spans="1:11">
      <c r="A6" s="79" t="s">
        <v>163</v>
      </c>
      <c r="B6" s="56">
        <f>100-'Comuna 11'!C302</f>
        <v>29.792202107001614</v>
      </c>
      <c r="C6" s="56">
        <f>100-'Comuna 11'!D302</f>
        <v>14.610667477506041</v>
      </c>
      <c r="D6" s="56">
        <f>100-'Comuna 11'!E302</f>
        <v>23.663678955654035</v>
      </c>
      <c r="E6" s="56">
        <f>100-'Comuna 11'!F302</f>
        <v>18.339218623474963</v>
      </c>
      <c r="F6" s="56">
        <f>100-'Comuna 11'!G302</f>
        <v>33.594070859552389</v>
      </c>
      <c r="G6" s="56">
        <f>100-'Comuna 11'!H302</f>
        <v>18.620173921415017</v>
      </c>
      <c r="H6" s="56">
        <f>100-'Comuna 11'!I302</f>
        <v>78.893666869026873</v>
      </c>
      <c r="I6" s="56">
        <f t="shared" si="0"/>
        <v>31.073382687661564</v>
      </c>
      <c r="J6" s="84"/>
      <c r="K6" s="84"/>
    </row>
    <row r="7" spans="1:11">
      <c r="A7" s="79" t="s">
        <v>162</v>
      </c>
      <c r="B7" s="56">
        <f>100-'Comuna 11'!C301</f>
        <v>33.101311687763626</v>
      </c>
      <c r="C7" s="56">
        <f>100-'Comuna 11'!D301</f>
        <v>16.699833343787063</v>
      </c>
      <c r="D7" s="56">
        <f>100-'Comuna 11'!E301</f>
        <v>21.246771886858269</v>
      </c>
      <c r="E7" s="56">
        <f>100-'Comuna 11'!F301</f>
        <v>16.93280576717828</v>
      </c>
      <c r="F7" s="56">
        <f>100-'Comuna 11'!G301</f>
        <v>29.612166496322544</v>
      </c>
      <c r="G7" s="56">
        <f>100-'Comuna 11'!H301</f>
        <v>20.275733452124328</v>
      </c>
      <c r="H7" s="56">
        <f>100-'Comuna 11'!I301</f>
        <v>73.344976458770901</v>
      </c>
      <c r="I7" s="56">
        <f t="shared" si="0"/>
        <v>30.173371298972146</v>
      </c>
      <c r="J7" s="84"/>
      <c r="K7" s="84"/>
    </row>
    <row r="8" spans="1:11">
      <c r="A8" s="79" t="s">
        <v>167</v>
      </c>
      <c r="B8" s="56">
        <f>100-'Comuna 11'!C306</f>
        <v>36.893888268319699</v>
      </c>
      <c r="C8" s="56">
        <f>100-'Comuna 11'!D306</f>
        <v>11.617190741520901</v>
      </c>
      <c r="D8" s="56">
        <f>100-'Comuna 11'!E306</f>
        <v>18.445285759853888</v>
      </c>
      <c r="E8" s="56">
        <f>100-'Comuna 11'!F306</f>
        <v>13.990584892353354</v>
      </c>
      <c r="F8" s="56">
        <f>100-'Comuna 11'!G306</f>
        <v>26.718860146305701</v>
      </c>
      <c r="G8" s="56">
        <f>100-'Comuna 11'!H306</f>
        <v>16.907067567959842</v>
      </c>
      <c r="H8" s="56">
        <f>100-'Comuna 11'!I306</f>
        <v>76.402160655940691</v>
      </c>
      <c r="I8" s="56">
        <f t="shared" si="0"/>
        <v>28.71071971889344</v>
      </c>
      <c r="J8" s="84"/>
      <c r="K8" s="84"/>
    </row>
    <row r="9" spans="1:11">
      <c r="A9" s="79" t="s">
        <v>161</v>
      </c>
      <c r="B9" s="56">
        <f>100-'Comuna 11'!C300</f>
        <v>36.137116873613536</v>
      </c>
      <c r="C9" s="56">
        <f>100-'Comuna 11'!D300</f>
        <v>13.478532970258414</v>
      </c>
      <c r="D9" s="56">
        <f>100-'Comuna 11'!E300</f>
        <v>17.63835033802394</v>
      </c>
      <c r="E9" s="56">
        <f>100-'Comuna 11'!F300</f>
        <v>13.156471914303594</v>
      </c>
      <c r="F9" s="56">
        <f>100-'Comuna 11'!G300</f>
        <v>26.509355057988515</v>
      </c>
      <c r="G9" s="56">
        <f>100-'Comuna 11'!H300</f>
        <v>17.295522319566118</v>
      </c>
      <c r="H9" s="56">
        <f>100-'Comuna 11'!I300</f>
        <v>73.77988701511066</v>
      </c>
      <c r="I9" s="56">
        <f t="shared" si="0"/>
        <v>28.285033784123538</v>
      </c>
      <c r="J9" s="84"/>
      <c r="K9" s="84"/>
    </row>
    <row r="10" spans="1:11">
      <c r="A10" s="79" t="s">
        <v>156</v>
      </c>
      <c r="B10" s="56">
        <f>100-'Comuna 11'!C295</f>
        <v>47.273857455675632</v>
      </c>
      <c r="C10" s="56">
        <f>100-'Comuna 11'!D295</f>
        <v>14.619504060550639</v>
      </c>
      <c r="D10" s="56">
        <f>100-'Comuna 11'!E295</f>
        <v>16.460610361054762</v>
      </c>
      <c r="E10" s="56">
        <f>100-'Comuna 11'!F295</f>
        <v>12.557117257816444</v>
      </c>
      <c r="F10" s="56">
        <f>100-'Comuna 11'!G295</f>
        <v>23.394424004180095</v>
      </c>
      <c r="G10" s="56">
        <f>100-'Comuna 11'!H295</f>
        <v>17.221106638524716</v>
      </c>
      <c r="H10" s="56">
        <f>100-'Comuna 11'!I295</f>
        <v>62.296972159148361</v>
      </c>
      <c r="I10" s="56">
        <f t="shared" si="0"/>
        <v>27.689084562421524</v>
      </c>
      <c r="J10" s="84"/>
      <c r="K10" s="84"/>
    </row>
    <row r="11" spans="1:11">
      <c r="A11" s="79" t="s">
        <v>150</v>
      </c>
      <c r="B11" s="56">
        <f>100-'Comuna 11'!C289</f>
        <v>32.438636632185023</v>
      </c>
      <c r="C11" s="56">
        <f>100-'Comuna 11'!D289</f>
        <v>10.723915744252338</v>
      </c>
      <c r="D11" s="56">
        <f>100-'Comuna 11'!E289</f>
        <v>18.7823220005574</v>
      </c>
      <c r="E11" s="56">
        <f>100-'Comuna 11'!F289</f>
        <v>13.213800850851911</v>
      </c>
      <c r="F11" s="56">
        <f>100-'Comuna 11'!G289</f>
        <v>27.972956879519444</v>
      </c>
      <c r="G11" s="56">
        <f>100-'Comuna 11'!H289</f>
        <v>15.824627419538601</v>
      </c>
      <c r="H11" s="56">
        <f>100-'Comuna 11'!I289</f>
        <v>74.404663480811664</v>
      </c>
      <c r="I11" s="56">
        <f t="shared" si="0"/>
        <v>27.622989001102344</v>
      </c>
      <c r="J11" s="84"/>
      <c r="K11" s="84"/>
    </row>
    <row r="12" spans="1:11">
      <c r="A12" s="79" t="s">
        <v>157</v>
      </c>
      <c r="B12" s="56">
        <f>100-'Comuna 11'!C296</f>
        <v>42.11578363539148</v>
      </c>
      <c r="C12" s="56">
        <f>100-'Comuna 11'!D296</f>
        <v>12.040941693832337</v>
      </c>
      <c r="D12" s="56">
        <f>100-'Comuna 11'!E296</f>
        <v>16.790955943310848</v>
      </c>
      <c r="E12" s="56">
        <f>100-'Comuna 11'!F296</f>
        <v>11.1770118184117</v>
      </c>
      <c r="F12" s="56">
        <f>100-'Comuna 11'!G296</f>
        <v>25.79466647242522</v>
      </c>
      <c r="G12" s="56">
        <f>100-'Comuna 11'!H296</f>
        <v>17.329783642456718</v>
      </c>
      <c r="H12" s="56">
        <f>100-'Comuna 11'!I296</f>
        <v>62.494627011698618</v>
      </c>
      <c r="I12" s="56">
        <f t="shared" si="0"/>
        <v>26.820538602503849</v>
      </c>
      <c r="J12" s="84"/>
      <c r="K12" s="84"/>
    </row>
    <row r="13" spans="1:11">
      <c r="A13" s="79" t="s">
        <v>154</v>
      </c>
      <c r="B13" s="56">
        <f>100-'Comuna 11'!C293</f>
        <v>22.451125787260622</v>
      </c>
      <c r="C13" s="56">
        <f>100-'Comuna 11'!D293</f>
        <v>10.50666759427385</v>
      </c>
      <c r="D13" s="56">
        <f>100-'Comuna 11'!E293</f>
        <v>15.207572499083412</v>
      </c>
      <c r="E13" s="56">
        <f>100-'Comuna 11'!F293</f>
        <v>11.227400539718261</v>
      </c>
      <c r="F13" s="56">
        <f>100-'Comuna 11'!G293</f>
        <v>22.63348671292259</v>
      </c>
      <c r="G13" s="56">
        <f>100-'Comuna 11'!H293</f>
        <v>13.720410337175721</v>
      </c>
      <c r="H13" s="56">
        <f>100-'Comuna 11'!I293</f>
        <v>72.683135597128114</v>
      </c>
      <c r="I13" s="56">
        <f t="shared" si="0"/>
        <v>24.061399866794652</v>
      </c>
      <c r="J13" s="84"/>
      <c r="K13" s="84"/>
    </row>
    <row r="14" spans="1:11">
      <c r="A14" s="79" t="s">
        <v>159</v>
      </c>
      <c r="B14" s="56">
        <f>100-'Comuna 11'!C298</f>
        <v>24.045986223826191</v>
      </c>
      <c r="C14" s="56">
        <f>100-'Comuna 11'!D298</f>
        <v>11.250810267544551</v>
      </c>
      <c r="D14" s="56">
        <f>100-'Comuna 11'!E298</f>
        <v>14.256138271751809</v>
      </c>
      <c r="E14" s="56">
        <f>100-'Comuna 11'!F298</f>
        <v>9.601968583636534</v>
      </c>
      <c r="F14" s="56">
        <f>100-'Comuna 11'!G298</f>
        <v>22.714284242159906</v>
      </c>
      <c r="G14" s="56">
        <f>100-'Comuna 11'!H298</f>
        <v>13.815069967806565</v>
      </c>
      <c r="H14" s="56">
        <f>100-'Comuna 11'!I298</f>
        <v>69.002554213527503</v>
      </c>
      <c r="I14" s="56">
        <f t="shared" si="0"/>
        <v>23.526687395750436</v>
      </c>
      <c r="J14" s="84"/>
      <c r="K14" s="84"/>
    </row>
    <row r="15" spans="1:11">
      <c r="A15" s="79" t="s">
        <v>160</v>
      </c>
      <c r="B15" s="56">
        <f>100-'Comuna 11'!C299</f>
        <v>21.925932535399639</v>
      </c>
      <c r="C15" s="56">
        <f>100-'Comuna 11'!D299</f>
        <v>8.2243355477046549</v>
      </c>
      <c r="D15" s="56">
        <f>100-'Comuna 11'!E299</f>
        <v>13.870559353633013</v>
      </c>
      <c r="E15" s="56">
        <f>100-'Comuna 11'!F299</f>
        <v>9.0410461907116826</v>
      </c>
      <c r="F15" s="56">
        <f>100-'Comuna 11'!G299</f>
        <v>23.512206108776098</v>
      </c>
      <c r="G15" s="56">
        <f>100-'Comuna 11'!H299</f>
        <v>12.172804135357396</v>
      </c>
      <c r="H15" s="56">
        <f>100-'Comuna 11'!I299</f>
        <v>71.706061034013374</v>
      </c>
      <c r="I15" s="56">
        <f t="shared" si="0"/>
        <v>22.921849272227981</v>
      </c>
      <c r="J15" s="84"/>
      <c r="K15" s="84"/>
    </row>
    <row r="16" spans="1:11">
      <c r="A16" s="79" t="s">
        <v>153</v>
      </c>
      <c r="B16" s="56">
        <f>100-'Comuna 11'!C292</f>
        <v>20.062103554666379</v>
      </c>
      <c r="C16" s="56">
        <f>100-'Comuna 11'!D292</f>
        <v>9.0692112172182391</v>
      </c>
      <c r="D16" s="56">
        <f>100-'Comuna 11'!E292</f>
        <v>13.243397702135297</v>
      </c>
      <c r="E16" s="56">
        <f>100-'Comuna 11'!F292</f>
        <v>9.5718100763316585</v>
      </c>
      <c r="F16" s="56">
        <f>100-'Comuna 11'!G292</f>
        <v>20.299130812842265</v>
      </c>
      <c r="G16" s="56">
        <f>100-'Comuna 11'!H292</f>
        <v>12.095005184375822</v>
      </c>
      <c r="H16" s="56">
        <f>100-'Comuna 11'!I292</f>
        <v>66.530428664915661</v>
      </c>
      <c r="I16" s="56">
        <f t="shared" si="0"/>
        <v>21.553012458926474</v>
      </c>
      <c r="J16" s="84"/>
      <c r="K16" s="84"/>
    </row>
    <row r="17" spans="1:11">
      <c r="A17" s="79" t="s">
        <v>165</v>
      </c>
      <c r="B17" s="56">
        <f>100-'Comuna 11'!C304</f>
        <v>26.283770478769611</v>
      </c>
      <c r="C17" s="56">
        <f>100-'Comuna 11'!D304</f>
        <v>9.0197007894190051</v>
      </c>
      <c r="D17" s="56">
        <f>100-'Comuna 11'!E304</f>
        <v>12.247694859916777</v>
      </c>
      <c r="E17" s="56">
        <f>100-'Comuna 11'!F304</f>
        <v>9.2894446130484027</v>
      </c>
      <c r="F17" s="56">
        <f>100-'Comuna 11'!G304</f>
        <v>17.910379550473763</v>
      </c>
      <c r="G17" s="56">
        <f>100-'Comuna 11'!H304</f>
        <v>12.014844418120703</v>
      </c>
      <c r="H17" s="56">
        <f>100-'Comuna 11'!I304</f>
        <v>62.758960802544152</v>
      </c>
      <c r="I17" s="56">
        <f t="shared" si="0"/>
        <v>21.360685073184634</v>
      </c>
      <c r="J17" s="84"/>
      <c r="K17" s="84"/>
    </row>
    <row r="18" spans="1:11">
      <c r="A18" s="79" t="s">
        <v>155</v>
      </c>
      <c r="B18" s="56">
        <f>100-'Comuna 11'!C294</f>
        <v>23.38787097557433</v>
      </c>
      <c r="C18" s="56">
        <f>100-'Comuna 11'!D294</f>
        <v>8.5989573228214624</v>
      </c>
      <c r="D18" s="56">
        <f>100-'Comuna 11'!E294</f>
        <v>10.617658544511372</v>
      </c>
      <c r="E18" s="56">
        <f>100-'Comuna 11'!F294</f>
        <v>8.1431211717405318</v>
      </c>
      <c r="F18" s="56">
        <f>100-'Comuna 11'!G294</f>
        <v>15.342178846581803</v>
      </c>
      <c r="G18" s="56">
        <f>100-'Comuna 11'!H294</f>
        <v>10.723969417716461</v>
      </c>
      <c r="H18" s="56">
        <f>100-'Comuna 11'!I294</f>
        <v>62.020149161736391</v>
      </c>
      <c r="I18" s="56">
        <f t="shared" si="0"/>
        <v>19.833415062954622</v>
      </c>
      <c r="J18" s="84"/>
      <c r="K18" s="84"/>
    </row>
    <row r="19" spans="1:11">
      <c r="A19" s="79" t="s">
        <v>158</v>
      </c>
      <c r="B19" s="56">
        <f>100-'Comuna 11'!C297</f>
        <v>18.09552191527672</v>
      </c>
      <c r="C19" s="56">
        <f>100-'Comuna 11'!D297</f>
        <v>7.2332321040960466</v>
      </c>
      <c r="D19" s="56">
        <f>100-'Comuna 11'!E297</f>
        <v>10.845728796228826</v>
      </c>
      <c r="E19" s="56">
        <f>100-'Comuna 11'!F297</f>
        <v>7.2133328002027213</v>
      </c>
      <c r="F19" s="56">
        <f>100-'Comuna 11'!G297</f>
        <v>17.681009235712949</v>
      </c>
      <c r="G19" s="56">
        <f>100-'Comuna 11'!H297</f>
        <v>9.8767353647421174</v>
      </c>
      <c r="H19" s="56">
        <f>100-'Comuna 11'!I297</f>
        <v>65.795018539315379</v>
      </c>
      <c r="I19" s="56">
        <f t="shared" si="0"/>
        <v>19.534368393653534</v>
      </c>
      <c r="J19" s="84"/>
      <c r="K19" s="84"/>
    </row>
    <row r="20" spans="1:11">
      <c r="A20" s="79" t="s">
        <v>151</v>
      </c>
      <c r="B20" s="56">
        <f>100-'Comuna 11'!C290</f>
        <v>21.745760434301928</v>
      </c>
      <c r="C20" s="56">
        <f>100-'Comuna 11'!D290</f>
        <v>7.3093988535938337</v>
      </c>
      <c r="D20" s="56">
        <f>100-'Comuna 11'!E290</f>
        <v>10.034304179910691</v>
      </c>
      <c r="E20" s="56">
        <f>100-'Comuna 11'!F290</f>
        <v>6.9531829074109197</v>
      </c>
      <c r="F20" s="56">
        <f>100-'Comuna 11'!G290</f>
        <v>15.968857487347563</v>
      </c>
      <c r="G20" s="56">
        <f>100-'Comuna 11'!H290</f>
        <v>9.9383312452410593</v>
      </c>
      <c r="H20" s="56">
        <f>100-'Comuna 11'!I290</f>
        <v>62.836799500489384</v>
      </c>
      <c r="I20" s="56">
        <f t="shared" si="0"/>
        <v>19.255233515470767</v>
      </c>
      <c r="J20" s="84"/>
      <c r="K20" s="84"/>
    </row>
    <row r="21" spans="1:11">
      <c r="A21" s="79" t="s">
        <v>152</v>
      </c>
      <c r="B21" s="56">
        <f>100-'Comuna 11'!C291</f>
        <v>20.971972939922253</v>
      </c>
      <c r="C21" s="56">
        <f>100-'Comuna 11'!D291</f>
        <v>11.021597479888328</v>
      </c>
      <c r="D21" s="56">
        <f>100-'Comuna 11'!E291</f>
        <v>11.336385369947095</v>
      </c>
      <c r="E21" s="56">
        <f>100-'Comuna 11'!F291</f>
        <v>9.7708135388742363</v>
      </c>
      <c r="F21" s="56">
        <f>100-'Comuna 11'!G291</f>
        <v>14.180343754184392</v>
      </c>
      <c r="G21" s="56">
        <f>100-'Comuna 11'!H291</f>
        <v>11.497449841865929</v>
      </c>
      <c r="H21" s="56">
        <f>100-'Comuna 11'!I291</f>
        <v>55.381420331490972</v>
      </c>
      <c r="I21" s="56">
        <f t="shared" si="0"/>
        <v>19.165711893739029</v>
      </c>
      <c r="J21" s="84"/>
      <c r="K21" s="84"/>
    </row>
    <row r="22" spans="1:11">
      <c r="A22" s="79" t="s">
        <v>148</v>
      </c>
      <c r="B22" s="56">
        <f>100-'Comuna 11'!C287</f>
        <v>16.655420353327955</v>
      </c>
      <c r="C22" s="56">
        <f>100-'Comuna 11'!D287</f>
        <v>2.7751622262850617</v>
      </c>
      <c r="D22" s="56">
        <f>100-'Comuna 11'!E287</f>
        <v>8.7802604503257555</v>
      </c>
      <c r="E22" s="56">
        <f>100-'Comuna 11'!F287</f>
        <v>3.8657469891191596</v>
      </c>
      <c r="F22" s="56">
        <f>100-'Comuna 11'!G287</f>
        <v>18.485130067806708</v>
      </c>
      <c r="G22" s="56">
        <f>100-'Comuna 11'!H287</f>
        <v>6.8805881987129851</v>
      </c>
      <c r="H22" s="56">
        <f>100-'Comuna 11'!I287</f>
        <v>74.272960448396816</v>
      </c>
      <c r="I22" s="56">
        <f t="shared" si="0"/>
        <v>18.816466961996348</v>
      </c>
      <c r="J22" s="84"/>
      <c r="K22" s="84"/>
    </row>
    <row r="23" spans="1:11">
      <c r="A23" s="93" t="s">
        <v>164</v>
      </c>
      <c r="B23" s="94">
        <f>100-'Comuna 11'!C303</f>
        <v>100</v>
      </c>
      <c r="C23" s="94">
        <f>100-'Comuna 11'!D303</f>
        <v>100</v>
      </c>
      <c r="D23" s="94">
        <f>100-'Comuna 11'!E303</f>
        <v>95.652173913043484</v>
      </c>
      <c r="E23" s="94">
        <f>100-'Comuna 11'!F303</f>
        <v>100</v>
      </c>
      <c r="F23" s="94">
        <f>100-'Comuna 11'!G303</f>
        <v>95.652173913043484</v>
      </c>
      <c r="G23" s="94">
        <f>100-'Comuna 11'!H303</f>
        <v>95.652173913043484</v>
      </c>
      <c r="H23" s="94">
        <f>100-'Comuna 11'!I303</f>
        <v>100</v>
      </c>
      <c r="I23" s="56">
        <f t="shared" si="0"/>
        <v>98.136645962732928</v>
      </c>
      <c r="J23" s="84"/>
      <c r="K23" s="84"/>
    </row>
    <row r="24" spans="1:11">
      <c r="A24" s="93" t="s">
        <v>169</v>
      </c>
      <c r="B24" s="94">
        <f>100-'Comuna 11'!C308</f>
        <v>70.370370370370367</v>
      </c>
      <c r="C24" s="94">
        <f>100-'Comuna 11'!D308</f>
        <v>40</v>
      </c>
      <c r="D24" s="94">
        <f>100-'Comuna 11'!E308</f>
        <v>43.5</v>
      </c>
      <c r="E24" s="94">
        <f>100-'Comuna 11'!F308</f>
        <v>42.4</v>
      </c>
      <c r="F24" s="94">
        <f>100-'Comuna 11'!G308</f>
        <v>56.666666666666671</v>
      </c>
      <c r="G24" s="94">
        <f>100-'Comuna 11'!H308</f>
        <v>42.077922077922082</v>
      </c>
      <c r="H24" s="94">
        <f>100-'Comuna 11'!I308</f>
        <v>91.34615384615384</v>
      </c>
      <c r="I24" s="56">
        <f t="shared" si="0"/>
        <v>55.19444470873043</v>
      </c>
      <c r="J24" s="84"/>
      <c r="K24" s="84"/>
    </row>
    <row r="25" spans="1:11">
      <c r="A25" s="93" t="s">
        <v>149</v>
      </c>
      <c r="B25" s="94">
        <f>100-'Comuna 11'!C288</f>
        <v>74.537313432835816</v>
      </c>
      <c r="C25" s="94">
        <f>100-'Comuna 11'!D288</f>
        <v>41.338430617606818</v>
      </c>
      <c r="D25" s="94">
        <f>100-'Comuna 11'!E288</f>
        <v>36.526976848765102</v>
      </c>
      <c r="E25" s="94">
        <f>100-'Comuna 11'!F288</f>
        <v>29.364825234181623</v>
      </c>
      <c r="F25" s="94">
        <f>100-'Comuna 11'!G288</f>
        <v>55.310978114181772</v>
      </c>
      <c r="G25" s="94">
        <f>100-'Comuna 11'!H288</f>
        <v>38.941022724618541</v>
      </c>
      <c r="H25" s="94">
        <f>100-'Comuna 11'!I288</f>
        <v>81.493785712175693</v>
      </c>
      <c r="I25" s="56">
        <f t="shared" si="0"/>
        <v>51.073333240623626</v>
      </c>
      <c r="J25" s="84"/>
      <c r="K25" s="84"/>
    </row>
    <row r="26" spans="1:11">
      <c r="A26" s="93" t="s">
        <v>166</v>
      </c>
      <c r="B26" s="94">
        <f>100-'Comuna 11'!C305</f>
        <v>57.294155120242074</v>
      </c>
      <c r="C26" s="94">
        <f>100-'Comuna 11'!D305</f>
        <v>54.606898182689562</v>
      </c>
      <c r="D26" s="94">
        <f>100-'Comuna 11'!E305</f>
        <v>35.965647763033388</v>
      </c>
      <c r="E26" s="94">
        <f>100-'Comuna 11'!F305</f>
        <v>34.850014579716117</v>
      </c>
      <c r="F26" s="94">
        <f>100-'Comuna 11'!G305</f>
        <v>40.447464175388632</v>
      </c>
      <c r="G26" s="94">
        <f>100-'Comuna 11'!H305</f>
        <v>37.519540732868649</v>
      </c>
      <c r="H26" s="94">
        <f>100-'Comuna 11'!I305</f>
        <v>77.803882546965554</v>
      </c>
      <c r="I26" s="56">
        <f t="shared" si="0"/>
        <v>48.355371871557715</v>
      </c>
      <c r="J26" s="84"/>
      <c r="K26" s="84"/>
    </row>
    <row r="27" spans="1:11" ht="25.5">
      <c r="A27" s="79" t="s">
        <v>240</v>
      </c>
      <c r="B27" s="56">
        <f t="shared" ref="B27:H27" si="1">AVERAGE(B23,B25,B6,B7,B14,B13,B15,B16,B21,B18,B20)</f>
        <v>35.63832542532294</v>
      </c>
      <c r="C27" s="56">
        <f t="shared" si="1"/>
        <v>21.693628156540441</v>
      </c>
      <c r="D27" s="56">
        <f t="shared" si="1"/>
        <v>24.150510684117595</v>
      </c>
      <c r="E27" s="56">
        <f t="shared" si="1"/>
        <v>20.81329023938715</v>
      </c>
      <c r="F27" s="56">
        <f t="shared" si="1"/>
        <v>31.710897940719523</v>
      </c>
      <c r="G27" s="56">
        <f t="shared" si="1"/>
        <v>23.40474037643094</v>
      </c>
      <c r="H27" s="56">
        <f t="shared" si="1"/>
        <v>72.172088867570451</v>
      </c>
      <c r="I27" s="56">
        <f t="shared" si="0"/>
        <v>32.797640241441293</v>
      </c>
    </row>
    <row r="28" spans="1:11" ht="25.5">
      <c r="A28" s="79" t="s">
        <v>241</v>
      </c>
      <c r="B28" s="56">
        <f t="shared" ref="B28:H28" si="2">AVERAGE(B24,B26,B5,B8,B9,B10,B11,B12,B19,B17,B22)</f>
        <v>39.071341285438329</v>
      </c>
      <c r="C28" s="56">
        <f t="shared" si="2"/>
        <v>17.620144457641086</v>
      </c>
      <c r="D28" s="56">
        <f t="shared" si="2"/>
        <v>20.084786414147786</v>
      </c>
      <c r="E28" s="56">
        <f t="shared" si="2"/>
        <v>16.259886643836388</v>
      </c>
      <c r="F28" s="56">
        <f t="shared" si="2"/>
        <v>28.321298424830935</v>
      </c>
      <c r="G28" s="56">
        <f t="shared" si="2"/>
        <v>19.510296895236738</v>
      </c>
      <c r="H28" s="56">
        <f t="shared" si="2"/>
        <v>72.10955399919375</v>
      </c>
      <c r="I28" s="56">
        <f t="shared" si="0"/>
        <v>30.425329731474999</v>
      </c>
    </row>
    <row r="29" spans="1:11">
      <c r="A29" s="80" t="s">
        <v>181</v>
      </c>
      <c r="B29" s="56">
        <f t="shared" ref="B29:H29" si="3">AVERAGE(B5:B18)</f>
        <v>31.581129946578347</v>
      </c>
      <c r="C29" s="56">
        <f t="shared" si="3"/>
        <v>12.011912806559794</v>
      </c>
      <c r="D29" s="56">
        <f t="shared" si="3"/>
        <v>16.710485054261778</v>
      </c>
      <c r="E29" s="56">
        <f t="shared" si="3"/>
        <v>12.384787833282445</v>
      </c>
      <c r="F29" s="56">
        <f t="shared" si="3"/>
        <v>24.711538329051642</v>
      </c>
      <c r="G29" s="56">
        <f t="shared" si="3"/>
        <v>15.691546134952118</v>
      </c>
      <c r="H29" s="56">
        <f t="shared" si="3"/>
        <v>69.86914647210132</v>
      </c>
      <c r="I29" s="56">
        <f t="shared" ref="I29" si="4">AVERAGE(B29:H29)</f>
        <v>26.137220939541066</v>
      </c>
    </row>
    <row r="32" spans="1:11">
      <c r="A32" s="58" t="s">
        <v>199</v>
      </c>
      <c r="B32" s="96" t="s">
        <v>237</v>
      </c>
      <c r="C32" s="97"/>
      <c r="D32" s="97"/>
      <c r="E32" s="97"/>
      <c r="F32" s="97"/>
      <c r="G32" s="98"/>
    </row>
    <row r="33" spans="1:13" ht="114.75">
      <c r="A33" s="58"/>
      <c r="B33" s="33" t="s">
        <v>93</v>
      </c>
      <c r="C33" s="51" t="s">
        <v>245</v>
      </c>
      <c r="D33" s="33" t="s">
        <v>95</v>
      </c>
      <c r="E33" s="51" t="s">
        <v>246</v>
      </c>
      <c r="F33" s="14" t="s">
        <v>97</v>
      </c>
      <c r="G33" s="51" t="s">
        <v>247</v>
      </c>
      <c r="H33" s="33" t="s">
        <v>99</v>
      </c>
      <c r="I33" s="51" t="s">
        <v>248</v>
      </c>
      <c r="J33" s="33" t="s">
        <v>101</v>
      </c>
      <c r="K33" s="51" t="s">
        <v>249</v>
      </c>
      <c r="L33" s="33" t="s">
        <v>103</v>
      </c>
      <c r="M33" s="51" t="s">
        <v>250</v>
      </c>
    </row>
    <row r="34" spans="1:13">
      <c r="A34" s="79" t="s">
        <v>148</v>
      </c>
      <c r="B34" s="33">
        <v>13557</v>
      </c>
      <c r="C34" s="49">
        <v>0.37345049859511875</v>
      </c>
      <c r="D34" s="33">
        <v>16761</v>
      </c>
      <c r="E34" s="49">
        <v>0.46171009861715606</v>
      </c>
      <c r="F34" s="59">
        <v>534</v>
      </c>
      <c r="G34" s="49">
        <v>1.4709933337006225E-2</v>
      </c>
      <c r="H34" s="33">
        <v>486</v>
      </c>
      <c r="I34" s="49">
        <v>1.3387692138174206E-2</v>
      </c>
      <c r="J34" s="33">
        <v>15</v>
      </c>
      <c r="K34" s="63">
        <v>4.1320037463500635E-4</v>
      </c>
      <c r="L34" s="33">
        <v>4949</v>
      </c>
      <c r="M34" s="49">
        <v>0.13632857693790976</v>
      </c>
    </row>
    <row r="35" spans="1:13">
      <c r="A35" s="79" t="s">
        <v>149</v>
      </c>
      <c r="B35" s="33">
        <v>2104</v>
      </c>
      <c r="C35" s="49">
        <v>0.39290382819794584</v>
      </c>
      <c r="D35" s="33">
        <v>2368</v>
      </c>
      <c r="E35" s="49">
        <v>0.44220354808590101</v>
      </c>
      <c r="F35" s="59">
        <v>56</v>
      </c>
      <c r="G35" s="49">
        <v>1.045751633986928E-2</v>
      </c>
      <c r="H35" s="33">
        <v>47</v>
      </c>
      <c r="I35" s="49">
        <v>8.7768440709617181E-3</v>
      </c>
      <c r="J35" s="33">
        <v>5</v>
      </c>
      <c r="K35" s="63">
        <v>9.3370681605975728E-4</v>
      </c>
      <c r="L35" s="33">
        <v>775</v>
      </c>
      <c r="M35" s="49">
        <v>0.14472455648926238</v>
      </c>
    </row>
    <row r="36" spans="1:13">
      <c r="A36" s="79" t="s">
        <v>150</v>
      </c>
      <c r="B36" s="33">
        <v>5442</v>
      </c>
      <c r="C36" s="49">
        <v>0.34882379334658037</v>
      </c>
      <c r="D36" s="33">
        <v>7108</v>
      </c>
      <c r="E36" s="49">
        <v>0.45561181975514392</v>
      </c>
      <c r="F36" s="59">
        <v>372</v>
      </c>
      <c r="G36" s="49">
        <v>2.3844625344529198E-2</v>
      </c>
      <c r="H36" s="33">
        <v>687</v>
      </c>
      <c r="I36" s="49">
        <v>4.4035638741106338E-2</v>
      </c>
      <c r="J36" s="33">
        <v>13</v>
      </c>
      <c r="K36" s="63">
        <v>8.3327991795397729E-4</v>
      </c>
      <c r="L36" s="33">
        <v>1979</v>
      </c>
      <c r="M36" s="49">
        <v>0.12685084289468623</v>
      </c>
    </row>
    <row r="37" spans="1:13">
      <c r="A37" s="79" t="s">
        <v>151</v>
      </c>
      <c r="B37" s="33">
        <v>9830</v>
      </c>
      <c r="C37" s="49">
        <v>0.30910977642212512</v>
      </c>
      <c r="D37" s="33">
        <v>16401</v>
      </c>
      <c r="E37" s="49">
        <v>0.5157384987893463</v>
      </c>
      <c r="F37" s="59">
        <v>901</v>
      </c>
      <c r="G37" s="49">
        <v>2.8332442376025911E-2</v>
      </c>
      <c r="H37" s="33">
        <v>1038</v>
      </c>
      <c r="I37" s="49">
        <v>3.2640483003679131E-2</v>
      </c>
      <c r="J37" s="33">
        <v>44</v>
      </c>
      <c r="K37" s="63">
        <v>1.3836042891732965E-3</v>
      </c>
      <c r="L37" s="33">
        <v>3587</v>
      </c>
      <c r="M37" s="49">
        <v>0.11279519511965033</v>
      </c>
    </row>
    <row r="38" spans="1:13">
      <c r="A38" s="79" t="s">
        <v>152</v>
      </c>
      <c r="B38" s="33">
        <v>7127</v>
      </c>
      <c r="C38" s="49">
        <v>0.2123216254059046</v>
      </c>
      <c r="D38" s="33">
        <v>18476</v>
      </c>
      <c r="E38" s="49">
        <v>0.55042154496976192</v>
      </c>
      <c r="F38" s="59">
        <v>1752</v>
      </c>
      <c r="G38" s="49">
        <v>5.2194119224238091E-2</v>
      </c>
      <c r="H38" s="33">
        <v>2864</v>
      </c>
      <c r="I38" s="49">
        <v>8.5321893526380074E-2</v>
      </c>
      <c r="J38" s="33">
        <v>124</v>
      </c>
      <c r="K38" s="63">
        <v>3.6941043286561207E-3</v>
      </c>
      <c r="L38" s="33">
        <v>3224</v>
      </c>
      <c r="M38" s="49">
        <v>9.6046712545059129E-2</v>
      </c>
    </row>
    <row r="39" spans="1:13">
      <c r="A39" s="79" t="s">
        <v>153</v>
      </c>
      <c r="B39" s="33">
        <v>29752</v>
      </c>
      <c r="C39" s="49">
        <v>0.28320403598115274</v>
      </c>
      <c r="D39" s="33">
        <v>56361</v>
      </c>
      <c r="E39" s="49">
        <v>0.53649040978535056</v>
      </c>
      <c r="F39" s="59">
        <v>3090</v>
      </c>
      <c r="G39" s="49">
        <v>2.9413164532863738E-2</v>
      </c>
      <c r="H39" s="33">
        <v>3562</v>
      </c>
      <c r="I39" s="49">
        <v>3.3906049212317359E-2</v>
      </c>
      <c r="J39" s="33">
        <v>102</v>
      </c>
      <c r="K39" s="63">
        <v>9.7091999428870594E-4</v>
      </c>
      <c r="L39" s="33">
        <v>12188</v>
      </c>
      <c r="M39" s="49">
        <v>0.11601542049402694</v>
      </c>
    </row>
    <row r="40" spans="1:13">
      <c r="A40" s="79" t="s">
        <v>154</v>
      </c>
      <c r="B40" s="33">
        <v>16830</v>
      </c>
      <c r="C40" s="49">
        <v>0.32427120864723225</v>
      </c>
      <c r="D40" s="33">
        <v>26199</v>
      </c>
      <c r="E40" s="49">
        <v>0.50478796169630646</v>
      </c>
      <c r="F40" s="59">
        <v>1206</v>
      </c>
      <c r="G40" s="49">
        <v>2.3236546501994183E-2</v>
      </c>
      <c r="H40" s="33">
        <v>1437</v>
      </c>
      <c r="I40" s="49">
        <v>2.7687327797152269E-2</v>
      </c>
      <c r="J40" s="33">
        <v>36</v>
      </c>
      <c r="K40" s="63">
        <v>6.9362825379087108E-4</v>
      </c>
      <c r="L40" s="33">
        <v>6193</v>
      </c>
      <c r="M40" s="49">
        <v>0.11932332710352402</v>
      </c>
    </row>
    <row r="41" spans="1:13">
      <c r="A41" s="79" t="s">
        <v>155</v>
      </c>
      <c r="B41" s="33">
        <v>15415</v>
      </c>
      <c r="C41" s="49">
        <v>0.29009371824306524</v>
      </c>
      <c r="D41" s="33">
        <v>27702</v>
      </c>
      <c r="E41" s="49">
        <v>0.52132184124355452</v>
      </c>
      <c r="F41" s="59">
        <v>1796</v>
      </c>
      <c r="G41" s="49">
        <v>3.3798788061274419E-2</v>
      </c>
      <c r="H41" s="33">
        <v>2690</v>
      </c>
      <c r="I41" s="49">
        <v>5.0622906394670479E-2</v>
      </c>
      <c r="J41" s="33">
        <v>96</v>
      </c>
      <c r="K41" s="63">
        <v>1.8066167337874967E-3</v>
      </c>
      <c r="L41" s="33">
        <v>5439</v>
      </c>
      <c r="M41" s="49">
        <v>0.10235612932364786</v>
      </c>
    </row>
    <row r="42" spans="1:13">
      <c r="A42" s="79" t="s">
        <v>156</v>
      </c>
      <c r="B42" s="33">
        <v>6180</v>
      </c>
      <c r="C42" s="49">
        <v>0.372087422481787</v>
      </c>
      <c r="D42" s="33">
        <v>7835</v>
      </c>
      <c r="E42" s="49">
        <v>0.47173219338912636</v>
      </c>
      <c r="F42" s="59">
        <v>211</v>
      </c>
      <c r="G42" s="49">
        <v>1.2703955686675898E-2</v>
      </c>
      <c r="H42" s="33">
        <v>365</v>
      </c>
      <c r="I42" s="49">
        <v>2.1976037088325608E-2</v>
      </c>
      <c r="J42" s="33">
        <v>13</v>
      </c>
      <c r="K42" s="63">
        <v>7.8270817026913117E-4</v>
      </c>
      <c r="L42" s="33">
        <v>2005</v>
      </c>
      <c r="M42" s="49">
        <v>0.12071768318381601</v>
      </c>
    </row>
    <row r="43" spans="1:13">
      <c r="A43" s="79" t="s">
        <v>157</v>
      </c>
      <c r="B43" s="33">
        <v>4633</v>
      </c>
      <c r="C43" s="49">
        <v>0.30428214895573363</v>
      </c>
      <c r="D43" s="33">
        <v>8041</v>
      </c>
      <c r="E43" s="49">
        <v>0.52810981216340469</v>
      </c>
      <c r="F43" s="59">
        <v>331</v>
      </c>
      <c r="G43" s="49">
        <v>2.1739130434782608E-2</v>
      </c>
      <c r="H43" s="33">
        <v>472</v>
      </c>
      <c r="I43" s="49">
        <v>3.0999605937212661E-2</v>
      </c>
      <c r="J43" s="33">
        <v>15</v>
      </c>
      <c r="K43" s="63">
        <v>9.8515696834362279E-4</v>
      </c>
      <c r="L43" s="33">
        <v>1734</v>
      </c>
      <c r="M43" s="49">
        <v>0.11388414554052279</v>
      </c>
    </row>
    <row r="44" spans="1:13">
      <c r="A44" s="79" t="s">
        <v>158</v>
      </c>
      <c r="B44" s="33">
        <v>17712</v>
      </c>
      <c r="C44" s="49">
        <v>0.31622359893592328</v>
      </c>
      <c r="D44" s="33">
        <v>28799</v>
      </c>
      <c r="E44" s="49">
        <v>0.5141668600810555</v>
      </c>
      <c r="F44" s="59">
        <v>1395</v>
      </c>
      <c r="G44" s="49">
        <v>2.490582207066469E-2</v>
      </c>
      <c r="H44" s="33">
        <v>1991</v>
      </c>
      <c r="I44" s="49">
        <v>3.5546589062862649E-2</v>
      </c>
      <c r="J44" s="33">
        <v>53</v>
      </c>
      <c r="K44" s="63">
        <v>9.4624270232632874E-4</v>
      </c>
      <c r="L44" s="33">
        <v>6061</v>
      </c>
      <c r="M44" s="49">
        <v>0.10821088714716752</v>
      </c>
    </row>
    <row r="45" spans="1:13">
      <c r="A45" s="79" t="s">
        <v>159</v>
      </c>
      <c r="B45" s="33">
        <v>14867</v>
      </c>
      <c r="C45" s="49">
        <v>0.33001842438233925</v>
      </c>
      <c r="D45" s="33">
        <v>22578</v>
      </c>
      <c r="E45" s="49">
        <v>0.50118759572909499</v>
      </c>
      <c r="F45" s="59">
        <v>972</v>
      </c>
      <c r="G45" s="49">
        <v>2.1576505582809831E-2</v>
      </c>
      <c r="H45" s="33">
        <v>1205</v>
      </c>
      <c r="I45" s="49">
        <v>2.6748651468401073E-2</v>
      </c>
      <c r="J45" s="33">
        <v>30</v>
      </c>
      <c r="K45" s="63">
        <v>6.6594153033363668E-4</v>
      </c>
      <c r="L45" s="33">
        <v>5397</v>
      </c>
      <c r="M45" s="49">
        <v>0.11980288130702124</v>
      </c>
    </row>
    <row r="46" spans="1:13">
      <c r="A46" s="79" t="s">
        <v>160</v>
      </c>
      <c r="B46" s="33">
        <v>48398</v>
      </c>
      <c r="C46" s="49">
        <v>0.35879605604566683</v>
      </c>
      <c r="D46" s="33">
        <v>62631</v>
      </c>
      <c r="E46" s="49">
        <v>0.46431166135369561</v>
      </c>
      <c r="F46" s="59">
        <v>1958</v>
      </c>
      <c r="G46" s="49">
        <v>1.4515531173548818E-2</v>
      </c>
      <c r="H46" s="33">
        <v>1727</v>
      </c>
      <c r="I46" s="49">
        <v>1.2803024686781822E-2</v>
      </c>
      <c r="J46" s="33">
        <v>61</v>
      </c>
      <c r="K46" s="63">
        <v>4.5222032767440137E-4</v>
      </c>
      <c r="L46" s="33">
        <v>20115</v>
      </c>
      <c r="M46" s="49">
        <v>0.14912150641263253</v>
      </c>
    </row>
    <row r="47" spans="1:13">
      <c r="A47" s="79" t="s">
        <v>161</v>
      </c>
      <c r="B47" s="33">
        <v>52083</v>
      </c>
      <c r="C47" s="49">
        <v>0.37225009648784252</v>
      </c>
      <c r="D47" s="33">
        <v>63073</v>
      </c>
      <c r="E47" s="49">
        <v>0.45079834755635606</v>
      </c>
      <c r="F47" s="59">
        <v>1654</v>
      </c>
      <c r="G47" s="49">
        <v>1.182154752204926E-2</v>
      </c>
      <c r="H47" s="33">
        <v>1191</v>
      </c>
      <c r="I47" s="49">
        <v>8.5123718855868603E-3</v>
      </c>
      <c r="J47" s="33">
        <v>29</v>
      </c>
      <c r="K47" s="63">
        <v>2.0727018025358434E-4</v>
      </c>
      <c r="L47" s="33">
        <v>21884</v>
      </c>
      <c r="M47" s="49">
        <v>0.15641036636791172</v>
      </c>
    </row>
    <row r="48" spans="1:13">
      <c r="A48" s="79" t="s">
        <v>162</v>
      </c>
      <c r="B48" s="38">
        <v>33227</v>
      </c>
      <c r="C48" s="49">
        <v>0.35489831667093907</v>
      </c>
      <c r="D48" s="38">
        <v>42402</v>
      </c>
      <c r="E48" s="49">
        <v>0.4528966931556011</v>
      </c>
      <c r="F48" s="59">
        <v>1506</v>
      </c>
      <c r="G48" s="49">
        <v>1.6085619072032813E-2</v>
      </c>
      <c r="H48" s="38">
        <v>1386</v>
      </c>
      <c r="I48" s="49">
        <v>1.4803896436811074E-2</v>
      </c>
      <c r="J48" s="38">
        <v>65</v>
      </c>
      <c r="K48" s="63">
        <v>6.9426642741177472E-4</v>
      </c>
      <c r="L48" s="38">
        <v>15038</v>
      </c>
      <c r="M48" s="49">
        <v>0.16062120823720413</v>
      </c>
    </row>
    <row r="49" spans="1:20">
      <c r="A49" s="79" t="s">
        <v>163</v>
      </c>
      <c r="B49" s="38">
        <v>25750</v>
      </c>
      <c r="C49" s="49">
        <v>0.35703886524035994</v>
      </c>
      <c r="D49" s="38">
        <v>34322</v>
      </c>
      <c r="E49" s="49">
        <v>0.47589467700115085</v>
      </c>
      <c r="F49" s="59">
        <v>1053</v>
      </c>
      <c r="G49" s="49">
        <v>1.4600463110605788E-2</v>
      </c>
      <c r="H49" s="38">
        <v>1228</v>
      </c>
      <c r="I49" s="49">
        <v>1.7026940835540273E-2</v>
      </c>
      <c r="J49" s="38">
        <v>39</v>
      </c>
      <c r="K49" s="63">
        <v>5.4075789298539949E-4</v>
      </c>
      <c r="L49" s="38">
        <v>9729</v>
      </c>
      <c r="M49" s="49">
        <v>0.13489829591935776</v>
      </c>
    </row>
    <row r="50" spans="1:20">
      <c r="A50" s="79" t="s">
        <v>164</v>
      </c>
      <c r="B50" s="38">
        <v>1</v>
      </c>
      <c r="C50" s="49">
        <v>0.14285714285714285</v>
      </c>
      <c r="D50" s="38">
        <v>3</v>
      </c>
      <c r="E50" s="49">
        <v>0.42857142857142855</v>
      </c>
      <c r="F50" s="59">
        <v>1</v>
      </c>
      <c r="G50" s="49">
        <v>0.14285714285714285</v>
      </c>
      <c r="H50" s="38">
        <v>2</v>
      </c>
      <c r="I50" s="49">
        <v>0.2857142857142857</v>
      </c>
      <c r="J50" s="38">
        <v>0</v>
      </c>
      <c r="K50" s="63">
        <v>0</v>
      </c>
      <c r="L50" s="38">
        <v>0</v>
      </c>
      <c r="M50" s="49">
        <v>0</v>
      </c>
    </row>
    <row r="51" spans="1:20">
      <c r="A51" s="79" t="s">
        <v>165</v>
      </c>
      <c r="B51" s="38">
        <v>22930</v>
      </c>
      <c r="C51" s="49">
        <v>0.36751506603410694</v>
      </c>
      <c r="D51" s="38">
        <v>27863</v>
      </c>
      <c r="E51" s="49">
        <v>0.44657968970380818</v>
      </c>
      <c r="F51" s="59">
        <v>1076</v>
      </c>
      <c r="G51" s="49">
        <v>1.7245800743685088E-2</v>
      </c>
      <c r="H51" s="38">
        <v>1451</v>
      </c>
      <c r="I51" s="49">
        <v>2.3256186690601359E-2</v>
      </c>
      <c r="J51" s="38">
        <v>49</v>
      </c>
      <c r="K51" s="63">
        <v>7.8535709706372607E-4</v>
      </c>
      <c r="L51" s="38">
        <v>9023</v>
      </c>
      <c r="M51" s="49">
        <v>0.14461789973073472</v>
      </c>
    </row>
    <row r="52" spans="1:20">
      <c r="A52" s="79" t="s">
        <v>166</v>
      </c>
      <c r="B52" s="38">
        <v>1579</v>
      </c>
      <c r="C52" s="49">
        <v>0.34491044124071646</v>
      </c>
      <c r="D52" s="38">
        <v>2219</v>
      </c>
      <c r="E52" s="49">
        <v>0.48470948012232418</v>
      </c>
      <c r="F52" s="59">
        <v>96</v>
      </c>
      <c r="G52" s="49">
        <v>2.0969855832241154E-2</v>
      </c>
      <c r="H52" s="38">
        <v>136</v>
      </c>
      <c r="I52" s="49">
        <v>2.9707295762341632E-2</v>
      </c>
      <c r="J52" s="38">
        <v>1</v>
      </c>
      <c r="K52" s="63">
        <v>2.1843599825251202E-4</v>
      </c>
      <c r="L52" s="38">
        <v>547</v>
      </c>
      <c r="M52" s="49">
        <v>0.11948449104412408</v>
      </c>
    </row>
    <row r="53" spans="1:20">
      <c r="A53" s="79" t="s">
        <v>167</v>
      </c>
      <c r="B53" s="38">
        <v>23484</v>
      </c>
      <c r="C53" s="49">
        <v>0.42154011847065159</v>
      </c>
      <c r="D53" s="38">
        <v>22784</v>
      </c>
      <c r="E53" s="49">
        <v>0.40897504936277151</v>
      </c>
      <c r="F53" s="59">
        <v>439</v>
      </c>
      <c r="G53" s="49">
        <v>7.8800933405133722E-3</v>
      </c>
      <c r="H53" s="38">
        <v>386</v>
      </c>
      <c r="I53" s="49">
        <v>6.9287381080595945E-3</v>
      </c>
      <c r="J53" s="38">
        <v>11</v>
      </c>
      <c r="K53" s="63">
        <v>1.974510859809729E-4</v>
      </c>
      <c r="L53" s="38">
        <v>8606</v>
      </c>
      <c r="M53" s="49">
        <v>0.15447854963202298</v>
      </c>
    </row>
    <row r="54" spans="1:20">
      <c r="A54" s="79" t="s">
        <v>168</v>
      </c>
      <c r="B54" s="38">
        <v>32223</v>
      </c>
      <c r="C54" s="49">
        <v>0.32727328126428257</v>
      </c>
      <c r="D54" s="38">
        <v>47749</v>
      </c>
      <c r="E54" s="49">
        <v>0.48496328420967105</v>
      </c>
      <c r="F54" s="59">
        <v>1934</v>
      </c>
      <c r="G54" s="49">
        <v>1.964269391320245E-2</v>
      </c>
      <c r="H54" s="38">
        <v>1328</v>
      </c>
      <c r="I54" s="49">
        <v>1.3487847733574381E-2</v>
      </c>
      <c r="J54" s="38">
        <v>42</v>
      </c>
      <c r="K54" s="63">
        <v>4.2657349759798492E-4</v>
      </c>
      <c r="L54" s="38">
        <v>15183</v>
      </c>
      <c r="M54" s="49">
        <v>0.15420631938167156</v>
      </c>
    </row>
    <row r="55" spans="1:20">
      <c r="A55" s="79" t="s">
        <v>169</v>
      </c>
      <c r="B55" s="38">
        <v>151</v>
      </c>
      <c r="C55" s="49">
        <v>0.29206963249516443</v>
      </c>
      <c r="D55" s="38">
        <v>275</v>
      </c>
      <c r="E55" s="49">
        <v>0.53191489361702127</v>
      </c>
      <c r="F55" s="59">
        <v>6</v>
      </c>
      <c r="G55" s="49">
        <v>1.160541586073501E-2</v>
      </c>
      <c r="H55" s="38">
        <v>12</v>
      </c>
      <c r="I55" s="49">
        <v>2.321083172147002E-2</v>
      </c>
      <c r="J55" s="38">
        <v>0</v>
      </c>
      <c r="K55" s="63">
        <v>0</v>
      </c>
      <c r="L55" s="38">
        <v>73</v>
      </c>
      <c r="M55" s="49">
        <v>0.14119922630560927</v>
      </c>
    </row>
    <row r="56" spans="1:20">
      <c r="A56" s="25" t="s">
        <v>182</v>
      </c>
      <c r="B56" s="38">
        <f>SUM(B34:B55)</f>
        <v>383275</v>
      </c>
      <c r="C56" s="49"/>
      <c r="D56" s="38">
        <f>SUM(D34:D55)</f>
        <v>541950</v>
      </c>
      <c r="E56" s="49">
        <v>0.48052582532604737</v>
      </c>
      <c r="F56" s="59">
        <f>SUM(F34:F55)</f>
        <v>22339</v>
      </c>
      <c r="G56" s="49">
        <v>1.9807115807654898E-2</v>
      </c>
      <c r="H56" s="38">
        <f>SUM(H34:H55)</f>
        <v>25691</v>
      </c>
      <c r="I56" s="49">
        <v>2.2779202838733244E-2</v>
      </c>
      <c r="J56" s="38">
        <f>SUM(J34:J55)</f>
        <v>843</v>
      </c>
      <c r="K56" s="63">
        <v>7.4745506181355824E-4</v>
      </c>
      <c r="L56" s="38">
        <f>SUM(L34:L55)</f>
        <v>153729</v>
      </c>
      <c r="M56" s="49">
        <v>0.13630547947513227</v>
      </c>
    </row>
    <row r="60" spans="1:20">
      <c r="B60" s="182" t="s">
        <v>75</v>
      </c>
      <c r="C60" s="178"/>
      <c r="D60" s="178" t="s">
        <v>77</v>
      </c>
      <c r="E60" s="178"/>
      <c r="F60" s="178" t="s">
        <v>78</v>
      </c>
      <c r="G60" s="178"/>
      <c r="H60" s="178" t="s">
        <v>82</v>
      </c>
      <c r="I60" s="178"/>
      <c r="J60" s="178" t="s">
        <v>79</v>
      </c>
      <c r="K60" s="178"/>
      <c r="L60" s="178" t="s">
        <v>80</v>
      </c>
      <c r="M60" s="178"/>
      <c r="N60" s="178" t="s">
        <v>84</v>
      </c>
      <c r="O60" s="178"/>
      <c r="P60" s="179" t="s">
        <v>86</v>
      </c>
      <c r="Q60" s="179"/>
      <c r="R60" s="179" t="s">
        <v>242</v>
      </c>
      <c r="S60" s="179"/>
      <c r="T60" s="180"/>
    </row>
    <row r="61" spans="1:20">
      <c r="B61" s="85" t="s">
        <v>243</v>
      </c>
      <c r="C61" s="86" t="s">
        <v>244</v>
      </c>
      <c r="D61" s="86" t="s">
        <v>243</v>
      </c>
      <c r="E61" s="86" t="s">
        <v>244</v>
      </c>
      <c r="F61" s="86" t="s">
        <v>243</v>
      </c>
      <c r="G61" s="86" t="s">
        <v>244</v>
      </c>
      <c r="H61" s="86" t="s">
        <v>243</v>
      </c>
      <c r="I61" s="86" t="s">
        <v>244</v>
      </c>
      <c r="J61" s="86" t="s">
        <v>243</v>
      </c>
      <c r="K61" s="86" t="s">
        <v>244</v>
      </c>
      <c r="L61" s="86" t="s">
        <v>243</v>
      </c>
      <c r="M61" s="86" t="s">
        <v>244</v>
      </c>
      <c r="N61" s="86" t="s">
        <v>243</v>
      </c>
      <c r="O61" s="86" t="s">
        <v>244</v>
      </c>
      <c r="P61" s="86" t="s">
        <v>243</v>
      </c>
      <c r="Q61" s="86" t="s">
        <v>244</v>
      </c>
      <c r="R61" s="87" t="s">
        <v>243</v>
      </c>
      <c r="S61" s="87" t="s">
        <v>244</v>
      </c>
      <c r="T61" s="88" t="s">
        <v>72</v>
      </c>
    </row>
    <row r="62" spans="1:20">
      <c r="A62" s="79" t="s">
        <v>148</v>
      </c>
      <c r="B62" s="89">
        <v>590</v>
      </c>
      <c r="C62" s="90">
        <v>2400</v>
      </c>
      <c r="D62" s="90">
        <v>453</v>
      </c>
      <c r="E62" s="90">
        <v>86</v>
      </c>
      <c r="F62" s="90">
        <v>3040</v>
      </c>
      <c r="G62" s="90">
        <v>94</v>
      </c>
      <c r="H62" s="90">
        <v>3719</v>
      </c>
      <c r="I62" s="90">
        <v>362</v>
      </c>
      <c r="J62" s="90">
        <v>2583</v>
      </c>
      <c r="K62" s="90">
        <v>108</v>
      </c>
      <c r="L62" s="90">
        <v>1136</v>
      </c>
      <c r="M62" s="90">
        <v>254</v>
      </c>
      <c r="N62" s="90">
        <v>949</v>
      </c>
      <c r="O62" s="90">
        <v>2705</v>
      </c>
      <c r="P62" s="90">
        <v>402</v>
      </c>
      <c r="Q62" s="90">
        <v>21502</v>
      </c>
      <c r="R62" s="90">
        <v>9153</v>
      </c>
      <c r="S62" s="90">
        <v>27149</v>
      </c>
      <c r="T62" s="91">
        <v>36302</v>
      </c>
    </row>
    <row r="63" spans="1:20">
      <c r="A63" s="79" t="s">
        <v>149</v>
      </c>
      <c r="B63" s="89">
        <v>65</v>
      </c>
      <c r="C63" s="90">
        <v>424</v>
      </c>
      <c r="D63" s="90">
        <v>55</v>
      </c>
      <c r="E63" s="90">
        <v>21</v>
      </c>
      <c r="F63" s="90">
        <v>475</v>
      </c>
      <c r="G63" s="90">
        <v>29</v>
      </c>
      <c r="H63" s="90">
        <v>582</v>
      </c>
      <c r="I63" s="90">
        <v>53</v>
      </c>
      <c r="J63" s="90">
        <v>402</v>
      </c>
      <c r="K63" s="90">
        <v>16</v>
      </c>
      <c r="L63" s="90">
        <v>180</v>
      </c>
      <c r="M63" s="90">
        <v>37</v>
      </c>
      <c r="N63" s="90">
        <v>245</v>
      </c>
      <c r="O63" s="90">
        <v>471</v>
      </c>
      <c r="P63" s="90">
        <v>65</v>
      </c>
      <c r="Q63" s="90">
        <v>3017</v>
      </c>
      <c r="R63" s="90">
        <v>1419</v>
      </c>
      <c r="S63" s="90">
        <v>3936</v>
      </c>
      <c r="T63" s="91">
        <v>5355</v>
      </c>
    </row>
    <row r="64" spans="1:20">
      <c r="A64" s="79" t="s">
        <v>150</v>
      </c>
      <c r="B64" s="89">
        <v>223</v>
      </c>
      <c r="C64" s="90">
        <v>882</v>
      </c>
      <c r="D64" s="90">
        <v>135</v>
      </c>
      <c r="E64" s="90">
        <v>60</v>
      </c>
      <c r="F64" s="90">
        <v>1038</v>
      </c>
      <c r="G64" s="90">
        <v>74</v>
      </c>
      <c r="H64" s="90">
        <v>1268</v>
      </c>
      <c r="I64" s="90">
        <v>190</v>
      </c>
      <c r="J64" s="90">
        <v>882</v>
      </c>
      <c r="K64" s="90">
        <v>82</v>
      </c>
      <c r="L64" s="90">
        <v>386</v>
      </c>
      <c r="M64" s="90">
        <v>108</v>
      </c>
      <c r="N64" s="90">
        <v>354</v>
      </c>
      <c r="O64" s="90">
        <v>761</v>
      </c>
      <c r="P64" s="90">
        <v>248</v>
      </c>
      <c r="Q64" s="90">
        <v>10221</v>
      </c>
      <c r="R64" s="90">
        <v>3334</v>
      </c>
      <c r="S64" s="90">
        <v>12267</v>
      </c>
      <c r="T64" s="91">
        <v>15601</v>
      </c>
    </row>
    <row r="65" spans="1:20">
      <c r="A65" s="79" t="s">
        <v>151</v>
      </c>
      <c r="B65" s="89">
        <v>519</v>
      </c>
      <c r="C65" s="90">
        <v>1561</v>
      </c>
      <c r="D65" s="90">
        <v>343</v>
      </c>
      <c r="E65" s="90">
        <v>67</v>
      </c>
      <c r="F65" s="90">
        <v>2250</v>
      </c>
      <c r="G65" s="90">
        <v>69</v>
      </c>
      <c r="H65" s="90">
        <v>2983</v>
      </c>
      <c r="I65" s="90">
        <v>219</v>
      </c>
      <c r="J65" s="90">
        <v>2010</v>
      </c>
      <c r="K65" s="90">
        <v>64</v>
      </c>
      <c r="L65" s="90">
        <v>1009</v>
      </c>
      <c r="M65" s="90">
        <v>164</v>
      </c>
      <c r="N65" s="90">
        <v>1060</v>
      </c>
      <c r="O65" s="90">
        <v>1881</v>
      </c>
      <c r="P65" s="90">
        <v>468</v>
      </c>
      <c r="Q65" s="90">
        <v>20381</v>
      </c>
      <c r="R65" s="90">
        <v>7623</v>
      </c>
      <c r="S65" s="90">
        <v>24178</v>
      </c>
      <c r="T65" s="91">
        <v>31801</v>
      </c>
    </row>
    <row r="66" spans="1:20">
      <c r="A66" s="79" t="s">
        <v>152</v>
      </c>
      <c r="B66" s="89">
        <v>507</v>
      </c>
      <c r="C66" s="90">
        <v>1481</v>
      </c>
      <c r="D66" s="90">
        <v>367</v>
      </c>
      <c r="E66" s="90">
        <v>71</v>
      </c>
      <c r="F66" s="90">
        <v>2232</v>
      </c>
      <c r="G66" s="90">
        <v>71</v>
      </c>
      <c r="H66" s="90">
        <v>3190</v>
      </c>
      <c r="I66" s="90">
        <v>124</v>
      </c>
      <c r="J66" s="90">
        <v>2117</v>
      </c>
      <c r="K66" s="90">
        <v>54</v>
      </c>
      <c r="L66" s="90">
        <v>1091</v>
      </c>
      <c r="M66" s="90">
        <v>70</v>
      </c>
      <c r="N66" s="90">
        <v>1543</v>
      </c>
      <c r="O66" s="90">
        <v>1496</v>
      </c>
      <c r="P66" s="90">
        <v>902</v>
      </c>
      <c r="Q66" s="90">
        <v>21583</v>
      </c>
      <c r="R66" s="90">
        <v>8741</v>
      </c>
      <c r="S66" s="90">
        <v>24826</v>
      </c>
      <c r="T66" s="91">
        <v>33567</v>
      </c>
    </row>
    <row r="67" spans="1:20">
      <c r="A67" s="79" t="s">
        <v>153</v>
      </c>
      <c r="B67" s="89">
        <v>1968</v>
      </c>
      <c r="C67" s="90">
        <v>5679</v>
      </c>
      <c r="D67" s="90">
        <v>1300</v>
      </c>
      <c r="E67" s="90">
        <v>221</v>
      </c>
      <c r="F67" s="90">
        <v>8012</v>
      </c>
      <c r="G67" s="90">
        <v>218</v>
      </c>
      <c r="H67" s="90">
        <v>10307</v>
      </c>
      <c r="I67" s="90">
        <v>838</v>
      </c>
      <c r="J67" s="90">
        <v>7050</v>
      </c>
      <c r="K67" s="90">
        <v>244</v>
      </c>
      <c r="L67" s="90">
        <v>3257</v>
      </c>
      <c r="M67" s="90">
        <v>594</v>
      </c>
      <c r="N67" s="90">
        <v>3552</v>
      </c>
      <c r="O67" s="90">
        <v>6574</v>
      </c>
      <c r="P67" s="90">
        <v>1888</v>
      </c>
      <c r="Q67" s="90">
        <v>64498</v>
      </c>
      <c r="R67" s="90">
        <v>27027</v>
      </c>
      <c r="S67" s="90">
        <v>78028</v>
      </c>
      <c r="T67" s="91">
        <v>105055</v>
      </c>
    </row>
    <row r="68" spans="1:20">
      <c r="A68" s="79" t="s">
        <v>154</v>
      </c>
      <c r="B68" s="89">
        <v>909</v>
      </c>
      <c r="C68" s="90">
        <v>2738</v>
      </c>
      <c r="D68" s="90">
        <v>626</v>
      </c>
      <c r="E68" s="90">
        <v>109</v>
      </c>
      <c r="F68" s="90">
        <v>3915</v>
      </c>
      <c r="G68" s="90">
        <v>121</v>
      </c>
      <c r="H68" s="90">
        <v>5035</v>
      </c>
      <c r="I68" s="90">
        <v>436</v>
      </c>
      <c r="J68" s="90">
        <v>3420</v>
      </c>
      <c r="K68" s="90">
        <v>132</v>
      </c>
      <c r="L68" s="90">
        <v>1615</v>
      </c>
      <c r="M68" s="90">
        <v>304</v>
      </c>
      <c r="N68" s="90">
        <v>1611</v>
      </c>
      <c r="O68" s="90">
        <v>3364</v>
      </c>
      <c r="P68" s="90">
        <v>694</v>
      </c>
      <c r="Q68" s="90">
        <v>32343</v>
      </c>
      <c r="R68" s="90">
        <v>12790</v>
      </c>
      <c r="S68" s="90">
        <v>39111</v>
      </c>
      <c r="T68" s="91">
        <v>51901</v>
      </c>
    </row>
    <row r="69" spans="1:20">
      <c r="A69" s="79" t="s">
        <v>155</v>
      </c>
      <c r="B69" s="89">
        <v>812</v>
      </c>
      <c r="C69" s="90">
        <v>2407</v>
      </c>
      <c r="D69" s="90">
        <v>537</v>
      </c>
      <c r="E69" s="90">
        <v>117</v>
      </c>
      <c r="F69" s="90">
        <v>3432</v>
      </c>
      <c r="G69" s="90">
        <v>118</v>
      </c>
      <c r="H69" s="90">
        <v>5071</v>
      </c>
      <c r="I69" s="90">
        <v>287</v>
      </c>
      <c r="J69" s="90">
        <v>3415</v>
      </c>
      <c r="K69" s="90">
        <v>105</v>
      </c>
      <c r="L69" s="90">
        <v>1656</v>
      </c>
      <c r="M69" s="90">
        <v>182</v>
      </c>
      <c r="N69" s="90">
        <v>2023</v>
      </c>
      <c r="O69" s="90">
        <v>2896</v>
      </c>
      <c r="P69" s="90">
        <v>977</v>
      </c>
      <c r="Q69" s="90">
        <v>34461</v>
      </c>
      <c r="R69" s="90">
        <v>12852</v>
      </c>
      <c r="S69" s="90">
        <v>40286</v>
      </c>
      <c r="T69" s="91">
        <v>53138</v>
      </c>
    </row>
    <row r="70" spans="1:20">
      <c r="A70" s="79" t="s">
        <v>156</v>
      </c>
      <c r="B70" s="89">
        <v>224</v>
      </c>
      <c r="C70" s="90">
        <v>902</v>
      </c>
      <c r="D70" s="90">
        <v>154</v>
      </c>
      <c r="E70" s="90">
        <v>57</v>
      </c>
      <c r="F70" s="90">
        <v>1125</v>
      </c>
      <c r="G70" s="90">
        <v>60</v>
      </c>
      <c r="H70" s="90">
        <v>1439</v>
      </c>
      <c r="I70" s="90">
        <v>141</v>
      </c>
      <c r="J70" s="90">
        <v>971</v>
      </c>
      <c r="K70" s="90">
        <v>46</v>
      </c>
      <c r="L70" s="90">
        <v>468</v>
      </c>
      <c r="M70" s="90">
        <v>95</v>
      </c>
      <c r="N70" s="90">
        <v>461</v>
      </c>
      <c r="O70" s="90">
        <v>980</v>
      </c>
      <c r="P70" s="90">
        <v>203</v>
      </c>
      <c r="Q70" s="90">
        <v>10863</v>
      </c>
      <c r="R70" s="90">
        <v>3606</v>
      </c>
      <c r="S70" s="90">
        <v>13003</v>
      </c>
      <c r="T70" s="91">
        <v>16609</v>
      </c>
    </row>
    <row r="71" spans="1:20">
      <c r="A71" s="79" t="s">
        <v>157</v>
      </c>
      <c r="B71" s="89">
        <v>159</v>
      </c>
      <c r="C71" s="90">
        <v>838</v>
      </c>
      <c r="D71" s="90">
        <v>134</v>
      </c>
      <c r="E71" s="90">
        <v>56</v>
      </c>
      <c r="F71" s="90">
        <v>930</v>
      </c>
      <c r="G71" s="90">
        <v>54</v>
      </c>
      <c r="H71" s="90">
        <v>1432</v>
      </c>
      <c r="I71" s="90">
        <v>134</v>
      </c>
      <c r="J71" s="90">
        <v>944</v>
      </c>
      <c r="K71" s="90">
        <v>44</v>
      </c>
      <c r="L71" s="90">
        <v>488</v>
      </c>
      <c r="M71" s="90">
        <v>90</v>
      </c>
      <c r="N71" s="90">
        <v>568</v>
      </c>
      <c r="O71" s="90">
        <v>1028</v>
      </c>
      <c r="P71" s="90">
        <v>196</v>
      </c>
      <c r="Q71" s="90">
        <v>9697</v>
      </c>
      <c r="R71" s="90">
        <v>3419</v>
      </c>
      <c r="S71" s="90">
        <v>11807</v>
      </c>
      <c r="T71" s="91">
        <v>15226</v>
      </c>
    </row>
    <row r="72" spans="1:20">
      <c r="A72" s="79" t="s">
        <v>158</v>
      </c>
      <c r="B72" s="89">
        <v>845</v>
      </c>
      <c r="C72" s="90">
        <v>2789</v>
      </c>
      <c r="D72" s="90">
        <v>610</v>
      </c>
      <c r="E72" s="90">
        <v>114</v>
      </c>
      <c r="F72" s="90">
        <v>4027</v>
      </c>
      <c r="G72" s="90">
        <v>131</v>
      </c>
      <c r="H72" s="90">
        <v>5471</v>
      </c>
      <c r="I72" s="90">
        <v>409</v>
      </c>
      <c r="J72" s="90">
        <v>3739</v>
      </c>
      <c r="K72" s="90">
        <v>129</v>
      </c>
      <c r="L72" s="90">
        <v>1732</v>
      </c>
      <c r="M72" s="90">
        <v>280</v>
      </c>
      <c r="N72" s="90">
        <v>1838</v>
      </c>
      <c r="O72" s="90">
        <v>3380</v>
      </c>
      <c r="P72" s="90">
        <v>774</v>
      </c>
      <c r="Q72" s="90">
        <v>35623</v>
      </c>
      <c r="R72" s="90">
        <v>13565</v>
      </c>
      <c r="S72" s="90">
        <v>42446</v>
      </c>
      <c r="T72" s="91">
        <v>56011</v>
      </c>
    </row>
    <row r="73" spans="1:20">
      <c r="A73" s="79" t="s">
        <v>159</v>
      </c>
      <c r="B73" s="89">
        <v>671</v>
      </c>
      <c r="C73" s="90">
        <v>2528</v>
      </c>
      <c r="D73" s="90">
        <v>530</v>
      </c>
      <c r="E73" s="90">
        <v>100</v>
      </c>
      <c r="F73" s="90">
        <v>3153</v>
      </c>
      <c r="G73" s="90">
        <v>121</v>
      </c>
      <c r="H73" s="90">
        <v>4525</v>
      </c>
      <c r="I73" s="90">
        <v>346</v>
      </c>
      <c r="J73" s="90">
        <v>3070</v>
      </c>
      <c r="K73" s="90">
        <v>90</v>
      </c>
      <c r="L73" s="90">
        <v>1455</v>
      </c>
      <c r="M73" s="90">
        <v>256</v>
      </c>
      <c r="N73" s="90">
        <v>1414</v>
      </c>
      <c r="O73" s="90">
        <v>2926</v>
      </c>
      <c r="P73" s="90">
        <v>652</v>
      </c>
      <c r="Q73" s="90">
        <v>28083</v>
      </c>
      <c r="R73" s="90">
        <v>10945</v>
      </c>
      <c r="S73" s="90">
        <v>34104</v>
      </c>
      <c r="T73" s="91">
        <v>45049</v>
      </c>
    </row>
    <row r="74" spans="1:20">
      <c r="A74" s="79" t="s">
        <v>160</v>
      </c>
      <c r="B74" s="89">
        <v>2956</v>
      </c>
      <c r="C74" s="90">
        <v>9475</v>
      </c>
      <c r="D74" s="90">
        <v>1808</v>
      </c>
      <c r="E74" s="90">
        <v>418</v>
      </c>
      <c r="F74" s="90">
        <v>11864</v>
      </c>
      <c r="G74" s="90">
        <v>491</v>
      </c>
      <c r="H74" s="90">
        <v>14022</v>
      </c>
      <c r="I74" s="90">
        <v>1632</v>
      </c>
      <c r="J74" s="90">
        <v>9898</v>
      </c>
      <c r="K74" s="90">
        <v>523</v>
      </c>
      <c r="L74" s="90">
        <v>4124</v>
      </c>
      <c r="M74" s="90">
        <v>1109</v>
      </c>
      <c r="N74" s="90">
        <v>3740</v>
      </c>
      <c r="O74" s="90">
        <v>9668</v>
      </c>
      <c r="P74" s="90">
        <v>1822</v>
      </c>
      <c r="Q74" s="90">
        <v>76994</v>
      </c>
      <c r="R74" s="90">
        <v>36212</v>
      </c>
      <c r="S74" s="90">
        <v>98678</v>
      </c>
      <c r="T74" s="91">
        <v>134890</v>
      </c>
    </row>
    <row r="75" spans="1:20">
      <c r="A75" s="79" t="s">
        <v>161</v>
      </c>
      <c r="B75" s="89">
        <v>2850</v>
      </c>
      <c r="C75" s="90">
        <v>10638</v>
      </c>
      <c r="D75" s="90">
        <v>1716</v>
      </c>
      <c r="E75" s="90">
        <v>665</v>
      </c>
      <c r="F75" s="90">
        <v>12467</v>
      </c>
      <c r="G75" s="90">
        <v>635</v>
      </c>
      <c r="H75" s="90">
        <v>15404</v>
      </c>
      <c r="I75" s="90">
        <v>1609</v>
      </c>
      <c r="J75" s="90">
        <v>10720</v>
      </c>
      <c r="K75" s="90">
        <v>494</v>
      </c>
      <c r="L75" s="90">
        <v>4684</v>
      </c>
      <c r="M75" s="90">
        <v>1115</v>
      </c>
      <c r="N75" s="90">
        <v>4101</v>
      </c>
      <c r="O75" s="90">
        <v>10375</v>
      </c>
      <c r="P75" s="90">
        <v>1828</v>
      </c>
      <c r="Q75" s="90">
        <v>77626</v>
      </c>
      <c r="R75" s="90">
        <v>38366</v>
      </c>
      <c r="S75" s="90">
        <v>101548</v>
      </c>
      <c r="T75" s="91">
        <v>139914</v>
      </c>
    </row>
    <row r="76" spans="1:20">
      <c r="A76" s="79" t="s">
        <v>162</v>
      </c>
      <c r="B76" s="89">
        <v>2134</v>
      </c>
      <c r="C76" s="90">
        <v>7108</v>
      </c>
      <c r="D76" s="90">
        <v>1348</v>
      </c>
      <c r="E76" s="90">
        <v>418</v>
      </c>
      <c r="F76" s="90">
        <v>8847</v>
      </c>
      <c r="G76" s="90">
        <v>447</v>
      </c>
      <c r="H76" s="90">
        <v>10147</v>
      </c>
      <c r="I76" s="90">
        <v>1187</v>
      </c>
      <c r="J76" s="90">
        <v>7061</v>
      </c>
      <c r="K76" s="90">
        <v>394</v>
      </c>
      <c r="L76" s="90">
        <v>3086</v>
      </c>
      <c r="M76" s="90">
        <v>793</v>
      </c>
      <c r="N76" s="90">
        <v>2910</v>
      </c>
      <c r="O76" s="90">
        <v>6901</v>
      </c>
      <c r="P76" s="90">
        <v>1422</v>
      </c>
      <c r="Q76" s="90">
        <v>50755</v>
      </c>
      <c r="R76" s="90">
        <v>26808</v>
      </c>
      <c r="S76" s="90">
        <v>66816</v>
      </c>
      <c r="T76" s="91">
        <v>93624</v>
      </c>
    </row>
    <row r="77" spans="1:20">
      <c r="A77" s="79" t="s">
        <v>163</v>
      </c>
      <c r="B77" s="89">
        <v>1472</v>
      </c>
      <c r="C77" s="90">
        <v>4376</v>
      </c>
      <c r="D77" s="90">
        <v>916</v>
      </c>
      <c r="E77" s="90">
        <v>183</v>
      </c>
      <c r="F77" s="90">
        <v>5833</v>
      </c>
      <c r="G77" s="90">
        <v>220</v>
      </c>
      <c r="H77" s="90">
        <v>7473</v>
      </c>
      <c r="I77" s="90">
        <v>748</v>
      </c>
      <c r="J77" s="90">
        <v>5188</v>
      </c>
      <c r="K77" s="90">
        <v>210</v>
      </c>
      <c r="L77" s="90">
        <v>2285</v>
      </c>
      <c r="M77" s="90">
        <v>538</v>
      </c>
      <c r="N77" s="90">
        <v>2121</v>
      </c>
      <c r="O77" s="90">
        <v>5068</v>
      </c>
      <c r="P77" s="90">
        <v>947</v>
      </c>
      <c r="Q77" s="90">
        <v>42764</v>
      </c>
      <c r="R77" s="90">
        <v>18762</v>
      </c>
      <c r="S77" s="90">
        <v>53359</v>
      </c>
      <c r="T77" s="91">
        <v>72121</v>
      </c>
    </row>
    <row r="78" spans="1:20">
      <c r="A78" s="79" t="s">
        <v>164</v>
      </c>
      <c r="B78" s="89">
        <v>0</v>
      </c>
      <c r="C78" s="90">
        <v>0</v>
      </c>
      <c r="D78" s="90">
        <v>0</v>
      </c>
      <c r="E78" s="90">
        <v>0</v>
      </c>
      <c r="F78" s="90">
        <v>0</v>
      </c>
      <c r="G78" s="90">
        <v>0</v>
      </c>
      <c r="H78" s="90">
        <v>1</v>
      </c>
      <c r="I78" s="90">
        <v>0</v>
      </c>
      <c r="J78" s="90">
        <v>0</v>
      </c>
      <c r="K78" s="90">
        <v>0</v>
      </c>
      <c r="L78" s="90">
        <v>1</v>
      </c>
      <c r="M78" s="90">
        <v>0</v>
      </c>
      <c r="N78" s="90">
        <v>0</v>
      </c>
      <c r="O78" s="90">
        <v>2</v>
      </c>
      <c r="P78" s="90">
        <v>0</v>
      </c>
      <c r="Q78" s="90">
        <v>4</v>
      </c>
      <c r="R78" s="90">
        <v>1</v>
      </c>
      <c r="S78" s="90">
        <v>6</v>
      </c>
      <c r="T78" s="91">
        <v>7</v>
      </c>
    </row>
    <row r="79" spans="1:20">
      <c r="A79" s="79" t="s">
        <v>165</v>
      </c>
      <c r="B79" s="89">
        <v>1040</v>
      </c>
      <c r="C79" s="90">
        <v>4452</v>
      </c>
      <c r="D79" s="90">
        <v>739</v>
      </c>
      <c r="E79" s="90">
        <v>296</v>
      </c>
      <c r="F79" s="90">
        <v>5290</v>
      </c>
      <c r="G79" s="90">
        <v>226</v>
      </c>
      <c r="H79" s="90">
        <v>6521</v>
      </c>
      <c r="I79" s="90">
        <v>668</v>
      </c>
      <c r="J79" s="90">
        <v>4476</v>
      </c>
      <c r="K79" s="90">
        <v>238</v>
      </c>
      <c r="L79" s="90">
        <v>2045</v>
      </c>
      <c r="M79" s="90">
        <v>430</v>
      </c>
      <c r="N79" s="90">
        <v>1943</v>
      </c>
      <c r="O79" s="90">
        <v>4622</v>
      </c>
      <c r="P79" s="90">
        <v>840</v>
      </c>
      <c r="Q79" s="90">
        <v>35755</v>
      </c>
      <c r="R79" s="90">
        <v>16373</v>
      </c>
      <c r="S79" s="90">
        <v>46019</v>
      </c>
      <c r="T79" s="91">
        <v>62392</v>
      </c>
    </row>
    <row r="80" spans="1:20">
      <c r="A80" s="79" t="s">
        <v>166</v>
      </c>
      <c r="B80" s="89">
        <v>50</v>
      </c>
      <c r="C80" s="90">
        <v>252</v>
      </c>
      <c r="D80" s="90">
        <v>66</v>
      </c>
      <c r="E80" s="90">
        <v>16</v>
      </c>
      <c r="F80" s="90">
        <v>316</v>
      </c>
      <c r="G80" s="90">
        <v>10</v>
      </c>
      <c r="H80" s="90">
        <v>503</v>
      </c>
      <c r="I80" s="90">
        <v>41</v>
      </c>
      <c r="J80" s="90">
        <v>348</v>
      </c>
      <c r="K80" s="90">
        <v>12</v>
      </c>
      <c r="L80" s="90">
        <v>155</v>
      </c>
      <c r="M80" s="90">
        <v>29</v>
      </c>
      <c r="N80" s="90">
        <v>164</v>
      </c>
      <c r="O80" s="90">
        <v>287</v>
      </c>
      <c r="P80" s="90">
        <v>66</v>
      </c>
      <c r="Q80" s="90">
        <v>2807</v>
      </c>
      <c r="R80" s="90">
        <v>1165</v>
      </c>
      <c r="S80" s="90">
        <v>3413</v>
      </c>
      <c r="T80" s="91">
        <v>4578</v>
      </c>
    </row>
    <row r="81" spans="1:20">
      <c r="A81" s="79" t="s">
        <v>167</v>
      </c>
      <c r="B81" s="89">
        <v>982</v>
      </c>
      <c r="C81" s="90">
        <v>3925</v>
      </c>
      <c r="D81" s="90">
        <v>556</v>
      </c>
      <c r="E81" s="90">
        <v>280</v>
      </c>
      <c r="F81" s="90">
        <v>4775</v>
      </c>
      <c r="G81" s="90">
        <v>192</v>
      </c>
      <c r="H81" s="90">
        <v>5918</v>
      </c>
      <c r="I81" s="90">
        <v>797</v>
      </c>
      <c r="J81" s="90">
        <v>4121</v>
      </c>
      <c r="K81" s="90">
        <v>272</v>
      </c>
      <c r="L81" s="90">
        <v>1797</v>
      </c>
      <c r="M81" s="90">
        <v>525</v>
      </c>
      <c r="N81" s="90">
        <v>1446</v>
      </c>
      <c r="O81" s="90">
        <v>4499</v>
      </c>
      <c r="P81" s="90">
        <v>455</v>
      </c>
      <c r="Q81" s="90">
        <v>31885</v>
      </c>
      <c r="R81" s="90">
        <v>14132</v>
      </c>
      <c r="S81" s="90">
        <v>41578</v>
      </c>
      <c r="T81" s="91">
        <v>55710</v>
      </c>
    </row>
    <row r="82" spans="1:20">
      <c r="A82" s="79" t="s">
        <v>168</v>
      </c>
      <c r="B82" s="89">
        <v>1937</v>
      </c>
      <c r="C82" s="90">
        <v>7651</v>
      </c>
      <c r="D82" s="90">
        <v>1066</v>
      </c>
      <c r="E82" s="90">
        <v>653</v>
      </c>
      <c r="F82" s="90">
        <v>9554</v>
      </c>
      <c r="G82" s="90">
        <v>550</v>
      </c>
      <c r="H82" s="90">
        <v>12438</v>
      </c>
      <c r="I82" s="90">
        <v>1290</v>
      </c>
      <c r="J82" s="90">
        <v>8771</v>
      </c>
      <c r="K82" s="90">
        <v>421</v>
      </c>
      <c r="L82" s="90">
        <v>3667</v>
      </c>
      <c r="M82" s="90">
        <v>869</v>
      </c>
      <c r="N82" s="90">
        <v>3327</v>
      </c>
      <c r="O82" s="90">
        <v>6958</v>
      </c>
      <c r="P82" s="90">
        <v>1878</v>
      </c>
      <c r="Q82" s="90">
        <v>51157</v>
      </c>
      <c r="R82" s="90">
        <v>30200</v>
      </c>
      <c r="S82" s="90">
        <v>68259</v>
      </c>
      <c r="T82" s="91">
        <v>98459</v>
      </c>
    </row>
    <row r="83" spans="1:20">
      <c r="A83" s="79" t="s">
        <v>169</v>
      </c>
      <c r="B83" s="90">
        <v>13</v>
      </c>
      <c r="C83" s="90">
        <v>32</v>
      </c>
      <c r="D83" s="90">
        <v>8</v>
      </c>
      <c r="E83" s="90">
        <v>1</v>
      </c>
      <c r="F83" s="90">
        <v>33</v>
      </c>
      <c r="G83" s="90">
        <v>0</v>
      </c>
      <c r="H83" s="90">
        <v>36</v>
      </c>
      <c r="I83" s="90">
        <v>7</v>
      </c>
      <c r="J83" s="90">
        <v>24</v>
      </c>
      <c r="K83" s="90">
        <v>3</v>
      </c>
      <c r="L83" s="90">
        <v>12</v>
      </c>
      <c r="M83" s="90">
        <v>4</v>
      </c>
      <c r="N83" s="90">
        <v>18</v>
      </c>
      <c r="O83" s="90">
        <v>36</v>
      </c>
      <c r="P83" s="90">
        <v>15</v>
      </c>
      <c r="Q83" s="90">
        <v>318</v>
      </c>
      <c r="R83" s="90">
        <v>123</v>
      </c>
      <c r="S83" s="90">
        <v>394</v>
      </c>
      <c r="T83" s="90">
        <v>517</v>
      </c>
    </row>
    <row r="84" spans="1:20">
      <c r="B84" s="90">
        <v>20926</v>
      </c>
      <c r="C84" s="90">
        <v>72538</v>
      </c>
      <c r="D84" s="90">
        <v>13467</v>
      </c>
      <c r="E84" s="90">
        <v>4009</v>
      </c>
      <c r="F84" s="90">
        <v>92608</v>
      </c>
      <c r="G84" s="90">
        <v>3931</v>
      </c>
      <c r="H84" s="90">
        <v>117485</v>
      </c>
      <c r="I84" s="90">
        <v>11518</v>
      </c>
      <c r="J84" s="90">
        <v>81210</v>
      </c>
      <c r="K84" s="90">
        <v>3681</v>
      </c>
      <c r="L84" s="90">
        <v>36329</v>
      </c>
      <c r="M84" s="90">
        <v>7846</v>
      </c>
      <c r="N84" s="90">
        <v>35388</v>
      </c>
      <c r="O84" s="90">
        <v>76878</v>
      </c>
      <c r="P84" s="90">
        <v>16742</v>
      </c>
      <c r="Q84" s="90">
        <v>662337</v>
      </c>
      <c r="R84" s="90">
        <v>296616</v>
      </c>
      <c r="S84" s="90">
        <v>831211</v>
      </c>
      <c r="T84" s="90">
        <v>1127827</v>
      </c>
    </row>
    <row r="87" spans="1:20">
      <c r="A87" s="79" t="s">
        <v>148</v>
      </c>
    </row>
    <row r="88" spans="1:20">
      <c r="A88" s="79" t="s">
        <v>149</v>
      </c>
    </row>
    <row r="89" spans="1:20">
      <c r="A89" s="79" t="s">
        <v>150</v>
      </c>
    </row>
    <row r="90" spans="1:20">
      <c r="A90" s="79" t="s">
        <v>151</v>
      </c>
    </row>
    <row r="91" spans="1:20">
      <c r="A91" s="79" t="s">
        <v>152</v>
      </c>
    </row>
    <row r="92" spans="1:20">
      <c r="A92" s="79" t="s">
        <v>153</v>
      </c>
    </row>
    <row r="93" spans="1:20">
      <c r="A93" s="79" t="s">
        <v>154</v>
      </c>
    </row>
    <row r="94" spans="1:20">
      <c r="A94" s="79" t="s">
        <v>155</v>
      </c>
    </row>
    <row r="95" spans="1:20">
      <c r="A95" s="79" t="s">
        <v>156</v>
      </c>
    </row>
    <row r="96" spans="1:20">
      <c r="A96" s="79" t="s">
        <v>157</v>
      </c>
    </row>
    <row r="97" spans="1:1">
      <c r="A97" s="79" t="s">
        <v>158</v>
      </c>
    </row>
    <row r="98" spans="1:1">
      <c r="A98" s="79" t="s">
        <v>159</v>
      </c>
    </row>
    <row r="99" spans="1:1">
      <c r="A99" s="79" t="s">
        <v>160</v>
      </c>
    </row>
    <row r="100" spans="1:1">
      <c r="A100" s="79" t="s">
        <v>161</v>
      </c>
    </row>
    <row r="101" spans="1:1">
      <c r="A101" s="79" t="s">
        <v>162</v>
      </c>
    </row>
    <row r="102" spans="1:1">
      <c r="A102" s="79" t="s">
        <v>163</v>
      </c>
    </row>
    <row r="103" spans="1:1">
      <c r="A103" s="79" t="s">
        <v>164</v>
      </c>
    </row>
    <row r="104" spans="1:1">
      <c r="A104" s="79" t="s">
        <v>165</v>
      </c>
    </row>
    <row r="105" spans="1:1">
      <c r="A105" s="79" t="s">
        <v>166</v>
      </c>
    </row>
    <row r="106" spans="1:1">
      <c r="A106" s="79" t="s">
        <v>167</v>
      </c>
    </row>
    <row r="107" spans="1:1">
      <c r="A107" s="79" t="s">
        <v>168</v>
      </c>
    </row>
    <row r="108" spans="1:1">
      <c r="A108" s="79" t="s">
        <v>169</v>
      </c>
    </row>
  </sheetData>
  <sortState ref="A5:I26">
    <sortCondition descending="1" ref="I5:I26"/>
  </sortState>
  <mergeCells count="11">
    <mergeCell ref="B2:I3"/>
    <mergeCell ref="B32:G32"/>
    <mergeCell ref="B60:C60"/>
    <mergeCell ref="D60:E60"/>
    <mergeCell ref="F60:G60"/>
    <mergeCell ref="H60:I60"/>
    <mergeCell ref="J60:K60"/>
    <mergeCell ref="L60:M60"/>
    <mergeCell ref="N60:O60"/>
    <mergeCell ref="P60:Q60"/>
    <mergeCell ref="R60:T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Comuna 11</vt:lpstr>
      <vt:lpstr>Hoja1</vt:lpstr>
      <vt:lpstr>'Comuna 11'!Área_de_impresión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UsuarioParticipacion</cp:lastModifiedBy>
  <cp:lastPrinted>2014-10-06T14:35:28Z</cp:lastPrinted>
  <dcterms:created xsi:type="dcterms:W3CDTF">2014-10-03T20:43:07Z</dcterms:created>
  <dcterms:modified xsi:type="dcterms:W3CDTF">2014-10-28T16:21:41Z</dcterms:modified>
</cp:coreProperties>
</file>