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45" windowWidth="16155" windowHeight="9210"/>
  </bookViews>
  <sheets>
    <sheet name="Comuna 9" sheetId="1" r:id="rId1"/>
  </sheets>
  <externalReferences>
    <externalReference r:id="rId2"/>
  </externalReferences>
  <definedNames>
    <definedName name="_xlnm.Print_Area" localSheetId="0">'Comuna 9'!$A$1:$M$344</definedName>
  </definedNames>
  <calcPr calcId="145621"/>
</workbook>
</file>

<file path=xl/calcChain.xml><?xml version="1.0" encoding="utf-8"?>
<calcChain xmlns="http://schemas.openxmlformats.org/spreadsheetml/2006/main">
  <c r="K148" i="1" l="1"/>
  <c r="E148" i="1"/>
  <c r="J130" i="1"/>
  <c r="E130" i="1"/>
  <c r="E101" i="1"/>
  <c r="J116" i="1" s="1"/>
  <c r="G85" i="1"/>
  <c r="L67" i="1"/>
  <c r="F67" i="1"/>
  <c r="K49" i="1"/>
  <c r="F49" i="1"/>
  <c r="G30" i="1"/>
  <c r="F271" i="1"/>
  <c r="E166" i="1"/>
  <c r="E167" i="1"/>
  <c r="F167" i="1" s="1"/>
  <c r="E168" i="1"/>
  <c r="F168" i="1" s="1"/>
  <c r="E169" i="1"/>
  <c r="E170" i="1"/>
  <c r="E171" i="1"/>
  <c r="E172" i="1"/>
  <c r="F172" i="1" s="1"/>
  <c r="E173" i="1"/>
  <c r="E174" i="1"/>
  <c r="E165" i="1"/>
  <c r="F165" i="1" s="1"/>
  <c r="E102" i="1"/>
  <c r="E116" i="1" s="1"/>
  <c r="I116" i="1" s="1"/>
  <c r="E103" i="1"/>
  <c r="E104" i="1"/>
  <c r="E105" i="1"/>
  <c r="I105" i="1" s="1"/>
  <c r="E106" i="1"/>
  <c r="I106" i="1" s="1"/>
  <c r="E107" i="1"/>
  <c r="E108" i="1"/>
  <c r="E109" i="1"/>
  <c r="I109" i="1" s="1"/>
  <c r="E110" i="1"/>
  <c r="I110" i="1" s="1"/>
  <c r="E111" i="1"/>
  <c r="E112" i="1"/>
  <c r="E113" i="1"/>
  <c r="E114" i="1"/>
  <c r="I114" i="1" s="1"/>
  <c r="E115" i="1"/>
  <c r="C116" i="1"/>
  <c r="I95" i="1"/>
  <c r="L68" i="1"/>
  <c r="L69" i="1"/>
  <c r="L70" i="1"/>
  <c r="L71" i="1"/>
  <c r="L72" i="1"/>
  <c r="L73" i="1"/>
  <c r="L74" i="1"/>
  <c r="L75" i="1"/>
  <c r="L76" i="1"/>
  <c r="D59" i="1"/>
  <c r="H40" i="1"/>
  <c r="E31" i="1"/>
  <c r="E30" i="1"/>
  <c r="F40" i="1"/>
  <c r="D25" i="1"/>
  <c r="G286" i="1"/>
  <c r="F286" i="1"/>
  <c r="G270" i="1"/>
  <c r="G269" i="1"/>
  <c r="J263" i="1"/>
  <c r="G253" i="1"/>
  <c r="E253" i="1"/>
  <c r="C253" i="1"/>
  <c r="H252" i="1"/>
  <c r="F252" i="1"/>
  <c r="D252" i="1"/>
  <c r="H251" i="1"/>
  <c r="F251" i="1"/>
  <c r="D251" i="1"/>
  <c r="H250" i="1"/>
  <c r="F250" i="1"/>
  <c r="D250" i="1"/>
  <c r="H249" i="1"/>
  <c r="F249" i="1"/>
  <c r="D249" i="1"/>
  <c r="H248" i="1"/>
  <c r="F248" i="1"/>
  <c r="D248" i="1"/>
  <c r="H247" i="1"/>
  <c r="F247" i="1"/>
  <c r="D247" i="1"/>
  <c r="H246" i="1"/>
  <c r="F246" i="1"/>
  <c r="D246" i="1"/>
  <c r="H245" i="1"/>
  <c r="F245" i="1"/>
  <c r="D245" i="1"/>
  <c r="H244" i="1"/>
  <c r="F244" i="1"/>
  <c r="D244" i="1"/>
  <c r="H243" i="1"/>
  <c r="F243" i="1"/>
  <c r="D243" i="1"/>
  <c r="G235" i="1"/>
  <c r="E235" i="1"/>
  <c r="C235" i="1"/>
  <c r="H234" i="1"/>
  <c r="F234" i="1"/>
  <c r="D234" i="1"/>
  <c r="H233" i="1"/>
  <c r="F233" i="1"/>
  <c r="D233" i="1"/>
  <c r="H232" i="1"/>
  <c r="F232" i="1"/>
  <c r="D232" i="1"/>
  <c r="H231" i="1"/>
  <c r="F231" i="1"/>
  <c r="D231" i="1"/>
  <c r="H230" i="1"/>
  <c r="F230" i="1"/>
  <c r="D230" i="1"/>
  <c r="H229" i="1"/>
  <c r="F229" i="1"/>
  <c r="D229" i="1"/>
  <c r="H228" i="1"/>
  <c r="F228" i="1"/>
  <c r="D228" i="1"/>
  <c r="H227" i="1"/>
  <c r="F227" i="1"/>
  <c r="D227" i="1"/>
  <c r="H226" i="1"/>
  <c r="F226" i="1"/>
  <c r="D226" i="1"/>
  <c r="H225" i="1"/>
  <c r="F225" i="1"/>
  <c r="D225" i="1"/>
  <c r="I213" i="1"/>
  <c r="H213" i="1"/>
  <c r="G213" i="1"/>
  <c r="F213" i="1"/>
  <c r="E213" i="1"/>
  <c r="D213" i="1"/>
  <c r="C213" i="1"/>
  <c r="E191" i="1"/>
  <c r="F191" i="1" s="1"/>
  <c r="E190" i="1"/>
  <c r="G190" i="1" s="1"/>
  <c r="K190" i="1" s="1"/>
  <c r="E189" i="1"/>
  <c r="F189" i="1" s="1"/>
  <c r="E188" i="1"/>
  <c r="G188" i="1" s="1"/>
  <c r="K188" i="1" s="1"/>
  <c r="E187" i="1"/>
  <c r="F187" i="1" s="1"/>
  <c r="E186" i="1"/>
  <c r="G186" i="1" s="1"/>
  <c r="K186" i="1" s="1"/>
  <c r="E185" i="1"/>
  <c r="F185" i="1" s="1"/>
  <c r="E184" i="1"/>
  <c r="F184" i="1" s="1"/>
  <c r="E183" i="1"/>
  <c r="H175" i="1"/>
  <c r="I174" i="1" s="1"/>
  <c r="D175" i="1"/>
  <c r="C175" i="1"/>
  <c r="F174" i="1"/>
  <c r="F173" i="1"/>
  <c r="F171" i="1"/>
  <c r="F170" i="1"/>
  <c r="F169" i="1"/>
  <c r="F166" i="1"/>
  <c r="J158" i="1"/>
  <c r="I158" i="1"/>
  <c r="H158" i="1"/>
  <c r="G158" i="1"/>
  <c r="D158" i="1"/>
  <c r="C158" i="1"/>
  <c r="B158" i="1"/>
  <c r="K157" i="1"/>
  <c r="E157" i="1"/>
  <c r="K156" i="1"/>
  <c r="E156" i="1"/>
  <c r="K155" i="1"/>
  <c r="E155" i="1"/>
  <c r="K154" i="1"/>
  <c r="E154" i="1"/>
  <c r="K153" i="1"/>
  <c r="E153" i="1"/>
  <c r="K152" i="1"/>
  <c r="E152" i="1"/>
  <c r="K151" i="1"/>
  <c r="E151" i="1"/>
  <c r="K150" i="1"/>
  <c r="E150" i="1"/>
  <c r="K149" i="1"/>
  <c r="E149" i="1"/>
  <c r="K158" i="1"/>
  <c r="I140" i="1"/>
  <c r="H140" i="1"/>
  <c r="G140" i="1"/>
  <c r="D140" i="1"/>
  <c r="C140" i="1"/>
  <c r="J139" i="1"/>
  <c r="E139" i="1"/>
  <c r="J138" i="1"/>
  <c r="E138" i="1"/>
  <c r="J137" i="1"/>
  <c r="E137" i="1"/>
  <c r="J136" i="1"/>
  <c r="E136" i="1"/>
  <c r="J135" i="1"/>
  <c r="E135" i="1"/>
  <c r="J134" i="1"/>
  <c r="E134" i="1"/>
  <c r="J133" i="1"/>
  <c r="E133" i="1"/>
  <c r="J132" i="1"/>
  <c r="E132" i="1"/>
  <c r="J131" i="1"/>
  <c r="E131" i="1"/>
  <c r="D116" i="1"/>
  <c r="I115" i="1"/>
  <c r="I113" i="1"/>
  <c r="I112" i="1"/>
  <c r="I111" i="1"/>
  <c r="J109" i="1"/>
  <c r="I108" i="1"/>
  <c r="I107" i="1"/>
  <c r="J106" i="1"/>
  <c r="I104" i="1"/>
  <c r="J103" i="1"/>
  <c r="I103" i="1"/>
  <c r="J94" i="1"/>
  <c r="F95" i="1"/>
  <c r="E95" i="1"/>
  <c r="D95" i="1"/>
  <c r="G94" i="1"/>
  <c r="G93" i="1"/>
  <c r="G92" i="1"/>
  <c r="G91" i="1"/>
  <c r="G90" i="1"/>
  <c r="G89" i="1"/>
  <c r="G88" i="1"/>
  <c r="G87" i="1"/>
  <c r="G86" i="1"/>
  <c r="K77" i="1"/>
  <c r="I77" i="1"/>
  <c r="H77" i="1"/>
  <c r="E77" i="1"/>
  <c r="D77" i="1"/>
  <c r="C77" i="1"/>
  <c r="F76" i="1"/>
  <c r="F75" i="1"/>
  <c r="F74" i="1"/>
  <c r="F73" i="1"/>
  <c r="F72" i="1"/>
  <c r="F71" i="1"/>
  <c r="F70" i="1"/>
  <c r="F69" i="1"/>
  <c r="F68" i="1"/>
  <c r="J59" i="1"/>
  <c r="I59" i="1"/>
  <c r="H59" i="1"/>
  <c r="E59" i="1"/>
  <c r="K58" i="1"/>
  <c r="F58" i="1"/>
  <c r="K57" i="1"/>
  <c r="F57" i="1"/>
  <c r="K56" i="1"/>
  <c r="F56" i="1"/>
  <c r="K55" i="1"/>
  <c r="F55" i="1"/>
  <c r="K54" i="1"/>
  <c r="F54" i="1"/>
  <c r="K53" i="1"/>
  <c r="F53" i="1"/>
  <c r="K52" i="1"/>
  <c r="F52" i="1"/>
  <c r="K51" i="1"/>
  <c r="F51" i="1"/>
  <c r="K50" i="1"/>
  <c r="K59" i="1" s="1"/>
  <c r="F50" i="1"/>
  <c r="G40" i="1"/>
  <c r="D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F25" i="1"/>
  <c r="G25" i="1" s="1"/>
  <c r="F24" i="1"/>
  <c r="F23" i="1"/>
  <c r="F22" i="1"/>
  <c r="F21" i="1"/>
  <c r="G21" i="1" s="1"/>
  <c r="F20" i="1"/>
  <c r="F19" i="1"/>
  <c r="G19" i="1" s="1"/>
  <c r="F18" i="1"/>
  <c r="F17" i="1"/>
  <c r="G17" i="1" s="1"/>
  <c r="F16" i="1"/>
  <c r="F15" i="1"/>
  <c r="G15" i="1" s="1"/>
  <c r="F14" i="1"/>
  <c r="F13" i="1"/>
  <c r="G13" i="1" s="1"/>
  <c r="F12" i="1"/>
  <c r="F11" i="1"/>
  <c r="F10" i="1"/>
  <c r="G10" i="1" s="1"/>
  <c r="J113" i="1" l="1"/>
  <c r="I102" i="1"/>
  <c r="J101" i="1"/>
  <c r="I101" i="1"/>
  <c r="E175" i="1"/>
  <c r="I165" i="1"/>
  <c r="I166" i="1"/>
  <c r="I167" i="1"/>
  <c r="I168" i="1"/>
  <c r="I169" i="1"/>
  <c r="I170" i="1"/>
  <c r="I171" i="1"/>
  <c r="I172" i="1"/>
  <c r="I173" i="1"/>
  <c r="F175" i="1"/>
  <c r="G174" i="1" s="1"/>
  <c r="E158" i="1"/>
  <c r="F157" i="1" s="1"/>
  <c r="J140" i="1"/>
  <c r="L77" i="1"/>
  <c r="M73" i="1" s="1"/>
  <c r="F101" i="1"/>
  <c r="G101" i="1" s="1"/>
  <c r="F104" i="1"/>
  <c r="F105" i="1"/>
  <c r="F106" i="1"/>
  <c r="G14" i="1"/>
  <c r="F77" i="1"/>
  <c r="G75" i="1" s="1"/>
  <c r="F102" i="1"/>
  <c r="F103" i="1"/>
  <c r="F110" i="1"/>
  <c r="F111" i="1"/>
  <c r="F112" i="1"/>
  <c r="F114" i="1"/>
  <c r="F115" i="1"/>
  <c r="G95" i="1"/>
  <c r="H94" i="1" s="1"/>
  <c r="J183" i="1"/>
  <c r="J85" i="1"/>
  <c r="J86" i="1"/>
  <c r="J87" i="1"/>
  <c r="J88" i="1"/>
  <c r="J89" i="1"/>
  <c r="J90" i="1"/>
  <c r="J91" i="1"/>
  <c r="J92" i="1"/>
  <c r="J93" i="1"/>
  <c r="G12" i="1"/>
  <c r="F113" i="1"/>
  <c r="F107" i="1"/>
  <c r="F108" i="1"/>
  <c r="F109" i="1"/>
  <c r="F183" i="1"/>
  <c r="F188" i="1"/>
  <c r="J188" i="1" s="1"/>
  <c r="F59" i="1"/>
  <c r="G50" i="1" s="1"/>
  <c r="D235" i="1"/>
  <c r="H235" i="1"/>
  <c r="F253" i="1"/>
  <c r="K183" i="1"/>
  <c r="L183" i="1" s="1"/>
  <c r="F186" i="1"/>
  <c r="J186" i="1" s="1"/>
  <c r="F190" i="1"/>
  <c r="J190" i="1" s="1"/>
  <c r="L190" i="1" s="1"/>
  <c r="F235" i="1"/>
  <c r="D253" i="1"/>
  <c r="H253" i="1"/>
  <c r="G271" i="1"/>
  <c r="G11" i="1"/>
  <c r="H10" i="1" s="1"/>
  <c r="G16" i="1"/>
  <c r="H15" i="1" s="1"/>
  <c r="G18" i="1"/>
  <c r="G20" i="1"/>
  <c r="G24" i="1"/>
  <c r="H12" i="1"/>
  <c r="G23" i="1"/>
  <c r="F152" i="1"/>
  <c r="J187" i="1"/>
  <c r="L50" i="1"/>
  <c r="L51" i="1"/>
  <c r="L52" i="1"/>
  <c r="L53" i="1"/>
  <c r="L54" i="1"/>
  <c r="L55" i="1"/>
  <c r="L56" i="1"/>
  <c r="L57" i="1"/>
  <c r="L58" i="1"/>
  <c r="K131" i="1"/>
  <c r="K132" i="1"/>
  <c r="K133" i="1"/>
  <c r="K134" i="1"/>
  <c r="K135" i="1"/>
  <c r="K136" i="1"/>
  <c r="K137" i="1"/>
  <c r="K138" i="1"/>
  <c r="K139" i="1"/>
  <c r="L188" i="1"/>
  <c r="G76" i="1"/>
  <c r="G72" i="1"/>
  <c r="G68" i="1"/>
  <c r="M76" i="1"/>
  <c r="M75" i="1"/>
  <c r="M74" i="1"/>
  <c r="M72" i="1"/>
  <c r="M71" i="1"/>
  <c r="M70" i="1"/>
  <c r="M68" i="1"/>
  <c r="M67" i="1"/>
  <c r="H95" i="1"/>
  <c r="H88" i="1"/>
  <c r="L158" i="1"/>
  <c r="L157" i="1"/>
  <c r="L156" i="1"/>
  <c r="L155" i="1"/>
  <c r="L154" i="1"/>
  <c r="L153" i="1"/>
  <c r="L152" i="1"/>
  <c r="L151" i="1"/>
  <c r="L150" i="1"/>
  <c r="L149" i="1"/>
  <c r="L148" i="1"/>
  <c r="G170" i="1"/>
  <c r="G168" i="1"/>
  <c r="J185" i="1"/>
  <c r="J189" i="1"/>
  <c r="G167" i="1"/>
  <c r="G173" i="1"/>
  <c r="L186" i="1"/>
  <c r="E40" i="1"/>
  <c r="E140" i="1"/>
  <c r="F130" i="1" s="1"/>
  <c r="G184" i="1"/>
  <c r="H184" i="1" s="1"/>
  <c r="G185" i="1"/>
  <c r="K185" i="1" s="1"/>
  <c r="H186" i="1"/>
  <c r="G187" i="1"/>
  <c r="K187" i="1" s="1"/>
  <c r="H188" i="1"/>
  <c r="G189" i="1"/>
  <c r="K189" i="1" s="1"/>
  <c r="G191" i="1"/>
  <c r="H191" i="1" s="1"/>
  <c r="G22" i="1"/>
  <c r="H22" i="1" s="1"/>
  <c r="L49" i="1"/>
  <c r="L59" i="1" s="1"/>
  <c r="K130" i="1"/>
  <c r="G183" i="1"/>
  <c r="H183" i="1" s="1"/>
  <c r="H90" i="1" l="1"/>
  <c r="G69" i="1"/>
  <c r="G73" i="1"/>
  <c r="G77" i="1"/>
  <c r="F154" i="1"/>
  <c r="H87" i="1"/>
  <c r="G165" i="1"/>
  <c r="G171" i="1"/>
  <c r="G172" i="1"/>
  <c r="H92" i="1"/>
  <c r="G70" i="1"/>
  <c r="G74" i="1"/>
  <c r="F148" i="1"/>
  <c r="F156" i="1"/>
  <c r="H190" i="1"/>
  <c r="G169" i="1"/>
  <c r="G166" i="1"/>
  <c r="H86" i="1"/>
  <c r="M69" i="1"/>
  <c r="G67" i="1"/>
  <c r="G71" i="1"/>
  <c r="F150" i="1"/>
  <c r="F149" i="1"/>
  <c r="F151" i="1"/>
  <c r="F153" i="1"/>
  <c r="F155" i="1"/>
  <c r="K140" i="1"/>
  <c r="G113" i="1"/>
  <c r="I175" i="1"/>
  <c r="G109" i="1"/>
  <c r="G103" i="1"/>
  <c r="F116" i="1"/>
  <c r="G106" i="1"/>
  <c r="J95" i="1"/>
  <c r="G57" i="1"/>
  <c r="G55" i="1"/>
  <c r="G53" i="1"/>
  <c r="G51" i="1"/>
  <c r="G49" i="1"/>
  <c r="G58" i="1"/>
  <c r="G56" i="1"/>
  <c r="G54" i="1"/>
  <c r="G52" i="1"/>
  <c r="F139" i="1"/>
  <c r="F135" i="1"/>
  <c r="F131" i="1"/>
  <c r="H189" i="1"/>
  <c r="H185" i="1"/>
  <c r="H93" i="1"/>
  <c r="H89" i="1"/>
  <c r="H85" i="1"/>
  <c r="F137" i="1"/>
  <c r="F133" i="1"/>
  <c r="H18" i="1"/>
  <c r="H25" i="1" s="1"/>
  <c r="H91" i="1"/>
  <c r="G175" i="1"/>
  <c r="F138" i="1"/>
  <c r="F136" i="1"/>
  <c r="F134" i="1"/>
  <c r="F132" i="1"/>
  <c r="L189" i="1"/>
  <c r="L185" i="1"/>
  <c r="M77" i="1"/>
  <c r="H187" i="1"/>
  <c r="L187" i="1"/>
  <c r="F158" i="1" l="1"/>
  <c r="G116" i="1"/>
  <c r="G59" i="1"/>
  <c r="F140" i="1"/>
</calcChain>
</file>

<file path=xl/sharedStrings.xml><?xml version="1.0" encoding="utf-8"?>
<sst xmlns="http://schemas.openxmlformats.org/spreadsheetml/2006/main" count="424" uniqueCount="231">
  <si>
    <t>Alcaldía de Santiago de Cali</t>
  </si>
  <si>
    <t>Secretaria de Bienestar Social</t>
  </si>
  <si>
    <t>Asesoría de Participación Ciudadana</t>
  </si>
  <si>
    <t>Ficha de caracterización socio-económica de los barrios de Santiago de Cali 
(Diagnóstico Descriptivo)</t>
  </si>
  <si>
    <t>Población total al 2012 ,por rango de edad y sexo, según el DANE con base en Proyecciones del Censo de 2005</t>
  </si>
  <si>
    <t>Rangos de Edad</t>
  </si>
  <si>
    <t>Total  Hombres</t>
  </si>
  <si>
    <t>Total Mujeres</t>
  </si>
  <si>
    <t>Total Personas</t>
  </si>
  <si>
    <t>% Part</t>
  </si>
  <si>
    <t>% Participacion Rangos de Edad</t>
  </si>
  <si>
    <t>Rangos de edad</t>
  </si>
  <si>
    <t>De 0 a 4 años</t>
  </si>
  <si>
    <t>Primera Infancia y Niñez</t>
  </si>
  <si>
    <t>De 5 a 9 años</t>
  </si>
  <si>
    <t>De 10 a 14 años</t>
  </si>
  <si>
    <t>Preadolescenia, adolescencia y juventud</t>
  </si>
  <si>
    <t>De 15 a 19 años</t>
  </si>
  <si>
    <t>De 20 a 24 años</t>
  </si>
  <si>
    <t>De 25 a 29 años</t>
  </si>
  <si>
    <t>Adulto Joven</t>
  </si>
  <si>
    <t>De 30 a 34 años</t>
  </si>
  <si>
    <t>De 35 a 39 años</t>
  </si>
  <si>
    <t>De 40 a 44 años</t>
  </si>
  <si>
    <t>Adultos</t>
  </si>
  <si>
    <t>De 45 a 49 años</t>
  </si>
  <si>
    <t>De 50 a 54 años</t>
  </si>
  <si>
    <t>De 55 a 59 años</t>
  </si>
  <si>
    <t>De 60 a 64 años</t>
  </si>
  <si>
    <t>Adultos Mayores</t>
  </si>
  <si>
    <t>De 65 a 69 años</t>
  </si>
  <si>
    <t>De 70 años o más</t>
  </si>
  <si>
    <t xml:space="preserve">Total </t>
  </si>
  <si>
    <t>Nombre del Barrio</t>
  </si>
  <si>
    <t>% Part Hombres</t>
  </si>
  <si>
    <t>% Part Mujeres</t>
  </si>
  <si>
    <t>Nombre del Barrrio</t>
  </si>
  <si>
    <t>Estrato moda</t>
  </si>
  <si>
    <t>Primera Infancia y niñez</t>
  </si>
  <si>
    <t>Preadolescencia, Adolescencia y Juventud</t>
  </si>
  <si>
    <t>0 a 4</t>
  </si>
  <si>
    <t>5 a 9</t>
  </si>
  <si>
    <t>Subtotal</t>
  </si>
  <si>
    <t>% part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</si>
  <si>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</si>
  <si>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</si>
  <si>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</si>
  <si>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</si>
  <si>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</si>
  <si>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</si>
  <si>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</si>
  <si>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</si>
  <si>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</si>
  <si>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</si>
  <si>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Adulto Mayor</t>
  </si>
  <si>
    <t>POBLACION TOTAL</t>
  </si>
  <si>
    <t>% Part Poblacion Total</t>
  </si>
  <si>
    <t>60 a 64</t>
  </si>
  <si>
    <t>65 a 69</t>
  </si>
  <si>
    <t>70 o +</t>
  </si>
  <si>
    <t>Edad</t>
  </si>
  <si>
    <t xml:space="preserve">Total  Hombres encuestados por el Sisben </t>
  </si>
  <si>
    <t xml:space="preserve">Total Mujeres encuestados por el Sisben </t>
  </si>
  <si>
    <t>Total Personas encuestadas por el Sisben</t>
  </si>
  <si>
    <t>% participacion</t>
  </si>
  <si>
    <t xml:space="preserve">Total poblacion según Dane  </t>
  </si>
  <si>
    <t>% población  encuestada por el Sisben por quintiles de edad</t>
  </si>
  <si>
    <t>% población  encuestada por el Sisben por rangos de edad</t>
  </si>
  <si>
    <t>Preadolescencia, adolescencia y juventud</t>
  </si>
  <si>
    <t>Poblacion Total</t>
  </si>
  <si>
    <t>NOMBRE DEL BARRIO</t>
  </si>
  <si>
    <t>Primera Infancia y niñez - Encuestada por el Sisben</t>
  </si>
  <si>
    <t>Preadolescencia y adolescencia - Encuestada por el Sisben</t>
  </si>
  <si>
    <t>% Participacion</t>
  </si>
  <si>
    <t>Adulto joven - Encuestado por el Sisben</t>
  </si>
  <si>
    <t>Adultos- Encuestados por el Sisben</t>
  </si>
  <si>
    <t>Adulto Mayor- Encuestado por el Sisben</t>
  </si>
  <si>
    <t>% part- poblacion encuestada del sisben por barrio</t>
  </si>
  <si>
    <t>Quintiles de Edad</t>
  </si>
  <si>
    <t>Si Asiste</t>
  </si>
  <si>
    <t>No Asiste</t>
  </si>
  <si>
    <t>Total</t>
  </si>
  <si>
    <t>% de Asistencia</t>
  </si>
  <si>
    <t>% Inasistencia</t>
  </si>
  <si>
    <t>0 - 4 años</t>
  </si>
  <si>
    <t>Preescolar</t>
  </si>
  <si>
    <t>5 años</t>
  </si>
  <si>
    <t>6 - 10 años</t>
  </si>
  <si>
    <t>Basica Primaria</t>
  </si>
  <si>
    <t>11 - 14 años</t>
  </si>
  <si>
    <t>Basica Secundaria</t>
  </si>
  <si>
    <t>15 - 16 años</t>
  </si>
  <si>
    <t>Media Secundaria</t>
  </si>
  <si>
    <t>11 - 16 años</t>
  </si>
  <si>
    <t>Secundaria Completa</t>
  </si>
  <si>
    <t>17 - 21 años</t>
  </si>
  <si>
    <t>Estudios Superiores a nivel de Pregrado</t>
  </si>
  <si>
    <t>22 años y más</t>
  </si>
  <si>
    <t>Estudios Superiores a nivel de Posgrado</t>
  </si>
  <si>
    <t>Total personas</t>
  </si>
  <si>
    <t>5 años (Preescolar)</t>
  </si>
  <si>
    <t>6 - 10 años (Basica Primaria)</t>
  </si>
  <si>
    <t>11 - 14 años (Basica Secundaria)</t>
  </si>
  <si>
    <t>15 - 16 años (Media Secundaria)</t>
  </si>
  <si>
    <t>11 - 16 años (Secundaria Completa)</t>
  </si>
  <si>
    <t>5 - 16 años  Educacion basica completa (Grado 0 a 11)</t>
  </si>
  <si>
    <t>17 - 21 años (Estudios Superiores a Nivel de Pregrado Tecnico-Tecnologico y Universitario)</t>
  </si>
  <si>
    <t>Primaria</t>
  </si>
  <si>
    <t>Porcentaje de la población total del barrio encuesta que ha aprobado Primaria</t>
  </si>
  <si>
    <t>Secundaria</t>
  </si>
  <si>
    <t>Porcentaje de la población total del barrio encuesta que ha aprobado Secundaria</t>
  </si>
  <si>
    <t>Técnica o tecnológica</t>
  </si>
  <si>
    <t>Porcentaje de la población total del barrio encuesta que ha aprobado Técnica o tecnológica</t>
  </si>
  <si>
    <t>Total Comuna</t>
  </si>
  <si>
    <t>Universidad</t>
  </si>
  <si>
    <t>Porcentaje de la población total del barrio encuesta que ha aprobado Universidad</t>
  </si>
  <si>
    <t>Posgrado</t>
  </si>
  <si>
    <t>Porcentaje de la población total del barrio encuesta que ha aprobado Posgrado</t>
  </si>
  <si>
    <t xml:space="preserve"> Ninguno</t>
  </si>
  <si>
    <t>Porcentaje de la población total del barrio encuesta que ha aprobado Ninguno</t>
  </si>
  <si>
    <t>Ceguera total</t>
  </si>
  <si>
    <t>Sordera Total</t>
  </si>
  <si>
    <t>Mudez</t>
  </si>
  <si>
    <t>Dificultad para moverse o caminar por sí mismo</t>
  </si>
  <si>
    <t>Dificultad para bañarse, vestirse, alimentarse por sí mismo</t>
  </si>
  <si>
    <t>Dificultad para salir a la calle sin ayuda o compañía</t>
  </si>
  <si>
    <t>Dificultad para entender o aprender</t>
  </si>
  <si>
    <t xml:space="preserve">Jefes de hogar según su sexo, por barrio, encuestados por el SISBEN III  </t>
  </si>
  <si>
    <t>Sexo</t>
  </si>
  <si>
    <t>Número de personas</t>
  </si>
  <si>
    <t>Porcentaje de jefes de hogar según sexo</t>
  </si>
  <si>
    <t>Hombre</t>
  </si>
  <si>
    <t>Mujer</t>
  </si>
  <si>
    <t>Mujeres menores de  19 años embarazadas o que han tenido hijos, según barrios, encuestadas por el SISBEN III</t>
  </si>
  <si>
    <t>Mujeres menores de 15 años</t>
  </si>
  <si>
    <t>Mujeres Entre 15 y 19 años</t>
  </si>
  <si>
    <t>-</t>
  </si>
  <si>
    <t xml:space="preserve">Balance de Equipamientos colectivos existentes </t>
  </si>
  <si>
    <t>Sector</t>
  </si>
  <si>
    <t>Tipo de Equipamiento</t>
  </si>
  <si>
    <t>Numero (Cantidad)</t>
  </si>
  <si>
    <t>Educación</t>
  </si>
  <si>
    <t>No. de Instituciones Educativas oficiales (Sede Principal)</t>
  </si>
  <si>
    <t>No. de sedes satélites de Instituciones Educativas Oficiales</t>
  </si>
  <si>
    <t>Entidad Administrativa de Servicio Educativo de Primera Infancia</t>
  </si>
  <si>
    <t>Salud</t>
  </si>
  <si>
    <t>No. de Puestos de Salud</t>
  </si>
  <si>
    <t>No. de Centros de Salud</t>
  </si>
  <si>
    <t>ICBF</t>
  </si>
  <si>
    <t>No. de hogares infantiles</t>
  </si>
  <si>
    <t>Cultura</t>
  </si>
  <si>
    <t xml:space="preserve">No. de  bibliotecas comunitarias </t>
  </si>
  <si>
    <t>Organización comunitaria</t>
  </si>
  <si>
    <t>No. de Juntas de acción comunitarias</t>
  </si>
  <si>
    <t>Telemática</t>
  </si>
  <si>
    <t xml:space="preserve">No. de puntos Vive Digital </t>
  </si>
  <si>
    <t>MetroCali</t>
  </si>
  <si>
    <t>No. de puntos de venta y recarga del SITM-MIO</t>
  </si>
  <si>
    <t>Gobierno</t>
  </si>
  <si>
    <t>No. de parques iluminados con luz blanca</t>
  </si>
  <si>
    <t xml:space="preserve">Deporte </t>
  </si>
  <si>
    <t>No. de escenarios deportivos</t>
  </si>
  <si>
    <t>Datos recopilados por la Alcaldía</t>
  </si>
  <si>
    <t>COMUNA 9</t>
  </si>
  <si>
    <t>Alameda</t>
  </si>
  <si>
    <t>Bretaña</t>
  </si>
  <si>
    <t>Junín</t>
  </si>
  <si>
    <t>Guayaquil</t>
  </si>
  <si>
    <t>Aranjuez</t>
  </si>
  <si>
    <t>Manuel Maria Buenaventura</t>
  </si>
  <si>
    <t>Santa Mónica Belalcázar</t>
  </si>
  <si>
    <t>Belalcázar</t>
  </si>
  <si>
    <t xml:space="preserve">Sucre </t>
  </si>
  <si>
    <t>Barrio Obrero</t>
  </si>
  <si>
    <t>TOTAL DE LA POBLACIÓN ENCUESTADA</t>
  </si>
  <si>
    <t>El 38,5% de los habitantes de la comuna 9 tienen menos de 24 años, el 42,7% tiene entre 25 y 59 años y solo el 18,8% restante tiene mas de 60 años</t>
  </si>
  <si>
    <t>En la comuna 9, el 54% son mujeres y el 46% son  hombres, una proporcion similar se observa en los barrios de esta comuna</t>
  </si>
  <si>
    <t>Comuna 9 - Población total al 2012 por genero  según el DANE con base en Proyecciones del Censo de 2005</t>
  </si>
  <si>
    <t>Comuna  9 - Población año 2012, por quintiles de edad y rangos de edad -  según el DANE con base en Proyecciones del Censo de 2005 - A</t>
  </si>
  <si>
    <t>Barrio con mayor participación en la población de primera infancia y niñez: Urbanizacion Guayaquil (17%)</t>
  </si>
  <si>
    <t>Barrio con mayor participación en la población de preadolescentes, adolescentes y jovenes: Guayaquil (17%)</t>
  </si>
  <si>
    <t>Comuna  9 - Población año 2012, por quintiles de edad y rangos de edad -  según el DANE con base en Proyecciones del Censo de 2005 - B</t>
  </si>
  <si>
    <t>Barrio con mayor participación en la población de adultos jovenes: Guayaquil con 19%</t>
  </si>
  <si>
    <t>Barrio con participación en la población de adultos: Guayaquile con 18%</t>
  </si>
  <si>
    <t xml:space="preserve">Barrio con mayor participación en la población de adultos mayores: Guayaquil con 18,9% </t>
  </si>
  <si>
    <t>Comuna  9 - Población año 2012, por quintiles de edad y rangos de edad -  según el DANE con base en Proyecciones del Censo de 2005 - C</t>
  </si>
  <si>
    <t>TOTAL COMUNA 9</t>
  </si>
  <si>
    <t>Comuna 9 - Población  Encuestadas por el SISBEN III a junio 2013</t>
  </si>
  <si>
    <t>El 33% de la poblacion de primera infancia y niñez de la comuna 9 ha sido encuestada por el sisben III</t>
  </si>
  <si>
    <t>El 36% de la poblacion de Preadolescencia, adolescencia y juventud de la comuna 9 ha sido encuestada por el sisben III</t>
  </si>
  <si>
    <t>El 40% de la poblacion de Adulta Joven de la comuna 9 ha sido encuestada por el sisben III</t>
  </si>
  <si>
    <t>El 37% de la poblacion de Adulta de la comuna 9 ha sido encuestada por el sisben III</t>
  </si>
  <si>
    <t>El 35% de la poblacion total de la comuna 9 ha sido encuestada por el Sisben III</t>
  </si>
  <si>
    <t>El 30% de la poblacion de Adulta Mayor de la comuna 9 ha sido encuestada por el sisben III</t>
  </si>
  <si>
    <t>Comuna 9 - Población encuestada por el SISBEN IIII a junio 2013 por grupos de edades - A</t>
  </si>
  <si>
    <t>TOTAL ENCUESTADOS SISBEN - COMUNA 9</t>
  </si>
  <si>
    <t>Barrio con mayor participación en la población de primera infancia y niñez encuestada por el Sisben III es Urbanizacion Sucre (41%)</t>
  </si>
  <si>
    <t>Barrio con mayor participación en la población de preadolescentes, adolescentes y jovenes encuestados por el Sisben III es Sucre (36%)</t>
  </si>
  <si>
    <t>Comuna 9 - Población encuestada por el SISBEN IIII a junio 2013 por grupos de edades - B</t>
  </si>
  <si>
    <t>Barrio con mayor participación en la población de adultos jovenes encuestados por el Sisben III es Sucre (35%)</t>
  </si>
  <si>
    <t>Barrio con mayor participación en la población de adultos encuestados por el Sisben III es Sucre (31%)</t>
  </si>
  <si>
    <t>Comuna 9 - Población encuestada por el SISBEN III a junio 2013 por grupos de edades - C</t>
  </si>
  <si>
    <t>Barrio con mayor participación en población de adultos mayores encuestados por el Sisben III es El Sucre (34%)</t>
  </si>
  <si>
    <t>Comuna 9 - Poblacion encuestada por el SISBEN III  a junio de 2013 según Asistencia Educativa</t>
  </si>
  <si>
    <t>Comuna 9 - Poblacion Encuestada por Sisben III a junio 2013 según Nivel Educativo esperado por rangos de edad</t>
  </si>
  <si>
    <t>El 28% de la poblacion de primera infancia de la comuna 9 asiste a la educación preescolar sisben III</t>
  </si>
  <si>
    <t>El 95% de la poblacion entre 6 y 10 años de la comuna 9 asiste a la educación Básica primaria</t>
  </si>
  <si>
    <t>El 95% de la poblacion entre 11 y 14 años de la comuna 9 asiste a la educación Basica Secundaria</t>
  </si>
  <si>
    <t>El 83% de la poblacion entre 15 y 16 años de la comuna 9 asiste a la educación Media Secundaria</t>
  </si>
  <si>
    <t>El 91% de la poblacion entre 11-16 años de la comuna 9 asiste a la educación Secundaria Completa</t>
  </si>
  <si>
    <t>El 32% de la poblacion entre 17-21 años de la comuna 9 asiste a Estudios superiores a nivel de Pregrado</t>
  </si>
  <si>
    <t>El 2% de la poblacion mayor a 22 años de la comuna 9 asiste a Estudios superiores a nivel de Posgrado</t>
  </si>
  <si>
    <t>Comuna 9  - Tasa de asistencia escolar según nivel educativo esperado por rangos de edad  - En poblacion encuestada por el SISBEN III a Junio 2013</t>
  </si>
  <si>
    <t>Barrio con mayor porcentaje de población menor o igual a 5 años en nivel preescolar es Barrio Obrero (82,22%)</t>
  </si>
  <si>
    <t>Barrio con mayor porcentaje de población entre 6 y 10 años en nivel basica primaria es Bretaña (98,28%)</t>
  </si>
  <si>
    <t>Barrio con mayor porcentaje de población entre11 y 14 años en nivel basica secundaria es Santa Mónica (100%)</t>
  </si>
  <si>
    <t>Los barrios con mayor porcentaje de población entre 15 y 16 años en nivel Media Secundaria es Junín y Manuela María Buenaventura (90,00%)</t>
  </si>
  <si>
    <t>Barrio con mayor porcentaje de población entre 11 y 16 años en nivel de secundaria completa es Santa Mónica  (96,15%)</t>
  </si>
  <si>
    <t>Barrio con mayor porcentaje de población entre 5 y 16 años en nivel Basico completo a es Guayaquil (92,92%)</t>
  </si>
  <si>
    <t>Barrio con mayor porcentaje de población entre 17 y 21 años en nivel  Estudios superiores a nivel de Pregrado, técnico, tencológico y Universitario es Santa Mónica  (68,18%)</t>
  </si>
  <si>
    <t>Barrio con mayor porcentaje de población con nivel  de primaria aprobada es Sucre (44,5%)</t>
  </si>
  <si>
    <t>Barrio con mayor porcentaje de población con nivel  de Secundaria aprobada es Urbanización Junín (60,3%)</t>
  </si>
  <si>
    <t>Barrio con mayor porcentaje de población con nivel Técnico o tecnológico aprobado es Alameda (2,6%)</t>
  </si>
  <si>
    <t>Barrio con mayor porcentaje de población con nivel  Universitario aprobado es Junín (5,1%)</t>
  </si>
  <si>
    <t>Barrio con mayor porcentaje de población con nivel  Universitario aprobado es Santa Mónica (062%)</t>
  </si>
  <si>
    <t>Barrio con mayor porcentaje de población con nivel Ningun nivel educativo aprobado es Sucre (15,2%)</t>
  </si>
  <si>
    <t>Promedio Comuna 9</t>
  </si>
  <si>
    <t>Comuna 9 - Población encuestada por SISBEN III a junio 2013  según maximo nivel educativo aprobado por  barrios</t>
  </si>
  <si>
    <t>El tipo de condición de discapacidad que más se padece  en la comuna es dificultad para moverse o caminar por sí mismo</t>
  </si>
  <si>
    <t>El Barrio con mayor número de mujeres menores de 15 años embarazadas es Sucre</t>
  </si>
  <si>
    <t xml:space="preserve">Comuna  9 -Personas encuestadas por Sisben III a junio 2013 en situación de discapacidad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</si>
</sst>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</cellStyleXfs>
  <cellXfs count="145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9" fontId="6" fillId="0" borderId="4" xfId="1" applyFont="1" applyFill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4" xfId="0" applyNumberFormat="1" applyFont="1" applyFill="1" applyBorder="1" applyAlignment="1">
      <alignment vertical="center" wrapText="1"/>
    </xf>
    <xf numFmtId="9" fontId="3" fillId="0" borderId="4" xfId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9" fontId="6" fillId="2" borderId="4" xfId="1" applyFont="1" applyFill="1" applyBorder="1" applyAlignment="1">
      <alignment horizontal="center" vertical="center"/>
    </xf>
    <xf numFmtId="3" fontId="6" fillId="3" borderId="4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vertical="center"/>
    </xf>
    <xf numFmtId="3" fontId="3" fillId="2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9" fontId="6" fillId="3" borderId="4" xfId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 wrapText="1"/>
    </xf>
    <xf numFmtId="9" fontId="3" fillId="0" borderId="0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9" fontId="3" fillId="3" borderId="4" xfId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9" fontId="3" fillId="0" borderId="4" xfId="1" applyFont="1" applyBorder="1" applyAlignment="1">
      <alignment horizontal="center" vertical="center" wrapText="1"/>
    </xf>
    <xf numFmtId="9" fontId="3" fillId="3" borderId="4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164" fontId="3" fillId="3" borderId="4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9" fontId="3" fillId="3" borderId="5" xfId="0" applyNumberFormat="1" applyFont="1" applyFill="1" applyBorder="1" applyAlignment="1">
      <alignment horizontal="center" vertical="center" wrapText="1"/>
    </xf>
    <xf numFmtId="9" fontId="3" fillId="3" borderId="5" xfId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9" fontId="3" fillId="3" borderId="6" xfId="0" applyNumberFormat="1" applyFont="1" applyFill="1" applyBorder="1" applyAlignment="1">
      <alignment horizontal="center" vertical="center" wrapText="1"/>
    </xf>
    <xf numFmtId="9" fontId="3" fillId="3" borderId="6" xfId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9" fontId="3" fillId="0" borderId="0" xfId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/>
    </xf>
    <xf numFmtId="3" fontId="3" fillId="0" borderId="4" xfId="1" applyNumberFormat="1" applyFont="1" applyFill="1" applyBorder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center" vertical="center" wrapText="1"/>
    </xf>
    <xf numFmtId="10" fontId="3" fillId="0" borderId="0" xfId="1" applyNumberFormat="1" applyFont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vertical="center"/>
    </xf>
    <xf numFmtId="10" fontId="3" fillId="3" borderId="4" xfId="1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3" fontId="0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4" fontId="6" fillId="2" borderId="4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6" fillId="2" borderId="1" xfId="1" applyFont="1" applyFill="1" applyBorder="1" applyAlignment="1">
      <alignment horizontal="center" vertical="center"/>
    </xf>
    <xf numFmtId="9" fontId="6" fillId="2" borderId="3" xfId="1" applyFont="1" applyFill="1" applyBorder="1" applyAlignment="1">
      <alignment horizontal="center" vertical="center"/>
    </xf>
    <xf numFmtId="9" fontId="6" fillId="2" borderId="4" xfId="1" applyFont="1" applyFill="1" applyBorder="1" applyAlignment="1">
      <alignment horizontal="center" vertical="center"/>
    </xf>
    <xf numFmtId="9" fontId="5" fillId="0" borderId="4" xfId="1" applyFont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9" fontId="5" fillId="0" borderId="1" xfId="1" applyFont="1" applyBorder="1" applyAlignment="1">
      <alignment horizontal="center" vertical="center" wrapText="1"/>
    </xf>
    <xf numFmtId="9" fontId="5" fillId="0" borderId="2" xfId="1" applyFont="1" applyBorder="1" applyAlignment="1">
      <alignment horizontal="center" vertical="center" wrapText="1"/>
    </xf>
    <xf numFmtId="9" fontId="5" fillId="0" borderId="3" xfId="1" applyFont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/>
    </xf>
    <xf numFmtId="9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9" fontId="6" fillId="3" borderId="1" xfId="1" applyFont="1" applyFill="1" applyBorder="1" applyAlignment="1">
      <alignment horizontal="center" vertical="center"/>
    </xf>
    <xf numFmtId="9" fontId="6" fillId="3" borderId="3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3" fontId="7" fillId="3" borderId="8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9" fontId="3" fillId="0" borderId="4" xfId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3" xfId="3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uarioParticipacion/Mis%20documentos/Downloads/BASE%20DE%20DATOS%20BARR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Sedes Educ oficiales 2013"/>
      <sheetName val="Hogares Infantiles"/>
      <sheetName val="Instituciones Salud"/>
      <sheetName val="Hogares Comunitarios"/>
      <sheetName val="Bibliotecas"/>
      <sheetName val="Punto Vive Digital"/>
      <sheetName val="Puntos de recarga"/>
      <sheetName val="Parques"/>
      <sheetName val="Escenarios deportivos"/>
    </sheetNames>
    <sheetDataSet>
      <sheetData sheetId="0">
        <row r="160">
          <cell r="CY160">
            <v>17</v>
          </cell>
          <cell r="CZ160">
            <v>17</v>
          </cell>
          <cell r="DA160">
            <v>13</v>
          </cell>
        </row>
        <row r="161">
          <cell r="CY161">
            <v>37</v>
          </cell>
          <cell r="CZ161">
            <v>22</v>
          </cell>
          <cell r="DA161">
            <v>34</v>
          </cell>
        </row>
        <row r="162">
          <cell r="CY162">
            <v>20</v>
          </cell>
          <cell r="CZ162">
            <v>28</v>
          </cell>
          <cell r="DA162">
            <v>20</v>
          </cell>
        </row>
        <row r="163">
          <cell r="CY163">
            <v>76</v>
          </cell>
          <cell r="CZ163">
            <v>50</v>
          </cell>
          <cell r="DA163">
            <v>58</v>
          </cell>
        </row>
        <row r="164">
          <cell r="CY164">
            <v>21</v>
          </cell>
          <cell r="CZ164">
            <v>14</v>
          </cell>
          <cell r="DA164">
            <v>22</v>
          </cell>
        </row>
        <row r="165">
          <cell r="CY165">
            <v>25</v>
          </cell>
          <cell r="CZ165">
            <v>17</v>
          </cell>
          <cell r="DA165">
            <v>17</v>
          </cell>
        </row>
        <row r="166">
          <cell r="CY166">
            <v>7</v>
          </cell>
          <cell r="CZ166">
            <v>10</v>
          </cell>
          <cell r="DA166">
            <v>6</v>
          </cell>
        </row>
        <row r="167">
          <cell r="CY167">
            <v>30</v>
          </cell>
          <cell r="CZ167">
            <v>25</v>
          </cell>
          <cell r="DA167">
            <v>27</v>
          </cell>
        </row>
        <row r="168">
          <cell r="CY168">
            <v>151</v>
          </cell>
          <cell r="CZ168">
            <v>100</v>
          </cell>
          <cell r="DA168">
            <v>91</v>
          </cell>
        </row>
        <row r="169">
          <cell r="CY169">
            <v>147</v>
          </cell>
          <cell r="CZ169">
            <v>85</v>
          </cell>
          <cell r="DA169">
            <v>114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12"/>
  <sheetViews>
    <sheetView tabSelected="1" topLeftCell="B220" zoomScale="80" zoomScaleNormal="80" zoomScaleSheetLayoutView="100" zoomScalePageLayoutView="40" workbookViewId="0">
      <selection activeCell="B162" sqref="B162:J162"/>
    </sheetView>
  </sheetViews>
  <sheetFormatPr baseColWidth="10" defaultColWidth="11.42578125" defaultRowHeight="12.75" x14ac:dyDescent="0.25"/>
  <cols>
    <col min="1" max="1" width="26.5703125" style="1" customWidth="1"/>
    <col min="2" max="2" width="22" style="1" customWidth="1"/>
    <col min="3" max="3" width="16.85546875" style="1" customWidth="1"/>
    <col min="4" max="4" width="15.42578125" style="1" bestFit="1" customWidth="1"/>
    <col min="5" max="5" width="18.5703125" style="1" customWidth="1"/>
    <col min="6" max="6" width="16.140625" style="1" customWidth="1"/>
    <col min="7" max="7" width="16" style="1" customWidth="1"/>
    <col min="8" max="8" width="19.7109375" style="1" customWidth="1"/>
    <col min="9" max="9" width="14" style="1" customWidth="1"/>
    <col min="10" max="10" width="15.7109375" style="1" customWidth="1"/>
    <col min="11" max="11" width="14.140625" style="1" customWidth="1"/>
    <col min="12" max="12" width="15" style="1" bestFit="1" customWidth="1"/>
    <col min="13" max="13" width="18.5703125" style="1" customWidth="1"/>
    <col min="14" max="14" width="11.42578125" style="1"/>
    <col min="15" max="15" width="13.42578125" style="1" customWidth="1"/>
    <col min="16" max="16384" width="11.42578125" style="1"/>
  </cols>
  <sheetData>
    <row r="2" spans="1:13" ht="23.25" x14ac:dyDescent="0.25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3" ht="23.25" x14ac:dyDescent="0.25">
      <c r="A3" s="140" t="s">
        <v>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3" ht="23.25" x14ac:dyDescent="0.25">
      <c r="A4" s="140" t="s">
        <v>2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</row>
    <row r="5" spans="1:13" ht="23.25" x14ac:dyDescent="0.25">
      <c r="A5" s="140" t="s">
        <v>3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</row>
    <row r="6" spans="1:13" ht="14.25" x14ac:dyDescent="0.25">
      <c r="A6" s="141" t="s">
        <v>163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</row>
    <row r="8" spans="1:13" ht="24" customHeight="1" x14ac:dyDescent="0.25">
      <c r="C8" s="142" t="s">
        <v>4</v>
      </c>
      <c r="D8" s="143"/>
      <c r="E8" s="143"/>
      <c r="F8" s="143"/>
      <c r="G8" s="143"/>
      <c r="H8" s="143"/>
      <c r="I8" s="144"/>
    </row>
    <row r="9" spans="1:13" ht="25.5" x14ac:dyDescent="0.25">
      <c r="C9" s="2" t="s">
        <v>5</v>
      </c>
      <c r="D9" s="2" t="s">
        <v>6</v>
      </c>
      <c r="E9" s="2" t="s">
        <v>7</v>
      </c>
      <c r="F9" s="3" t="s">
        <v>8</v>
      </c>
      <c r="G9" s="3" t="s">
        <v>9</v>
      </c>
      <c r="H9" s="4" t="s">
        <v>10</v>
      </c>
      <c r="I9" s="4" t="s">
        <v>11</v>
      </c>
    </row>
    <row r="10" spans="1:13" x14ac:dyDescent="0.25">
      <c r="C10" s="4" t="s">
        <v>12</v>
      </c>
      <c r="D10" s="5">
        <v>1672.9822138487984</v>
      </c>
      <c r="E10" s="5">
        <v>1640.1988389154524</v>
      </c>
      <c r="F10" s="5">
        <f>SUM(D10:E10)</f>
        <v>3313.181052764251</v>
      </c>
      <c r="G10" s="6">
        <f>+F10/$F$25</f>
        <v>7.0683390200162205E-2</v>
      </c>
      <c r="H10" s="136">
        <f>SUM(G10:G11)</f>
        <v>0.14921724944552039</v>
      </c>
      <c r="I10" s="137" t="s">
        <v>13</v>
      </c>
    </row>
    <row r="11" spans="1:13" x14ac:dyDescent="0.25">
      <c r="C11" s="4" t="s">
        <v>14</v>
      </c>
      <c r="D11" s="5">
        <v>1856.4445770362618</v>
      </c>
      <c r="E11" s="5">
        <v>1824.7157877304278</v>
      </c>
      <c r="F11" s="5">
        <f t="shared" ref="F11:F25" si="0">SUM(D11:E11)</f>
        <v>3681.1603647666898</v>
      </c>
      <c r="G11" s="6">
        <f t="shared" ref="G11:G25" si="1">+F11/$F$25</f>
        <v>7.853385924535819E-2</v>
      </c>
      <c r="H11" s="136"/>
      <c r="I11" s="139"/>
    </row>
    <row r="12" spans="1:13" x14ac:dyDescent="0.25">
      <c r="C12" s="4" t="s">
        <v>15</v>
      </c>
      <c r="D12" s="5">
        <v>1942.8522962977713</v>
      </c>
      <c r="E12" s="5">
        <v>1872.132175797708</v>
      </c>
      <c r="F12" s="5">
        <f t="shared" si="0"/>
        <v>3814.9844720954793</v>
      </c>
      <c r="G12" s="6">
        <f t="shared" si="1"/>
        <v>8.1388862170301668E-2</v>
      </c>
      <c r="H12" s="136">
        <f>SUM(G12:G14)</f>
        <v>0.23604779401165049</v>
      </c>
      <c r="I12" s="137" t="s">
        <v>16</v>
      </c>
    </row>
    <row r="13" spans="1:13" x14ac:dyDescent="0.25">
      <c r="C13" s="4" t="s">
        <v>17</v>
      </c>
      <c r="D13" s="5">
        <v>1689.4165857122744</v>
      </c>
      <c r="E13" s="5">
        <v>1855.0913010229215</v>
      </c>
      <c r="F13" s="5">
        <f t="shared" si="0"/>
        <v>3544.5078867351958</v>
      </c>
      <c r="G13" s="6">
        <f t="shared" si="1"/>
        <v>7.5618515872118625E-2</v>
      </c>
      <c r="H13" s="136"/>
      <c r="I13" s="138"/>
      <c r="J13" s="7"/>
    </row>
    <row r="14" spans="1:13" x14ac:dyDescent="0.25">
      <c r="C14" s="4" t="s">
        <v>18</v>
      </c>
      <c r="D14" s="5">
        <v>1751.1260446338561</v>
      </c>
      <c r="E14" s="5">
        <v>1953.7784293914633</v>
      </c>
      <c r="F14" s="5">
        <f t="shared" si="0"/>
        <v>3704.9044740253194</v>
      </c>
      <c r="G14" s="6">
        <f t="shared" si="1"/>
        <v>7.9040415969230185E-2</v>
      </c>
      <c r="H14" s="136"/>
      <c r="I14" s="139"/>
    </row>
    <row r="15" spans="1:13" x14ac:dyDescent="0.25">
      <c r="C15" s="4" t="s">
        <v>19</v>
      </c>
      <c r="D15" s="5">
        <v>1718.2399481104146</v>
      </c>
      <c r="E15" s="5">
        <v>1726.6023126808666</v>
      </c>
      <c r="F15" s="5">
        <f t="shared" si="0"/>
        <v>3444.8422607912812</v>
      </c>
      <c r="G15" s="6">
        <f t="shared" si="1"/>
        <v>7.3492249840789128E-2</v>
      </c>
      <c r="H15" s="136">
        <f>SUM(G15:G17)</f>
        <v>0.17527193549882839</v>
      </c>
      <c r="I15" s="137" t="s">
        <v>20</v>
      </c>
    </row>
    <row r="16" spans="1:13" x14ac:dyDescent="0.25">
      <c r="C16" s="4" t="s">
        <v>21</v>
      </c>
      <c r="D16" s="5">
        <v>1105.5465894789547</v>
      </c>
      <c r="E16" s="5">
        <v>1231.508355325705</v>
      </c>
      <c r="F16" s="5">
        <f t="shared" si="0"/>
        <v>2337.0549448046595</v>
      </c>
      <c r="G16" s="6">
        <f t="shared" si="1"/>
        <v>4.9858720049429317E-2</v>
      </c>
      <c r="H16" s="136"/>
      <c r="I16" s="138"/>
    </row>
    <row r="17" spans="1:9" x14ac:dyDescent="0.25">
      <c r="C17" s="4" t="s">
        <v>22</v>
      </c>
      <c r="D17" s="5">
        <v>1089.4014449441515</v>
      </c>
      <c r="E17" s="5">
        <v>1344.31825933902</v>
      </c>
      <c r="F17" s="5">
        <f t="shared" si="0"/>
        <v>2433.7197042831713</v>
      </c>
      <c r="G17" s="6">
        <f t="shared" si="1"/>
        <v>5.1920965608609947E-2</v>
      </c>
      <c r="H17" s="136"/>
      <c r="I17" s="139"/>
    </row>
    <row r="18" spans="1:9" x14ac:dyDescent="0.25">
      <c r="C18" s="4" t="s">
        <v>23</v>
      </c>
      <c r="D18" s="5">
        <v>1277.4961154007906</v>
      </c>
      <c r="E18" s="5">
        <v>1515.6176330877925</v>
      </c>
      <c r="F18" s="5">
        <f t="shared" si="0"/>
        <v>2793.113748488583</v>
      </c>
      <c r="G18" s="6">
        <f t="shared" si="1"/>
        <v>5.9588276587885014E-2</v>
      </c>
      <c r="H18" s="136">
        <f>SUM(G18:G21)</f>
        <v>0.25176409768109692</v>
      </c>
      <c r="I18" s="137" t="s">
        <v>24</v>
      </c>
    </row>
    <row r="19" spans="1:9" x14ac:dyDescent="0.25">
      <c r="C19" s="4" t="s">
        <v>25</v>
      </c>
      <c r="D19" s="5">
        <v>1466.9961703404938</v>
      </c>
      <c r="E19" s="5">
        <v>1668.6426436543188</v>
      </c>
      <c r="F19" s="5">
        <f t="shared" si="0"/>
        <v>3135.6388139948126</v>
      </c>
      <c r="G19" s="6">
        <f t="shared" si="1"/>
        <v>6.6895704848804638E-2</v>
      </c>
      <c r="H19" s="136"/>
      <c r="I19" s="138"/>
    </row>
    <row r="20" spans="1:9" x14ac:dyDescent="0.25">
      <c r="C20" s="4" t="s">
        <v>26</v>
      </c>
      <c r="D20" s="5">
        <v>1276.3056732177829</v>
      </c>
      <c r="E20" s="5">
        <v>1793.629624420334</v>
      </c>
      <c r="F20" s="5">
        <f t="shared" si="0"/>
        <v>3069.9352976381169</v>
      </c>
      <c r="G20" s="6">
        <f t="shared" si="1"/>
        <v>6.5493986316010194E-2</v>
      </c>
      <c r="H20" s="136"/>
      <c r="I20" s="138"/>
    </row>
    <row r="21" spans="1:9" x14ac:dyDescent="0.25">
      <c r="C21" s="4" t="s">
        <v>27</v>
      </c>
      <c r="D21" s="5">
        <v>1206.832212543987</v>
      </c>
      <c r="E21" s="5">
        <v>1595.5556233526049</v>
      </c>
      <c r="F21" s="5">
        <f t="shared" si="0"/>
        <v>2802.3878358965922</v>
      </c>
      <c r="G21" s="6">
        <f t="shared" si="1"/>
        <v>5.9786129928397089E-2</v>
      </c>
      <c r="H21" s="136"/>
      <c r="I21" s="139"/>
    </row>
    <row r="22" spans="1:9" x14ac:dyDescent="0.25">
      <c r="C22" s="4" t="s">
        <v>28</v>
      </c>
      <c r="D22" s="5">
        <v>918.39084932170954</v>
      </c>
      <c r="E22" s="5">
        <v>1212.2366992301859</v>
      </c>
      <c r="F22" s="5">
        <f t="shared" si="0"/>
        <v>2130.6275485518954</v>
      </c>
      <c r="G22" s="6">
        <f t="shared" si="1"/>
        <v>4.5454798873686725E-2</v>
      </c>
      <c r="H22" s="136">
        <f>SUM(G22:G24)</f>
        <v>0.18769892336290384</v>
      </c>
      <c r="I22" s="137" t="s">
        <v>29</v>
      </c>
    </row>
    <row r="23" spans="1:9" x14ac:dyDescent="0.25">
      <c r="C23" s="4" t="s">
        <v>30</v>
      </c>
      <c r="D23" s="5">
        <v>914.39314078519828</v>
      </c>
      <c r="E23" s="5">
        <v>1237.0017303467889</v>
      </c>
      <c r="F23" s="5">
        <f t="shared" si="0"/>
        <v>2151.3948711319872</v>
      </c>
      <c r="G23" s="6">
        <f t="shared" si="1"/>
        <v>4.5897848843478313E-2</v>
      </c>
      <c r="H23" s="136"/>
      <c r="I23" s="138"/>
    </row>
    <row r="24" spans="1:9" x14ac:dyDescent="0.25">
      <c r="C24" s="4" t="s">
        <v>31</v>
      </c>
      <c r="D24" s="5">
        <v>1905.9220386358045</v>
      </c>
      <c r="E24" s="5">
        <v>2610.1694231618371</v>
      </c>
      <c r="F24" s="5">
        <f t="shared" si="0"/>
        <v>4516.0914617976414</v>
      </c>
      <c r="G24" s="6">
        <f t="shared" si="1"/>
        <v>9.6346275645738805E-2</v>
      </c>
      <c r="H24" s="136"/>
      <c r="I24" s="139"/>
    </row>
    <row r="25" spans="1:9" x14ac:dyDescent="0.25">
      <c r="C25" s="4" t="s">
        <v>32</v>
      </c>
      <c r="D25" s="5">
        <f>SUM(D10:D24)</f>
        <v>21792.34590030825</v>
      </c>
      <c r="E25" s="5">
        <v>25081.198837457425</v>
      </c>
      <c r="F25" s="5">
        <f t="shared" si="0"/>
        <v>46873.544737765675</v>
      </c>
      <c r="G25" s="6">
        <f t="shared" si="1"/>
        <v>1</v>
      </c>
      <c r="H25" s="8">
        <f>SUM(H10:H24)</f>
        <v>1</v>
      </c>
      <c r="I25" s="4"/>
    </row>
    <row r="26" spans="1:9" ht="38.25" customHeight="1" x14ac:dyDescent="0.25">
      <c r="C26" s="133" t="s">
        <v>175</v>
      </c>
      <c r="D26" s="133"/>
      <c r="E26" s="133"/>
      <c r="F26" s="133"/>
      <c r="G26" s="133"/>
      <c r="H26" s="133"/>
      <c r="I26" s="133"/>
    </row>
    <row r="27" spans="1:9" x14ac:dyDescent="0.25">
      <c r="A27" s="9"/>
      <c r="B27" s="10"/>
      <c r="C27" s="10"/>
      <c r="D27" s="11"/>
      <c r="E27" s="11"/>
      <c r="F27" s="11"/>
      <c r="G27" s="11"/>
      <c r="H27" s="11"/>
      <c r="I27" s="11"/>
    </row>
    <row r="28" spans="1:9" ht="25.5" customHeight="1" x14ac:dyDescent="0.25">
      <c r="C28" s="135" t="s">
        <v>177</v>
      </c>
      <c r="D28" s="135"/>
      <c r="E28" s="135"/>
      <c r="F28" s="135"/>
      <c r="G28" s="135"/>
      <c r="H28" s="135"/>
      <c r="I28" s="135"/>
    </row>
    <row r="29" spans="1:9" ht="40.5" customHeight="1" x14ac:dyDescent="0.25">
      <c r="C29" s="4" t="s">
        <v>33</v>
      </c>
      <c r="D29" s="2" t="s">
        <v>6</v>
      </c>
      <c r="E29" s="4" t="s">
        <v>34</v>
      </c>
      <c r="F29" s="2" t="s">
        <v>7</v>
      </c>
      <c r="G29" s="4" t="s">
        <v>35</v>
      </c>
      <c r="H29" s="135" t="s">
        <v>8</v>
      </c>
      <c r="I29" s="135"/>
    </row>
    <row r="30" spans="1:9" x14ac:dyDescent="0.25">
      <c r="C30" s="12" t="s">
        <v>164</v>
      </c>
      <c r="D30" s="5">
        <v>1844.7376128526932</v>
      </c>
      <c r="E30" s="13">
        <f>+D30/H30</f>
        <v>0.46242732204816867</v>
      </c>
      <c r="F30" s="5">
        <v>2144.5111293756831</v>
      </c>
      <c r="G30" s="13">
        <f>+F30/H30</f>
        <v>0.53757267795183128</v>
      </c>
      <c r="H30" s="131">
        <v>3989.2487422283766</v>
      </c>
      <c r="I30" s="132"/>
    </row>
    <row r="31" spans="1:9" x14ac:dyDescent="0.25">
      <c r="C31" s="12" t="s">
        <v>165</v>
      </c>
      <c r="D31" s="5">
        <v>3365.2097825599376</v>
      </c>
      <c r="E31" s="13">
        <f>+D31/H31</f>
        <v>0.46104097975079072</v>
      </c>
      <c r="F31" s="5">
        <v>3933.9456729463272</v>
      </c>
      <c r="G31" s="13">
        <f t="shared" ref="G31:G40" si="2">+F31/H31</f>
        <v>0.53895902024920928</v>
      </c>
      <c r="H31" s="131">
        <v>7299.1554555062648</v>
      </c>
      <c r="I31" s="132"/>
    </row>
    <row r="32" spans="1:9" x14ac:dyDescent="0.25">
      <c r="C32" s="12" t="s">
        <v>166</v>
      </c>
      <c r="D32" s="5">
        <v>2114.8087846972735</v>
      </c>
      <c r="E32" s="13">
        <f t="shared" ref="E32:E39" si="3">+D32/H32</f>
        <v>0.4627732101840269</v>
      </c>
      <c r="F32" s="5">
        <v>2455.051220501161</v>
      </c>
      <c r="G32" s="13">
        <f t="shared" si="2"/>
        <v>0.53722678981597305</v>
      </c>
      <c r="H32" s="131">
        <v>4569.8600051984349</v>
      </c>
      <c r="I32" s="132"/>
    </row>
    <row r="33" spans="1:12" x14ac:dyDescent="0.25">
      <c r="C33" s="12" t="s">
        <v>167</v>
      </c>
      <c r="D33" s="5">
        <v>3896.4524313463849</v>
      </c>
      <c r="E33" s="13">
        <f t="shared" si="3"/>
        <v>0.46369624903692941</v>
      </c>
      <c r="F33" s="5">
        <v>4506.5752822464965</v>
      </c>
      <c r="G33" s="13">
        <f t="shared" si="2"/>
        <v>0.53630375096307048</v>
      </c>
      <c r="H33" s="131">
        <v>8403.0277135928827</v>
      </c>
      <c r="I33" s="132"/>
    </row>
    <row r="34" spans="1:12" x14ac:dyDescent="0.25">
      <c r="C34" s="14" t="s">
        <v>168</v>
      </c>
      <c r="D34" s="5">
        <v>1935.2377238509077</v>
      </c>
      <c r="E34" s="13">
        <f t="shared" si="3"/>
        <v>0.46820408798653596</v>
      </c>
      <c r="F34" s="5">
        <v>2198.0831366593047</v>
      </c>
      <c r="G34" s="13">
        <f t="shared" si="2"/>
        <v>0.53179591201346421</v>
      </c>
      <c r="H34" s="131">
        <v>4133.3208605102118</v>
      </c>
      <c r="I34" s="132"/>
    </row>
    <row r="35" spans="1:12" ht="25.5" x14ac:dyDescent="0.25">
      <c r="C35" s="12" t="s">
        <v>169</v>
      </c>
      <c r="D35" s="5">
        <v>1211.1390025122635</v>
      </c>
      <c r="E35" s="13">
        <f t="shared" si="3"/>
        <v>0.4670833775949868</v>
      </c>
      <c r="F35" s="5">
        <v>1381.8434511738867</v>
      </c>
      <c r="G35" s="13">
        <f t="shared" si="2"/>
        <v>0.53291662240501325</v>
      </c>
      <c r="H35" s="131">
        <v>2592.9824536861502</v>
      </c>
      <c r="I35" s="132"/>
    </row>
    <row r="36" spans="1:12" ht="25.5" x14ac:dyDescent="0.25">
      <c r="C36" s="12" t="s">
        <v>170</v>
      </c>
      <c r="D36" s="5">
        <v>444.43544371977578</v>
      </c>
      <c r="E36" s="13">
        <f t="shared" si="3"/>
        <v>0.46932344496904621</v>
      </c>
      <c r="F36" s="5">
        <v>502.53502725059758</v>
      </c>
      <c r="G36" s="13">
        <f t="shared" si="2"/>
        <v>0.53067655503095379</v>
      </c>
      <c r="H36" s="131">
        <v>946.9704709703733</v>
      </c>
      <c r="I36" s="132"/>
    </row>
    <row r="37" spans="1:12" x14ac:dyDescent="0.25">
      <c r="C37" s="12" t="s">
        <v>171</v>
      </c>
      <c r="D37" s="5">
        <v>2613.1908739190931</v>
      </c>
      <c r="E37" s="13">
        <f t="shared" si="3"/>
        <v>0.46772067736245881</v>
      </c>
      <c r="F37" s="5">
        <v>2973.8849181011265</v>
      </c>
      <c r="G37" s="13">
        <f t="shared" si="2"/>
        <v>0.53227932263754119</v>
      </c>
      <c r="H37" s="131">
        <v>5587.0757920202195</v>
      </c>
      <c r="I37" s="132"/>
    </row>
    <row r="38" spans="1:12" x14ac:dyDescent="0.25">
      <c r="C38" s="12" t="s">
        <v>172</v>
      </c>
      <c r="D38" s="5">
        <v>1897.2911274693524</v>
      </c>
      <c r="E38" s="13">
        <f t="shared" si="3"/>
        <v>0.47035121965725618</v>
      </c>
      <c r="F38" s="5">
        <v>2136.4841625190606</v>
      </c>
      <c r="G38" s="13">
        <f t="shared" si="2"/>
        <v>0.52964878034274376</v>
      </c>
      <c r="H38" s="131">
        <v>4033.7752899884131</v>
      </c>
      <c r="I38" s="132"/>
    </row>
    <row r="39" spans="1:12" x14ac:dyDescent="0.25">
      <c r="C39" s="12" t="s">
        <v>173</v>
      </c>
      <c r="D39" s="5">
        <v>2469.8431173805684</v>
      </c>
      <c r="E39" s="13">
        <f t="shared" si="3"/>
        <v>0.46441964892796617</v>
      </c>
      <c r="F39" s="5">
        <v>2848.2848366837816</v>
      </c>
      <c r="G39" s="13">
        <f t="shared" si="2"/>
        <v>0.53558035107203383</v>
      </c>
      <c r="H39" s="131">
        <v>5318.12795406435</v>
      </c>
      <c r="I39" s="132"/>
    </row>
    <row r="40" spans="1:12" x14ac:dyDescent="0.25">
      <c r="C40" s="4" t="s">
        <v>32</v>
      </c>
      <c r="D40" s="5">
        <f>SUM(D30:D39)</f>
        <v>21792.34590030825</v>
      </c>
      <c r="E40" s="13">
        <f>+D40/H40</f>
        <v>0.46491781285639172</v>
      </c>
      <c r="F40" s="5">
        <f>SUM(F30:F39)</f>
        <v>25081.198837457425</v>
      </c>
      <c r="G40" s="13">
        <f t="shared" si="2"/>
        <v>0.53508218714360811</v>
      </c>
      <c r="H40" s="131">
        <f>SUM(H30:H39)</f>
        <v>46873.544737765682</v>
      </c>
      <c r="I40" s="132"/>
    </row>
    <row r="41" spans="1:12" ht="30.75" customHeight="1" x14ac:dyDescent="0.25">
      <c r="C41" s="133" t="s">
        <v>176</v>
      </c>
      <c r="D41" s="133"/>
      <c r="E41" s="133"/>
      <c r="F41" s="133"/>
      <c r="G41" s="133"/>
      <c r="H41" s="133"/>
      <c r="I41" s="133"/>
    </row>
    <row r="42" spans="1:12" x14ac:dyDescent="0.25">
      <c r="C42" s="15"/>
      <c r="D42" s="15"/>
      <c r="E42" s="15"/>
      <c r="F42" s="15"/>
      <c r="G42" s="15"/>
      <c r="H42" s="15"/>
      <c r="I42" s="15"/>
    </row>
    <row r="43" spans="1:12" x14ac:dyDescent="0.25">
      <c r="C43" s="15"/>
      <c r="D43" s="15"/>
      <c r="E43" s="15"/>
      <c r="F43" s="15"/>
      <c r="G43" s="15"/>
      <c r="H43" s="15"/>
      <c r="I43" s="15"/>
    </row>
    <row r="44" spans="1:12" x14ac:dyDescent="0.25">
      <c r="A44" s="9"/>
      <c r="B44" s="10"/>
      <c r="C44" s="10"/>
      <c r="D44" s="10"/>
    </row>
    <row r="45" spans="1:12" ht="24.75" customHeight="1" x14ac:dyDescent="0.25">
      <c r="B45" s="118" t="s">
        <v>36</v>
      </c>
      <c r="C45" s="107" t="s">
        <v>37</v>
      </c>
      <c r="D45" s="83" t="s">
        <v>178</v>
      </c>
      <c r="E45" s="83"/>
      <c r="F45" s="83"/>
      <c r="G45" s="83"/>
      <c r="H45" s="83"/>
      <c r="I45" s="83"/>
      <c r="J45" s="83"/>
      <c r="K45" s="83"/>
      <c r="L45" s="83"/>
    </row>
    <row r="46" spans="1:12" ht="24.75" customHeight="1" x14ac:dyDescent="0.25">
      <c r="B46" s="118"/>
      <c r="C46" s="107"/>
      <c r="D46" s="83"/>
      <c r="E46" s="83"/>
      <c r="F46" s="83"/>
      <c r="G46" s="83"/>
      <c r="H46" s="83"/>
      <c r="I46" s="83"/>
      <c r="J46" s="83"/>
      <c r="K46" s="83"/>
      <c r="L46" s="83"/>
    </row>
    <row r="47" spans="1:12" ht="24.75" customHeight="1" x14ac:dyDescent="0.25">
      <c r="B47" s="118"/>
      <c r="C47" s="107"/>
      <c r="D47" s="107" t="s">
        <v>38</v>
      </c>
      <c r="E47" s="107"/>
      <c r="F47" s="107"/>
      <c r="G47" s="107"/>
      <c r="H47" s="134" t="s">
        <v>39</v>
      </c>
      <c r="I47" s="134"/>
      <c r="J47" s="134"/>
      <c r="K47" s="134"/>
      <c r="L47" s="134"/>
    </row>
    <row r="48" spans="1:12" ht="24.75" customHeight="1" x14ac:dyDescent="0.25">
      <c r="B48" s="118"/>
      <c r="C48" s="107"/>
      <c r="D48" s="16" t="s">
        <v>40</v>
      </c>
      <c r="E48" s="16" t="s">
        <v>41</v>
      </c>
      <c r="F48" s="16" t="s">
        <v>42</v>
      </c>
      <c r="G48" s="16" t="s">
        <v>43</v>
      </c>
      <c r="H48" s="17" t="s">
        <v>44</v>
      </c>
      <c r="I48" s="17" t="s">
        <v>45</v>
      </c>
      <c r="J48" s="17" t="s">
        <v>46</v>
      </c>
      <c r="K48" s="17" t="s">
        <v>42</v>
      </c>
      <c r="L48" s="16" t="s">
        <v>43</v>
      </c>
    </row>
    <row r="49" spans="1:13" x14ac:dyDescent="0.25">
      <c r="B49" s="12" t="s">
        <v>164</v>
      </c>
      <c r="C49" s="18">
        <v>3</v>
      </c>
      <c r="D49" s="19">
        <v>210.98845886197259</v>
      </c>
      <c r="E49" s="19">
        <v>272.00746832361995</v>
      </c>
      <c r="F49" s="19">
        <f>SUM(D49:E49)</f>
        <v>482.99592718559256</v>
      </c>
      <c r="G49" s="20">
        <f t="shared" ref="G49:G58" si="4">F49/$F$59</f>
        <v>6.9055240279662242E-2</v>
      </c>
      <c r="H49" s="21">
        <v>316.99319482542722</v>
      </c>
      <c r="I49" s="21">
        <v>285.9043671026073</v>
      </c>
      <c r="J49" s="21">
        <v>295.74034923572577</v>
      </c>
      <c r="K49" s="21">
        <f>SUM(H49:J49)</f>
        <v>898.63791116376024</v>
      </c>
      <c r="L49" s="20">
        <f t="shared" ref="L49:L58" si="5">K49/$K$59</f>
        <v>8.1218879324287535E-2</v>
      </c>
      <c r="M49" s="7"/>
    </row>
    <row r="50" spans="1:13" x14ac:dyDescent="0.25">
      <c r="B50" s="12" t="s">
        <v>165</v>
      </c>
      <c r="C50" s="18">
        <v>3</v>
      </c>
      <c r="D50" s="19">
        <v>400.41766230774493</v>
      </c>
      <c r="E50" s="19">
        <v>463.98904332028684</v>
      </c>
      <c r="F50" s="19">
        <f>SUM(D50:E50)</f>
        <v>864.40670562803177</v>
      </c>
      <c r="G50" s="20">
        <f t="shared" si="4"/>
        <v>0.12358657577987869</v>
      </c>
      <c r="H50" s="21">
        <v>475.07805464273991</v>
      </c>
      <c r="I50" s="21">
        <v>487.15934395858915</v>
      </c>
      <c r="J50" s="21">
        <v>570.00129478776364</v>
      </c>
      <c r="K50" s="21">
        <f t="shared" ref="K50:K58" si="6">SUM(H50:J50)</f>
        <v>1532.2386933890925</v>
      </c>
      <c r="L50" s="20">
        <f t="shared" si="5"/>
        <v>0.13848370738466942</v>
      </c>
    </row>
    <row r="51" spans="1:13" x14ac:dyDescent="0.25">
      <c r="B51" s="12" t="s">
        <v>166</v>
      </c>
      <c r="C51" s="18">
        <v>3</v>
      </c>
      <c r="D51" s="19">
        <v>280.61065688370127</v>
      </c>
      <c r="E51" s="19">
        <v>268.1598411688239</v>
      </c>
      <c r="F51" s="19">
        <f t="shared" ref="F51:F58" si="7">SUM(D51:E51)</f>
        <v>548.77049805252523</v>
      </c>
      <c r="G51" s="20">
        <f t="shared" si="4"/>
        <v>7.8459209422785892E-2</v>
      </c>
      <c r="H51" s="21">
        <v>343.65985347433741</v>
      </c>
      <c r="I51" s="21">
        <v>334.25556256680471</v>
      </c>
      <c r="J51" s="21">
        <v>391.04306283009896</v>
      </c>
      <c r="K51" s="21">
        <f t="shared" si="6"/>
        <v>1068.9584788712411</v>
      </c>
      <c r="L51" s="20">
        <f t="shared" si="5"/>
        <v>9.6612449374279763E-2</v>
      </c>
    </row>
    <row r="52" spans="1:13" x14ac:dyDescent="0.25">
      <c r="B52" s="12" t="s">
        <v>167</v>
      </c>
      <c r="C52" s="18">
        <v>3</v>
      </c>
      <c r="D52" s="19">
        <v>517.85548086797144</v>
      </c>
      <c r="E52" s="19">
        <v>636.32165145681483</v>
      </c>
      <c r="F52" s="19">
        <f t="shared" si="7"/>
        <v>1154.1771323247863</v>
      </c>
      <c r="G52" s="20">
        <f t="shared" si="4"/>
        <v>0.1650158411529502</v>
      </c>
      <c r="H52" s="21">
        <v>618.24048260661402</v>
      </c>
      <c r="I52" s="21">
        <v>636.89496530411679</v>
      </c>
      <c r="J52" s="21">
        <v>660.27665350466839</v>
      </c>
      <c r="K52" s="21">
        <f t="shared" si="6"/>
        <v>1915.4121014153993</v>
      </c>
      <c r="L52" s="20">
        <f t="shared" si="5"/>
        <v>0.1731149135692184</v>
      </c>
    </row>
    <row r="53" spans="1:13" x14ac:dyDescent="0.25">
      <c r="B53" s="14" t="s">
        <v>168</v>
      </c>
      <c r="C53" s="18">
        <v>3</v>
      </c>
      <c r="D53" s="19">
        <v>371.28377745660754</v>
      </c>
      <c r="E53" s="19">
        <v>365.53440267202694</v>
      </c>
      <c r="F53" s="19">
        <f t="shared" si="7"/>
        <v>736.81818012863448</v>
      </c>
      <c r="G53" s="20">
        <f t="shared" si="4"/>
        <v>0.10534489755988166</v>
      </c>
      <c r="H53" s="21">
        <v>362.21628330684348</v>
      </c>
      <c r="I53" s="21">
        <v>354.24237547913521</v>
      </c>
      <c r="J53" s="21">
        <v>369.34093770814474</v>
      </c>
      <c r="K53" s="21">
        <f t="shared" si="6"/>
        <v>1085.7995964941235</v>
      </c>
      <c r="L53" s="20">
        <f t="shared" si="5"/>
        <v>9.813454930230045E-2</v>
      </c>
    </row>
    <row r="54" spans="1:13" ht="25.5" x14ac:dyDescent="0.25">
      <c r="B54" s="12" t="s">
        <v>169</v>
      </c>
      <c r="C54" s="18">
        <v>3</v>
      </c>
      <c r="D54" s="19">
        <v>198.72485990844157</v>
      </c>
      <c r="E54" s="19">
        <v>238.88979037816972</v>
      </c>
      <c r="F54" s="19">
        <f t="shared" si="7"/>
        <v>437.61465028661132</v>
      </c>
      <c r="G54" s="20">
        <f t="shared" si="4"/>
        <v>6.2566955795116563E-2</v>
      </c>
      <c r="H54" s="21">
        <v>267.04776267695399</v>
      </c>
      <c r="I54" s="21">
        <v>199.76487919750258</v>
      </c>
      <c r="J54" s="21">
        <v>178.7414789761614</v>
      </c>
      <c r="K54" s="21">
        <f t="shared" si="6"/>
        <v>645.55412085061801</v>
      </c>
      <c r="L54" s="20">
        <f t="shared" si="5"/>
        <v>5.8345170604657756E-2</v>
      </c>
    </row>
    <row r="55" spans="1:13" x14ac:dyDescent="0.25">
      <c r="B55" s="12" t="s">
        <v>170</v>
      </c>
      <c r="C55" s="18">
        <v>3</v>
      </c>
      <c r="D55" s="19">
        <v>75.797323136059987</v>
      </c>
      <c r="E55" s="19">
        <v>66.26430444224151</v>
      </c>
      <c r="F55" s="19">
        <f t="shared" si="7"/>
        <v>142.06162757830151</v>
      </c>
      <c r="G55" s="20">
        <f t="shared" si="4"/>
        <v>2.0310936955727051E-2</v>
      </c>
      <c r="H55" s="21">
        <v>103.16978357250096</v>
      </c>
      <c r="I55" s="21">
        <v>76.471637428415448</v>
      </c>
      <c r="J55" s="21">
        <v>90.412032143068799</v>
      </c>
      <c r="K55" s="21">
        <f t="shared" si="6"/>
        <v>270.05345314398522</v>
      </c>
      <c r="L55" s="20">
        <f t="shared" si="5"/>
        <v>2.440742656138787E-2</v>
      </c>
    </row>
    <row r="56" spans="1:13" x14ac:dyDescent="0.25">
      <c r="B56" s="12" t="s">
        <v>171</v>
      </c>
      <c r="C56" s="18">
        <v>3</v>
      </c>
      <c r="D56" s="19">
        <v>472.05657059549276</v>
      </c>
      <c r="E56" s="19">
        <v>527.65004934120748</v>
      </c>
      <c r="F56" s="19">
        <f t="shared" si="7"/>
        <v>999.70661993670024</v>
      </c>
      <c r="G56" s="20">
        <f t="shared" si="4"/>
        <v>0.14293077221409142</v>
      </c>
      <c r="H56" s="21">
        <v>527.14428695336971</v>
      </c>
      <c r="I56" s="21">
        <v>396.70559219330551</v>
      </c>
      <c r="J56" s="21">
        <v>442.92451565980758</v>
      </c>
      <c r="K56" s="21">
        <f t="shared" si="6"/>
        <v>1366.7743948064829</v>
      </c>
      <c r="L56" s="20">
        <f t="shared" si="5"/>
        <v>0.12352904685665404</v>
      </c>
    </row>
    <row r="57" spans="1:13" x14ac:dyDescent="0.25">
      <c r="B57" s="12" t="s">
        <v>172</v>
      </c>
      <c r="C57" s="18">
        <v>1</v>
      </c>
      <c r="D57" s="19">
        <v>409.84998126590381</v>
      </c>
      <c r="E57" s="19">
        <v>416.31934024280076</v>
      </c>
      <c r="F57" s="19">
        <f t="shared" si="7"/>
        <v>826.16932150870457</v>
      </c>
      <c r="G57" s="20">
        <f t="shared" si="4"/>
        <v>0.11811967305999041</v>
      </c>
      <c r="H57" s="21">
        <v>363.10789904230256</v>
      </c>
      <c r="I57" s="21">
        <v>341.71106010384852</v>
      </c>
      <c r="J57" s="21">
        <v>311.03343490548883</v>
      </c>
      <c r="K57" s="21">
        <f t="shared" si="6"/>
        <v>1015.85239405164</v>
      </c>
      <c r="L57" s="20">
        <f t="shared" si="5"/>
        <v>9.1812722319850423E-2</v>
      </c>
    </row>
    <row r="58" spans="1:13" x14ac:dyDescent="0.25">
      <c r="B58" s="12" t="s">
        <v>173</v>
      </c>
      <c r="C58" s="18">
        <v>2</v>
      </c>
      <c r="D58" s="19">
        <v>375.59628148035495</v>
      </c>
      <c r="E58" s="19">
        <v>426.02447342069786</v>
      </c>
      <c r="F58" s="19">
        <f t="shared" si="7"/>
        <v>801.62075490105281</v>
      </c>
      <c r="G58" s="20">
        <f t="shared" si="4"/>
        <v>0.11460989777991584</v>
      </c>
      <c r="H58" s="21">
        <v>438.32687099438965</v>
      </c>
      <c r="I58" s="21">
        <v>431.39810340087035</v>
      </c>
      <c r="J58" s="21">
        <v>395.39071427439109</v>
      </c>
      <c r="K58" s="21">
        <f t="shared" si="6"/>
        <v>1265.115688669651</v>
      </c>
      <c r="L58" s="20">
        <f t="shared" si="5"/>
        <v>0.11434113470269426</v>
      </c>
    </row>
    <row r="59" spans="1:13" x14ac:dyDescent="0.2">
      <c r="B59" s="23" t="s">
        <v>186</v>
      </c>
      <c r="C59" s="22">
        <v>3</v>
      </c>
      <c r="D59" s="19">
        <f>SUM(D49:D58)</f>
        <v>3313.181052764251</v>
      </c>
      <c r="E59" s="19">
        <f>SUM(E49:E58)</f>
        <v>3681.1603647666898</v>
      </c>
      <c r="F59" s="19">
        <f>+D59+E59</f>
        <v>6994.3414175309408</v>
      </c>
      <c r="G59" s="20">
        <f>SUM(G49:G58)</f>
        <v>0.99999999999999989</v>
      </c>
      <c r="H59" s="21">
        <f>SUBTOTAL(9,H49:H58)</f>
        <v>3814.9844720954784</v>
      </c>
      <c r="I59" s="21">
        <f>SUM(I49:I58)</f>
        <v>3544.5078867351954</v>
      </c>
      <c r="J59" s="21">
        <f>SUM(J49:J58)</f>
        <v>3704.9044740253194</v>
      </c>
      <c r="K59" s="21">
        <f>SUM(K49:K58)</f>
        <v>11064.396832855995</v>
      </c>
      <c r="L59" s="20">
        <f>SUM(L49:L58)</f>
        <v>0.99999999999999978</v>
      </c>
    </row>
    <row r="60" spans="1:13" ht="15.75" customHeight="1" x14ac:dyDescent="0.25">
      <c r="B60" s="25" t="s">
        <v>179</v>
      </c>
    </row>
    <row r="61" spans="1:13" ht="16.5" customHeight="1" x14ac:dyDescent="0.25">
      <c r="B61" s="25" t="s">
        <v>180</v>
      </c>
    </row>
    <row r="62" spans="1:13" ht="19.5" customHeight="1" x14ac:dyDescent="0.25"/>
    <row r="63" spans="1:13" ht="19.5" customHeight="1" x14ac:dyDescent="0.25">
      <c r="A63" s="118" t="s">
        <v>36</v>
      </c>
      <c r="B63" s="107" t="s">
        <v>37</v>
      </c>
      <c r="C63" s="119" t="s">
        <v>181</v>
      </c>
      <c r="D63" s="120"/>
      <c r="E63" s="120"/>
      <c r="F63" s="120"/>
      <c r="G63" s="120"/>
      <c r="H63" s="120"/>
      <c r="I63" s="120"/>
      <c r="J63" s="120"/>
      <c r="K63" s="120"/>
      <c r="L63" s="120"/>
      <c r="M63" s="121"/>
    </row>
    <row r="64" spans="1:13" ht="19.5" customHeight="1" x14ac:dyDescent="0.25">
      <c r="A64" s="118"/>
      <c r="B64" s="107"/>
      <c r="C64" s="122"/>
      <c r="D64" s="123"/>
      <c r="E64" s="123"/>
      <c r="F64" s="123"/>
      <c r="G64" s="123"/>
      <c r="H64" s="123"/>
      <c r="I64" s="123"/>
      <c r="J64" s="123"/>
      <c r="K64" s="123"/>
      <c r="L64" s="123"/>
      <c r="M64" s="124"/>
    </row>
    <row r="65" spans="1:13" ht="19.5" customHeight="1" x14ac:dyDescent="0.25">
      <c r="A65" s="118"/>
      <c r="B65" s="107"/>
      <c r="C65" s="125" t="s">
        <v>20</v>
      </c>
      <c r="D65" s="125"/>
      <c r="E65" s="125"/>
      <c r="F65" s="125"/>
      <c r="G65" s="125"/>
      <c r="H65" s="126" t="s">
        <v>24</v>
      </c>
      <c r="I65" s="127"/>
      <c r="J65" s="127"/>
      <c r="K65" s="127"/>
      <c r="L65" s="127"/>
      <c r="M65" s="128"/>
    </row>
    <row r="66" spans="1:13" ht="19.5" customHeight="1" x14ac:dyDescent="0.25">
      <c r="A66" s="118"/>
      <c r="B66" s="107"/>
      <c r="C66" s="16" t="s">
        <v>47</v>
      </c>
      <c r="D66" s="16" t="s">
        <v>48</v>
      </c>
      <c r="E66" s="16" t="s">
        <v>49</v>
      </c>
      <c r="F66" s="16" t="s">
        <v>42</v>
      </c>
      <c r="G66" s="16" t="s">
        <v>43</v>
      </c>
      <c r="H66" s="17" t="s">
        <v>50</v>
      </c>
      <c r="I66" s="17" t="s">
        <v>51</v>
      </c>
      <c r="J66" s="17" t="s">
        <v>52</v>
      </c>
      <c r="K66" s="17" t="s">
        <v>53</v>
      </c>
      <c r="L66" s="17" t="s">
        <v>42</v>
      </c>
      <c r="M66" s="17" t="s">
        <v>43</v>
      </c>
    </row>
    <row r="67" spans="1:13" x14ac:dyDescent="0.25">
      <c r="A67" s="12" t="s">
        <v>164</v>
      </c>
      <c r="B67" s="18">
        <v>3</v>
      </c>
      <c r="C67" s="19">
        <v>296.297585502978</v>
      </c>
      <c r="D67" s="19">
        <v>187.45969557979572</v>
      </c>
      <c r="E67" s="19">
        <v>205.2779459479616</v>
      </c>
      <c r="F67" s="19">
        <f>SUM(C67:E67)</f>
        <v>689.03522703073531</v>
      </c>
      <c r="G67" s="20">
        <f t="shared" ref="G67:G77" si="8">F67/$F$77</f>
        <v>8.3868957692292648E-2</v>
      </c>
      <c r="H67" s="21">
        <v>272.24658150070451</v>
      </c>
      <c r="I67" s="21">
        <v>286.30479165537611</v>
      </c>
      <c r="J67" s="21">
        <v>261.85684725471464</v>
      </c>
      <c r="K67" s="21">
        <v>248.9675506323747</v>
      </c>
      <c r="L67" s="21">
        <f>SUM(H67:K67)</f>
        <v>1069.3757710431701</v>
      </c>
      <c r="M67" s="26">
        <f t="shared" ref="M67:M76" si="9">L67/$L$77</f>
        <v>9.0616804653155206E-2</v>
      </c>
    </row>
    <row r="68" spans="1:13" x14ac:dyDescent="0.25">
      <c r="A68" s="12" t="s">
        <v>165</v>
      </c>
      <c r="B68" s="18">
        <v>3</v>
      </c>
      <c r="C68" s="19">
        <v>563.07879031414518</v>
      </c>
      <c r="D68" s="19">
        <v>363.9664480561587</v>
      </c>
      <c r="E68" s="19">
        <v>384.46389997551205</v>
      </c>
      <c r="F68" s="19">
        <f t="shared" ref="F68:F76" si="10">SUM(C68:E68)</f>
        <v>1311.5091383458159</v>
      </c>
      <c r="G68" s="20">
        <f t="shared" si="8"/>
        <v>0.15963611165568745</v>
      </c>
      <c r="H68" s="21">
        <v>449.38714603891191</v>
      </c>
      <c r="I68" s="21">
        <v>534.05581134348984</v>
      </c>
      <c r="J68" s="21">
        <v>527.3898280690612</v>
      </c>
      <c r="K68" s="21">
        <v>444.12335151204678</v>
      </c>
      <c r="L68" s="21">
        <f t="shared" ref="L68:L76" si="11">SUM(H68:K68)</f>
        <v>1954.9561369635098</v>
      </c>
      <c r="M68" s="26">
        <f t="shared" si="9"/>
        <v>0.16565914729477987</v>
      </c>
    </row>
    <row r="69" spans="1:13" x14ac:dyDescent="0.25">
      <c r="A69" s="12" t="s">
        <v>166</v>
      </c>
      <c r="B69" s="18">
        <v>3</v>
      </c>
      <c r="C69" s="19">
        <v>343.9984582896484</v>
      </c>
      <c r="D69" s="19">
        <v>216.05580421385787</v>
      </c>
      <c r="E69" s="19">
        <v>241.20480194545686</v>
      </c>
      <c r="F69" s="19">
        <f t="shared" si="10"/>
        <v>801.25906444896316</v>
      </c>
      <c r="G69" s="20">
        <f t="shared" si="8"/>
        <v>9.752877638263116E-2</v>
      </c>
      <c r="H69" s="21">
        <v>273.55084385071672</v>
      </c>
      <c r="I69" s="21">
        <v>365.00826797784737</v>
      </c>
      <c r="J69" s="21">
        <v>326.17732465595395</v>
      </c>
      <c r="K69" s="21">
        <v>259.02819605030942</v>
      </c>
      <c r="L69" s="21">
        <f t="shared" si="11"/>
        <v>1223.7646325348273</v>
      </c>
      <c r="M69" s="26">
        <f t="shared" si="9"/>
        <v>0.10369941385493762</v>
      </c>
    </row>
    <row r="70" spans="1:13" x14ac:dyDescent="0.25">
      <c r="A70" s="12" t="s">
        <v>167</v>
      </c>
      <c r="B70" s="18">
        <v>3</v>
      </c>
      <c r="C70" s="19">
        <v>664.35274964296445</v>
      </c>
      <c r="D70" s="19">
        <v>427.72530869136796</v>
      </c>
      <c r="E70" s="19">
        <v>436.52117345919561</v>
      </c>
      <c r="F70" s="19">
        <f t="shared" si="10"/>
        <v>1528.5992317935279</v>
      </c>
      <c r="G70" s="20">
        <f t="shared" si="8"/>
        <v>0.18606018860925932</v>
      </c>
      <c r="H70" s="21">
        <v>490.79064393059218</v>
      </c>
      <c r="I70" s="21">
        <v>553.95177826453494</v>
      </c>
      <c r="J70" s="21">
        <v>553.66741481452823</v>
      </c>
      <c r="K70" s="21">
        <v>542.4442179035027</v>
      </c>
      <c r="L70" s="21">
        <f t="shared" si="11"/>
        <v>2140.8540549131581</v>
      </c>
      <c r="M70" s="26">
        <f t="shared" si="9"/>
        <v>0.18141177211798762</v>
      </c>
    </row>
    <row r="71" spans="1:13" x14ac:dyDescent="0.25">
      <c r="A71" s="14" t="s">
        <v>168</v>
      </c>
      <c r="B71" s="18">
        <v>3</v>
      </c>
      <c r="C71" s="19">
        <v>262.03648499344246</v>
      </c>
      <c r="D71" s="19">
        <v>226.5363729333578</v>
      </c>
      <c r="E71" s="19">
        <v>211.43542026886902</v>
      </c>
      <c r="F71" s="19">
        <f t="shared" si="10"/>
        <v>700.00827819566928</v>
      </c>
      <c r="G71" s="20">
        <f t="shared" si="8"/>
        <v>8.5204590948480513E-2</v>
      </c>
      <c r="H71" s="21">
        <v>248.19377624562446</v>
      </c>
      <c r="I71" s="21">
        <v>266.68849608707626</v>
      </c>
      <c r="J71" s="21">
        <v>200.88212044181012</v>
      </c>
      <c r="K71" s="21">
        <v>191.26397764547374</v>
      </c>
      <c r="L71" s="21">
        <f t="shared" si="11"/>
        <v>907.02837041998464</v>
      </c>
      <c r="M71" s="26">
        <f t="shared" si="9"/>
        <v>7.6859804460540193E-2</v>
      </c>
    </row>
    <row r="72" spans="1:13" x14ac:dyDescent="0.25">
      <c r="A72" s="12" t="s">
        <v>169</v>
      </c>
      <c r="B72" s="18">
        <v>3</v>
      </c>
      <c r="C72" s="19">
        <v>184.27037169304921</v>
      </c>
      <c r="D72" s="19">
        <v>121.93491207476302</v>
      </c>
      <c r="E72" s="19">
        <v>151.23858972045355</v>
      </c>
      <c r="F72" s="19">
        <f t="shared" si="10"/>
        <v>457.44387348826581</v>
      </c>
      <c r="G72" s="20">
        <f t="shared" si="8"/>
        <v>5.5679795991728731E-2</v>
      </c>
      <c r="H72" s="21">
        <v>141.15497829623223</v>
      </c>
      <c r="I72" s="21">
        <v>144.47722122626726</v>
      </c>
      <c r="J72" s="21">
        <v>154.08625551807489</v>
      </c>
      <c r="K72" s="21">
        <v>157.41731941831551</v>
      </c>
      <c r="L72" s="21">
        <f t="shared" si="11"/>
        <v>597.13577445888995</v>
      </c>
      <c r="M72" s="26">
        <f t="shared" si="9"/>
        <v>5.0600113908291805E-2</v>
      </c>
    </row>
    <row r="73" spans="1:13" x14ac:dyDescent="0.25">
      <c r="A73" s="12" t="s">
        <v>170</v>
      </c>
      <c r="B73" s="18">
        <v>3</v>
      </c>
      <c r="C73" s="19">
        <v>88.629830936272</v>
      </c>
      <c r="D73" s="19">
        <v>55.884730479567907</v>
      </c>
      <c r="E73" s="19">
        <v>35.629187517321199</v>
      </c>
      <c r="F73" s="19">
        <f t="shared" si="10"/>
        <v>180.14374893316113</v>
      </c>
      <c r="G73" s="20">
        <f t="shared" si="8"/>
        <v>2.192698989123287E-2</v>
      </c>
      <c r="H73" s="21">
        <v>53.853117804018467</v>
      </c>
      <c r="I73" s="21">
        <v>53.318749091869577</v>
      </c>
      <c r="J73" s="21">
        <v>64.018201749814864</v>
      </c>
      <c r="K73" s="21">
        <v>56.890558701067107</v>
      </c>
      <c r="L73" s="21">
        <f t="shared" si="11"/>
        <v>228.08062734677003</v>
      </c>
      <c r="M73" s="26">
        <f t="shared" si="9"/>
        <v>1.9327104852291437E-2</v>
      </c>
    </row>
    <row r="74" spans="1:13" x14ac:dyDescent="0.25">
      <c r="A74" s="12" t="s">
        <v>171</v>
      </c>
      <c r="B74" s="18">
        <v>3</v>
      </c>
      <c r="C74" s="19">
        <v>407.96459371485054</v>
      </c>
      <c r="D74" s="19">
        <v>263.44195369903161</v>
      </c>
      <c r="E74" s="19">
        <v>298.80238162809763</v>
      </c>
      <c r="F74" s="19">
        <f t="shared" si="10"/>
        <v>970.2089290419799</v>
      </c>
      <c r="G74" s="20">
        <f t="shared" si="8"/>
        <v>0.11809325333503846</v>
      </c>
      <c r="H74" s="21">
        <v>301.1109753748616</v>
      </c>
      <c r="I74" s="21">
        <v>348.41903043046506</v>
      </c>
      <c r="J74" s="21">
        <v>332.87536801294277</v>
      </c>
      <c r="K74" s="21">
        <v>338.46013700121296</v>
      </c>
      <c r="L74" s="21">
        <f t="shared" si="11"/>
        <v>1320.8655108194826</v>
      </c>
      <c r="M74" s="26">
        <f t="shared" si="9"/>
        <v>0.11192755176251996</v>
      </c>
    </row>
    <row r="75" spans="1:13" x14ac:dyDescent="0.25">
      <c r="A75" s="12" t="s">
        <v>172</v>
      </c>
      <c r="B75" s="18">
        <v>1</v>
      </c>
      <c r="C75" s="19">
        <v>291.43090951318936</v>
      </c>
      <c r="D75" s="19">
        <v>213.07233387881271</v>
      </c>
      <c r="E75" s="19">
        <v>205.77166664114566</v>
      </c>
      <c r="F75" s="19">
        <f t="shared" si="10"/>
        <v>710.27491003314776</v>
      </c>
      <c r="G75" s="20">
        <f t="shared" si="8"/>
        <v>8.645423926462012E-2</v>
      </c>
      <c r="H75" s="21">
        <v>241.08901143407667</v>
      </c>
      <c r="I75" s="21">
        <v>243.06636395897715</v>
      </c>
      <c r="J75" s="21">
        <v>253.87188267447357</v>
      </c>
      <c r="K75" s="21">
        <v>222.81327496244262</v>
      </c>
      <c r="L75" s="21">
        <f t="shared" si="11"/>
        <v>960.84053302996995</v>
      </c>
      <c r="M75" s="26">
        <f t="shared" si="9"/>
        <v>8.1419741537135895E-2</v>
      </c>
    </row>
    <row r="76" spans="1:13" x14ac:dyDescent="0.25">
      <c r="A76" s="12" t="s">
        <v>173</v>
      </c>
      <c r="B76" s="18">
        <v>2</v>
      </c>
      <c r="C76" s="19">
        <v>342.78248619074185</v>
      </c>
      <c r="D76" s="19">
        <v>260.9773851979466</v>
      </c>
      <c r="E76" s="19">
        <v>263.37463717915807</v>
      </c>
      <c r="F76" s="19">
        <f t="shared" si="10"/>
        <v>867.13450856784652</v>
      </c>
      <c r="G76" s="20">
        <f t="shared" si="8"/>
        <v>0.10554709622902875</v>
      </c>
      <c r="H76" s="21">
        <v>321.73667401284405</v>
      </c>
      <c r="I76" s="21">
        <v>340.34830395890833</v>
      </c>
      <c r="J76" s="21">
        <v>395.11005444674254</v>
      </c>
      <c r="K76" s="21">
        <v>340.97925206984667</v>
      </c>
      <c r="L76" s="21">
        <f t="shared" si="11"/>
        <v>1398.1742844883415</v>
      </c>
      <c r="M76" s="26">
        <f t="shared" si="9"/>
        <v>0.11847854555836049</v>
      </c>
    </row>
    <row r="77" spans="1:13" x14ac:dyDescent="0.2">
      <c r="A77" s="23" t="s">
        <v>186</v>
      </c>
      <c r="B77" s="22">
        <v>3</v>
      </c>
      <c r="C77" s="19">
        <f>SUM(C67:C76)</f>
        <v>3444.8422607912817</v>
      </c>
      <c r="D77" s="19">
        <f>SUM(D67:D76)</f>
        <v>2337.0549448046595</v>
      </c>
      <c r="E77" s="19">
        <f>SUM(E67:E76)</f>
        <v>2433.7197042831713</v>
      </c>
      <c r="F77" s="19">
        <f>SUM(C77:E77)</f>
        <v>8215.6169098791124</v>
      </c>
      <c r="G77" s="20">
        <f t="shared" si="8"/>
        <v>1</v>
      </c>
      <c r="H77" s="21">
        <f>SUM(H67:H76)</f>
        <v>2793.113748488583</v>
      </c>
      <c r="I77" s="21">
        <f>SUM(I67:I76)</f>
        <v>3135.6388139948117</v>
      </c>
      <c r="J77" s="21">
        <v>3069.9352976381169</v>
      </c>
      <c r="K77" s="21">
        <f>SUM(K67:K76)</f>
        <v>2802.3878358965922</v>
      </c>
      <c r="L77" s="21">
        <f>SUM(H77:K77)</f>
        <v>11801.075696018102</v>
      </c>
      <c r="M77" s="26">
        <f>SUM(M67:M76)</f>
        <v>1.0000000000000002</v>
      </c>
    </row>
    <row r="78" spans="1:13" ht="19.5" customHeight="1" x14ac:dyDescent="0.25">
      <c r="A78" s="25" t="s">
        <v>182</v>
      </c>
    </row>
    <row r="79" spans="1:13" ht="19.5" customHeight="1" x14ac:dyDescent="0.25">
      <c r="A79" s="25" t="s">
        <v>183</v>
      </c>
    </row>
    <row r="80" spans="1:13" ht="24.75" customHeight="1" x14ac:dyDescent="0.25"/>
    <row r="81" spans="2:11" ht="24.75" customHeight="1" x14ac:dyDescent="0.25">
      <c r="B81" s="118" t="s">
        <v>36</v>
      </c>
      <c r="C81" s="107" t="s">
        <v>37</v>
      </c>
      <c r="D81" s="83" t="s">
        <v>185</v>
      </c>
      <c r="E81" s="83"/>
      <c r="F81" s="83"/>
      <c r="G81" s="83"/>
      <c r="H81" s="83"/>
      <c r="I81" s="83"/>
      <c r="J81" s="83"/>
      <c r="K81" s="83"/>
    </row>
    <row r="82" spans="2:11" ht="24.75" customHeight="1" x14ac:dyDescent="0.25">
      <c r="B82" s="118"/>
      <c r="C82" s="107"/>
      <c r="D82" s="83"/>
      <c r="E82" s="83"/>
      <c r="F82" s="83"/>
      <c r="G82" s="83"/>
      <c r="H82" s="83"/>
      <c r="I82" s="83"/>
      <c r="J82" s="83"/>
      <c r="K82" s="83"/>
    </row>
    <row r="83" spans="2:11" ht="24.75" customHeight="1" x14ac:dyDescent="0.25">
      <c r="B83" s="118"/>
      <c r="C83" s="107"/>
      <c r="D83" s="83" t="s">
        <v>54</v>
      </c>
      <c r="E83" s="83"/>
      <c r="F83" s="83"/>
      <c r="G83" s="83"/>
      <c r="H83" s="83"/>
      <c r="I83" s="129" t="s">
        <v>55</v>
      </c>
      <c r="J83" s="114" t="s">
        <v>56</v>
      </c>
      <c r="K83" s="115"/>
    </row>
    <row r="84" spans="2:11" ht="24.75" customHeight="1" x14ac:dyDescent="0.25">
      <c r="B84" s="118"/>
      <c r="C84" s="107"/>
      <c r="D84" s="16" t="s">
        <v>57</v>
      </c>
      <c r="E84" s="16" t="s">
        <v>58</v>
      </c>
      <c r="F84" s="16" t="s">
        <v>59</v>
      </c>
      <c r="G84" s="16" t="s">
        <v>42</v>
      </c>
      <c r="H84" s="16" t="s">
        <v>43</v>
      </c>
      <c r="I84" s="130"/>
      <c r="J84" s="116"/>
      <c r="K84" s="117"/>
    </row>
    <row r="85" spans="2:11" x14ac:dyDescent="0.25">
      <c r="B85" s="12" t="s">
        <v>164</v>
      </c>
      <c r="C85" s="18">
        <v>3</v>
      </c>
      <c r="D85" s="19">
        <v>195.33781466383999</v>
      </c>
      <c r="E85" s="19">
        <v>191.94232269470669</v>
      </c>
      <c r="F85" s="19">
        <v>461.92376844657156</v>
      </c>
      <c r="G85" s="19">
        <f>SUM(D85:F85)</f>
        <v>849.20390580511821</v>
      </c>
      <c r="H85" s="76">
        <f t="shared" ref="H85:H95" si="12">G85/$G$95</f>
        <v>9.652113137482142E-2</v>
      </c>
      <c r="I85" s="27">
        <v>3989.2487422283766</v>
      </c>
      <c r="J85" s="111">
        <f t="shared" ref="J85:J94" si="13">I85/$I$95</f>
        <v>8.5106615352993936E-2</v>
      </c>
      <c r="K85" s="112"/>
    </row>
    <row r="86" spans="2:11" x14ac:dyDescent="0.25">
      <c r="B86" s="12" t="s">
        <v>165</v>
      </c>
      <c r="C86" s="18">
        <v>3</v>
      </c>
      <c r="D86" s="19">
        <v>340.44689541100325</v>
      </c>
      <c r="E86" s="19">
        <v>351.74951553337047</v>
      </c>
      <c r="F86" s="19">
        <v>943.84837023544196</v>
      </c>
      <c r="G86" s="19">
        <f t="shared" ref="G86:G94" si="14">SUM(D86:F86)</f>
        <v>1636.0447811798158</v>
      </c>
      <c r="H86" s="76">
        <f t="shared" si="12"/>
        <v>0.18595403551474834</v>
      </c>
      <c r="I86" s="27">
        <v>7299.1554555062648</v>
      </c>
      <c r="J86" s="111">
        <f t="shared" si="13"/>
        <v>0.155720150808765</v>
      </c>
      <c r="K86" s="112"/>
    </row>
    <row r="87" spans="2:11" x14ac:dyDescent="0.25">
      <c r="B87" s="12" t="s">
        <v>166</v>
      </c>
      <c r="C87" s="18">
        <v>3</v>
      </c>
      <c r="D87" s="19">
        <v>222.40831693914208</v>
      </c>
      <c r="E87" s="19">
        <v>242.40942289224554</v>
      </c>
      <c r="F87" s="19">
        <v>462.28959145948994</v>
      </c>
      <c r="G87" s="19">
        <f t="shared" si="14"/>
        <v>927.10733129087748</v>
      </c>
      <c r="H87" s="76">
        <f t="shared" si="12"/>
        <v>0.10537569117424982</v>
      </c>
      <c r="I87" s="27">
        <v>4569.8600051984349</v>
      </c>
      <c r="J87" s="111">
        <f t="shared" si="13"/>
        <v>9.7493373517290899E-2</v>
      </c>
      <c r="K87" s="112"/>
    </row>
    <row r="88" spans="2:11" x14ac:dyDescent="0.25">
      <c r="B88" s="12" t="s">
        <v>167</v>
      </c>
      <c r="C88" s="18">
        <v>3</v>
      </c>
      <c r="D88" s="19">
        <v>399.82034200046229</v>
      </c>
      <c r="E88" s="19">
        <v>422.90650202717796</v>
      </c>
      <c r="F88" s="19">
        <v>841.25834911836967</v>
      </c>
      <c r="G88" s="19">
        <f t="shared" si="14"/>
        <v>1663.9851931460098</v>
      </c>
      <c r="H88" s="76">
        <f t="shared" si="12"/>
        <v>0.18912976298799733</v>
      </c>
      <c r="I88" s="27">
        <v>8403.0277135928827</v>
      </c>
      <c r="J88" s="111">
        <f t="shared" si="13"/>
        <v>0.17927015677187783</v>
      </c>
      <c r="K88" s="112"/>
    </row>
    <row r="89" spans="2:11" x14ac:dyDescent="0.25">
      <c r="B89" s="14" t="s">
        <v>168</v>
      </c>
      <c r="C89" s="18">
        <v>3</v>
      </c>
      <c r="D89" s="19">
        <v>180.76000202229548</v>
      </c>
      <c r="E89" s="19">
        <v>173.55668734455384</v>
      </c>
      <c r="F89" s="19">
        <v>349.34974590495113</v>
      </c>
      <c r="G89" s="19">
        <f t="shared" si="14"/>
        <v>703.66643527180054</v>
      </c>
      <c r="H89" s="76">
        <f t="shared" si="12"/>
        <v>7.9979236999067962E-2</v>
      </c>
      <c r="I89" s="27">
        <v>4133.3208605102118</v>
      </c>
      <c r="J89" s="111">
        <f t="shared" si="13"/>
        <v>8.818024929913236E-2</v>
      </c>
      <c r="K89" s="112"/>
    </row>
    <row r="90" spans="2:11" ht="25.5" x14ac:dyDescent="0.25">
      <c r="B90" s="12" t="s">
        <v>169</v>
      </c>
      <c r="C90" s="18">
        <v>3</v>
      </c>
      <c r="D90" s="19">
        <v>99.420807287662328</v>
      </c>
      <c r="E90" s="19">
        <v>111.96727295736173</v>
      </c>
      <c r="F90" s="19">
        <v>243.84595435674117</v>
      </c>
      <c r="G90" s="19">
        <f t="shared" si="14"/>
        <v>455.23403460176525</v>
      </c>
      <c r="H90" s="76">
        <f t="shared" si="12"/>
        <v>5.1742230293239613E-2</v>
      </c>
      <c r="I90" s="27">
        <v>2592.9824536861502</v>
      </c>
      <c r="J90" s="111">
        <f t="shared" si="13"/>
        <v>5.5318676413158116E-2</v>
      </c>
      <c r="K90" s="112"/>
    </row>
    <row r="91" spans="2:11" x14ac:dyDescent="0.25">
      <c r="B91" s="23" t="s">
        <v>170</v>
      </c>
      <c r="C91" s="18">
        <v>3</v>
      </c>
      <c r="D91" s="19">
        <v>25.376266200004043</v>
      </c>
      <c r="E91" s="19">
        <v>23.081583578658833</v>
      </c>
      <c r="F91" s="19">
        <v>78.173164189492624</v>
      </c>
      <c r="G91" s="19">
        <f t="shared" si="14"/>
        <v>126.6310139681555</v>
      </c>
      <c r="H91" s="76">
        <f t="shared" si="12"/>
        <v>1.43929728205373E-2</v>
      </c>
      <c r="I91" s="27">
        <v>946.9704709703733</v>
      </c>
      <c r="J91" s="111">
        <f t="shared" si="13"/>
        <v>2.0202663917743047E-2</v>
      </c>
      <c r="K91" s="112"/>
    </row>
    <row r="92" spans="2:11" x14ac:dyDescent="0.25">
      <c r="B92" s="12" t="s">
        <v>171</v>
      </c>
      <c r="C92" s="18">
        <v>3</v>
      </c>
      <c r="D92" s="19">
        <v>251.44691706141418</v>
      </c>
      <c r="E92" s="19">
        <v>229.48421034397131</v>
      </c>
      <c r="F92" s="19">
        <v>448.58921001018803</v>
      </c>
      <c r="G92" s="19">
        <f t="shared" si="14"/>
        <v>929.52033741557352</v>
      </c>
      <c r="H92" s="76">
        <f t="shared" si="12"/>
        <v>0.1056499551991535</v>
      </c>
      <c r="I92" s="27">
        <v>5587.0757920202195</v>
      </c>
      <c r="J92" s="111">
        <f t="shared" si="13"/>
        <v>0.11919465069853682</v>
      </c>
      <c r="K92" s="112"/>
    </row>
    <row r="93" spans="2:11" x14ac:dyDescent="0.25">
      <c r="B93" s="12" t="s">
        <v>172</v>
      </c>
      <c r="C93" s="18">
        <v>1</v>
      </c>
      <c r="D93" s="19">
        <v>143.23479068258536</v>
      </c>
      <c r="E93" s="19">
        <v>137.99129824394609</v>
      </c>
      <c r="F93" s="19">
        <v>239.41204243841926</v>
      </c>
      <c r="G93" s="19">
        <f t="shared" si="14"/>
        <v>520.63813136495071</v>
      </c>
      <c r="H93" s="76">
        <f t="shared" si="12"/>
        <v>5.9176107331459081E-2</v>
      </c>
      <c r="I93" s="27">
        <v>4033.7752899884131</v>
      </c>
      <c r="J93" s="111">
        <f t="shared" si="13"/>
        <v>8.6056544529657233E-2</v>
      </c>
      <c r="K93" s="112"/>
    </row>
    <row r="94" spans="2:11" x14ac:dyDescent="0.25">
      <c r="B94" s="12" t="s">
        <v>173</v>
      </c>
      <c r="C94" s="18">
        <v>2</v>
      </c>
      <c r="D94" s="19">
        <v>272.3753962834864</v>
      </c>
      <c r="E94" s="19">
        <v>266.30605551599501</v>
      </c>
      <c r="F94" s="19">
        <v>447.40126563797673</v>
      </c>
      <c r="G94" s="19">
        <f t="shared" si="14"/>
        <v>986.0827174374582</v>
      </c>
      <c r="H94" s="76">
        <f t="shared" si="12"/>
        <v>0.11207887630472574</v>
      </c>
      <c r="I94" s="27">
        <v>5318.12795406435</v>
      </c>
      <c r="J94" s="111">
        <f t="shared" si="13"/>
        <v>0.11345691869084465</v>
      </c>
      <c r="K94" s="112"/>
    </row>
    <row r="95" spans="2:11" ht="24.75" customHeight="1" x14ac:dyDescent="0.25">
      <c r="B95" s="23" t="s">
        <v>186</v>
      </c>
      <c r="C95" s="18">
        <v>3</v>
      </c>
      <c r="D95" s="19">
        <f>SUM(D85:D94)</f>
        <v>2130.627548551895</v>
      </c>
      <c r="E95" s="19">
        <f>SUM(E85:E94)</f>
        <v>2151.3948711319872</v>
      </c>
      <c r="F95" s="19">
        <f>SUM(F85:F94)</f>
        <v>4516.0914617976414</v>
      </c>
      <c r="G95" s="19">
        <f>SUM(D95:F95)</f>
        <v>8798.113881481524</v>
      </c>
      <c r="H95" s="20">
        <f t="shared" si="12"/>
        <v>1</v>
      </c>
      <c r="I95" s="21">
        <f>SUM(I85:I94)</f>
        <v>46873.544737765682</v>
      </c>
      <c r="J95" s="111">
        <f>SUM(J85:K94)</f>
        <v>1</v>
      </c>
      <c r="K95" s="112"/>
    </row>
    <row r="96" spans="2:11" x14ac:dyDescent="0.25">
      <c r="B96" s="113" t="s">
        <v>184</v>
      </c>
      <c r="C96" s="113"/>
      <c r="D96" s="113"/>
      <c r="E96" s="113"/>
      <c r="F96" s="113"/>
    </row>
    <row r="98" spans="1:11" x14ac:dyDescent="0.25">
      <c r="A98" s="9"/>
      <c r="B98" s="28"/>
      <c r="C98" s="28"/>
    </row>
    <row r="99" spans="1:11" ht="25.5" customHeight="1" x14ac:dyDescent="0.25">
      <c r="B99" s="83" t="s">
        <v>187</v>
      </c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76.5" customHeight="1" x14ac:dyDescent="0.25">
      <c r="B100" s="29" t="s">
        <v>60</v>
      </c>
      <c r="C100" s="30" t="s">
        <v>61</v>
      </c>
      <c r="D100" s="30" t="s">
        <v>62</v>
      </c>
      <c r="E100" s="30" t="s">
        <v>63</v>
      </c>
      <c r="F100" s="30" t="s">
        <v>64</v>
      </c>
      <c r="G100" s="30" t="s">
        <v>10</v>
      </c>
      <c r="H100" s="31" t="s">
        <v>65</v>
      </c>
      <c r="I100" s="31" t="s">
        <v>66</v>
      </c>
      <c r="J100" s="31" t="s">
        <v>67</v>
      </c>
      <c r="K100" s="31" t="s">
        <v>11</v>
      </c>
    </row>
    <row r="101" spans="1:11" ht="12.75" customHeight="1" x14ac:dyDescent="0.25">
      <c r="B101" s="29" t="s">
        <v>12</v>
      </c>
      <c r="C101" s="32">
        <v>563</v>
      </c>
      <c r="D101" s="32">
        <v>563</v>
      </c>
      <c r="E101" s="32">
        <f>SUM(C101:D101)</f>
        <v>1126</v>
      </c>
      <c r="F101" s="33">
        <f>E101/$E$116</f>
        <v>6.779456920946475E-2</v>
      </c>
      <c r="G101" s="108">
        <f>SUM(F101:F102)</f>
        <v>0.13745559636341742</v>
      </c>
      <c r="H101" s="34">
        <v>3313.181052764251</v>
      </c>
      <c r="I101" s="35">
        <f>E101/H101</f>
        <v>0.33985465390143904</v>
      </c>
      <c r="J101" s="110">
        <f>(SUM(E101:E102)/SUM(H101:H102))</f>
        <v>0.32640671418724043</v>
      </c>
      <c r="K101" s="91" t="s">
        <v>13</v>
      </c>
    </row>
    <row r="102" spans="1:11" ht="12.75" customHeight="1" x14ac:dyDescent="0.25">
      <c r="B102" s="29" t="s">
        <v>14</v>
      </c>
      <c r="C102" s="32">
        <v>601</v>
      </c>
      <c r="D102" s="32">
        <v>556</v>
      </c>
      <c r="E102" s="32">
        <f t="shared" ref="E102:E115" si="15">SUM(C102:D102)</f>
        <v>1157</v>
      </c>
      <c r="F102" s="33">
        <f t="shared" ref="F102:F115" si="16">E102/$E$116</f>
        <v>6.966102715395267E-2</v>
      </c>
      <c r="G102" s="108"/>
      <c r="H102" s="34">
        <v>3681.1603647666898</v>
      </c>
      <c r="I102" s="35">
        <f t="shared" ref="I102:I114" si="17">E102/H102</f>
        <v>0.31430306896541033</v>
      </c>
      <c r="J102" s="110"/>
      <c r="K102" s="91"/>
    </row>
    <row r="103" spans="1:11" ht="12.75" customHeight="1" x14ac:dyDescent="0.25">
      <c r="B103" s="29" t="s">
        <v>15</v>
      </c>
      <c r="C103" s="32">
        <v>668</v>
      </c>
      <c r="D103" s="32">
        <v>588</v>
      </c>
      <c r="E103" s="32">
        <f t="shared" si="15"/>
        <v>1256</v>
      </c>
      <c r="F103" s="33">
        <f t="shared" si="16"/>
        <v>7.5621650912156058E-2</v>
      </c>
      <c r="G103" s="108">
        <f>SUM(F103:F105)</f>
        <v>0.24119453308447225</v>
      </c>
      <c r="H103" s="34">
        <v>3814.9844720954793</v>
      </c>
      <c r="I103" s="35">
        <f t="shared" si="17"/>
        <v>0.32922807659820158</v>
      </c>
      <c r="J103" s="110">
        <f>(SUM(E103:E105)/SUM(H103:H105))</f>
        <v>0.3620622127456678</v>
      </c>
      <c r="K103" s="91" t="s">
        <v>68</v>
      </c>
    </row>
    <row r="104" spans="1:11" x14ac:dyDescent="0.25">
      <c r="B104" s="29" t="s">
        <v>17</v>
      </c>
      <c r="C104" s="32">
        <v>677</v>
      </c>
      <c r="D104" s="32">
        <v>743</v>
      </c>
      <c r="E104" s="32">
        <f t="shared" si="15"/>
        <v>1420</v>
      </c>
      <c r="F104" s="33">
        <f t="shared" si="16"/>
        <v>8.5495815521705099E-2</v>
      </c>
      <c r="G104" s="109"/>
      <c r="H104" s="34">
        <v>3544.5078867351958</v>
      </c>
      <c r="I104" s="35">
        <f t="shared" si="17"/>
        <v>0.40061978852244712</v>
      </c>
      <c r="J104" s="91"/>
      <c r="K104" s="91"/>
    </row>
    <row r="105" spans="1:11" x14ac:dyDescent="0.25">
      <c r="B105" s="29" t="s">
        <v>18</v>
      </c>
      <c r="C105" s="32">
        <v>662</v>
      </c>
      <c r="D105" s="32">
        <v>668</v>
      </c>
      <c r="E105" s="32">
        <f t="shared" si="15"/>
        <v>1330</v>
      </c>
      <c r="F105" s="33">
        <f t="shared" si="16"/>
        <v>8.0077066650611109E-2</v>
      </c>
      <c r="G105" s="109"/>
      <c r="H105" s="34">
        <v>3704.9044740253194</v>
      </c>
      <c r="I105" s="35">
        <f t="shared" si="17"/>
        <v>0.35898361464498874</v>
      </c>
      <c r="J105" s="91"/>
      <c r="K105" s="91"/>
    </row>
    <row r="106" spans="1:11" x14ac:dyDescent="0.25">
      <c r="B106" s="29" t="s">
        <v>19</v>
      </c>
      <c r="C106" s="32">
        <v>556</v>
      </c>
      <c r="D106" s="32">
        <v>580</v>
      </c>
      <c r="E106" s="32">
        <f t="shared" si="15"/>
        <v>1136</v>
      </c>
      <c r="F106" s="33">
        <f t="shared" si="16"/>
        <v>6.8396652417364076E-2</v>
      </c>
      <c r="G106" s="108">
        <f>SUM(F106:F108)</f>
        <v>0.19561683424649287</v>
      </c>
      <c r="H106" s="34">
        <v>3444.8422607912812</v>
      </c>
      <c r="I106" s="35">
        <f t="shared" si="17"/>
        <v>0.32976836499302015</v>
      </c>
      <c r="J106" s="110">
        <f>(SUM(E106:E108)/SUM(H106:H108))</f>
        <v>0.39546634606259989</v>
      </c>
      <c r="K106" s="91" t="s">
        <v>20</v>
      </c>
    </row>
    <row r="107" spans="1:11" x14ac:dyDescent="0.25">
      <c r="B107" s="29" t="s">
        <v>21</v>
      </c>
      <c r="C107" s="32">
        <v>520</v>
      </c>
      <c r="D107" s="32">
        <v>594</v>
      </c>
      <c r="E107" s="32">
        <f t="shared" si="15"/>
        <v>1114</v>
      </c>
      <c r="F107" s="33">
        <f t="shared" si="16"/>
        <v>6.7072069359985553E-2</v>
      </c>
      <c r="G107" s="109"/>
      <c r="H107" s="34">
        <v>2337.0549448046595</v>
      </c>
      <c r="I107" s="35">
        <f t="shared" si="17"/>
        <v>0.47666829677088002</v>
      </c>
      <c r="J107" s="91"/>
      <c r="K107" s="91"/>
    </row>
    <row r="108" spans="1:11" x14ac:dyDescent="0.25">
      <c r="B108" s="29" t="s">
        <v>22</v>
      </c>
      <c r="C108" s="32">
        <v>461</v>
      </c>
      <c r="D108" s="32">
        <v>538</v>
      </c>
      <c r="E108" s="32">
        <f t="shared" si="15"/>
        <v>999</v>
      </c>
      <c r="F108" s="33">
        <f t="shared" si="16"/>
        <v>6.0148112469143235E-2</v>
      </c>
      <c r="G108" s="109"/>
      <c r="H108" s="34">
        <v>2433.7197042831713</v>
      </c>
      <c r="I108" s="35">
        <f t="shared" si="17"/>
        <v>0.4104827676917075</v>
      </c>
      <c r="J108" s="91"/>
      <c r="K108" s="91"/>
    </row>
    <row r="109" spans="1:11" x14ac:dyDescent="0.25">
      <c r="B109" s="29" t="s">
        <v>23</v>
      </c>
      <c r="C109" s="32">
        <v>505</v>
      </c>
      <c r="D109" s="32">
        <v>572</v>
      </c>
      <c r="E109" s="32">
        <f t="shared" si="15"/>
        <v>1077</v>
      </c>
      <c r="F109" s="33">
        <f t="shared" si="16"/>
        <v>6.4844361490758021E-2</v>
      </c>
      <c r="G109" s="108">
        <f>SUM(F109:F112)</f>
        <v>0.26491661147570594</v>
      </c>
      <c r="H109" s="34">
        <v>2793.113748488583</v>
      </c>
      <c r="I109" s="35">
        <f t="shared" si="17"/>
        <v>0.38559117063627968</v>
      </c>
      <c r="J109" s="110">
        <f>(SUM(E109:E112)/SUM(H109:H112))</f>
        <v>0.37284736691288561</v>
      </c>
      <c r="K109" s="91" t="s">
        <v>24</v>
      </c>
    </row>
    <row r="110" spans="1:11" x14ac:dyDescent="0.25">
      <c r="B110" s="29" t="s">
        <v>25</v>
      </c>
      <c r="C110" s="32">
        <v>571</v>
      </c>
      <c r="D110" s="32">
        <v>663</v>
      </c>
      <c r="E110" s="32">
        <f t="shared" si="15"/>
        <v>1234</v>
      </c>
      <c r="F110" s="33">
        <f t="shared" si="16"/>
        <v>7.4297067854777535E-2</v>
      </c>
      <c r="G110" s="109"/>
      <c r="H110" s="34">
        <v>3135.6388139948126</v>
      </c>
      <c r="I110" s="35">
        <f t="shared" si="17"/>
        <v>0.39354022360371299</v>
      </c>
      <c r="J110" s="91"/>
      <c r="K110" s="91"/>
    </row>
    <row r="111" spans="1:11" x14ac:dyDescent="0.25">
      <c r="B111" s="29" t="s">
        <v>26</v>
      </c>
      <c r="C111" s="32">
        <v>550</v>
      </c>
      <c r="D111" s="32">
        <v>592</v>
      </c>
      <c r="E111" s="32">
        <f t="shared" si="15"/>
        <v>1142</v>
      </c>
      <c r="F111" s="33">
        <f t="shared" si="16"/>
        <v>6.8757902342103674E-2</v>
      </c>
      <c r="G111" s="109"/>
      <c r="H111" s="34">
        <v>3069.9352976381169</v>
      </c>
      <c r="I111" s="35">
        <f t="shared" si="17"/>
        <v>0.37199481073057411</v>
      </c>
      <c r="J111" s="91"/>
      <c r="K111" s="91"/>
    </row>
    <row r="112" spans="1:11" ht="12.75" customHeight="1" x14ac:dyDescent="0.25">
      <c r="B112" s="29" t="s">
        <v>27</v>
      </c>
      <c r="C112" s="32">
        <v>479</v>
      </c>
      <c r="D112" s="32">
        <v>468</v>
      </c>
      <c r="E112" s="32">
        <f t="shared" si="15"/>
        <v>947</v>
      </c>
      <c r="F112" s="33">
        <f t="shared" si="16"/>
        <v>5.7017279788066713E-2</v>
      </c>
      <c r="G112" s="109"/>
      <c r="H112" s="34">
        <v>2802.3878358965922</v>
      </c>
      <c r="I112" s="35">
        <f t="shared" si="17"/>
        <v>0.3379261028290248</v>
      </c>
      <c r="J112" s="91"/>
      <c r="K112" s="91"/>
    </row>
    <row r="113" spans="1:13" ht="12.75" customHeight="1" x14ac:dyDescent="0.25">
      <c r="B113" s="29" t="s">
        <v>28</v>
      </c>
      <c r="C113" s="32">
        <v>369</v>
      </c>
      <c r="D113" s="32">
        <v>404</v>
      </c>
      <c r="E113" s="32">
        <f t="shared" si="15"/>
        <v>773</v>
      </c>
      <c r="F113" s="33">
        <f t="shared" si="16"/>
        <v>4.6541031970618339E-2</v>
      </c>
      <c r="G113" s="108">
        <f>SUM(F113:F115)</f>
        <v>0.16081642482991149</v>
      </c>
      <c r="H113" s="34">
        <v>2130.6275485518954</v>
      </c>
      <c r="I113" s="35">
        <f t="shared" si="17"/>
        <v>0.36280390748039376</v>
      </c>
      <c r="J113" s="110">
        <f>(SUM(E113:E115)/SUM(H113:H115))</f>
        <v>0.30358779574585676</v>
      </c>
      <c r="K113" s="91" t="s">
        <v>29</v>
      </c>
    </row>
    <row r="114" spans="1:13" x14ac:dyDescent="0.25">
      <c r="B114" s="29" t="s">
        <v>30</v>
      </c>
      <c r="C114" s="32">
        <v>293</v>
      </c>
      <c r="D114" s="32">
        <v>304</v>
      </c>
      <c r="E114" s="32">
        <f t="shared" si="15"/>
        <v>597</v>
      </c>
      <c r="F114" s="33">
        <f t="shared" si="16"/>
        <v>3.5944367511590102E-2</v>
      </c>
      <c r="G114" s="109"/>
      <c r="H114" s="34">
        <v>2151.3948711319872</v>
      </c>
      <c r="I114" s="35">
        <f t="shared" si="17"/>
        <v>0.27749438655391045</v>
      </c>
      <c r="J114" s="91"/>
      <c r="K114" s="91"/>
    </row>
    <row r="115" spans="1:13" x14ac:dyDescent="0.25">
      <c r="B115" s="29" t="s">
        <v>59</v>
      </c>
      <c r="C115" s="32">
        <v>581</v>
      </c>
      <c r="D115" s="32">
        <v>720</v>
      </c>
      <c r="E115" s="32">
        <f t="shared" si="15"/>
        <v>1301</v>
      </c>
      <c r="F115" s="33">
        <f t="shared" si="16"/>
        <v>7.8331025347703059E-2</v>
      </c>
      <c r="G115" s="109"/>
      <c r="H115" s="34">
        <v>4516.0914617976414</v>
      </c>
      <c r="I115" s="35">
        <f>E115/H115</f>
        <v>0.28808096802409172</v>
      </c>
      <c r="J115" s="91"/>
      <c r="K115" s="91"/>
    </row>
    <row r="116" spans="1:13" x14ac:dyDescent="0.25">
      <c r="B116" s="29" t="s">
        <v>32</v>
      </c>
      <c r="C116" s="32">
        <f>SUM(C101:C115)</f>
        <v>8056</v>
      </c>
      <c r="D116" s="32">
        <f>SUM(D101:D115)</f>
        <v>8553</v>
      </c>
      <c r="E116" s="32">
        <f>SUM(E101:E115)</f>
        <v>16609</v>
      </c>
      <c r="F116" s="33">
        <f>SUM(F101:F115)</f>
        <v>0.99999999999999989</v>
      </c>
      <c r="G116" s="36">
        <f>SUM(G101:G115)</f>
        <v>1</v>
      </c>
      <c r="H116" s="34">
        <v>46873.544737765675</v>
      </c>
      <c r="I116" s="35">
        <f>E116/H116</f>
        <v>0.35433633391541325</v>
      </c>
      <c r="J116" s="37">
        <f>(SUM(E101:E115)/SUM(H101:H115))</f>
        <v>0.3543363339154133</v>
      </c>
      <c r="K116" s="29" t="s">
        <v>69</v>
      </c>
    </row>
    <row r="117" spans="1:13" ht="20.25" customHeight="1" x14ac:dyDescent="0.25">
      <c r="B117" s="25" t="s">
        <v>188</v>
      </c>
    </row>
    <row r="118" spans="1:13" ht="12.75" customHeight="1" x14ac:dyDescent="0.25">
      <c r="B118" s="25" t="s">
        <v>189</v>
      </c>
    </row>
    <row r="119" spans="1:13" ht="12.75" customHeight="1" x14ac:dyDescent="0.25">
      <c r="B119" s="25" t="s">
        <v>190</v>
      </c>
    </row>
    <row r="120" spans="1:13" ht="12.75" customHeight="1" x14ac:dyDescent="0.25">
      <c r="B120" s="25" t="s">
        <v>191</v>
      </c>
    </row>
    <row r="121" spans="1:13" ht="12.75" customHeight="1" x14ac:dyDescent="0.25">
      <c r="B121" s="25" t="s">
        <v>193</v>
      </c>
    </row>
    <row r="122" spans="1:13" ht="12.75" customHeight="1" x14ac:dyDescent="0.25">
      <c r="B122" s="25" t="s">
        <v>192</v>
      </c>
      <c r="K122" s="38"/>
      <c r="L122" s="38"/>
      <c r="M122" s="38"/>
    </row>
    <row r="123" spans="1:13" x14ac:dyDescent="0.25">
      <c r="A123" s="9"/>
      <c r="B123" s="9"/>
      <c r="C123" s="9"/>
      <c r="D123" s="9"/>
      <c r="K123" s="38"/>
      <c r="L123" s="38"/>
      <c r="M123" s="38"/>
    </row>
    <row r="124" spans="1:13" x14ac:dyDescent="0.25">
      <c r="A124" s="15"/>
      <c r="B124" s="15"/>
      <c r="C124" s="9"/>
      <c r="D124" s="9"/>
      <c r="K124" s="38"/>
      <c r="L124" s="38"/>
      <c r="M124" s="38"/>
    </row>
    <row r="125" spans="1:13" x14ac:dyDescent="0.25">
      <c r="A125" s="15"/>
      <c r="B125" s="15"/>
      <c r="C125" s="9"/>
      <c r="D125" s="9"/>
      <c r="K125" s="38"/>
      <c r="L125" s="38"/>
      <c r="M125" s="38"/>
    </row>
    <row r="126" spans="1:13" ht="12.75" customHeight="1" x14ac:dyDescent="0.25">
      <c r="K126" s="38"/>
      <c r="L126" s="38"/>
      <c r="M126" s="38"/>
    </row>
    <row r="127" spans="1:13" ht="18" customHeight="1" x14ac:dyDescent="0.25">
      <c r="B127" s="95" t="s">
        <v>194</v>
      </c>
      <c r="C127" s="95"/>
      <c r="D127" s="95"/>
      <c r="E127" s="95"/>
      <c r="F127" s="95"/>
      <c r="G127" s="95"/>
      <c r="H127" s="95"/>
      <c r="I127" s="95"/>
      <c r="J127" s="95"/>
      <c r="K127" s="95"/>
      <c r="L127" s="38"/>
      <c r="M127" s="38"/>
    </row>
    <row r="128" spans="1:13" x14ac:dyDescent="0.25">
      <c r="B128" s="98" t="s">
        <v>70</v>
      </c>
      <c r="C128" s="100" t="s">
        <v>71</v>
      </c>
      <c r="D128" s="101"/>
      <c r="E128" s="101"/>
      <c r="F128" s="102"/>
      <c r="G128" s="103" t="s">
        <v>72</v>
      </c>
      <c r="H128" s="103"/>
      <c r="I128" s="103"/>
      <c r="J128" s="103"/>
      <c r="K128" s="103"/>
      <c r="L128" s="38"/>
      <c r="M128" s="38"/>
    </row>
    <row r="129" spans="1:13" x14ac:dyDescent="0.25">
      <c r="B129" s="99"/>
      <c r="C129" s="39" t="s">
        <v>40</v>
      </c>
      <c r="D129" s="39" t="s">
        <v>41</v>
      </c>
      <c r="E129" s="16" t="s">
        <v>42</v>
      </c>
      <c r="F129" s="16" t="s">
        <v>73</v>
      </c>
      <c r="G129" s="40" t="s">
        <v>44</v>
      </c>
      <c r="H129" s="40" t="s">
        <v>45</v>
      </c>
      <c r="I129" s="40" t="s">
        <v>46</v>
      </c>
      <c r="J129" s="17" t="s">
        <v>42</v>
      </c>
      <c r="K129" s="17" t="s">
        <v>73</v>
      </c>
      <c r="L129" s="38"/>
      <c r="M129" s="38"/>
    </row>
    <row r="130" spans="1:13" x14ac:dyDescent="0.25">
      <c r="B130" s="12" t="s">
        <v>164</v>
      </c>
      <c r="C130" s="41">
        <v>41</v>
      </c>
      <c r="D130" s="41">
        <v>19</v>
      </c>
      <c r="E130" s="19">
        <f>SUM(C130:D130)</f>
        <v>60</v>
      </c>
      <c r="F130" s="35">
        <f t="shared" ref="F130:F139" si="18">E130/$E$140</f>
        <v>2.6281208935611037E-2</v>
      </c>
      <c r="G130" s="42">
        <v>34</v>
      </c>
      <c r="H130" s="42">
        <v>55</v>
      </c>
      <c r="I130" s="42">
        <v>46</v>
      </c>
      <c r="J130" s="21">
        <f>SUM(G130:I130)</f>
        <v>135</v>
      </c>
      <c r="K130" s="33">
        <f t="shared" ref="K130:K139" si="19">J130/$J$140</f>
        <v>3.3699450823764354E-2</v>
      </c>
      <c r="L130" s="38"/>
      <c r="M130" s="38"/>
    </row>
    <row r="131" spans="1:13" x14ac:dyDescent="0.25">
      <c r="B131" s="12" t="s">
        <v>165</v>
      </c>
      <c r="C131" s="41">
        <v>36</v>
      </c>
      <c r="D131" s="41">
        <v>50</v>
      </c>
      <c r="E131" s="19">
        <f t="shared" ref="E131:E139" si="20">SUM(C131:D131)</f>
        <v>86</v>
      </c>
      <c r="F131" s="35">
        <f t="shared" si="18"/>
        <v>3.7669732807709154E-2</v>
      </c>
      <c r="G131" s="42">
        <v>71</v>
      </c>
      <c r="H131" s="42">
        <v>84</v>
      </c>
      <c r="I131" s="42">
        <v>65</v>
      </c>
      <c r="J131" s="21">
        <f t="shared" ref="J131:J139" si="21">SUM(G131:I131)</f>
        <v>220</v>
      </c>
      <c r="K131" s="33">
        <f t="shared" si="19"/>
        <v>5.4917623564653018E-2</v>
      </c>
      <c r="L131" s="38"/>
      <c r="M131" s="38"/>
    </row>
    <row r="132" spans="1:13" x14ac:dyDescent="0.25">
      <c r="B132" s="12" t="s">
        <v>166</v>
      </c>
      <c r="C132" s="41">
        <v>34</v>
      </c>
      <c r="D132" s="41">
        <v>41</v>
      </c>
      <c r="E132" s="19">
        <f t="shared" si="20"/>
        <v>75</v>
      </c>
      <c r="F132" s="35">
        <f t="shared" si="18"/>
        <v>3.2851511169513799E-2</v>
      </c>
      <c r="G132" s="42">
        <v>42</v>
      </c>
      <c r="H132" s="42">
        <v>74</v>
      </c>
      <c r="I132" s="42">
        <v>60</v>
      </c>
      <c r="J132" s="21">
        <f t="shared" si="21"/>
        <v>176</v>
      </c>
      <c r="K132" s="33">
        <f t="shared" si="19"/>
        <v>4.393409885172242E-2</v>
      </c>
      <c r="L132" s="38"/>
      <c r="M132" s="38"/>
    </row>
    <row r="133" spans="1:13" x14ac:dyDescent="0.25">
      <c r="B133" s="12" t="s">
        <v>167</v>
      </c>
      <c r="C133" s="41">
        <v>122</v>
      </c>
      <c r="D133" s="41">
        <v>122</v>
      </c>
      <c r="E133" s="19">
        <f t="shared" si="20"/>
        <v>244</v>
      </c>
      <c r="F133" s="35">
        <f t="shared" si="18"/>
        <v>0.10687691633815155</v>
      </c>
      <c r="G133" s="42">
        <v>137</v>
      </c>
      <c r="H133" s="42">
        <v>165</v>
      </c>
      <c r="I133" s="42">
        <v>168</v>
      </c>
      <c r="J133" s="21">
        <f t="shared" si="21"/>
        <v>470</v>
      </c>
      <c r="K133" s="33">
        <f t="shared" si="19"/>
        <v>0.11732401397903146</v>
      </c>
      <c r="L133" s="38"/>
      <c r="M133" s="38"/>
    </row>
    <row r="134" spans="1:13" x14ac:dyDescent="0.25">
      <c r="B134" s="14" t="s">
        <v>168</v>
      </c>
      <c r="C134" s="41">
        <v>25</v>
      </c>
      <c r="D134" s="41">
        <v>31</v>
      </c>
      <c r="E134" s="19">
        <f t="shared" si="20"/>
        <v>56</v>
      </c>
      <c r="F134" s="35">
        <f t="shared" si="18"/>
        <v>2.4529128339903637E-2</v>
      </c>
      <c r="G134" s="42">
        <v>51</v>
      </c>
      <c r="H134" s="42">
        <v>53</v>
      </c>
      <c r="I134" s="42">
        <v>45</v>
      </c>
      <c r="J134" s="21">
        <f t="shared" si="21"/>
        <v>149</v>
      </c>
      <c r="K134" s="33">
        <f t="shared" si="19"/>
        <v>3.7194208686969543E-2</v>
      </c>
      <c r="L134" s="38"/>
      <c r="M134" s="38"/>
    </row>
    <row r="135" spans="1:13" ht="25.5" x14ac:dyDescent="0.25">
      <c r="B135" s="12" t="s">
        <v>169</v>
      </c>
      <c r="C135" s="41">
        <v>54</v>
      </c>
      <c r="D135" s="41">
        <v>46</v>
      </c>
      <c r="E135" s="19">
        <f t="shared" si="20"/>
        <v>100</v>
      </c>
      <c r="F135" s="35">
        <f t="shared" si="18"/>
        <v>4.3802014892685065E-2</v>
      </c>
      <c r="G135" s="42">
        <v>54</v>
      </c>
      <c r="H135" s="42">
        <v>65</v>
      </c>
      <c r="I135" s="42">
        <v>60</v>
      </c>
      <c r="J135" s="21">
        <f t="shared" si="21"/>
        <v>179</v>
      </c>
      <c r="K135" s="33">
        <f t="shared" si="19"/>
        <v>4.4682975536694959E-2</v>
      </c>
      <c r="L135" s="38"/>
      <c r="M135" s="38"/>
    </row>
    <row r="136" spans="1:13" x14ac:dyDescent="0.25">
      <c r="B136" s="23" t="s">
        <v>170</v>
      </c>
      <c r="C136" s="41">
        <v>18</v>
      </c>
      <c r="D136" s="41">
        <v>28</v>
      </c>
      <c r="E136" s="19">
        <f t="shared" si="20"/>
        <v>46</v>
      </c>
      <c r="F136" s="35">
        <f t="shared" si="18"/>
        <v>2.0148926850635129E-2</v>
      </c>
      <c r="G136" s="42">
        <v>19</v>
      </c>
      <c r="H136" s="42">
        <v>22</v>
      </c>
      <c r="I136" s="42">
        <v>26</v>
      </c>
      <c r="J136" s="21">
        <f t="shared" si="21"/>
        <v>67</v>
      </c>
      <c r="K136" s="33">
        <f t="shared" si="19"/>
        <v>1.6724912631053419E-2</v>
      </c>
      <c r="L136" s="38"/>
      <c r="M136" s="38"/>
    </row>
    <row r="137" spans="1:13" x14ac:dyDescent="0.25">
      <c r="B137" s="12" t="s">
        <v>171</v>
      </c>
      <c r="C137" s="41">
        <v>83</v>
      </c>
      <c r="D137" s="41">
        <v>87</v>
      </c>
      <c r="E137" s="19">
        <f t="shared" si="20"/>
        <v>170</v>
      </c>
      <c r="F137" s="35">
        <f t="shared" si="18"/>
        <v>7.4463425317564613E-2</v>
      </c>
      <c r="G137" s="42">
        <v>109</v>
      </c>
      <c r="H137" s="42">
        <v>105</v>
      </c>
      <c r="I137" s="42">
        <v>103</v>
      </c>
      <c r="J137" s="21">
        <f t="shared" si="21"/>
        <v>317</v>
      </c>
      <c r="K137" s="33">
        <f t="shared" si="19"/>
        <v>7.9131303045431853E-2</v>
      </c>
      <c r="L137" s="38"/>
      <c r="M137" s="38"/>
    </row>
    <row r="138" spans="1:13" x14ac:dyDescent="0.25">
      <c r="B138" s="12" t="s">
        <v>172</v>
      </c>
      <c r="C138" s="41">
        <v>471</v>
      </c>
      <c r="D138" s="41">
        <v>473</v>
      </c>
      <c r="E138" s="19">
        <f t="shared" si="20"/>
        <v>944</v>
      </c>
      <c r="F138" s="35">
        <f t="shared" si="18"/>
        <v>0.41349102058694698</v>
      </c>
      <c r="G138" s="42">
        <v>480</v>
      </c>
      <c r="H138" s="42">
        <v>480</v>
      </c>
      <c r="I138" s="42">
        <v>476</v>
      </c>
      <c r="J138" s="21">
        <f t="shared" si="21"/>
        <v>1436</v>
      </c>
      <c r="K138" s="33">
        <f t="shared" si="19"/>
        <v>0.35846230654018973</v>
      </c>
      <c r="L138" s="38"/>
      <c r="M138" s="38"/>
    </row>
    <row r="139" spans="1:13" x14ac:dyDescent="0.25">
      <c r="B139" s="12" t="s">
        <v>173</v>
      </c>
      <c r="C139" s="41">
        <v>242</v>
      </c>
      <c r="D139" s="41">
        <v>260</v>
      </c>
      <c r="E139" s="19">
        <f t="shared" si="20"/>
        <v>502</v>
      </c>
      <c r="F139" s="35">
        <f t="shared" si="18"/>
        <v>0.21988611476127901</v>
      </c>
      <c r="G139" s="42">
        <v>259</v>
      </c>
      <c r="H139" s="42">
        <v>317</v>
      </c>
      <c r="I139" s="42">
        <v>281</v>
      </c>
      <c r="J139" s="21">
        <f t="shared" si="21"/>
        <v>857</v>
      </c>
      <c r="K139" s="33">
        <f t="shared" si="19"/>
        <v>0.21392910634048926</v>
      </c>
      <c r="L139" s="38"/>
      <c r="M139" s="38"/>
    </row>
    <row r="140" spans="1:13" ht="25.5" x14ac:dyDescent="0.25">
      <c r="B140" s="12" t="s">
        <v>195</v>
      </c>
      <c r="C140" s="43">
        <f t="shared" ref="C140:K140" si="22">SUM(C130:C139)</f>
        <v>1126</v>
      </c>
      <c r="D140" s="43">
        <f t="shared" si="22"/>
        <v>1157</v>
      </c>
      <c r="E140" s="34">
        <f t="shared" si="22"/>
        <v>2283</v>
      </c>
      <c r="F140" s="35">
        <f t="shared" si="22"/>
        <v>1</v>
      </c>
      <c r="G140" s="32">
        <f t="shared" si="22"/>
        <v>1256</v>
      </c>
      <c r="H140" s="32">
        <f t="shared" si="22"/>
        <v>1420</v>
      </c>
      <c r="I140" s="32">
        <f t="shared" si="22"/>
        <v>1330</v>
      </c>
      <c r="J140" s="32">
        <f t="shared" si="22"/>
        <v>4006</v>
      </c>
      <c r="K140" s="33">
        <f t="shared" si="22"/>
        <v>1</v>
      </c>
      <c r="L140" s="38"/>
      <c r="M140" s="38"/>
    </row>
    <row r="141" spans="1:13" x14ac:dyDescent="0.25">
      <c r="B141" s="25" t="s">
        <v>196</v>
      </c>
      <c r="C141" s="44"/>
      <c r="D141" s="44"/>
      <c r="E141" s="38"/>
      <c r="F141" s="28"/>
      <c r="G141" s="38"/>
      <c r="H141" s="38"/>
      <c r="I141" s="38"/>
      <c r="J141" s="38"/>
      <c r="K141" s="28"/>
      <c r="L141" s="38"/>
      <c r="M141" s="38"/>
    </row>
    <row r="142" spans="1:13" x14ac:dyDescent="0.25">
      <c r="B142" s="25" t="s">
        <v>197</v>
      </c>
      <c r="C142" s="44"/>
      <c r="D142" s="44"/>
      <c r="E142" s="38"/>
      <c r="F142" s="28"/>
      <c r="G142" s="38"/>
      <c r="H142" s="38"/>
      <c r="I142" s="38"/>
      <c r="J142" s="38"/>
      <c r="K142" s="28"/>
      <c r="L142" s="38"/>
      <c r="M142" s="38"/>
    </row>
    <row r="143" spans="1:13" x14ac:dyDescent="0.25">
      <c r="A143" s="25"/>
      <c r="C143" s="44"/>
      <c r="D143" s="44"/>
      <c r="E143" s="38"/>
      <c r="F143" s="28"/>
      <c r="G143" s="38"/>
      <c r="H143" s="38"/>
      <c r="I143" s="38"/>
      <c r="J143" s="38"/>
      <c r="K143" s="28"/>
      <c r="L143" s="38"/>
      <c r="M143" s="38"/>
    </row>
    <row r="144" spans="1:13" x14ac:dyDescent="0.25">
      <c r="A144" s="25"/>
      <c r="B144" s="44"/>
      <c r="C144" s="44"/>
      <c r="D144" s="38"/>
      <c r="E144" s="28"/>
      <c r="F144" s="38"/>
      <c r="G144" s="38"/>
      <c r="H144" s="38"/>
      <c r="I144" s="38"/>
      <c r="J144" s="28"/>
      <c r="K144" s="38"/>
      <c r="L144" s="38"/>
      <c r="M144" s="38"/>
    </row>
    <row r="145" spans="1:13" ht="27.75" customHeight="1" x14ac:dyDescent="0.25">
      <c r="A145" s="104" t="s">
        <v>198</v>
      </c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6"/>
      <c r="M145" s="38"/>
    </row>
    <row r="146" spans="1:13" ht="15" customHeight="1" x14ac:dyDescent="0.25">
      <c r="A146" s="98" t="s">
        <v>70</v>
      </c>
      <c r="B146" s="107" t="s">
        <v>74</v>
      </c>
      <c r="C146" s="107"/>
      <c r="D146" s="107"/>
      <c r="E146" s="107"/>
      <c r="F146" s="107"/>
      <c r="G146" s="103" t="s">
        <v>75</v>
      </c>
      <c r="H146" s="103"/>
      <c r="I146" s="103"/>
      <c r="J146" s="103"/>
      <c r="K146" s="103"/>
      <c r="L146" s="103"/>
      <c r="M146" s="38"/>
    </row>
    <row r="147" spans="1:13" x14ac:dyDescent="0.25">
      <c r="A147" s="99"/>
      <c r="B147" s="45" t="s">
        <v>47</v>
      </c>
      <c r="C147" s="45" t="s">
        <v>48</v>
      </c>
      <c r="D147" s="45" t="s">
        <v>49</v>
      </c>
      <c r="E147" s="16" t="s">
        <v>42</v>
      </c>
      <c r="F147" s="16" t="s">
        <v>73</v>
      </c>
      <c r="G147" s="40" t="s">
        <v>50</v>
      </c>
      <c r="H147" s="40" t="s">
        <v>51</v>
      </c>
      <c r="I147" s="40" t="s">
        <v>52</v>
      </c>
      <c r="J147" s="40" t="s">
        <v>53</v>
      </c>
      <c r="K147" s="46" t="s">
        <v>42</v>
      </c>
      <c r="L147" s="46" t="s">
        <v>73</v>
      </c>
      <c r="M147" s="38"/>
    </row>
    <row r="148" spans="1:13" x14ac:dyDescent="0.25">
      <c r="A148" s="12" t="s">
        <v>164</v>
      </c>
      <c r="B148" s="47">
        <v>33</v>
      </c>
      <c r="C148" s="47">
        <v>29</v>
      </c>
      <c r="D148" s="47">
        <v>28</v>
      </c>
      <c r="E148" s="19">
        <f>SUM(B148:D148)</f>
        <v>90</v>
      </c>
      <c r="F148" s="35">
        <f t="shared" ref="F148:F157" si="23">E148/$E$158</f>
        <v>2.7700831024930747E-2</v>
      </c>
      <c r="G148" s="48">
        <v>33</v>
      </c>
      <c r="H148" s="48">
        <v>55</v>
      </c>
      <c r="I148" s="48">
        <v>49</v>
      </c>
      <c r="J148" s="48">
        <v>45</v>
      </c>
      <c r="K148" s="32">
        <f>SUM(G148:J148)</f>
        <v>182</v>
      </c>
      <c r="L148" s="49">
        <f t="shared" ref="L148:L158" si="24">K148/$K$158</f>
        <v>4.1363636363636366E-2</v>
      </c>
      <c r="M148" s="38"/>
    </row>
    <row r="149" spans="1:13" x14ac:dyDescent="0.25">
      <c r="A149" s="12" t="s">
        <v>165</v>
      </c>
      <c r="B149" s="47">
        <v>52</v>
      </c>
      <c r="C149" s="47">
        <v>52</v>
      </c>
      <c r="D149" s="47">
        <v>53</v>
      </c>
      <c r="E149" s="19">
        <f t="shared" ref="E149:E157" si="25">SUM(B149:D149)</f>
        <v>157</v>
      </c>
      <c r="F149" s="35">
        <f t="shared" si="23"/>
        <v>4.8322560787934746E-2</v>
      </c>
      <c r="G149" s="48">
        <v>71</v>
      </c>
      <c r="H149" s="48">
        <v>95</v>
      </c>
      <c r="I149" s="48">
        <v>86</v>
      </c>
      <c r="J149" s="48">
        <v>56</v>
      </c>
      <c r="K149" s="32">
        <f t="shared" ref="K149:K157" si="26">SUM(G149:J149)</f>
        <v>308</v>
      </c>
      <c r="L149" s="49">
        <f t="shared" si="24"/>
        <v>7.0000000000000007E-2</v>
      </c>
      <c r="M149" s="38"/>
    </row>
    <row r="150" spans="1:13" x14ac:dyDescent="0.25">
      <c r="A150" s="12" t="s">
        <v>166</v>
      </c>
      <c r="B150" s="47">
        <v>46</v>
      </c>
      <c r="C150" s="47">
        <v>42</v>
      </c>
      <c r="D150" s="47">
        <v>45</v>
      </c>
      <c r="E150" s="19">
        <f t="shared" si="25"/>
        <v>133</v>
      </c>
      <c r="F150" s="35">
        <f t="shared" si="23"/>
        <v>4.0935672514619881E-2</v>
      </c>
      <c r="G150" s="48">
        <v>55</v>
      </c>
      <c r="H150" s="48">
        <v>45</v>
      </c>
      <c r="I150" s="48">
        <v>55</v>
      </c>
      <c r="J150" s="48">
        <v>50</v>
      </c>
      <c r="K150" s="32">
        <f t="shared" si="26"/>
        <v>205</v>
      </c>
      <c r="L150" s="49">
        <f t="shared" si="24"/>
        <v>4.6590909090909093E-2</v>
      </c>
      <c r="M150" s="38"/>
    </row>
    <row r="151" spans="1:13" x14ac:dyDescent="0.25">
      <c r="A151" s="12" t="s">
        <v>167</v>
      </c>
      <c r="B151" s="47">
        <v>145</v>
      </c>
      <c r="C151" s="47">
        <v>145</v>
      </c>
      <c r="D151" s="47">
        <v>115</v>
      </c>
      <c r="E151" s="19">
        <f t="shared" si="25"/>
        <v>405</v>
      </c>
      <c r="F151" s="35">
        <f t="shared" si="23"/>
        <v>0.12465373961218837</v>
      </c>
      <c r="G151" s="48">
        <v>137</v>
      </c>
      <c r="H151" s="48">
        <v>164</v>
      </c>
      <c r="I151" s="48">
        <v>149</v>
      </c>
      <c r="J151" s="48">
        <v>126</v>
      </c>
      <c r="K151" s="32">
        <f t="shared" si="26"/>
        <v>576</v>
      </c>
      <c r="L151" s="49">
        <f t="shared" si="24"/>
        <v>0.13090909090909092</v>
      </c>
      <c r="M151" s="38"/>
    </row>
    <row r="152" spans="1:13" x14ac:dyDescent="0.25">
      <c r="A152" s="14" t="s">
        <v>168</v>
      </c>
      <c r="B152" s="47">
        <v>44</v>
      </c>
      <c r="C152" s="47">
        <v>40</v>
      </c>
      <c r="D152" s="47">
        <v>35</v>
      </c>
      <c r="E152" s="19">
        <f t="shared" si="25"/>
        <v>119</v>
      </c>
      <c r="F152" s="35">
        <f t="shared" si="23"/>
        <v>3.6626654355186208E-2</v>
      </c>
      <c r="G152" s="48">
        <v>50</v>
      </c>
      <c r="H152" s="48">
        <v>44</v>
      </c>
      <c r="I152" s="48">
        <v>47</v>
      </c>
      <c r="J152" s="48">
        <v>30</v>
      </c>
      <c r="K152" s="32">
        <f t="shared" si="26"/>
        <v>171</v>
      </c>
      <c r="L152" s="49">
        <f t="shared" si="24"/>
        <v>3.8863636363636364E-2</v>
      </c>
      <c r="M152" s="38"/>
    </row>
    <row r="153" spans="1:13" x14ac:dyDescent="0.25">
      <c r="A153" s="12" t="s">
        <v>169</v>
      </c>
      <c r="B153" s="47">
        <v>39</v>
      </c>
      <c r="C153" s="47">
        <v>63</v>
      </c>
      <c r="D153" s="47">
        <v>41</v>
      </c>
      <c r="E153" s="19">
        <f t="shared" si="25"/>
        <v>143</v>
      </c>
      <c r="F153" s="35">
        <f t="shared" si="23"/>
        <v>4.401354262850108E-2</v>
      </c>
      <c r="G153" s="48">
        <v>45</v>
      </c>
      <c r="H153" s="48">
        <v>48</v>
      </c>
      <c r="I153" s="48">
        <v>41</v>
      </c>
      <c r="J153" s="48">
        <v>44</v>
      </c>
      <c r="K153" s="32">
        <f t="shared" si="26"/>
        <v>178</v>
      </c>
      <c r="L153" s="49">
        <f t="shared" si="24"/>
        <v>4.0454545454545451E-2</v>
      </c>
      <c r="M153" s="38"/>
    </row>
    <row r="154" spans="1:13" x14ac:dyDescent="0.25">
      <c r="A154" s="12" t="s">
        <v>170</v>
      </c>
      <c r="B154" s="47">
        <v>24</v>
      </c>
      <c r="C154" s="47">
        <v>28</v>
      </c>
      <c r="D154" s="47">
        <v>20</v>
      </c>
      <c r="E154" s="19">
        <f t="shared" si="25"/>
        <v>72</v>
      </c>
      <c r="F154" s="35">
        <f t="shared" si="23"/>
        <v>2.2160664819944598E-2</v>
      </c>
      <c r="G154" s="48">
        <v>23</v>
      </c>
      <c r="H154" s="48">
        <v>27</v>
      </c>
      <c r="I154" s="48">
        <v>20</v>
      </c>
      <c r="J154" s="48">
        <v>20</v>
      </c>
      <c r="K154" s="32">
        <f t="shared" si="26"/>
        <v>90</v>
      </c>
      <c r="L154" s="49">
        <f t="shared" si="24"/>
        <v>2.0454545454545454E-2</v>
      </c>
      <c r="M154" s="38"/>
    </row>
    <row r="155" spans="1:13" x14ac:dyDescent="0.25">
      <c r="A155" s="12" t="s">
        <v>171</v>
      </c>
      <c r="B155" s="47">
        <v>97</v>
      </c>
      <c r="C155" s="47">
        <v>112</v>
      </c>
      <c r="D155" s="47">
        <v>76</v>
      </c>
      <c r="E155" s="19">
        <f t="shared" si="25"/>
        <v>285</v>
      </c>
      <c r="F155" s="35">
        <f t="shared" si="23"/>
        <v>8.771929824561403E-2</v>
      </c>
      <c r="G155" s="48">
        <v>84</v>
      </c>
      <c r="H155" s="48">
        <v>75</v>
      </c>
      <c r="I155" s="48">
        <v>103</v>
      </c>
      <c r="J155" s="48">
        <v>63</v>
      </c>
      <c r="K155" s="32">
        <f t="shared" si="26"/>
        <v>325</v>
      </c>
      <c r="L155" s="49">
        <f t="shared" si="24"/>
        <v>7.3863636363636367E-2</v>
      </c>
      <c r="M155" s="38"/>
    </row>
    <row r="156" spans="1:13" x14ac:dyDescent="0.25">
      <c r="A156" s="12" t="s">
        <v>172</v>
      </c>
      <c r="B156" s="47">
        <v>394</v>
      </c>
      <c r="C156" s="47">
        <v>383</v>
      </c>
      <c r="D156" s="47">
        <v>360</v>
      </c>
      <c r="E156" s="19">
        <f t="shared" si="25"/>
        <v>1137</v>
      </c>
      <c r="F156" s="35">
        <f t="shared" si="23"/>
        <v>0.34995383194829177</v>
      </c>
      <c r="G156" s="48">
        <v>361</v>
      </c>
      <c r="H156" s="48">
        <v>385</v>
      </c>
      <c r="I156" s="48">
        <v>347</v>
      </c>
      <c r="J156" s="48">
        <v>272</v>
      </c>
      <c r="K156" s="32">
        <f t="shared" si="26"/>
        <v>1365</v>
      </c>
      <c r="L156" s="49">
        <f t="shared" si="24"/>
        <v>0.31022727272727274</v>
      </c>
      <c r="M156" s="38"/>
    </row>
    <row r="157" spans="1:13" x14ac:dyDescent="0.25">
      <c r="A157" s="12" t="s">
        <v>173</v>
      </c>
      <c r="B157" s="47">
        <v>262</v>
      </c>
      <c r="C157" s="47">
        <v>220</v>
      </c>
      <c r="D157" s="47">
        <v>226</v>
      </c>
      <c r="E157" s="19">
        <f t="shared" si="25"/>
        <v>708</v>
      </c>
      <c r="F157" s="35">
        <f t="shared" si="23"/>
        <v>0.21791320406278855</v>
      </c>
      <c r="G157" s="48">
        <v>218</v>
      </c>
      <c r="H157" s="48">
        <v>296</v>
      </c>
      <c r="I157" s="48">
        <v>245</v>
      </c>
      <c r="J157" s="48">
        <v>241</v>
      </c>
      <c r="K157" s="32">
        <f t="shared" si="26"/>
        <v>1000</v>
      </c>
      <c r="L157" s="49">
        <f t="shared" si="24"/>
        <v>0.22727272727272727</v>
      </c>
      <c r="M157" s="38"/>
    </row>
    <row r="158" spans="1:13" ht="25.5" x14ac:dyDescent="0.25">
      <c r="A158" s="12" t="s">
        <v>195</v>
      </c>
      <c r="B158" s="34">
        <f t="shared" ref="B158:K158" si="27">SUM(B148:B157)</f>
        <v>1136</v>
      </c>
      <c r="C158" s="34">
        <f t="shared" si="27"/>
        <v>1114</v>
      </c>
      <c r="D158" s="34">
        <f t="shared" si="27"/>
        <v>999</v>
      </c>
      <c r="E158" s="34">
        <f t="shared" si="27"/>
        <v>3249</v>
      </c>
      <c r="F158" s="35">
        <f t="shared" si="27"/>
        <v>1</v>
      </c>
      <c r="G158" s="32">
        <f t="shared" si="27"/>
        <v>1077</v>
      </c>
      <c r="H158" s="32">
        <f t="shared" si="27"/>
        <v>1234</v>
      </c>
      <c r="I158" s="32">
        <f t="shared" si="27"/>
        <v>1142</v>
      </c>
      <c r="J158" s="32">
        <f t="shared" si="27"/>
        <v>947</v>
      </c>
      <c r="K158" s="32">
        <f t="shared" si="27"/>
        <v>4400</v>
      </c>
      <c r="L158" s="33">
        <f t="shared" si="24"/>
        <v>1</v>
      </c>
      <c r="M158" s="38"/>
    </row>
    <row r="159" spans="1:13" ht="12.75" customHeight="1" x14ac:dyDescent="0.25">
      <c r="A159" s="25" t="s">
        <v>199</v>
      </c>
      <c r="C159" s="44"/>
      <c r="D159" s="38"/>
      <c r="E159" s="28"/>
      <c r="F159" s="38"/>
      <c r="G159" s="38"/>
      <c r="H159" s="38"/>
      <c r="I159" s="38"/>
      <c r="J159" s="28"/>
      <c r="K159" s="38"/>
      <c r="L159" s="38"/>
      <c r="M159" s="38"/>
    </row>
    <row r="160" spans="1:13" ht="12.75" customHeight="1" x14ac:dyDescent="0.25">
      <c r="A160" s="25" t="s">
        <v>200</v>
      </c>
      <c r="B160" s="25"/>
      <c r="C160" s="25"/>
      <c r="D160" s="25"/>
      <c r="E160" s="28"/>
      <c r="F160" s="38"/>
      <c r="G160" s="38"/>
      <c r="H160" s="38"/>
      <c r="I160" s="38"/>
      <c r="J160" s="28"/>
      <c r="K160" s="38"/>
      <c r="L160" s="38"/>
      <c r="M160" s="38"/>
    </row>
    <row r="161" spans="1:13" x14ac:dyDescent="0.25">
      <c r="E161" s="28"/>
      <c r="F161" s="38"/>
      <c r="G161" s="38"/>
      <c r="H161" s="38"/>
      <c r="I161" s="38"/>
      <c r="J161" s="38"/>
      <c r="K161" s="38"/>
      <c r="L161" s="38"/>
      <c r="M161" s="38"/>
    </row>
    <row r="162" spans="1:13" ht="21.75" customHeight="1" x14ac:dyDescent="0.25">
      <c r="A162" s="44"/>
      <c r="B162" s="95" t="s">
        <v>201</v>
      </c>
      <c r="C162" s="95"/>
      <c r="D162" s="95"/>
      <c r="E162" s="95"/>
      <c r="F162" s="95"/>
      <c r="G162" s="95"/>
      <c r="H162" s="95"/>
      <c r="I162" s="95"/>
      <c r="J162" s="95"/>
      <c r="K162" s="38"/>
      <c r="L162" s="38"/>
      <c r="M162" s="38"/>
    </row>
    <row r="163" spans="1:13" ht="12.75" customHeight="1" x14ac:dyDescent="0.25">
      <c r="B163" s="95" t="s">
        <v>76</v>
      </c>
      <c r="C163" s="95"/>
      <c r="D163" s="95"/>
      <c r="E163" s="95"/>
      <c r="F163" s="95"/>
      <c r="G163" s="95"/>
      <c r="H163" s="96" t="s">
        <v>174</v>
      </c>
      <c r="I163" s="97" t="s">
        <v>77</v>
      </c>
      <c r="J163" s="97"/>
      <c r="K163" s="38"/>
      <c r="L163" s="38"/>
    </row>
    <row r="164" spans="1:13" ht="23.25" customHeight="1" x14ac:dyDescent="0.25">
      <c r="B164" s="23" t="s">
        <v>70</v>
      </c>
      <c r="C164" s="45" t="s">
        <v>57</v>
      </c>
      <c r="D164" s="45" t="s">
        <v>58</v>
      </c>
      <c r="E164" s="45" t="s">
        <v>59</v>
      </c>
      <c r="F164" s="16" t="s">
        <v>42</v>
      </c>
      <c r="G164" s="16" t="s">
        <v>73</v>
      </c>
      <c r="H164" s="96"/>
      <c r="I164" s="97"/>
      <c r="J164" s="97"/>
      <c r="K164" s="38"/>
      <c r="L164" s="38"/>
    </row>
    <row r="165" spans="1:13" x14ac:dyDescent="0.25">
      <c r="B165" s="12" t="s">
        <v>164</v>
      </c>
      <c r="C165" s="47">
        <v>28</v>
      </c>
      <c r="D165" s="47">
        <v>27</v>
      </c>
      <c r="E165" s="47">
        <f>SUM([1]Principal!CY160:DA160)</f>
        <v>47</v>
      </c>
      <c r="F165" s="19">
        <f>SUM(C165:E165)</f>
        <v>102</v>
      </c>
      <c r="G165" s="35">
        <f t="shared" ref="G165:G174" si="28">F165/$F$175</f>
        <v>3.8187944590041184E-2</v>
      </c>
      <c r="H165" s="48">
        <v>569</v>
      </c>
      <c r="I165" s="94">
        <f t="shared" ref="I165:I174" si="29">H165/$H$175</f>
        <v>3.4258534529471973E-2</v>
      </c>
      <c r="J165" s="94"/>
      <c r="K165" s="38"/>
      <c r="L165" s="38"/>
    </row>
    <row r="166" spans="1:13" x14ac:dyDescent="0.25">
      <c r="B166" s="12" t="s">
        <v>165</v>
      </c>
      <c r="C166" s="47">
        <v>54</v>
      </c>
      <c r="D166" s="47">
        <v>34</v>
      </c>
      <c r="E166" s="47">
        <f>SUM([1]Principal!CY161:DA161)</f>
        <v>93</v>
      </c>
      <c r="F166" s="19">
        <f t="shared" ref="F166:F174" si="30">SUM(C166:E166)</f>
        <v>181</v>
      </c>
      <c r="G166" s="35">
        <f t="shared" si="28"/>
        <v>6.7764882066641705E-2</v>
      </c>
      <c r="H166" s="48">
        <v>952</v>
      </c>
      <c r="I166" s="94">
        <f t="shared" si="29"/>
        <v>5.7318321392016376E-2</v>
      </c>
      <c r="J166" s="94"/>
      <c r="K166" s="38"/>
      <c r="L166" s="38"/>
    </row>
    <row r="167" spans="1:13" x14ac:dyDescent="0.25">
      <c r="B167" s="12" t="s">
        <v>166</v>
      </c>
      <c r="C167" s="47">
        <v>45</v>
      </c>
      <c r="D167" s="47">
        <v>39</v>
      </c>
      <c r="E167" s="47">
        <f>SUM([1]Principal!CY162:DA162)</f>
        <v>68</v>
      </c>
      <c r="F167" s="19">
        <f t="shared" si="30"/>
        <v>152</v>
      </c>
      <c r="G167" s="35">
        <f t="shared" si="28"/>
        <v>5.6907525271433917E-2</v>
      </c>
      <c r="H167" s="48">
        <v>741</v>
      </c>
      <c r="I167" s="94">
        <f t="shared" si="29"/>
        <v>4.4614365705340477E-2</v>
      </c>
      <c r="J167" s="94"/>
      <c r="K167" s="38"/>
      <c r="L167" s="38"/>
    </row>
    <row r="168" spans="1:13" x14ac:dyDescent="0.25">
      <c r="B168" s="12" t="s">
        <v>167</v>
      </c>
      <c r="C168" s="47">
        <v>85</v>
      </c>
      <c r="D168" s="47">
        <v>80</v>
      </c>
      <c r="E168" s="47">
        <f>SUM([1]Principal!CY163:DA163)</f>
        <v>184</v>
      </c>
      <c r="F168" s="19">
        <f t="shared" si="30"/>
        <v>349</v>
      </c>
      <c r="G168" s="35">
        <f t="shared" si="28"/>
        <v>0.13066267315612129</v>
      </c>
      <c r="H168" s="48">
        <v>2044</v>
      </c>
      <c r="I168" s="94">
        <f t="shared" si="29"/>
        <v>0.1230658076946234</v>
      </c>
      <c r="J168" s="94"/>
      <c r="K168" s="38"/>
      <c r="L168" s="38"/>
    </row>
    <row r="169" spans="1:13" x14ac:dyDescent="0.25">
      <c r="B169" s="14" t="s">
        <v>168</v>
      </c>
      <c r="C169" s="47">
        <v>31</v>
      </c>
      <c r="D169" s="47">
        <v>26</v>
      </c>
      <c r="E169" s="47">
        <f>SUM([1]Principal!CY164:DA164)</f>
        <v>57</v>
      </c>
      <c r="F169" s="19">
        <f t="shared" si="30"/>
        <v>114</v>
      </c>
      <c r="G169" s="35">
        <f t="shared" si="28"/>
        <v>4.2680643953575438E-2</v>
      </c>
      <c r="H169" s="48">
        <v>609</v>
      </c>
      <c r="I169" s="94">
        <f t="shared" si="29"/>
        <v>3.6666867361069298E-2</v>
      </c>
      <c r="J169" s="94"/>
      <c r="K169" s="38"/>
      <c r="L169" s="38"/>
    </row>
    <row r="170" spans="1:13" ht="25.5" x14ac:dyDescent="0.25">
      <c r="B170" s="12" t="s">
        <v>169</v>
      </c>
      <c r="C170" s="47">
        <v>30</v>
      </c>
      <c r="D170" s="47">
        <v>29</v>
      </c>
      <c r="E170" s="47">
        <f>SUM([1]Principal!CY165:DA165)</f>
        <v>59</v>
      </c>
      <c r="F170" s="19">
        <f t="shared" si="30"/>
        <v>118</v>
      </c>
      <c r="G170" s="35">
        <f t="shared" si="28"/>
        <v>4.4178210408086858E-2</v>
      </c>
      <c r="H170" s="48">
        <v>718</v>
      </c>
      <c r="I170" s="94">
        <f t="shared" si="29"/>
        <v>4.3229574327172018E-2</v>
      </c>
      <c r="J170" s="94"/>
      <c r="K170" s="38"/>
      <c r="L170" s="38"/>
    </row>
    <row r="171" spans="1:13" x14ac:dyDescent="0.25">
      <c r="B171" s="12" t="s">
        <v>170</v>
      </c>
      <c r="C171" s="47">
        <v>21</v>
      </c>
      <c r="D171" s="47">
        <v>4</v>
      </c>
      <c r="E171" s="47">
        <f>SUM([1]Principal!CY166:DA166)</f>
        <v>23</v>
      </c>
      <c r="F171" s="19">
        <f t="shared" si="30"/>
        <v>48</v>
      </c>
      <c r="G171" s="35">
        <f t="shared" si="28"/>
        <v>1.7970797454137027E-2</v>
      </c>
      <c r="H171" s="48">
        <v>323</v>
      </c>
      <c r="I171" s="94">
        <f t="shared" si="29"/>
        <v>1.9447287615148412E-2</v>
      </c>
      <c r="J171" s="94"/>
      <c r="K171" s="38"/>
      <c r="L171" s="38"/>
    </row>
    <row r="172" spans="1:13" x14ac:dyDescent="0.25">
      <c r="B172" s="12" t="s">
        <v>171</v>
      </c>
      <c r="C172" s="47">
        <v>53</v>
      </c>
      <c r="D172" s="47">
        <v>49</v>
      </c>
      <c r="E172" s="47">
        <f>SUM([1]Principal!CY167:DA167)</f>
        <v>82</v>
      </c>
      <c r="F172" s="19">
        <f t="shared" si="30"/>
        <v>184</v>
      </c>
      <c r="G172" s="35">
        <f t="shared" si="28"/>
        <v>6.8888056907525266E-2</v>
      </c>
      <c r="H172" s="48">
        <v>1281</v>
      </c>
      <c r="I172" s="94">
        <f t="shared" si="29"/>
        <v>7.7126858931904393E-2</v>
      </c>
      <c r="J172" s="94"/>
      <c r="K172" s="38"/>
      <c r="L172" s="38"/>
    </row>
    <row r="173" spans="1:13" x14ac:dyDescent="0.25">
      <c r="B173" s="12" t="s">
        <v>172</v>
      </c>
      <c r="C173" s="47">
        <v>231</v>
      </c>
      <c r="D173" s="47">
        <v>156</v>
      </c>
      <c r="E173" s="47">
        <f>SUM([1]Principal!CY168:DA168)</f>
        <v>342</v>
      </c>
      <c r="F173" s="19">
        <f t="shared" si="30"/>
        <v>729</v>
      </c>
      <c r="G173" s="35">
        <f t="shared" si="28"/>
        <v>0.2729314863347061</v>
      </c>
      <c r="H173" s="48">
        <v>5611</v>
      </c>
      <c r="I173" s="94">
        <f t="shared" si="29"/>
        <v>0.33782888795231503</v>
      </c>
      <c r="J173" s="94"/>
      <c r="K173" s="38"/>
      <c r="L173" s="38"/>
    </row>
    <row r="174" spans="1:13" x14ac:dyDescent="0.25">
      <c r="B174" s="12" t="s">
        <v>173</v>
      </c>
      <c r="C174" s="47">
        <v>195</v>
      </c>
      <c r="D174" s="47">
        <v>153</v>
      </c>
      <c r="E174" s="47">
        <f>SUM([1]Principal!CY169:DA169)</f>
        <v>346</v>
      </c>
      <c r="F174" s="19">
        <f t="shared" si="30"/>
        <v>694</v>
      </c>
      <c r="G174" s="35">
        <f t="shared" si="28"/>
        <v>0.2598277798577312</v>
      </c>
      <c r="H174" s="48">
        <v>3761</v>
      </c>
      <c r="I174" s="94">
        <f t="shared" si="29"/>
        <v>0.22644349449093865</v>
      </c>
      <c r="J174" s="94"/>
      <c r="K174" s="38"/>
      <c r="L174" s="38"/>
    </row>
    <row r="175" spans="1:13" ht="25.5" x14ac:dyDescent="0.25">
      <c r="B175" s="12" t="s">
        <v>195</v>
      </c>
      <c r="C175" s="34">
        <f t="shared" ref="C175:H175" si="31">SUM(C165:C174)</f>
        <v>773</v>
      </c>
      <c r="D175" s="34">
        <f t="shared" si="31"/>
        <v>597</v>
      </c>
      <c r="E175" s="34">
        <f t="shared" si="31"/>
        <v>1301</v>
      </c>
      <c r="F175" s="34">
        <f t="shared" si="31"/>
        <v>2671</v>
      </c>
      <c r="G175" s="35">
        <f t="shared" si="31"/>
        <v>1</v>
      </c>
      <c r="H175" s="32">
        <f t="shared" si="31"/>
        <v>16609</v>
      </c>
      <c r="I175" s="92">
        <f>SUM(I165:J174)</f>
        <v>1</v>
      </c>
      <c r="J175" s="93"/>
      <c r="K175" s="38"/>
      <c r="L175" s="38"/>
    </row>
    <row r="176" spans="1:13" ht="12.75" customHeight="1" x14ac:dyDescent="0.25">
      <c r="B176" s="87" t="s">
        <v>202</v>
      </c>
      <c r="C176" s="87"/>
      <c r="D176" s="87"/>
      <c r="E176" s="87"/>
      <c r="F176" s="87"/>
      <c r="G176" s="87"/>
      <c r="H176" s="38"/>
      <c r="I176" s="38"/>
      <c r="J176" s="38"/>
      <c r="K176" s="38"/>
      <c r="L176" s="38"/>
    </row>
    <row r="177" spans="1:13" x14ac:dyDescent="0.25">
      <c r="F177" s="28"/>
      <c r="G177" s="38"/>
      <c r="H177" s="38"/>
      <c r="I177" s="38"/>
      <c r="J177" s="38"/>
      <c r="K177" s="38"/>
      <c r="L177" s="38"/>
    </row>
    <row r="178" spans="1:13" x14ac:dyDescent="0.25">
      <c r="J178" s="28"/>
      <c r="K178" s="38"/>
      <c r="L178" s="38"/>
    </row>
    <row r="179" spans="1:13" x14ac:dyDescent="0.25">
      <c r="A179" s="50"/>
      <c r="B179" s="50"/>
      <c r="C179" s="50"/>
      <c r="D179" s="50"/>
      <c r="E179" s="28"/>
      <c r="F179" s="38"/>
      <c r="G179" s="38"/>
      <c r="H179" s="38"/>
      <c r="I179" s="38"/>
      <c r="J179" s="28"/>
      <c r="K179" s="38"/>
      <c r="L179" s="38"/>
      <c r="M179" s="38"/>
    </row>
    <row r="180" spans="1:13" x14ac:dyDescent="0.25">
      <c r="A180" s="44"/>
      <c r="B180" s="44"/>
      <c r="C180" s="44"/>
      <c r="D180" s="38"/>
      <c r="E180" s="28"/>
      <c r="F180" s="38"/>
      <c r="G180" s="38"/>
      <c r="H180" s="38"/>
      <c r="I180" s="38"/>
      <c r="J180" s="28"/>
      <c r="K180" s="38"/>
      <c r="L180" s="38"/>
      <c r="M180" s="38"/>
    </row>
    <row r="181" spans="1:13" ht="31.5" customHeight="1" x14ac:dyDescent="0.25">
      <c r="B181" s="77" t="s">
        <v>203</v>
      </c>
      <c r="C181" s="78"/>
      <c r="D181" s="78"/>
      <c r="E181" s="78"/>
      <c r="F181" s="78"/>
      <c r="G181" s="78"/>
      <c r="H181" s="79"/>
      <c r="I181" s="88" t="s">
        <v>204</v>
      </c>
      <c r="J181" s="89"/>
      <c r="K181" s="89"/>
      <c r="L181" s="90"/>
    </row>
    <row r="182" spans="1:13" x14ac:dyDescent="0.25">
      <c r="B182" s="31" t="s">
        <v>78</v>
      </c>
      <c r="C182" s="30" t="s">
        <v>79</v>
      </c>
      <c r="D182" s="30" t="s">
        <v>80</v>
      </c>
      <c r="E182" s="30" t="s">
        <v>81</v>
      </c>
      <c r="F182" s="31" t="s">
        <v>79</v>
      </c>
      <c r="G182" s="31" t="s">
        <v>80</v>
      </c>
      <c r="H182" s="31" t="s">
        <v>81</v>
      </c>
      <c r="I182" s="51"/>
      <c r="J182" s="51" t="s">
        <v>82</v>
      </c>
      <c r="K182" s="51" t="s">
        <v>83</v>
      </c>
      <c r="L182" s="51" t="s">
        <v>81</v>
      </c>
    </row>
    <row r="183" spans="1:13" x14ac:dyDescent="0.25">
      <c r="B183" s="29" t="s">
        <v>84</v>
      </c>
      <c r="C183" s="32">
        <v>224</v>
      </c>
      <c r="D183" s="32">
        <v>902</v>
      </c>
      <c r="E183" s="32">
        <f>SUM(C183:D183)</f>
        <v>1126</v>
      </c>
      <c r="F183" s="13">
        <f>+C183/E183</f>
        <v>0.19893428063943161</v>
      </c>
      <c r="G183" s="13">
        <f>+D183/E183</f>
        <v>0.80106571936056836</v>
      </c>
      <c r="H183" s="13">
        <f t="shared" ref="H183:H191" si="32">+F183+G183</f>
        <v>1</v>
      </c>
      <c r="I183" s="52" t="s">
        <v>85</v>
      </c>
      <c r="J183" s="53">
        <f>+(C183+C184)/(E183+E184)</f>
        <v>0.28272251308900526</v>
      </c>
      <c r="K183" s="54">
        <f>+(D183+D184)/(E183+E184)</f>
        <v>0.7172774869109948</v>
      </c>
      <c r="L183" s="54">
        <f>+J183+K183</f>
        <v>1</v>
      </c>
    </row>
    <row r="184" spans="1:13" x14ac:dyDescent="0.25">
      <c r="B184" s="29" t="s">
        <v>86</v>
      </c>
      <c r="C184" s="32">
        <v>154</v>
      </c>
      <c r="D184" s="32">
        <v>57</v>
      </c>
      <c r="E184" s="32">
        <f t="shared" ref="E184:E191" si="33">SUM(C184:D184)</f>
        <v>211</v>
      </c>
      <c r="F184" s="13">
        <f t="shared" ref="F184:F191" si="34">+C184/E184</f>
        <v>0.72985781990521326</v>
      </c>
      <c r="G184" s="13">
        <f t="shared" ref="G184:G191" si="35">+D184/E184</f>
        <v>0.27014218009478674</v>
      </c>
      <c r="H184" s="13">
        <f t="shared" si="32"/>
        <v>1</v>
      </c>
      <c r="I184" s="55"/>
      <c r="J184" s="56"/>
      <c r="K184" s="57"/>
      <c r="L184" s="57"/>
    </row>
    <row r="185" spans="1:13" ht="25.5" x14ac:dyDescent="0.25">
      <c r="B185" s="29" t="s">
        <v>87</v>
      </c>
      <c r="C185" s="32">
        <v>1125</v>
      </c>
      <c r="D185" s="32">
        <v>60</v>
      </c>
      <c r="E185" s="32">
        <f t="shared" si="33"/>
        <v>1185</v>
      </c>
      <c r="F185" s="13">
        <f t="shared" si="34"/>
        <v>0.94936708860759489</v>
      </c>
      <c r="G185" s="13">
        <f t="shared" si="35"/>
        <v>5.0632911392405063E-2</v>
      </c>
      <c r="H185" s="13">
        <f t="shared" si="32"/>
        <v>1</v>
      </c>
      <c r="I185" s="51" t="s">
        <v>88</v>
      </c>
      <c r="J185" s="36">
        <f t="shared" ref="J185:K190" si="36">+F185</f>
        <v>0.94936708860759489</v>
      </c>
      <c r="K185" s="36">
        <f t="shared" si="36"/>
        <v>5.0632911392405063E-2</v>
      </c>
      <c r="L185" s="36">
        <f t="shared" ref="L185:L190" si="37">+J185+K185</f>
        <v>1</v>
      </c>
    </row>
    <row r="186" spans="1:13" ht="25.5" x14ac:dyDescent="0.25">
      <c r="B186" s="29" t="s">
        <v>89</v>
      </c>
      <c r="C186" s="32">
        <v>971</v>
      </c>
      <c r="D186" s="32">
        <v>46</v>
      </c>
      <c r="E186" s="32">
        <f t="shared" si="33"/>
        <v>1017</v>
      </c>
      <c r="F186" s="13">
        <f t="shared" si="34"/>
        <v>0.95476892822025561</v>
      </c>
      <c r="G186" s="13">
        <f t="shared" si="35"/>
        <v>4.5231071779744343E-2</v>
      </c>
      <c r="H186" s="13">
        <f t="shared" si="32"/>
        <v>1</v>
      </c>
      <c r="I186" s="51" t="s">
        <v>90</v>
      </c>
      <c r="J186" s="36">
        <f t="shared" si="36"/>
        <v>0.95476892822025561</v>
      </c>
      <c r="K186" s="36">
        <f t="shared" si="36"/>
        <v>4.5231071779744343E-2</v>
      </c>
      <c r="L186" s="36">
        <f t="shared" si="37"/>
        <v>1</v>
      </c>
    </row>
    <row r="187" spans="1:13" ht="25.5" x14ac:dyDescent="0.25">
      <c r="B187" s="29" t="s">
        <v>91</v>
      </c>
      <c r="C187" s="32">
        <v>468</v>
      </c>
      <c r="D187" s="32">
        <v>95</v>
      </c>
      <c r="E187" s="32">
        <f t="shared" si="33"/>
        <v>563</v>
      </c>
      <c r="F187" s="13">
        <f t="shared" si="34"/>
        <v>0.8312611012433393</v>
      </c>
      <c r="G187" s="13">
        <f t="shared" si="35"/>
        <v>0.16873889875666073</v>
      </c>
      <c r="H187" s="13">
        <f t="shared" si="32"/>
        <v>1</v>
      </c>
      <c r="I187" s="51" t="s">
        <v>92</v>
      </c>
      <c r="J187" s="36">
        <f t="shared" si="36"/>
        <v>0.8312611012433393</v>
      </c>
      <c r="K187" s="36">
        <f t="shared" si="36"/>
        <v>0.16873889875666073</v>
      </c>
      <c r="L187" s="36">
        <f t="shared" si="37"/>
        <v>1</v>
      </c>
    </row>
    <row r="188" spans="1:13" ht="25.5" customHeight="1" x14ac:dyDescent="0.25">
      <c r="B188" s="29" t="s">
        <v>93</v>
      </c>
      <c r="C188" s="32">
        <v>1439</v>
      </c>
      <c r="D188" s="32">
        <v>141</v>
      </c>
      <c r="E188" s="32">
        <f t="shared" si="33"/>
        <v>1580</v>
      </c>
      <c r="F188" s="13">
        <f t="shared" si="34"/>
        <v>0.91075949367088604</v>
      </c>
      <c r="G188" s="13">
        <f t="shared" si="35"/>
        <v>8.9240506329113928E-2</v>
      </c>
      <c r="H188" s="13">
        <f t="shared" si="32"/>
        <v>1</v>
      </c>
      <c r="I188" s="58" t="s">
        <v>94</v>
      </c>
      <c r="J188" s="36">
        <f t="shared" si="36"/>
        <v>0.91075949367088604</v>
      </c>
      <c r="K188" s="36">
        <f t="shared" si="36"/>
        <v>8.9240506329113928E-2</v>
      </c>
      <c r="L188" s="36">
        <f t="shared" si="37"/>
        <v>1</v>
      </c>
    </row>
    <row r="189" spans="1:13" ht="38.25" customHeight="1" x14ac:dyDescent="0.25">
      <c r="B189" s="29" t="s">
        <v>95</v>
      </c>
      <c r="C189" s="32">
        <v>461</v>
      </c>
      <c r="D189" s="32">
        <v>980</v>
      </c>
      <c r="E189" s="32">
        <f t="shared" si="33"/>
        <v>1441</v>
      </c>
      <c r="F189" s="13">
        <f t="shared" si="34"/>
        <v>0.31991672449687719</v>
      </c>
      <c r="G189" s="13">
        <f t="shared" si="35"/>
        <v>0.68008327550312286</v>
      </c>
      <c r="H189" s="13">
        <f t="shared" si="32"/>
        <v>1</v>
      </c>
      <c r="I189" s="33" t="s">
        <v>96</v>
      </c>
      <c r="J189" s="33">
        <f t="shared" si="36"/>
        <v>0.31991672449687719</v>
      </c>
      <c r="K189" s="33">
        <f t="shared" si="36"/>
        <v>0.68008327550312286</v>
      </c>
      <c r="L189" s="36">
        <f t="shared" si="37"/>
        <v>1</v>
      </c>
    </row>
    <row r="190" spans="1:13" ht="38.25" customHeight="1" x14ac:dyDescent="0.25">
      <c r="B190" s="29" t="s">
        <v>97</v>
      </c>
      <c r="C190" s="32">
        <v>203</v>
      </c>
      <c r="D190" s="32">
        <v>10863</v>
      </c>
      <c r="E190" s="32">
        <f t="shared" si="33"/>
        <v>11066</v>
      </c>
      <c r="F190" s="13">
        <f>+C190/E190</f>
        <v>1.834447858304717E-2</v>
      </c>
      <c r="G190" s="13">
        <f>+D190/E190</f>
        <v>0.98165552141695278</v>
      </c>
      <c r="H190" s="13">
        <f t="shared" si="32"/>
        <v>1</v>
      </c>
      <c r="I190" s="33" t="s">
        <v>98</v>
      </c>
      <c r="J190" s="33">
        <f t="shared" si="36"/>
        <v>1.834447858304717E-2</v>
      </c>
      <c r="K190" s="33">
        <f t="shared" si="36"/>
        <v>0.98165552141695278</v>
      </c>
      <c r="L190" s="36">
        <f t="shared" si="37"/>
        <v>1</v>
      </c>
    </row>
    <row r="191" spans="1:13" x14ac:dyDescent="0.25">
      <c r="B191" s="29" t="s">
        <v>99</v>
      </c>
      <c r="C191" s="32">
        <v>3606</v>
      </c>
      <c r="D191" s="32">
        <v>13003</v>
      </c>
      <c r="E191" s="32">
        <f t="shared" si="33"/>
        <v>16609</v>
      </c>
      <c r="F191" s="13">
        <f t="shared" si="34"/>
        <v>0.21711120476849902</v>
      </c>
      <c r="G191" s="13">
        <f t="shared" si="35"/>
        <v>0.78288879523150101</v>
      </c>
      <c r="H191" s="13">
        <f t="shared" si="32"/>
        <v>1</v>
      </c>
      <c r="I191" s="51"/>
      <c r="J191" s="51"/>
      <c r="K191" s="51"/>
      <c r="L191" s="51"/>
    </row>
    <row r="192" spans="1:13" x14ac:dyDescent="0.25">
      <c r="B192" s="25" t="s">
        <v>205</v>
      </c>
      <c r="C192" s="25"/>
      <c r="D192" s="25"/>
      <c r="E192" s="25"/>
      <c r="F192" s="59"/>
      <c r="G192" s="59"/>
      <c r="H192" s="59"/>
      <c r="I192" s="59"/>
      <c r="J192" s="59"/>
      <c r="K192" s="59"/>
      <c r="L192" s="59"/>
    </row>
    <row r="193" spans="1:12" x14ac:dyDescent="0.25">
      <c r="B193" s="25" t="s">
        <v>206</v>
      </c>
      <c r="C193" s="25"/>
      <c r="D193" s="25"/>
      <c r="E193" s="25"/>
      <c r="F193" s="59"/>
      <c r="G193" s="59"/>
      <c r="H193" s="59"/>
      <c r="I193" s="59"/>
      <c r="J193" s="59"/>
      <c r="K193" s="59"/>
      <c r="L193" s="59"/>
    </row>
    <row r="194" spans="1:12" x14ac:dyDescent="0.25">
      <c r="B194" s="25" t="s">
        <v>207</v>
      </c>
      <c r="C194" s="25"/>
      <c r="D194" s="25"/>
      <c r="E194" s="25"/>
      <c r="F194" s="59"/>
      <c r="G194" s="59"/>
      <c r="H194" s="59"/>
      <c r="I194" s="59"/>
      <c r="J194" s="59"/>
      <c r="K194" s="59"/>
      <c r="L194" s="59"/>
    </row>
    <row r="195" spans="1:12" x14ac:dyDescent="0.25">
      <c r="B195" s="25" t="s">
        <v>208</v>
      </c>
      <c r="C195" s="25"/>
      <c r="D195" s="25"/>
      <c r="E195" s="25"/>
      <c r="F195" s="59"/>
      <c r="G195" s="59"/>
      <c r="H195" s="59"/>
      <c r="I195" s="59"/>
      <c r="J195" s="59"/>
      <c r="K195" s="59"/>
      <c r="L195" s="59"/>
    </row>
    <row r="196" spans="1:12" x14ac:dyDescent="0.25">
      <c r="A196" s="9"/>
      <c r="B196" s="25" t="s">
        <v>209</v>
      </c>
      <c r="C196" s="9"/>
      <c r="I196" s="59"/>
      <c r="J196" s="59"/>
      <c r="K196" s="59"/>
      <c r="L196" s="59"/>
    </row>
    <row r="197" spans="1:12" x14ac:dyDescent="0.25">
      <c r="B197" s="25" t="s">
        <v>210</v>
      </c>
    </row>
    <row r="198" spans="1:12" x14ac:dyDescent="0.25">
      <c r="B198" s="25" t="s">
        <v>211</v>
      </c>
    </row>
    <row r="199" spans="1:12" x14ac:dyDescent="0.25">
      <c r="C199" s="25"/>
    </row>
    <row r="201" spans="1:12" ht="51" customHeight="1" x14ac:dyDescent="0.25">
      <c r="B201" s="85" t="s">
        <v>36</v>
      </c>
      <c r="C201" s="91" t="s">
        <v>212</v>
      </c>
      <c r="D201" s="91"/>
      <c r="E201" s="91"/>
      <c r="F201" s="91"/>
      <c r="G201" s="91"/>
      <c r="H201" s="91"/>
      <c r="I201" s="91"/>
    </row>
    <row r="202" spans="1:12" ht="95.25" customHeight="1" x14ac:dyDescent="0.25">
      <c r="B202" s="86"/>
      <c r="C202" s="31" t="s">
        <v>100</v>
      </c>
      <c r="D202" s="31" t="s">
        <v>101</v>
      </c>
      <c r="E202" s="31" t="s">
        <v>102</v>
      </c>
      <c r="F202" s="31" t="s">
        <v>103</v>
      </c>
      <c r="G202" s="31" t="s">
        <v>104</v>
      </c>
      <c r="H202" s="31" t="s">
        <v>105</v>
      </c>
      <c r="I202" s="31" t="s">
        <v>106</v>
      </c>
    </row>
    <row r="203" spans="1:12" x14ac:dyDescent="0.25">
      <c r="B203" s="12" t="s">
        <v>164</v>
      </c>
      <c r="C203" s="60">
        <v>33.333333333333329</v>
      </c>
      <c r="D203" s="60">
        <v>95.652173913043484</v>
      </c>
      <c r="E203" s="60">
        <v>96.296296296296291</v>
      </c>
      <c r="F203" s="60">
        <v>71.428571428571431</v>
      </c>
      <c r="G203" s="60">
        <v>87.804878048780495</v>
      </c>
      <c r="H203" s="60">
        <v>88.059701492537314</v>
      </c>
      <c r="I203" s="60">
        <v>49.152542372881356</v>
      </c>
    </row>
    <row r="204" spans="1:12" x14ac:dyDescent="0.25">
      <c r="B204" s="12" t="s">
        <v>165</v>
      </c>
      <c r="C204" s="60">
        <v>72.727272727272734</v>
      </c>
      <c r="D204" s="60">
        <v>98.275862068965509</v>
      </c>
      <c r="E204" s="60">
        <v>94.230769230769226</v>
      </c>
      <c r="F204" s="60">
        <v>80.555555555555557</v>
      </c>
      <c r="G204" s="60">
        <v>88.63636363636364</v>
      </c>
      <c r="H204" s="60">
        <v>91.082802547770697</v>
      </c>
      <c r="I204" s="60">
        <v>37.037037037037038</v>
      </c>
    </row>
    <row r="205" spans="1:12" x14ac:dyDescent="0.25">
      <c r="B205" s="12" t="s">
        <v>166</v>
      </c>
      <c r="C205" s="60">
        <v>75</v>
      </c>
      <c r="D205" s="60">
        <v>95.454545454545453</v>
      </c>
      <c r="E205" s="60">
        <v>94.285714285714278</v>
      </c>
      <c r="F205" s="60">
        <v>90</v>
      </c>
      <c r="G205" s="60">
        <v>92.307692307692307</v>
      </c>
      <c r="H205" s="60">
        <v>92.920353982300881</v>
      </c>
      <c r="I205" s="60">
        <v>44</v>
      </c>
    </row>
    <row r="206" spans="1:12" x14ac:dyDescent="0.25">
      <c r="B206" s="12" t="s">
        <v>167</v>
      </c>
      <c r="C206" s="60">
        <v>63.636363636363633</v>
      </c>
      <c r="D206" s="60">
        <v>95.121951219512198</v>
      </c>
      <c r="E206" s="60">
        <v>98.245614035087712</v>
      </c>
      <c r="F206" s="60">
        <v>87.692307692307693</v>
      </c>
      <c r="G206" s="60">
        <v>94.413407821229043</v>
      </c>
      <c r="H206" s="60">
        <v>92.592592592592595</v>
      </c>
      <c r="I206" s="60">
        <v>39.080459770114942</v>
      </c>
    </row>
    <row r="207" spans="1:12" x14ac:dyDescent="0.25">
      <c r="B207" s="14" t="s">
        <v>168</v>
      </c>
      <c r="C207" s="60">
        <v>66.666666666666657</v>
      </c>
      <c r="D207" s="60">
        <v>89.189189189189193</v>
      </c>
      <c r="E207" s="60">
        <v>97.61904761904762</v>
      </c>
      <c r="F207" s="60">
        <v>85.714285714285708</v>
      </c>
      <c r="G207" s="60">
        <v>93.650793650793645</v>
      </c>
      <c r="H207" s="60">
        <v>91.262135922330103</v>
      </c>
      <c r="I207" s="60">
        <v>54.166666666666664</v>
      </c>
    </row>
    <row r="208" spans="1:12" ht="25.5" x14ac:dyDescent="0.25">
      <c r="B208" s="12" t="s">
        <v>169</v>
      </c>
      <c r="C208" s="60">
        <v>55.555555555555557</v>
      </c>
      <c r="D208" s="60">
        <v>93.61702127659575</v>
      </c>
      <c r="E208" s="60">
        <v>97.727272727272734</v>
      </c>
      <c r="F208" s="60">
        <v>90</v>
      </c>
      <c r="G208" s="60">
        <v>94.594594594594597</v>
      </c>
      <c r="H208" s="60">
        <v>91.538461538461533</v>
      </c>
      <c r="I208" s="60">
        <v>35</v>
      </c>
    </row>
    <row r="209" spans="1:9" x14ac:dyDescent="0.25">
      <c r="B209" s="12" t="s">
        <v>170</v>
      </c>
      <c r="C209" s="60">
        <v>0</v>
      </c>
      <c r="D209" s="60">
        <v>89.65517241379311</v>
      </c>
      <c r="E209" s="60">
        <v>100</v>
      </c>
      <c r="F209" s="60">
        <v>88.888888888888886</v>
      </c>
      <c r="G209" s="60">
        <v>96.15384615384616</v>
      </c>
      <c r="H209" s="60">
        <v>91.071428571428569</v>
      </c>
      <c r="I209" s="60">
        <v>68.181818181818173</v>
      </c>
    </row>
    <row r="210" spans="1:9" x14ac:dyDescent="0.25">
      <c r="B210" s="12" t="s">
        <v>171</v>
      </c>
      <c r="C210" s="60">
        <v>53.846153846153847</v>
      </c>
      <c r="D210" s="60">
        <v>90.816326530612244</v>
      </c>
      <c r="E210" s="60">
        <v>92.941176470588232</v>
      </c>
      <c r="F210" s="60">
        <v>85.365853658536579</v>
      </c>
      <c r="G210" s="60">
        <v>90.476190476190482</v>
      </c>
      <c r="H210" s="60">
        <v>88.60759493670885</v>
      </c>
      <c r="I210" s="60">
        <v>37.962962962962962</v>
      </c>
    </row>
    <row r="211" spans="1:9" x14ac:dyDescent="0.25">
      <c r="B211" s="12" t="s">
        <v>172</v>
      </c>
      <c r="C211" s="60">
        <v>77</v>
      </c>
      <c r="D211" s="60">
        <v>95.81497797356829</v>
      </c>
      <c r="E211" s="60">
        <v>94.486215538847119</v>
      </c>
      <c r="F211" s="60">
        <v>78.571428571428569</v>
      </c>
      <c r="G211" s="60">
        <v>89.500860585197941</v>
      </c>
      <c r="H211" s="60">
        <v>90.925110132158594</v>
      </c>
      <c r="I211" s="60">
        <v>22.047244094488189</v>
      </c>
    </row>
    <row r="212" spans="1:9" x14ac:dyDescent="0.25">
      <c r="B212" s="12" t="s">
        <v>173</v>
      </c>
      <c r="C212" s="60">
        <v>82.222222222222214</v>
      </c>
      <c r="D212" s="60">
        <v>95.588235294117652</v>
      </c>
      <c r="E212" s="60">
        <v>96.039603960396036</v>
      </c>
      <c r="F212" s="60">
        <v>84.444444444444443</v>
      </c>
      <c r="G212" s="60">
        <v>91.394658753709194</v>
      </c>
      <c r="H212" s="60">
        <v>92.50764525993884</v>
      </c>
      <c r="I212" s="60">
        <v>28.104575163398692</v>
      </c>
    </row>
    <row r="213" spans="1:9" x14ac:dyDescent="0.25">
      <c r="B213" s="23" t="s">
        <v>226</v>
      </c>
      <c r="C213" s="60">
        <f t="shared" ref="C213:I213" si="38">AVERAGE(C203:C212)</f>
        <v>57.998756798756801</v>
      </c>
      <c r="D213" s="60">
        <f t="shared" si="38"/>
        <v>93.918545533394294</v>
      </c>
      <c r="E213" s="60">
        <f t="shared" si="38"/>
        <v>96.187171016401919</v>
      </c>
      <c r="F213" s="60">
        <f t="shared" si="38"/>
        <v>84.266133595401897</v>
      </c>
      <c r="G213" s="60">
        <f t="shared" si="38"/>
        <v>91.893328602839759</v>
      </c>
      <c r="H213" s="60">
        <f t="shared" si="38"/>
        <v>91.056782697622808</v>
      </c>
      <c r="I213" s="60">
        <f t="shared" si="38"/>
        <v>41.4733306249368</v>
      </c>
    </row>
    <row r="214" spans="1:9" x14ac:dyDescent="0.25">
      <c r="B214" s="25" t="s">
        <v>213</v>
      </c>
      <c r="C214" s="61"/>
      <c r="D214" s="61"/>
      <c r="E214" s="61"/>
      <c r="F214" s="61"/>
      <c r="G214" s="61"/>
      <c r="H214" s="61"/>
      <c r="I214" s="61"/>
    </row>
    <row r="215" spans="1:9" x14ac:dyDescent="0.25">
      <c r="B215" s="25" t="s">
        <v>214</v>
      </c>
      <c r="C215" s="61"/>
      <c r="D215" s="61"/>
      <c r="E215" s="61"/>
      <c r="F215" s="61"/>
      <c r="G215" s="61"/>
      <c r="H215" s="61"/>
      <c r="I215" s="61"/>
    </row>
    <row r="216" spans="1:9" x14ac:dyDescent="0.25">
      <c r="B216" s="25" t="s">
        <v>215</v>
      </c>
      <c r="C216" s="61"/>
      <c r="D216" s="61"/>
      <c r="E216" s="61"/>
      <c r="F216" s="61"/>
      <c r="G216" s="61"/>
      <c r="H216" s="61"/>
      <c r="I216" s="61"/>
    </row>
    <row r="217" spans="1:9" x14ac:dyDescent="0.25">
      <c r="B217" s="25" t="s">
        <v>216</v>
      </c>
      <c r="C217" s="9"/>
      <c r="D217" s="9"/>
      <c r="E217" s="9"/>
    </row>
    <row r="218" spans="1:9" x14ac:dyDescent="0.25">
      <c r="B218" s="25" t="s">
        <v>217</v>
      </c>
      <c r="C218" s="9"/>
      <c r="D218" s="9"/>
      <c r="E218" s="9"/>
    </row>
    <row r="219" spans="1:9" x14ac:dyDescent="0.25">
      <c r="B219" s="25" t="s">
        <v>218</v>
      </c>
      <c r="C219" s="9"/>
      <c r="D219" s="9"/>
      <c r="E219" s="9"/>
    </row>
    <row r="220" spans="1:9" x14ac:dyDescent="0.25">
      <c r="B220" s="25" t="s">
        <v>219</v>
      </c>
      <c r="C220" s="9"/>
      <c r="D220" s="9"/>
      <c r="E220" s="9"/>
    </row>
    <row r="221" spans="1:9" x14ac:dyDescent="0.25">
      <c r="A221" s="25"/>
      <c r="B221" s="9"/>
      <c r="C221" s="9"/>
      <c r="D221" s="9"/>
    </row>
    <row r="222" spans="1:9" x14ac:dyDescent="0.25">
      <c r="A222" s="9"/>
      <c r="B222" s="9"/>
      <c r="C222" s="9"/>
      <c r="D222" s="9"/>
    </row>
    <row r="223" spans="1:9" ht="24.75" customHeight="1" x14ac:dyDescent="0.25">
      <c r="B223" s="62" t="s">
        <v>36</v>
      </c>
      <c r="C223" s="83" t="s">
        <v>227</v>
      </c>
      <c r="D223" s="83"/>
      <c r="E223" s="83"/>
      <c r="F223" s="83"/>
      <c r="G223" s="83"/>
      <c r="H223" s="83"/>
    </row>
    <row r="224" spans="1:9" ht="76.5" x14ac:dyDescent="0.25">
      <c r="B224" s="62"/>
      <c r="C224" s="29" t="s">
        <v>107</v>
      </c>
      <c r="D224" s="51" t="s">
        <v>108</v>
      </c>
      <c r="E224" s="29" t="s">
        <v>109</v>
      </c>
      <c r="F224" s="51" t="s">
        <v>110</v>
      </c>
      <c r="G224" s="13" t="s">
        <v>111</v>
      </c>
      <c r="H224" s="51" t="s">
        <v>112</v>
      </c>
    </row>
    <row r="225" spans="1:13" x14ac:dyDescent="0.2">
      <c r="B225" s="12" t="s">
        <v>164</v>
      </c>
      <c r="C225" s="29">
        <v>161</v>
      </c>
      <c r="D225" s="49">
        <f t="shared" ref="D225:D234" si="39">+C225/$H165</f>
        <v>0.28295254833040423</v>
      </c>
      <c r="E225" s="29">
        <v>310</v>
      </c>
      <c r="F225" s="49">
        <f t="shared" ref="F225:F235" si="40">+E225/$H165</f>
        <v>0.54481546572934969</v>
      </c>
      <c r="G225" s="63">
        <v>15</v>
      </c>
      <c r="H225" s="49">
        <f t="shared" ref="H225:H235" si="41">+G225/$H165</f>
        <v>2.6362038664323375E-2</v>
      </c>
    </row>
    <row r="226" spans="1:13" x14ac:dyDescent="0.2">
      <c r="B226" s="12" t="s">
        <v>165</v>
      </c>
      <c r="C226" s="29">
        <v>291</v>
      </c>
      <c r="D226" s="49">
        <f t="shared" si="39"/>
        <v>0.30567226890756305</v>
      </c>
      <c r="E226" s="29">
        <v>531</v>
      </c>
      <c r="F226" s="49">
        <f t="shared" si="40"/>
        <v>0.5577731092436975</v>
      </c>
      <c r="G226" s="63">
        <v>18</v>
      </c>
      <c r="H226" s="49">
        <f t="shared" si="41"/>
        <v>1.8907563025210083E-2</v>
      </c>
    </row>
    <row r="227" spans="1:13" x14ac:dyDescent="0.2">
      <c r="B227" s="12" t="s">
        <v>166</v>
      </c>
      <c r="C227" s="29">
        <v>186</v>
      </c>
      <c r="D227" s="49">
        <f t="shared" si="39"/>
        <v>0.25101214574898784</v>
      </c>
      <c r="E227" s="29">
        <v>447</v>
      </c>
      <c r="F227" s="49">
        <f t="shared" si="40"/>
        <v>0.60323886639676116</v>
      </c>
      <c r="G227" s="63">
        <v>8</v>
      </c>
      <c r="H227" s="49">
        <f t="shared" si="41"/>
        <v>1.0796221322537112E-2</v>
      </c>
    </row>
    <row r="228" spans="1:13" x14ac:dyDescent="0.2">
      <c r="B228" s="12" t="s">
        <v>167</v>
      </c>
      <c r="C228" s="29">
        <v>607</v>
      </c>
      <c r="D228" s="49">
        <f t="shared" si="39"/>
        <v>0.29696673189823874</v>
      </c>
      <c r="E228" s="29">
        <v>1127</v>
      </c>
      <c r="F228" s="49">
        <f t="shared" si="40"/>
        <v>0.55136986301369861</v>
      </c>
      <c r="G228" s="63">
        <v>37</v>
      </c>
      <c r="H228" s="49">
        <f t="shared" si="41"/>
        <v>1.8101761252446183E-2</v>
      </c>
    </row>
    <row r="229" spans="1:13" x14ac:dyDescent="0.2">
      <c r="B229" s="14" t="s">
        <v>168</v>
      </c>
      <c r="C229" s="29">
        <v>159</v>
      </c>
      <c r="D229" s="49">
        <f t="shared" si="39"/>
        <v>0.26108374384236455</v>
      </c>
      <c r="E229" s="29">
        <v>357</v>
      </c>
      <c r="F229" s="49">
        <f t="shared" si="40"/>
        <v>0.58620689655172409</v>
      </c>
      <c r="G229" s="63">
        <v>8</v>
      </c>
      <c r="H229" s="49">
        <f t="shared" si="41"/>
        <v>1.3136288998357963E-2</v>
      </c>
    </row>
    <row r="230" spans="1:13" ht="25.5" x14ac:dyDescent="0.2">
      <c r="B230" s="12" t="s">
        <v>169</v>
      </c>
      <c r="C230" s="29">
        <v>203</v>
      </c>
      <c r="D230" s="49">
        <f t="shared" si="39"/>
        <v>0.28272980501392758</v>
      </c>
      <c r="E230" s="29">
        <v>388</v>
      </c>
      <c r="F230" s="49">
        <f t="shared" si="40"/>
        <v>0.54038997214484674</v>
      </c>
      <c r="G230" s="63">
        <v>15</v>
      </c>
      <c r="H230" s="49">
        <f t="shared" si="41"/>
        <v>2.0891364902506964E-2</v>
      </c>
    </row>
    <row r="231" spans="1:13" x14ac:dyDescent="0.2">
      <c r="B231" s="12" t="s">
        <v>170</v>
      </c>
      <c r="C231" s="29">
        <v>93</v>
      </c>
      <c r="D231" s="49">
        <f t="shared" si="39"/>
        <v>0.28792569659442724</v>
      </c>
      <c r="E231" s="29">
        <v>181</v>
      </c>
      <c r="F231" s="49">
        <f t="shared" si="40"/>
        <v>0.56037151702786381</v>
      </c>
      <c r="G231" s="63">
        <v>7</v>
      </c>
      <c r="H231" s="49">
        <f t="shared" si="41"/>
        <v>2.1671826625386997E-2</v>
      </c>
    </row>
    <row r="232" spans="1:13" x14ac:dyDescent="0.2">
      <c r="B232" s="12" t="s">
        <v>171</v>
      </c>
      <c r="C232" s="29">
        <v>474</v>
      </c>
      <c r="D232" s="49">
        <f t="shared" si="39"/>
        <v>0.37002341920374709</v>
      </c>
      <c r="E232" s="29">
        <v>636</v>
      </c>
      <c r="F232" s="49">
        <f t="shared" si="40"/>
        <v>0.49648711943793911</v>
      </c>
      <c r="G232" s="63">
        <v>19</v>
      </c>
      <c r="H232" s="49">
        <f t="shared" si="41"/>
        <v>1.4832162373145981E-2</v>
      </c>
    </row>
    <row r="233" spans="1:13" x14ac:dyDescent="0.2">
      <c r="B233" s="12" t="s">
        <v>172</v>
      </c>
      <c r="C233" s="29">
        <v>2496</v>
      </c>
      <c r="D233" s="49">
        <f t="shared" si="39"/>
        <v>0.44484049189092856</v>
      </c>
      <c r="E233" s="29">
        <v>2168</v>
      </c>
      <c r="F233" s="49">
        <f t="shared" si="40"/>
        <v>0.38638388878987701</v>
      </c>
      <c r="G233" s="63">
        <v>37</v>
      </c>
      <c r="H233" s="49">
        <f t="shared" si="41"/>
        <v>6.5941899839600786E-3</v>
      </c>
    </row>
    <row r="234" spans="1:13" x14ac:dyDescent="0.2">
      <c r="B234" s="12" t="s">
        <v>173</v>
      </c>
      <c r="C234" s="29">
        <v>1510</v>
      </c>
      <c r="D234" s="49">
        <f t="shared" si="39"/>
        <v>0.40148896570061154</v>
      </c>
      <c r="E234" s="29">
        <v>1690</v>
      </c>
      <c r="F234" s="49">
        <f t="shared" si="40"/>
        <v>0.44934857750598245</v>
      </c>
      <c r="G234" s="63">
        <v>47</v>
      </c>
      <c r="H234" s="49">
        <f t="shared" si="41"/>
        <v>1.249667641584685E-2</v>
      </c>
    </row>
    <row r="235" spans="1:13" x14ac:dyDescent="0.25">
      <c r="B235" s="23" t="s">
        <v>113</v>
      </c>
      <c r="C235" s="34">
        <f>SUM(C225:C234)</f>
        <v>6180</v>
      </c>
      <c r="D235" s="49">
        <f>+C235/H175</f>
        <v>0.372087422481787</v>
      </c>
      <c r="E235" s="34">
        <f>SUM(E225:E234)</f>
        <v>7835</v>
      </c>
      <c r="F235" s="49">
        <f t="shared" si="40"/>
        <v>0.47173219338912636</v>
      </c>
      <c r="G235" s="64">
        <f>SUM(G225:G234)</f>
        <v>211</v>
      </c>
      <c r="H235" s="49">
        <f t="shared" si="41"/>
        <v>1.2703955686675898E-2</v>
      </c>
    </row>
    <row r="236" spans="1:13" x14ac:dyDescent="0.25">
      <c r="B236" s="25" t="s">
        <v>220</v>
      </c>
      <c r="C236" s="38"/>
      <c r="D236" s="28"/>
      <c r="E236" s="38"/>
      <c r="F236" s="28"/>
      <c r="G236" s="65"/>
      <c r="H236" s="28"/>
      <c r="J236" s="38"/>
      <c r="K236" s="66"/>
      <c r="L236" s="38"/>
      <c r="M236" s="66"/>
    </row>
    <row r="237" spans="1:13" x14ac:dyDescent="0.25">
      <c r="B237" s="25" t="s">
        <v>221</v>
      </c>
      <c r="C237" s="38"/>
      <c r="D237" s="28"/>
      <c r="E237" s="38"/>
      <c r="F237" s="28"/>
      <c r="G237" s="65"/>
      <c r="H237" s="28"/>
      <c r="J237" s="38"/>
      <c r="K237" s="66"/>
      <c r="L237" s="38"/>
      <c r="M237" s="66"/>
    </row>
    <row r="238" spans="1:13" x14ac:dyDescent="0.25">
      <c r="B238" s="25" t="s">
        <v>222</v>
      </c>
      <c r="C238" s="38"/>
      <c r="D238" s="28"/>
      <c r="E238" s="38"/>
      <c r="F238" s="28"/>
      <c r="G238" s="65"/>
      <c r="H238" s="28"/>
      <c r="J238" s="38"/>
      <c r="K238" s="66"/>
      <c r="L238" s="38"/>
      <c r="M238" s="66"/>
    </row>
    <row r="239" spans="1:13" x14ac:dyDescent="0.25">
      <c r="A239" s="25"/>
      <c r="B239" s="38"/>
      <c r="C239" s="28"/>
      <c r="D239" s="38"/>
      <c r="E239" s="28"/>
      <c r="F239" s="65"/>
      <c r="G239" s="28"/>
      <c r="H239" s="38"/>
      <c r="I239" s="28"/>
      <c r="J239" s="38"/>
      <c r="K239" s="66"/>
      <c r="L239" s="38"/>
      <c r="M239" s="66"/>
    </row>
    <row r="240" spans="1:13" x14ac:dyDescent="0.25">
      <c r="A240" s="67"/>
      <c r="B240" s="38"/>
      <c r="C240" s="28"/>
      <c r="D240" s="38"/>
      <c r="E240" s="28"/>
      <c r="F240" s="65"/>
      <c r="G240" s="28"/>
      <c r="H240" s="38"/>
      <c r="I240" s="28"/>
      <c r="J240" s="38"/>
      <c r="K240" s="66"/>
      <c r="L240" s="38"/>
      <c r="M240" s="66"/>
    </row>
    <row r="241" spans="2:10" ht="26.25" customHeight="1" x14ac:dyDescent="0.25">
      <c r="B241" s="85" t="s">
        <v>36</v>
      </c>
      <c r="C241" s="77" t="s">
        <v>227</v>
      </c>
      <c r="D241" s="78"/>
      <c r="E241" s="78"/>
      <c r="F241" s="78"/>
      <c r="G241" s="78"/>
      <c r="H241" s="79"/>
      <c r="I241" s="28"/>
      <c r="J241" s="38"/>
    </row>
    <row r="242" spans="2:10" ht="76.5" x14ac:dyDescent="0.25">
      <c r="B242" s="86"/>
      <c r="C242" s="29" t="s">
        <v>114</v>
      </c>
      <c r="D242" s="51" t="s">
        <v>115</v>
      </c>
      <c r="E242" s="29" t="s">
        <v>116</v>
      </c>
      <c r="F242" s="51" t="s">
        <v>117</v>
      </c>
      <c r="G242" s="29" t="s">
        <v>118</v>
      </c>
      <c r="H242" s="51" t="s">
        <v>119</v>
      </c>
      <c r="I242" s="28"/>
      <c r="J242" s="38"/>
    </row>
    <row r="243" spans="2:10" x14ac:dyDescent="0.25">
      <c r="B243" s="12" t="s">
        <v>164</v>
      </c>
      <c r="C243" s="29">
        <v>26</v>
      </c>
      <c r="D243" s="49">
        <f t="shared" ref="D243:D253" si="42">+C243/$H165</f>
        <v>4.5694200351493852E-2</v>
      </c>
      <c r="E243" s="29">
        <v>0</v>
      </c>
      <c r="F243" s="68">
        <f t="shared" ref="F243:F253" si="43">+E243/$H165</f>
        <v>0</v>
      </c>
      <c r="G243" s="29">
        <v>57</v>
      </c>
      <c r="H243" s="49">
        <f t="shared" ref="H243:H253" si="44">+G243/$H165</f>
        <v>0.10017574692442882</v>
      </c>
      <c r="I243" s="28"/>
      <c r="J243" s="38"/>
    </row>
    <row r="244" spans="2:10" x14ac:dyDescent="0.25">
      <c r="B244" s="12" t="s">
        <v>165</v>
      </c>
      <c r="C244" s="29">
        <v>31</v>
      </c>
      <c r="D244" s="49">
        <f t="shared" si="42"/>
        <v>3.2563025210084036E-2</v>
      </c>
      <c r="E244" s="29">
        <v>1</v>
      </c>
      <c r="F244" s="68">
        <f t="shared" si="43"/>
        <v>1.0504201680672268E-3</v>
      </c>
      <c r="G244" s="29">
        <v>80</v>
      </c>
      <c r="H244" s="49">
        <f t="shared" si="44"/>
        <v>8.4033613445378158E-2</v>
      </c>
      <c r="I244" s="28"/>
      <c r="J244" s="38"/>
    </row>
    <row r="245" spans="2:10" x14ac:dyDescent="0.25">
      <c r="B245" s="12" t="s">
        <v>166</v>
      </c>
      <c r="C245" s="29">
        <v>38</v>
      </c>
      <c r="D245" s="49">
        <f t="shared" si="42"/>
        <v>5.128205128205128E-2</v>
      </c>
      <c r="E245" s="29">
        <v>0</v>
      </c>
      <c r="F245" s="68">
        <f t="shared" si="43"/>
        <v>0</v>
      </c>
      <c r="G245" s="29">
        <v>62</v>
      </c>
      <c r="H245" s="49">
        <f t="shared" si="44"/>
        <v>8.3670715249662617E-2</v>
      </c>
      <c r="I245" s="28"/>
      <c r="J245" s="38"/>
    </row>
    <row r="246" spans="2:10" x14ac:dyDescent="0.25">
      <c r="B246" s="12" t="s">
        <v>167</v>
      </c>
      <c r="C246" s="29">
        <v>65</v>
      </c>
      <c r="D246" s="49">
        <f t="shared" si="42"/>
        <v>3.1800391389432484E-2</v>
      </c>
      <c r="E246" s="29">
        <v>3</v>
      </c>
      <c r="F246" s="68">
        <f t="shared" si="43"/>
        <v>1.4677103718199608E-3</v>
      </c>
      <c r="G246" s="29">
        <v>205</v>
      </c>
      <c r="H246" s="49">
        <f t="shared" si="44"/>
        <v>0.10029354207436399</v>
      </c>
      <c r="I246" s="28"/>
      <c r="J246" s="38"/>
    </row>
    <row r="247" spans="2:10" x14ac:dyDescent="0.25">
      <c r="B247" s="14" t="s">
        <v>168</v>
      </c>
      <c r="C247" s="29">
        <v>26</v>
      </c>
      <c r="D247" s="49">
        <f t="shared" si="42"/>
        <v>4.2692939244663386E-2</v>
      </c>
      <c r="E247" s="29">
        <v>3</v>
      </c>
      <c r="F247" s="68">
        <f t="shared" si="43"/>
        <v>4.9261083743842365E-3</v>
      </c>
      <c r="G247" s="29">
        <v>56</v>
      </c>
      <c r="H247" s="49">
        <f t="shared" si="44"/>
        <v>9.1954022988505746E-2</v>
      </c>
      <c r="I247" s="28"/>
      <c r="J247" s="38"/>
    </row>
    <row r="248" spans="2:10" ht="25.5" x14ac:dyDescent="0.25">
      <c r="B248" s="12" t="s">
        <v>169</v>
      </c>
      <c r="C248" s="29">
        <v>24</v>
      </c>
      <c r="D248" s="49">
        <f t="shared" si="42"/>
        <v>3.3426183844011144E-2</v>
      </c>
      <c r="E248" s="29">
        <v>0</v>
      </c>
      <c r="F248" s="68">
        <f t="shared" si="43"/>
        <v>0</v>
      </c>
      <c r="G248" s="29">
        <v>88</v>
      </c>
      <c r="H248" s="49">
        <f t="shared" si="44"/>
        <v>0.12256267409470752</v>
      </c>
      <c r="I248" s="28"/>
      <c r="J248" s="38"/>
    </row>
    <row r="249" spans="2:10" x14ac:dyDescent="0.25">
      <c r="B249" s="12" t="s">
        <v>170</v>
      </c>
      <c r="C249" s="29">
        <v>12</v>
      </c>
      <c r="D249" s="49">
        <f t="shared" si="42"/>
        <v>3.7151702786377708E-2</v>
      </c>
      <c r="E249" s="29">
        <v>2</v>
      </c>
      <c r="F249" s="68">
        <f t="shared" si="43"/>
        <v>6.1919504643962852E-3</v>
      </c>
      <c r="G249" s="29">
        <v>28</v>
      </c>
      <c r="H249" s="49">
        <f t="shared" si="44"/>
        <v>8.6687306501547989E-2</v>
      </c>
      <c r="I249" s="28"/>
      <c r="J249" s="38"/>
    </row>
    <row r="250" spans="2:10" x14ac:dyDescent="0.25">
      <c r="B250" s="12" t="s">
        <v>171</v>
      </c>
      <c r="C250" s="29">
        <v>15</v>
      </c>
      <c r="D250" s="49">
        <f t="shared" si="42"/>
        <v>1.1709601873536301E-2</v>
      </c>
      <c r="E250" s="29">
        <v>1</v>
      </c>
      <c r="F250" s="68">
        <f t="shared" si="43"/>
        <v>7.8064012490241998E-4</v>
      </c>
      <c r="G250" s="29">
        <v>136</v>
      </c>
      <c r="H250" s="49">
        <f t="shared" si="44"/>
        <v>0.10616705698672912</v>
      </c>
      <c r="I250" s="28"/>
      <c r="J250" s="38"/>
    </row>
    <row r="251" spans="2:10" x14ac:dyDescent="0.25">
      <c r="B251" s="12" t="s">
        <v>172</v>
      </c>
      <c r="C251" s="29">
        <v>55</v>
      </c>
      <c r="D251" s="49">
        <f t="shared" si="42"/>
        <v>9.8021743004811975E-3</v>
      </c>
      <c r="E251" s="29">
        <v>0</v>
      </c>
      <c r="F251" s="68">
        <f t="shared" si="43"/>
        <v>0</v>
      </c>
      <c r="G251" s="29">
        <v>855</v>
      </c>
      <c r="H251" s="49">
        <f t="shared" si="44"/>
        <v>0.15237925503475316</v>
      </c>
      <c r="I251" s="28"/>
      <c r="J251" s="38"/>
    </row>
    <row r="252" spans="2:10" x14ac:dyDescent="0.25">
      <c r="B252" s="12" t="s">
        <v>173</v>
      </c>
      <c r="C252" s="29">
        <v>73</v>
      </c>
      <c r="D252" s="49">
        <f t="shared" si="42"/>
        <v>1.9409731454400427E-2</v>
      </c>
      <c r="E252" s="29">
        <v>3</v>
      </c>
      <c r="F252" s="68">
        <f t="shared" si="43"/>
        <v>7.9766019675618183E-4</v>
      </c>
      <c r="G252" s="29">
        <v>438</v>
      </c>
      <c r="H252" s="49">
        <f t="shared" si="44"/>
        <v>0.11645838872640256</v>
      </c>
      <c r="I252" s="28"/>
      <c r="J252" s="38"/>
    </row>
    <row r="253" spans="2:10" x14ac:dyDescent="0.25">
      <c r="B253" s="23" t="s">
        <v>113</v>
      </c>
      <c r="C253" s="34">
        <f>SUM(C243:C252)</f>
        <v>365</v>
      </c>
      <c r="D253" s="49">
        <f t="shared" si="42"/>
        <v>2.1976037088325608E-2</v>
      </c>
      <c r="E253" s="34">
        <f>SUM(E243:E252)</f>
        <v>13</v>
      </c>
      <c r="F253" s="68">
        <f t="shared" si="43"/>
        <v>7.8270817026913117E-4</v>
      </c>
      <c r="G253" s="34">
        <f>SUM(G243:G252)</f>
        <v>2005</v>
      </c>
      <c r="H253" s="49">
        <f t="shared" si="44"/>
        <v>0.12071768318381601</v>
      </c>
      <c r="I253" s="28"/>
      <c r="J253" s="38"/>
    </row>
    <row r="254" spans="2:10" x14ac:dyDescent="0.25">
      <c r="B254" s="25" t="s">
        <v>223</v>
      </c>
      <c r="C254" s="38"/>
      <c r="D254" s="28"/>
      <c r="E254" s="38"/>
      <c r="F254" s="28"/>
      <c r="G254" s="65"/>
      <c r="H254" s="28"/>
      <c r="I254" s="28"/>
      <c r="J254" s="38"/>
    </row>
    <row r="255" spans="2:10" x14ac:dyDescent="0.25">
      <c r="B255" s="25" t="s">
        <v>224</v>
      </c>
      <c r="C255" s="38"/>
      <c r="D255" s="28"/>
      <c r="E255" s="38"/>
      <c r="F255" s="28"/>
      <c r="G255" s="65"/>
      <c r="H255" s="28"/>
      <c r="I255" s="28"/>
      <c r="J255" s="38"/>
    </row>
    <row r="256" spans="2:10" x14ac:dyDescent="0.25">
      <c r="B256" s="25" t="s">
        <v>225</v>
      </c>
      <c r="C256" s="38"/>
      <c r="D256" s="38"/>
      <c r="E256" s="65"/>
      <c r="F256" s="38"/>
      <c r="G256" s="38"/>
      <c r="H256" s="38"/>
    </row>
    <row r="257" spans="1:10" x14ac:dyDescent="0.25">
      <c r="B257" s="25"/>
      <c r="C257" s="38"/>
      <c r="D257" s="38"/>
      <c r="E257" s="65"/>
      <c r="F257" s="38"/>
      <c r="G257" s="38"/>
      <c r="H257" s="38"/>
    </row>
    <row r="258" spans="1:10" x14ac:dyDescent="0.25">
      <c r="B258" s="25"/>
      <c r="C258" s="38"/>
      <c r="D258" s="38"/>
      <c r="E258" s="65"/>
      <c r="F258" s="38"/>
      <c r="G258" s="38"/>
      <c r="H258" s="38"/>
    </row>
    <row r="259" spans="1:10" x14ac:dyDescent="0.25">
      <c r="B259" s="25"/>
      <c r="C259" s="38"/>
      <c r="D259" s="38"/>
      <c r="E259" s="65"/>
      <c r="F259" s="38"/>
      <c r="G259" s="38"/>
      <c r="H259" s="38"/>
    </row>
    <row r="260" spans="1:10" x14ac:dyDescent="0.25">
      <c r="A260" s="25"/>
      <c r="B260" s="38"/>
      <c r="C260" s="38"/>
      <c r="D260" s="65"/>
      <c r="E260" s="38"/>
      <c r="F260" s="38"/>
      <c r="G260" s="38"/>
    </row>
    <row r="261" spans="1:10" x14ac:dyDescent="0.25">
      <c r="B261" s="50"/>
      <c r="C261" s="83" t="s">
        <v>230</v>
      </c>
      <c r="D261" s="83"/>
      <c r="E261" s="83"/>
      <c r="F261" s="83"/>
      <c r="G261" s="83"/>
      <c r="H261" s="83"/>
      <c r="I261" s="83"/>
      <c r="J261" s="83"/>
    </row>
    <row r="262" spans="1:10" ht="51" x14ac:dyDescent="0.25">
      <c r="B262" s="50"/>
      <c r="C262" s="34" t="s">
        <v>120</v>
      </c>
      <c r="D262" s="29" t="s">
        <v>121</v>
      </c>
      <c r="E262" s="29" t="s">
        <v>122</v>
      </c>
      <c r="F262" s="29" t="s">
        <v>123</v>
      </c>
      <c r="G262" s="29" t="s">
        <v>124</v>
      </c>
      <c r="H262" s="29" t="s">
        <v>125</v>
      </c>
      <c r="I262" s="29" t="s">
        <v>126</v>
      </c>
      <c r="J262" s="29" t="s">
        <v>32</v>
      </c>
    </row>
    <row r="263" spans="1:10" x14ac:dyDescent="0.25">
      <c r="B263" s="50"/>
      <c r="C263" s="29">
        <v>26</v>
      </c>
      <c r="D263" s="29">
        <v>59</v>
      </c>
      <c r="E263" s="29">
        <v>11</v>
      </c>
      <c r="F263" s="29">
        <v>119</v>
      </c>
      <c r="G263" s="29">
        <v>45</v>
      </c>
      <c r="H263" s="29">
        <v>108</v>
      </c>
      <c r="I263" s="29">
        <v>84</v>
      </c>
      <c r="J263" s="29">
        <f>SUM(C263:I263)</f>
        <v>452</v>
      </c>
    </row>
    <row r="264" spans="1:10" ht="12.75" customHeight="1" x14ac:dyDescent="0.25">
      <c r="B264" s="50"/>
      <c r="C264" s="84" t="s">
        <v>228</v>
      </c>
      <c r="D264" s="84"/>
      <c r="E264" s="84"/>
      <c r="F264" s="84"/>
      <c r="G264" s="84"/>
      <c r="H264" s="84"/>
      <c r="I264" s="84"/>
      <c r="J264" s="84"/>
    </row>
    <row r="265" spans="1:10" x14ac:dyDescent="0.25">
      <c r="B265" s="50"/>
      <c r="C265" s="50"/>
      <c r="D265" s="50"/>
      <c r="E265" s="50"/>
      <c r="F265" s="50"/>
      <c r="G265" s="50"/>
    </row>
    <row r="266" spans="1:10" x14ac:dyDescent="0.25">
      <c r="B266" s="50"/>
      <c r="C266" s="50"/>
      <c r="D266" s="50"/>
      <c r="E266" s="50"/>
      <c r="F266" s="50"/>
      <c r="G266" s="50"/>
    </row>
    <row r="267" spans="1:10" x14ac:dyDescent="0.25">
      <c r="B267" s="50"/>
      <c r="C267" s="50"/>
      <c r="D267" s="50"/>
      <c r="E267" s="77" t="s">
        <v>127</v>
      </c>
      <c r="F267" s="78"/>
      <c r="G267" s="79"/>
    </row>
    <row r="268" spans="1:10" ht="38.25" x14ac:dyDescent="0.25">
      <c r="B268" s="50"/>
      <c r="C268" s="50"/>
      <c r="D268" s="50"/>
      <c r="E268" s="31" t="s">
        <v>128</v>
      </c>
      <c r="F268" s="31" t="s">
        <v>129</v>
      </c>
      <c r="G268" s="31" t="s">
        <v>130</v>
      </c>
    </row>
    <row r="269" spans="1:10" x14ac:dyDescent="0.25">
      <c r="B269" s="50"/>
      <c r="C269" s="50"/>
      <c r="D269" s="50"/>
      <c r="E269" s="29" t="s">
        <v>131</v>
      </c>
      <c r="F269" s="69">
        <v>3309</v>
      </c>
      <c r="G269" s="13">
        <f>+F269/F271</f>
        <v>0.55725833614011455</v>
      </c>
    </row>
    <row r="270" spans="1:10" x14ac:dyDescent="0.25">
      <c r="B270" s="50"/>
      <c r="C270" s="50"/>
      <c r="D270" s="50"/>
      <c r="E270" s="29" t="s">
        <v>132</v>
      </c>
      <c r="F270" s="69">
        <v>2629</v>
      </c>
      <c r="G270" s="13">
        <f>+F270/F271</f>
        <v>0.4427416638598855</v>
      </c>
    </row>
    <row r="271" spans="1:10" x14ac:dyDescent="0.25">
      <c r="B271" s="50"/>
      <c r="C271" s="50"/>
      <c r="D271" s="50"/>
      <c r="E271" s="29" t="s">
        <v>81</v>
      </c>
      <c r="F271" s="69">
        <f>SUM(F269:F270)</f>
        <v>5938</v>
      </c>
      <c r="G271" s="13">
        <f>SUM(G269:G270)</f>
        <v>1</v>
      </c>
    </row>
    <row r="272" spans="1:10" x14ac:dyDescent="0.25">
      <c r="B272" s="50"/>
      <c r="C272" s="50"/>
      <c r="D272" s="50"/>
      <c r="E272" s="50"/>
      <c r="F272" s="50"/>
      <c r="G272" s="50"/>
    </row>
    <row r="273" spans="1:7" x14ac:dyDescent="0.25">
      <c r="B273" s="50"/>
      <c r="C273" s="50"/>
      <c r="D273" s="50"/>
      <c r="E273" s="50"/>
      <c r="F273" s="50"/>
      <c r="G273" s="50"/>
    </row>
    <row r="274" spans="1:7" x14ac:dyDescent="0.25">
      <c r="B274" s="9"/>
      <c r="C274" s="9"/>
      <c r="D274" s="9"/>
      <c r="E274" s="85" t="s">
        <v>36</v>
      </c>
      <c r="F274" s="83" t="s">
        <v>133</v>
      </c>
      <c r="G274" s="83"/>
    </row>
    <row r="275" spans="1:7" ht="25.5" x14ac:dyDescent="0.25">
      <c r="B275" s="9"/>
      <c r="C275" s="9"/>
      <c r="E275" s="86"/>
      <c r="F275" s="70" t="s">
        <v>134</v>
      </c>
      <c r="G275" s="70" t="s">
        <v>135</v>
      </c>
    </row>
    <row r="276" spans="1:7" x14ac:dyDescent="0.25">
      <c r="B276" s="9"/>
      <c r="C276" s="9"/>
      <c r="E276" s="12" t="s">
        <v>164</v>
      </c>
      <c r="F276" s="70">
        <v>3</v>
      </c>
      <c r="G276" s="70" t="s">
        <v>136</v>
      </c>
    </row>
    <row r="277" spans="1:7" x14ac:dyDescent="0.25">
      <c r="B277" s="9"/>
      <c r="C277" s="9"/>
      <c r="E277" s="12" t="s">
        <v>165</v>
      </c>
      <c r="F277" s="70">
        <v>5</v>
      </c>
      <c r="G277" s="70" t="s">
        <v>136</v>
      </c>
    </row>
    <row r="278" spans="1:7" x14ac:dyDescent="0.25">
      <c r="B278" s="9"/>
      <c r="C278" s="9"/>
      <c r="E278" s="12" t="s">
        <v>166</v>
      </c>
      <c r="F278" s="70">
        <v>4</v>
      </c>
      <c r="G278" s="70" t="s">
        <v>136</v>
      </c>
    </row>
    <row r="279" spans="1:7" x14ac:dyDescent="0.25">
      <c r="B279" s="9"/>
      <c r="C279" s="9"/>
      <c r="E279" s="12" t="s">
        <v>167</v>
      </c>
      <c r="F279" s="70">
        <v>9</v>
      </c>
      <c r="G279" s="70" t="s">
        <v>136</v>
      </c>
    </row>
    <row r="280" spans="1:7" x14ac:dyDescent="0.25">
      <c r="B280" s="9"/>
      <c r="C280" s="9"/>
      <c r="E280" s="14" t="s">
        <v>168</v>
      </c>
      <c r="F280" s="70">
        <v>1</v>
      </c>
      <c r="G280" s="70" t="s">
        <v>136</v>
      </c>
    </row>
    <row r="281" spans="1:7" ht="25.5" x14ac:dyDescent="0.25">
      <c r="B281" s="9"/>
      <c r="C281" s="9"/>
      <c r="E281" s="12" t="s">
        <v>169</v>
      </c>
      <c r="F281" s="70">
        <v>1</v>
      </c>
      <c r="G281" s="70" t="s">
        <v>136</v>
      </c>
    </row>
    <row r="282" spans="1:7" ht="25.5" x14ac:dyDescent="0.25">
      <c r="B282" s="9"/>
      <c r="C282" s="9"/>
      <c r="E282" s="12" t="s">
        <v>170</v>
      </c>
      <c r="F282" s="70" t="s">
        <v>136</v>
      </c>
      <c r="G282" s="70" t="s">
        <v>136</v>
      </c>
    </row>
    <row r="283" spans="1:7" x14ac:dyDescent="0.25">
      <c r="B283" s="9"/>
      <c r="C283" s="9"/>
      <c r="E283" s="12" t="s">
        <v>171</v>
      </c>
      <c r="F283" s="70">
        <v>7</v>
      </c>
      <c r="G283" s="70" t="s">
        <v>136</v>
      </c>
    </row>
    <row r="284" spans="1:7" x14ac:dyDescent="0.25">
      <c r="B284" s="9"/>
      <c r="C284" s="9"/>
      <c r="E284" s="12" t="s">
        <v>172</v>
      </c>
      <c r="F284" s="70">
        <v>60</v>
      </c>
      <c r="G284" s="70" t="s">
        <v>136</v>
      </c>
    </row>
    <row r="285" spans="1:7" x14ac:dyDescent="0.25">
      <c r="B285" s="9"/>
      <c r="C285" s="9"/>
      <c r="E285" s="12" t="s">
        <v>173</v>
      </c>
      <c r="F285" s="70">
        <v>35</v>
      </c>
      <c r="G285" s="70" t="s">
        <v>136</v>
      </c>
    </row>
    <row r="286" spans="1:7" x14ac:dyDescent="0.2">
      <c r="A286" s="9"/>
      <c r="E286" s="23" t="s">
        <v>113</v>
      </c>
      <c r="F286" s="24">
        <f>SUM(F276:F285)</f>
        <v>125</v>
      </c>
      <c r="G286" s="24">
        <f>SUM(G276:G285)</f>
        <v>0</v>
      </c>
    </row>
    <row r="287" spans="1:7" ht="27" customHeight="1" x14ac:dyDescent="0.25">
      <c r="B287" s="9"/>
      <c r="C287" s="9"/>
      <c r="E287" s="87" t="s">
        <v>229</v>
      </c>
      <c r="F287" s="87"/>
      <c r="G287" s="87"/>
    </row>
    <row r="289" spans="5:7" x14ac:dyDescent="0.25">
      <c r="E289" s="77" t="s">
        <v>137</v>
      </c>
      <c r="F289" s="78"/>
      <c r="G289" s="79"/>
    </row>
    <row r="290" spans="5:7" ht="25.5" x14ac:dyDescent="0.25">
      <c r="E290" s="31" t="s">
        <v>138</v>
      </c>
      <c r="F290" s="31" t="s">
        <v>139</v>
      </c>
      <c r="G290" s="31" t="s">
        <v>140</v>
      </c>
    </row>
    <row r="291" spans="5:7" ht="63.75" x14ac:dyDescent="0.25">
      <c r="E291" s="80" t="s">
        <v>141</v>
      </c>
      <c r="F291" s="29" t="s">
        <v>142</v>
      </c>
      <c r="G291" s="69">
        <v>3</v>
      </c>
    </row>
    <row r="292" spans="5:7" ht="63.75" x14ac:dyDescent="0.25">
      <c r="E292" s="81"/>
      <c r="F292" s="29" t="s">
        <v>143</v>
      </c>
      <c r="G292" s="69">
        <v>10</v>
      </c>
    </row>
    <row r="293" spans="5:7" ht="63.75" x14ac:dyDescent="0.25">
      <c r="E293" s="82"/>
      <c r="F293" s="29" t="s">
        <v>144</v>
      </c>
      <c r="G293" s="69">
        <v>2</v>
      </c>
    </row>
    <row r="294" spans="5:7" ht="25.5" x14ac:dyDescent="0.25">
      <c r="E294" s="80" t="s">
        <v>145</v>
      </c>
      <c r="F294" s="29" t="s">
        <v>146</v>
      </c>
      <c r="G294" s="69">
        <v>1</v>
      </c>
    </row>
    <row r="295" spans="5:7" ht="25.5" x14ac:dyDescent="0.25">
      <c r="E295" s="82"/>
      <c r="F295" s="29" t="s">
        <v>147</v>
      </c>
      <c r="G295" s="69">
        <v>2</v>
      </c>
    </row>
    <row r="296" spans="5:7" ht="25.5" x14ac:dyDescent="0.25">
      <c r="E296" s="71" t="s">
        <v>148</v>
      </c>
      <c r="F296" s="29" t="s">
        <v>149</v>
      </c>
      <c r="G296" s="5">
        <v>9</v>
      </c>
    </row>
    <row r="297" spans="5:7" ht="38.25" x14ac:dyDescent="0.25">
      <c r="E297" s="29" t="s">
        <v>150</v>
      </c>
      <c r="F297" s="29" t="s">
        <v>151</v>
      </c>
      <c r="G297" s="69">
        <v>1</v>
      </c>
    </row>
    <row r="298" spans="5:7" ht="38.25" x14ac:dyDescent="0.25">
      <c r="E298" s="29" t="s">
        <v>152</v>
      </c>
      <c r="F298" s="4" t="s">
        <v>153</v>
      </c>
      <c r="G298" s="69">
        <v>0</v>
      </c>
    </row>
    <row r="299" spans="5:7" ht="25.5" x14ac:dyDescent="0.25">
      <c r="E299" s="4" t="s">
        <v>154</v>
      </c>
      <c r="F299" s="29" t="s">
        <v>155</v>
      </c>
      <c r="G299" s="69">
        <v>0</v>
      </c>
    </row>
    <row r="300" spans="5:7" ht="38.25" x14ac:dyDescent="0.25">
      <c r="E300" s="4" t="s">
        <v>156</v>
      </c>
      <c r="F300" s="29" t="s">
        <v>157</v>
      </c>
      <c r="G300" s="69">
        <v>2</v>
      </c>
    </row>
    <row r="301" spans="5:7" ht="38.25" x14ac:dyDescent="0.25">
      <c r="E301" s="4" t="s">
        <v>158</v>
      </c>
      <c r="F301" s="4" t="s">
        <v>159</v>
      </c>
      <c r="G301" s="72">
        <v>2</v>
      </c>
    </row>
    <row r="302" spans="5:7" ht="25.5" x14ac:dyDescent="0.25">
      <c r="E302" s="4" t="s">
        <v>160</v>
      </c>
      <c r="F302" s="4" t="s">
        <v>161</v>
      </c>
      <c r="G302" s="69">
        <v>2</v>
      </c>
    </row>
    <row r="304" spans="5:7" x14ac:dyDescent="0.25">
      <c r="E304" s="73" t="s">
        <v>162</v>
      </c>
    </row>
    <row r="326" ht="38.25" customHeight="1" x14ac:dyDescent="0.25"/>
    <row r="334" ht="39.75" customHeight="1" x14ac:dyDescent="0.25"/>
    <row r="335" ht="57" customHeight="1" x14ac:dyDescent="0.25"/>
    <row r="336" ht="48" customHeight="1" x14ac:dyDescent="0.25"/>
    <row r="337" spans="1:5" ht="63.75" customHeight="1" x14ac:dyDescent="0.25"/>
    <row r="338" spans="1:5" ht="39.75" customHeight="1" x14ac:dyDescent="0.25"/>
    <row r="339" spans="1:5" ht="42" customHeight="1" x14ac:dyDescent="0.25"/>
    <row r="340" spans="1:5" ht="43.5" customHeight="1" x14ac:dyDescent="0.25"/>
    <row r="342" spans="1:5" ht="38.25" customHeight="1" x14ac:dyDescent="0.25"/>
    <row r="343" spans="1:5" ht="38.25" customHeight="1" x14ac:dyDescent="0.25"/>
    <row r="345" spans="1:5" ht="51" customHeight="1" x14ac:dyDescent="0.25"/>
    <row r="347" spans="1:5" ht="38.25" customHeight="1" x14ac:dyDescent="0.25"/>
    <row r="349" spans="1:5" x14ac:dyDescent="0.25">
      <c r="B349" s="74"/>
      <c r="C349" s="9"/>
    </row>
    <row r="350" spans="1:5" x14ac:dyDescent="0.25">
      <c r="B350" s="75"/>
      <c r="C350" s="9"/>
    </row>
    <row r="351" spans="1:5" x14ac:dyDescent="0.25">
      <c r="A351" s="15"/>
      <c r="E351" s="9"/>
    </row>
    <row r="352" spans="1:5" x14ac:dyDescent="0.25">
      <c r="A352" s="9"/>
      <c r="E352" s="9"/>
    </row>
    <row r="353" ht="12.75" customHeight="1" x14ac:dyDescent="0.25"/>
    <row r="361" ht="45.75" customHeight="1" x14ac:dyDescent="0.25"/>
    <row r="362" ht="46.5" customHeight="1" x14ac:dyDescent="0.25"/>
    <row r="371" ht="20.25" customHeight="1" x14ac:dyDescent="0.25"/>
    <row r="412" ht="22.5" customHeight="1" x14ac:dyDescent="0.25"/>
  </sheetData>
  <mergeCells count="115">
    <mergeCell ref="H10:H11"/>
    <mergeCell ref="I10:I11"/>
    <mergeCell ref="H12:H14"/>
    <mergeCell ref="I12:I14"/>
    <mergeCell ref="H15:H17"/>
    <mergeCell ref="I15:I17"/>
    <mergeCell ref="A2:M2"/>
    <mergeCell ref="A3:M3"/>
    <mergeCell ref="A4:M4"/>
    <mergeCell ref="A5:M5"/>
    <mergeCell ref="A6:M6"/>
    <mergeCell ref="C8:I8"/>
    <mergeCell ref="H29:I29"/>
    <mergeCell ref="H30:I30"/>
    <mergeCell ref="H31:I31"/>
    <mergeCell ref="H32:I32"/>
    <mergeCell ref="H33:I33"/>
    <mergeCell ref="H34:I34"/>
    <mergeCell ref="H18:H21"/>
    <mergeCell ref="I18:I21"/>
    <mergeCell ref="H22:H24"/>
    <mergeCell ref="I22:I24"/>
    <mergeCell ref="C26:I26"/>
    <mergeCell ref="C28:I28"/>
    <mergeCell ref="H40:I40"/>
    <mergeCell ref="C41:I41"/>
    <mergeCell ref="B45:B48"/>
    <mergeCell ref="C45:C48"/>
    <mergeCell ref="D45:L46"/>
    <mergeCell ref="D47:G47"/>
    <mergeCell ref="H47:L47"/>
    <mergeCell ref="H35:I35"/>
    <mergeCell ref="H36:I36"/>
    <mergeCell ref="H37:I37"/>
    <mergeCell ref="H38:I38"/>
    <mergeCell ref="H39:I39"/>
    <mergeCell ref="A63:A66"/>
    <mergeCell ref="B63:B66"/>
    <mergeCell ref="C63:M64"/>
    <mergeCell ref="C65:G65"/>
    <mergeCell ref="H65:M65"/>
    <mergeCell ref="B81:B84"/>
    <mergeCell ref="C81:C84"/>
    <mergeCell ref="D81:K82"/>
    <mergeCell ref="D83:H83"/>
    <mergeCell ref="I83:I84"/>
    <mergeCell ref="J90:K90"/>
    <mergeCell ref="J91:K91"/>
    <mergeCell ref="J92:K92"/>
    <mergeCell ref="J93:K93"/>
    <mergeCell ref="J94:K94"/>
    <mergeCell ref="J83:K84"/>
    <mergeCell ref="J85:K85"/>
    <mergeCell ref="J86:K86"/>
    <mergeCell ref="J87:K87"/>
    <mergeCell ref="J88:K88"/>
    <mergeCell ref="J89:K89"/>
    <mergeCell ref="G103:G105"/>
    <mergeCell ref="J103:J105"/>
    <mergeCell ref="K103:K105"/>
    <mergeCell ref="G106:G108"/>
    <mergeCell ref="J106:J108"/>
    <mergeCell ref="K106:K108"/>
    <mergeCell ref="J95:K95"/>
    <mergeCell ref="B96:F96"/>
    <mergeCell ref="B99:K99"/>
    <mergeCell ref="G101:G102"/>
    <mergeCell ref="J101:J102"/>
    <mergeCell ref="K101:K102"/>
    <mergeCell ref="B127:K127"/>
    <mergeCell ref="B128:B129"/>
    <mergeCell ref="C128:F128"/>
    <mergeCell ref="G128:K128"/>
    <mergeCell ref="A145:L145"/>
    <mergeCell ref="A146:A147"/>
    <mergeCell ref="B146:F146"/>
    <mergeCell ref="G146:L146"/>
    <mergeCell ref="G109:G112"/>
    <mergeCell ref="J109:J112"/>
    <mergeCell ref="K109:K112"/>
    <mergeCell ref="G113:G115"/>
    <mergeCell ref="J113:J115"/>
    <mergeCell ref="K113:K115"/>
    <mergeCell ref="I173:J173"/>
    <mergeCell ref="I174:J174"/>
    <mergeCell ref="I167:J167"/>
    <mergeCell ref="I168:J168"/>
    <mergeCell ref="I169:J169"/>
    <mergeCell ref="I170:J170"/>
    <mergeCell ref="I171:J171"/>
    <mergeCell ref="I172:J172"/>
    <mergeCell ref="B162:J162"/>
    <mergeCell ref="B163:G163"/>
    <mergeCell ref="H163:H164"/>
    <mergeCell ref="I163:J164"/>
    <mergeCell ref="I165:J165"/>
    <mergeCell ref="I166:J166"/>
    <mergeCell ref="B181:H181"/>
    <mergeCell ref="I181:L181"/>
    <mergeCell ref="B201:B202"/>
    <mergeCell ref="C201:I201"/>
    <mergeCell ref="C223:H223"/>
    <mergeCell ref="B241:B242"/>
    <mergeCell ref="C241:H241"/>
    <mergeCell ref="I175:J175"/>
    <mergeCell ref="B176:G176"/>
    <mergeCell ref="E289:G289"/>
    <mergeCell ref="E291:E293"/>
    <mergeCell ref="E294:E295"/>
    <mergeCell ref="C261:J261"/>
    <mergeCell ref="C264:J264"/>
    <mergeCell ref="E267:G267"/>
    <mergeCell ref="E274:E275"/>
    <mergeCell ref="F274:G274"/>
    <mergeCell ref="E287:G287"/>
  </mergeCells>
  <pageMargins left="0.7" right="0.7" top="0.75" bottom="0.75" header="0.3" footer="0.3"/>
  <pageSetup scale="39" fitToHeight="0" orientation="portrait" r:id="rId1"/>
  <rowBreaks count="2" manualBreakCount="2">
    <brk id="123" max="12" man="1"/>
    <brk id="25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Comuna 9</vt:lpstr>
      <vt:lpstr>'Comuna 9'!Área_de_impresión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UsuarioParticipacion</dc:creator>
  <cp:lastModifiedBy>Luffi</cp:lastModifiedBy>
  <dcterms:created xsi:type="dcterms:W3CDTF">2014-09-25T16:31:09Z</dcterms:created>
  <dcterms:modified xsi:type="dcterms:W3CDTF">2014-11-13T21:44:59Z</dcterms:modified>
</cp:coreProperties>
</file>