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6395" windowHeight="9465"/>
  </bookViews>
  <sheets>
    <sheet name="Comuna 8" sheetId="1" r:id="rId1"/>
  </sheets>
  <definedNames>
    <definedName name="_xlnm.Print_Area" localSheetId="0">'Comuna 8'!$A$1:$M$432</definedName>
  </definedNames>
  <calcPr calcId="145621"/>
</workbook>
</file>

<file path=xl/calcChain.xml><?xml version="1.0" encoding="utf-8"?>
<calcChain xmlns="http://schemas.openxmlformats.org/spreadsheetml/2006/main">
  <c r="D315" i="1" l="1"/>
  <c r="K188" i="1"/>
  <c r="E242" i="1"/>
  <c r="E239" i="1"/>
  <c r="F213" i="1"/>
  <c r="E188" i="1"/>
  <c r="E162" i="1"/>
  <c r="J162" i="1"/>
  <c r="G109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83" i="1"/>
  <c r="F83" i="1"/>
  <c r="F59" i="1"/>
  <c r="K58" i="1"/>
  <c r="F10" i="1"/>
  <c r="J133" i="1"/>
  <c r="G110" i="1" l="1"/>
  <c r="G374" i="1"/>
  <c r="F374" i="1"/>
  <c r="J343" i="1"/>
  <c r="G333" i="1"/>
  <c r="H330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E333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C333" i="1"/>
  <c r="H289" i="1"/>
  <c r="G307" i="1"/>
  <c r="H305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E307" i="1"/>
  <c r="F306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C307" i="1"/>
  <c r="D303" i="1"/>
  <c r="D304" i="1"/>
  <c r="D277" i="1"/>
  <c r="E277" i="1"/>
  <c r="F277" i="1"/>
  <c r="G277" i="1"/>
  <c r="H277" i="1"/>
  <c r="I277" i="1"/>
  <c r="C277" i="1"/>
  <c r="G239" i="1"/>
  <c r="E247" i="1"/>
  <c r="F239" i="1"/>
  <c r="I220" i="1"/>
  <c r="I224" i="1"/>
  <c r="F226" i="1"/>
  <c r="F222" i="1"/>
  <c r="F218" i="1"/>
  <c r="F214" i="1"/>
  <c r="E231" i="1"/>
  <c r="F224" i="1"/>
  <c r="F220" i="1"/>
  <c r="F216" i="1"/>
  <c r="F215" i="1"/>
  <c r="F217" i="1"/>
  <c r="F219" i="1"/>
  <c r="F221" i="1"/>
  <c r="F223" i="1"/>
  <c r="F225" i="1"/>
  <c r="F227" i="1"/>
  <c r="F228" i="1"/>
  <c r="F229" i="1"/>
  <c r="F230" i="1"/>
  <c r="I227" i="1"/>
  <c r="H231" i="1"/>
  <c r="I213" i="1" s="1"/>
  <c r="D231" i="1"/>
  <c r="C231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H206" i="1"/>
  <c r="I206" i="1"/>
  <c r="J206" i="1"/>
  <c r="G206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C206" i="1"/>
  <c r="D206" i="1"/>
  <c r="B206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I180" i="1"/>
  <c r="H180" i="1"/>
  <c r="G180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D180" i="1"/>
  <c r="C180" i="1"/>
  <c r="I222" i="1" l="1"/>
  <c r="I226" i="1"/>
  <c r="I218" i="1"/>
  <c r="I216" i="1"/>
  <c r="I214" i="1"/>
  <c r="I225" i="1"/>
  <c r="I223" i="1"/>
  <c r="I221" i="1"/>
  <c r="I219" i="1"/>
  <c r="I217" i="1"/>
  <c r="I215" i="1"/>
  <c r="F231" i="1"/>
  <c r="G224" i="1" s="1"/>
  <c r="K206" i="1"/>
  <c r="L202" i="1" s="1"/>
  <c r="E206" i="1"/>
  <c r="F201" i="1" s="1"/>
  <c r="J180" i="1"/>
  <c r="K173" i="1" s="1"/>
  <c r="E180" i="1"/>
  <c r="F176" i="1" l="1"/>
  <c r="F162" i="1"/>
  <c r="G219" i="1"/>
  <c r="G213" i="1"/>
  <c r="G215" i="1"/>
  <c r="G223" i="1"/>
  <c r="G217" i="1"/>
  <c r="G221" i="1"/>
  <c r="G225" i="1"/>
  <c r="G214" i="1"/>
  <c r="G218" i="1"/>
  <c r="G222" i="1"/>
  <c r="G226" i="1"/>
  <c r="G216" i="1"/>
  <c r="G220" i="1"/>
  <c r="L193" i="1"/>
  <c r="L201" i="1"/>
  <c r="L192" i="1"/>
  <c r="L189" i="1"/>
  <c r="L197" i="1"/>
  <c r="L188" i="1"/>
  <c r="L196" i="1"/>
  <c r="L200" i="1"/>
  <c r="L204" i="1"/>
  <c r="L191" i="1"/>
  <c r="L195" i="1"/>
  <c r="L199" i="1"/>
  <c r="L203" i="1"/>
  <c r="L190" i="1"/>
  <c r="L194" i="1"/>
  <c r="L198" i="1"/>
  <c r="F194" i="1"/>
  <c r="F202" i="1"/>
  <c r="F191" i="1"/>
  <c r="F190" i="1"/>
  <c r="F198" i="1"/>
  <c r="F188" i="1"/>
  <c r="F195" i="1"/>
  <c r="F199" i="1"/>
  <c r="F203" i="1"/>
  <c r="F192" i="1"/>
  <c r="F196" i="1"/>
  <c r="F200" i="1"/>
  <c r="F204" i="1"/>
  <c r="F189" i="1"/>
  <c r="F193" i="1"/>
  <c r="F197" i="1"/>
  <c r="K164" i="1"/>
  <c r="K172" i="1"/>
  <c r="K165" i="1"/>
  <c r="K168" i="1"/>
  <c r="K162" i="1"/>
  <c r="K166" i="1"/>
  <c r="K170" i="1"/>
  <c r="K174" i="1"/>
  <c r="K163" i="1"/>
  <c r="K167" i="1"/>
  <c r="K171" i="1"/>
  <c r="K175" i="1"/>
  <c r="K169" i="1"/>
  <c r="F163" i="1"/>
  <c r="F171" i="1"/>
  <c r="F164" i="1"/>
  <c r="F167" i="1"/>
  <c r="F175" i="1"/>
  <c r="F165" i="1"/>
  <c r="F169" i="1"/>
  <c r="F173" i="1"/>
  <c r="F179" i="1"/>
  <c r="F166" i="1"/>
  <c r="F170" i="1"/>
  <c r="F174" i="1"/>
  <c r="F168" i="1"/>
  <c r="F172" i="1"/>
  <c r="I135" i="1"/>
  <c r="I147" i="1"/>
  <c r="I134" i="1"/>
  <c r="I136" i="1"/>
  <c r="I137" i="1"/>
  <c r="I138" i="1"/>
  <c r="I139" i="1"/>
  <c r="I140" i="1"/>
  <c r="I141" i="1"/>
  <c r="I142" i="1"/>
  <c r="I143" i="1"/>
  <c r="I144" i="1"/>
  <c r="I145" i="1"/>
  <c r="I146" i="1"/>
  <c r="I133" i="1"/>
  <c r="E148" i="1"/>
  <c r="D148" i="1"/>
  <c r="C148" i="1"/>
  <c r="I127" i="1"/>
  <c r="J110" i="1" s="1"/>
  <c r="E127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F127" i="1"/>
  <c r="D127" i="1"/>
  <c r="K101" i="1"/>
  <c r="J101" i="1"/>
  <c r="I101" i="1"/>
  <c r="H101" i="1"/>
  <c r="L101" i="1" s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E101" i="1"/>
  <c r="D101" i="1"/>
  <c r="C101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57" i="1"/>
  <c r="J75" i="1"/>
  <c r="I75" i="1"/>
  <c r="E75" i="1"/>
  <c r="F58" i="1"/>
  <c r="F57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H75" i="1"/>
  <c r="D75" i="1"/>
  <c r="F135" i="1" l="1"/>
  <c r="F133" i="1"/>
  <c r="F146" i="1"/>
  <c r="F144" i="1"/>
  <c r="F142" i="1"/>
  <c r="F140" i="1"/>
  <c r="F138" i="1"/>
  <c r="F136" i="1"/>
  <c r="F134" i="1"/>
  <c r="F147" i="1"/>
  <c r="F145" i="1"/>
  <c r="F143" i="1"/>
  <c r="F141" i="1"/>
  <c r="F139" i="1"/>
  <c r="F137" i="1"/>
  <c r="J123" i="1"/>
  <c r="J119" i="1"/>
  <c r="J115" i="1"/>
  <c r="G127" i="1"/>
  <c r="H122" i="1" s="1"/>
  <c r="J125" i="1"/>
  <c r="J121" i="1"/>
  <c r="J117" i="1"/>
  <c r="H109" i="1"/>
  <c r="H123" i="1"/>
  <c r="H121" i="1"/>
  <c r="H119" i="1"/>
  <c r="H117" i="1"/>
  <c r="H115" i="1"/>
  <c r="H113" i="1"/>
  <c r="H111" i="1"/>
  <c r="H116" i="1"/>
  <c r="H114" i="1"/>
  <c r="H112" i="1"/>
  <c r="H110" i="1"/>
  <c r="J113" i="1"/>
  <c r="J111" i="1"/>
  <c r="J109" i="1"/>
  <c r="F101" i="1"/>
  <c r="G86" i="1" s="1"/>
  <c r="J124" i="1"/>
  <c r="J122" i="1"/>
  <c r="J120" i="1"/>
  <c r="J118" i="1"/>
  <c r="J116" i="1"/>
  <c r="J114" i="1"/>
  <c r="J112" i="1"/>
  <c r="G84" i="1"/>
  <c r="M98" i="1"/>
  <c r="K75" i="1"/>
  <c r="L71" i="1" s="1"/>
  <c r="L70" i="1"/>
  <c r="L62" i="1"/>
  <c r="L69" i="1"/>
  <c r="L59" i="1"/>
  <c r="L61" i="1" l="1"/>
  <c r="L73" i="1"/>
  <c r="L64" i="1"/>
  <c r="L72" i="1"/>
  <c r="L63" i="1"/>
  <c r="L58" i="1"/>
  <c r="L66" i="1"/>
  <c r="L74" i="1"/>
  <c r="G91" i="1"/>
  <c r="L57" i="1"/>
  <c r="L67" i="1"/>
  <c r="L60" i="1"/>
  <c r="L68" i="1"/>
  <c r="L65" i="1"/>
  <c r="G83" i="1"/>
  <c r="F148" i="1"/>
  <c r="G145" i="1"/>
  <c r="H126" i="1"/>
  <c r="H118" i="1"/>
  <c r="G87" i="1"/>
  <c r="G95" i="1"/>
  <c r="G92" i="1"/>
  <c r="G85" i="1"/>
  <c r="G89" i="1"/>
  <c r="G93" i="1"/>
  <c r="G97" i="1"/>
  <c r="G96" i="1"/>
  <c r="G88" i="1"/>
  <c r="H120" i="1"/>
  <c r="G98" i="1"/>
  <c r="G94" i="1"/>
  <c r="G90" i="1"/>
  <c r="M87" i="1"/>
  <c r="M91" i="1"/>
  <c r="M95" i="1"/>
  <c r="M99" i="1"/>
  <c r="M84" i="1"/>
  <c r="M88" i="1"/>
  <c r="M92" i="1"/>
  <c r="M96" i="1"/>
  <c r="M100" i="1"/>
  <c r="M85" i="1"/>
  <c r="M89" i="1"/>
  <c r="M93" i="1"/>
  <c r="M97" i="1"/>
  <c r="M83" i="1"/>
  <c r="M86" i="1"/>
  <c r="M90" i="1"/>
  <c r="M94" i="1"/>
  <c r="L75" i="1"/>
  <c r="M101" i="1" l="1"/>
  <c r="E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H48" i="1"/>
  <c r="G48" i="1" s="1"/>
  <c r="I48" i="1"/>
  <c r="D48" i="1"/>
  <c r="E25" i="1"/>
  <c r="D25" i="1"/>
  <c r="G350" i="1"/>
  <c r="G349" i="1"/>
  <c r="H333" i="1"/>
  <c r="F333" i="1"/>
  <c r="D333" i="1"/>
  <c r="H332" i="1"/>
  <c r="F332" i="1"/>
  <c r="D332" i="1"/>
  <c r="H331" i="1"/>
  <c r="F331" i="1"/>
  <c r="D331" i="1"/>
  <c r="F330" i="1"/>
  <c r="D330" i="1"/>
  <c r="H329" i="1"/>
  <c r="F329" i="1"/>
  <c r="D329" i="1"/>
  <c r="H307" i="1"/>
  <c r="F307" i="1"/>
  <c r="D307" i="1"/>
  <c r="H306" i="1"/>
  <c r="D306" i="1"/>
  <c r="F305" i="1"/>
  <c r="D305" i="1"/>
  <c r="H304" i="1"/>
  <c r="F304" i="1"/>
  <c r="H303" i="1"/>
  <c r="G247" i="1"/>
  <c r="E246" i="1"/>
  <c r="E245" i="1"/>
  <c r="G245" i="1" s="1"/>
  <c r="K245" i="1" s="1"/>
  <c r="E244" i="1"/>
  <c r="G244" i="1" s="1"/>
  <c r="K244" i="1" s="1"/>
  <c r="E243" i="1"/>
  <c r="G243" i="1" s="1"/>
  <c r="K243" i="1" s="1"/>
  <c r="G242" i="1"/>
  <c r="K242" i="1" s="1"/>
  <c r="E241" i="1"/>
  <c r="G241" i="1" s="1"/>
  <c r="K241" i="1" s="1"/>
  <c r="E240" i="1"/>
  <c r="I230" i="1"/>
  <c r="G230" i="1"/>
  <c r="I229" i="1"/>
  <c r="G229" i="1"/>
  <c r="I228" i="1"/>
  <c r="I231" i="1" s="1"/>
  <c r="G227" i="1"/>
  <c r="L206" i="1"/>
  <c r="F205" i="1"/>
  <c r="F206" i="1" s="1"/>
  <c r="F178" i="1"/>
  <c r="K177" i="1"/>
  <c r="F177" i="1"/>
  <c r="K176" i="1"/>
  <c r="J148" i="1"/>
  <c r="I148" i="1"/>
  <c r="J145" i="1"/>
  <c r="J141" i="1"/>
  <c r="J138" i="1"/>
  <c r="J135" i="1"/>
  <c r="J126" i="1"/>
  <c r="J127" i="1" s="1"/>
  <c r="G30" i="1"/>
  <c r="F25" i="1"/>
  <c r="G25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80" i="1" l="1"/>
  <c r="G240" i="1"/>
  <c r="H240" i="1" s="1"/>
  <c r="J239" i="1"/>
  <c r="G246" i="1"/>
  <c r="K246" i="1" s="1"/>
  <c r="F246" i="1"/>
  <c r="L205" i="1"/>
  <c r="K178" i="1"/>
  <c r="K179" i="1"/>
  <c r="G17" i="1"/>
  <c r="G19" i="1"/>
  <c r="G21" i="1"/>
  <c r="G23" i="1"/>
  <c r="G12" i="1"/>
  <c r="G14" i="1"/>
  <c r="G16" i="1"/>
  <c r="G18" i="1"/>
  <c r="G135" i="1"/>
  <c r="G141" i="1"/>
  <c r="G101" i="1"/>
  <c r="F243" i="1"/>
  <c r="H243" i="1" s="1"/>
  <c r="G351" i="1"/>
  <c r="F247" i="1"/>
  <c r="H247" i="1" s="1"/>
  <c r="G11" i="1"/>
  <c r="G13" i="1"/>
  <c r="H12" i="1" s="1"/>
  <c r="G15" i="1"/>
  <c r="G20" i="1"/>
  <c r="G22" i="1"/>
  <c r="G24" i="1"/>
  <c r="E48" i="1"/>
  <c r="F75" i="1"/>
  <c r="H125" i="1"/>
  <c r="G133" i="1"/>
  <c r="G138" i="1"/>
  <c r="G228" i="1"/>
  <c r="G231" i="1" s="1"/>
  <c r="F240" i="1"/>
  <c r="F241" i="1"/>
  <c r="J241" i="1" s="1"/>
  <c r="L241" i="1" s="1"/>
  <c r="F245" i="1"/>
  <c r="G10" i="1"/>
  <c r="H10" i="1" s="1"/>
  <c r="H18" i="1"/>
  <c r="H127" i="1"/>
  <c r="H124" i="1"/>
  <c r="H241" i="1"/>
  <c r="H245" i="1"/>
  <c r="K239" i="1"/>
  <c r="L239" i="1" s="1"/>
  <c r="F242" i="1"/>
  <c r="J243" i="1"/>
  <c r="L243" i="1" s="1"/>
  <c r="F244" i="1"/>
  <c r="J245" i="1"/>
  <c r="L245" i="1" s="1"/>
  <c r="K180" i="1" l="1"/>
  <c r="G148" i="1"/>
  <c r="G74" i="1"/>
  <c r="G57" i="1"/>
  <c r="G58" i="1"/>
  <c r="G60" i="1"/>
  <c r="G62" i="1"/>
  <c r="G64" i="1"/>
  <c r="G66" i="1"/>
  <c r="G68" i="1"/>
  <c r="G70" i="1"/>
  <c r="G72" i="1"/>
  <c r="G61" i="1"/>
  <c r="G63" i="1"/>
  <c r="G65" i="1"/>
  <c r="G67" i="1"/>
  <c r="G71" i="1"/>
  <c r="G73" i="1"/>
  <c r="G59" i="1"/>
  <c r="G69" i="1"/>
  <c r="H22" i="1"/>
  <c r="H15" i="1"/>
  <c r="G100" i="1"/>
  <c r="G99" i="1"/>
  <c r="J246" i="1"/>
  <c r="L246" i="1" s="1"/>
  <c r="H246" i="1"/>
  <c r="J244" i="1"/>
  <c r="L244" i="1" s="1"/>
  <c r="H244" i="1"/>
  <c r="J242" i="1"/>
  <c r="L242" i="1" s="1"/>
  <c r="H242" i="1"/>
  <c r="H239" i="1"/>
  <c r="G75" i="1" l="1"/>
  <c r="H25" i="1"/>
</calcChain>
</file>

<file path=xl/sharedStrings.xml><?xml version="1.0" encoding="utf-8"?>
<sst xmlns="http://schemas.openxmlformats.org/spreadsheetml/2006/main" count="515" uniqueCount="239">
  <si>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</si>
  <si>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</si>
  <si>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</si>
  <si>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</si>
  <si>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Población total al 2012 ,por rango de edad y sexo, según el DANE con base en Proyecciones del Censo de 2005</t>
  </si>
  <si>
    <t>Rangos de Edad</t>
  </si>
  <si>
    <t>Total  Hombres</t>
  </si>
  <si>
    <t>Total Mujeres</t>
  </si>
  <si>
    <t>Total Personas</t>
  </si>
  <si>
    <t>% Part</t>
  </si>
  <si>
    <t>% Participacion Rangos de Edad</t>
  </si>
  <si>
    <t>Rangos de edad</t>
  </si>
  <si>
    <t>De 0 a 4 años</t>
  </si>
  <si>
    <t>Primera Infancia y Niñez</t>
  </si>
  <si>
    <t>De 5 a 9 años</t>
  </si>
  <si>
    <t>De 10 a 14 años</t>
  </si>
  <si>
    <t>Preadolescenia, adolescencia y juventud</t>
  </si>
  <si>
    <t>De 15 a 19 años</t>
  </si>
  <si>
    <t>De 20 a 24 años</t>
  </si>
  <si>
    <t>De 25 a 29 años</t>
  </si>
  <si>
    <t>Adulto Joven</t>
  </si>
  <si>
    <t>De 30 a 34 años</t>
  </si>
  <si>
    <t>De 35 a 39 años</t>
  </si>
  <si>
    <t>De 40 a 44 años</t>
  </si>
  <si>
    <t>Adultos</t>
  </si>
  <si>
    <t>De 45 a 49 años</t>
  </si>
  <si>
    <t>De 50 a 54 años</t>
  </si>
  <si>
    <t>De 55 a 59 años</t>
  </si>
  <si>
    <t>De 60 a 64 años</t>
  </si>
  <si>
    <t>Adultos Mayores</t>
  </si>
  <si>
    <t>De 65 a 69 años</t>
  </si>
  <si>
    <t>De 70 años o más</t>
  </si>
  <si>
    <t xml:space="preserve">Total </t>
  </si>
  <si>
    <t>Nombre del Barrio</t>
  </si>
  <si>
    <t>% Part Hombres</t>
  </si>
  <si>
    <t>% Part Mujeres</t>
  </si>
  <si>
    <t>Nombre del Barrrio</t>
  </si>
  <si>
    <t>Estrato moda</t>
  </si>
  <si>
    <t>Primera Infancia y niñez</t>
  </si>
  <si>
    <t>Preadolescencia, Adolescencia y Juventud</t>
  </si>
  <si>
    <t>0 a 4</t>
  </si>
  <si>
    <t>5 a 9</t>
  </si>
  <si>
    <t>Subtotal</t>
  </si>
  <si>
    <t>% part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</si>
  <si>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</si>
  <si>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</si>
  <si>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</si>
  <si>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</si>
  <si>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</si>
  <si>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</si>
  <si>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</si>
  <si>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</si>
  <si>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</si>
  <si>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</si>
  <si>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Adulto Mayor</t>
  </si>
  <si>
    <t>POBLACION TOTAL</t>
  </si>
  <si>
    <t>% Part Poblacion Total</t>
  </si>
  <si>
    <t>60 a 64</t>
  </si>
  <si>
    <t>65 a 69</t>
  </si>
  <si>
    <t>70 o +</t>
  </si>
  <si>
    <t>Edad</t>
  </si>
  <si>
    <t xml:space="preserve">Total  Hombres encuestados por el Sisben </t>
  </si>
  <si>
    <t xml:space="preserve">Total Mujeres encuestados por el Sisben </t>
  </si>
  <si>
    <t>Total Personas encuestadas por el Sisben</t>
  </si>
  <si>
    <t>% participacion</t>
  </si>
  <si>
    <t xml:space="preserve">Total poblacion según Dane  </t>
  </si>
  <si>
    <t>% población  encuestada por el Sisben por quintiles de edad</t>
  </si>
  <si>
    <t>% población  encuestada por el Sisben por rangos de edad</t>
  </si>
  <si>
    <t>Preadolescencia, adolescencia y juventud</t>
  </si>
  <si>
    <t>Poblacion Total</t>
  </si>
  <si>
    <t>NOMBRE DEL BARRIO</t>
  </si>
  <si>
    <t>Primera Infancia y niñez - Encuestada por el Sisben</t>
  </si>
  <si>
    <t>Preadolescencia y adolescencia - Encuestada por el Sisben</t>
  </si>
  <si>
    <t>% Participacion</t>
  </si>
  <si>
    <t>Adulto joven - Encuestado por el Sisben</t>
  </si>
  <si>
    <t>Adultos- Encuestados por el Sisben</t>
  </si>
  <si>
    <t>Adulto Mayor- Encuestado por el Sisben</t>
  </si>
  <si>
    <t>TOTAL</t>
  </si>
  <si>
    <t>% part- poblacion encuestada del sisben por barrio</t>
  </si>
  <si>
    <t>Quintiles de Edad</t>
  </si>
  <si>
    <t>Si Asiste</t>
  </si>
  <si>
    <t>No Asiste</t>
  </si>
  <si>
    <t>Total</t>
  </si>
  <si>
    <t>% de Asistencia</t>
  </si>
  <si>
    <t>% Inasistencia</t>
  </si>
  <si>
    <t>0 - 4 años</t>
  </si>
  <si>
    <t>Preescolar</t>
  </si>
  <si>
    <t>5 años</t>
  </si>
  <si>
    <t>6 - 10 años</t>
  </si>
  <si>
    <t>Basica Primaria</t>
  </si>
  <si>
    <t>11 - 14 años</t>
  </si>
  <si>
    <t>Basica Secundaria</t>
  </si>
  <si>
    <t>15 - 16 años</t>
  </si>
  <si>
    <t>Media Secundaria</t>
  </si>
  <si>
    <t>11 - 16 años</t>
  </si>
  <si>
    <t>Secundaria Completa</t>
  </si>
  <si>
    <t>17 - 21 años</t>
  </si>
  <si>
    <t>Estudios Superiores a nivel de Pregrado</t>
  </si>
  <si>
    <t>22 años y más</t>
  </si>
  <si>
    <t>Estudios Superiores a nivel de Posgrado</t>
  </si>
  <si>
    <t>Total personas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</si>
  <si>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</si>
  <si>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</si>
  <si>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</si>
  <si>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</si>
  <si>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</si>
  <si>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5 - 16 años  Educacion basica completa (Grado 0 a 11)</t>
  </si>
  <si>
    <t>17 - 21 años (Estudios Superiores a Nivel de Pregrado Tecnico-Tecnologico y Universitario)</t>
  </si>
  <si>
    <t>Primaria</t>
  </si>
  <si>
    <t>Porcentaje de la población total del barrio encuesta que ha aprobado Primaria</t>
  </si>
  <si>
    <t>Secundaria</t>
  </si>
  <si>
    <t>Porcentaje de la población total del barrio encuesta que ha aprobado Secundaria</t>
  </si>
  <si>
    <t>Técnica o tecnológica</t>
  </si>
  <si>
    <t>Porcentaje de la población total del barrio encuesta que ha aprobado Técnica o tecnológica</t>
  </si>
  <si>
    <t>Total Comuna</t>
  </si>
  <si>
    <t>Universidad</t>
  </si>
  <si>
    <t>Porcentaje de la población total del barrio encuesta que ha aprobado Universidad</t>
  </si>
  <si>
    <t>Posgrado</t>
  </si>
  <si>
    <t>Porcentaje de la población total del barrio encuesta que ha aprobado Posgrado</t>
  </si>
  <si>
    <t xml:space="preserve"> Ninguno</t>
  </si>
  <si>
    <t>Porcentaje de la población total del barrio encuesta que ha aprobado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</si>
  <si>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</si>
  <si>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</si>
  <si>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</si>
  <si>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</si>
  <si>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</si>
  <si>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</si>
  <si>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</si>
  <si>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El tipo de condición de discapacidad que más se padece  en la comuna es dificultad para salir a la calle sin ayuda o compañía</t>
  </si>
  <si>
    <t xml:space="preserve">Jefes de hogar según su sexo, por barrio, encuestados por el SISBEN III  </t>
  </si>
  <si>
    <t>Sexo</t>
  </si>
  <si>
    <t>Número de personas</t>
  </si>
  <si>
    <t>Porcentaje de jefes de hogar según sexo</t>
  </si>
  <si>
    <t>Hombre</t>
  </si>
  <si>
    <t>Mujer</t>
  </si>
  <si>
    <t>Mujeres menores de  19 años embarazadas o que han tenido hijos, según barrios, encuestadas por el SISBEN III</t>
  </si>
  <si>
    <t>Mujeres menores de 15 años</t>
  </si>
  <si>
    <t>Mujeres Entre 15 y 19 años</t>
  </si>
  <si>
    <t>-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</si>
  <si>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</si>
  <si>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</si>
  <si>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</si>
  <si>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</si>
  <si>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</si>
  <si>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</si>
  <si>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</si>
  <si>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Entidad Administrativa de Servicio Educativo de Primera Infancia</t>
  </si>
  <si>
    <t>Salud</t>
  </si>
  <si>
    <t>No. de Puestos de Salud</t>
  </si>
  <si>
    <t>No. de Centros de Salud</t>
  </si>
  <si>
    <t>ICBF</t>
  </si>
  <si>
    <t>No. de hogares infantiles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</si>
  <si>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</si>
  <si>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</si>
  <si>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</si>
  <si>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</si>
  <si>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</si>
  <si>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</si>
  <si>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</si>
  <si>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</si>
  <si>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</si>
  <si>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</si>
  <si>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 xml:space="preserve">Deporte </t>
  </si>
  <si>
    <t>No. de escenarios deportivos</t>
  </si>
  <si>
    <t>Datos recopilados por la Alcaldía</t>
  </si>
  <si>
    <t>Primitivo Crespo</t>
  </si>
  <si>
    <t>Simón Bolivar</t>
  </si>
  <si>
    <t>Saavedra Galindo</t>
  </si>
  <si>
    <t>Rafael Uribe Uribe</t>
  </si>
  <si>
    <t>Santa Mónica Popular</t>
  </si>
  <si>
    <t>La Floresta</t>
  </si>
  <si>
    <t>Benjamin Herrera</t>
  </si>
  <si>
    <t>Municipal</t>
  </si>
  <si>
    <t>Industrial</t>
  </si>
  <si>
    <t>El Troncal</t>
  </si>
  <si>
    <t>Las Américas</t>
  </si>
  <si>
    <t>Atanasio Girardot</t>
  </si>
  <si>
    <t>Santa Fe</t>
  </si>
  <si>
    <t>Chapinero</t>
  </si>
  <si>
    <t>Villa Colombia</t>
  </si>
  <si>
    <t>El Trébol</t>
  </si>
  <si>
    <t>La Base</t>
  </si>
  <si>
    <t>Urbanizacion La Nueva Base</t>
  </si>
  <si>
    <t>TOTAL ENCUESTADOS SISBEN - COMUNA 8</t>
  </si>
  <si>
    <t>COMUNA 8</t>
  </si>
  <si>
    <t>Comuna 8 - Población total al 2012 por genero  según el DANE con base en Proyecciones del Censo de 2005</t>
  </si>
  <si>
    <t>En la comuna 8, el 53% son mujeres y el 47% son  hombres, una proporcion similar se observa en los barrios de esta comuna</t>
  </si>
  <si>
    <t>El 28% de los habitantes de la comuna 8 tienen menos de 24 años, el 56% tiene entre 25 y 59 años y solo el 16% restante tiene mas de 60 años</t>
  </si>
  <si>
    <t>Comuna  8 - Población año 2012, por quintiles de edad y rangos de edad -  según el DANE con base en Proyecciones del Censo de 2005 - A</t>
  </si>
  <si>
    <t>TOTAL COMUNA 8</t>
  </si>
  <si>
    <t>Comuna  8 - Población año 2012, por quintiles de edad y rangos de edad -  según el DANE con base en Proyecciones del Censo de 2005 - B</t>
  </si>
  <si>
    <t>Comuna  8 - Población año 2012, por quintiles de edad y rangos de edad -  según el DANE con base en Proyecciones del Censo de 2005 - C</t>
  </si>
  <si>
    <t>Comuna 8 - Población  Encuestadas por el SISBEN III a junio 2013</t>
  </si>
  <si>
    <t>Barrio con mayor participación en la población de primera infancia y niñez: Urbanizacion La Nueva Base (15%)</t>
  </si>
  <si>
    <t>Barrio con mayor participación en la población de preadolescentes, adolescentes y jovenes: Urbanizacion La Nueva Base (14%)</t>
  </si>
  <si>
    <t>Barrio con mayor participación en la población de adultos jovenes: Urbanizacion La Nueva Base con 14%</t>
  </si>
  <si>
    <t>Barrio con participación en la población de adultos: Urbanizacion La Nueva Base con 13%</t>
  </si>
  <si>
    <t>Barrio con mayor participación en la población de adultos mayores: El Toncal con 10%</t>
  </si>
  <si>
    <t>El 49% de la poblacion de primera infancia y niñez de la comuna 8 ha sido encuestada por el sisben III</t>
  </si>
  <si>
    <t>El 54% de la poblacion de Preadolescencia, adolescencia y juventud de la comuna 8 ha sido encuestada por el sisben III</t>
  </si>
  <si>
    <t>El 55% de la poblacion de Adulta Joven de la comuna 8 ha sido encuestada por el sisben III</t>
  </si>
  <si>
    <t>El 55% de la poblacion de Adulta de la comuna 8 ha sido encuestada por el sisben III</t>
  </si>
  <si>
    <t>El 47% de la poblacion de Adulta Mayor de la comuna 8 ha sido encuestada por el sisben III</t>
  </si>
  <si>
    <t>El 53% de la poblacion total de la comuna 8 ha sido encuestada por el Sisben III</t>
  </si>
  <si>
    <t>Comuna 8 - Población encuestada por el SISBEN IIII a junio 2013 por grupos de edades - A</t>
  </si>
  <si>
    <t>Comuna 8 - Poblacion encuestada por el SISBEN III  a junio de 2013 según Asistencia Educativa</t>
  </si>
  <si>
    <t>Comuna 8 - Población encuestada por el SISBEN IIII a junio 2013 por grupos de edades - B</t>
  </si>
  <si>
    <t>Comuna 8 - Población encuestada por el SISBEN III a junio 2013 por grupos de edades - C</t>
  </si>
  <si>
    <t>Comuna 8 - Poblacion Encuestada por Sisben III a junio 2013 según Nivel Educativo esperado por rangos de edad</t>
  </si>
  <si>
    <t>El 97% de la poblacion entre 11 y 14 años de la comuna 8 asiste a la educación Basica Secundaria</t>
  </si>
  <si>
    <t>El 85% de la poblacion entre 15 y 16 años de la comuna 8 asiste a la educación Media Secundaria</t>
  </si>
  <si>
    <t>El 92% de la poblacion entre 11-16 años de la comuna 8 asiste a la educación Secundaria Completa</t>
  </si>
  <si>
    <t>El 35% de la poblacion entre 17-21 años de la comuna 8 asiste a Estudios superiores a nivel de Pregrado</t>
  </si>
  <si>
    <t>El 3% de la poblacion mayor a 22 años de la comuna 8 asiste a Estudios superiores a nivel de Posgrado</t>
  </si>
  <si>
    <t>El 36% de la poblacion de primera infancia de la comuna 8 asiste a la educación preescolar sisben III</t>
  </si>
  <si>
    <t>Barrio con mayor participación en la población de primera infancia y niñez encuestada por el Sisben III es Urbanizacion La Nueva Base (10%)</t>
  </si>
  <si>
    <t>Barrio con mayor participación en la población de preadolescentes, adolescentes y jovenes encuestados por el Sisben III es Urbanizacion La Nueva Base (10%)</t>
  </si>
  <si>
    <t>Barrio con mayor participación en la población de adultos jovenes encuestados por el Sisben III es Urbanizacion La Nueva Base (11%)</t>
  </si>
  <si>
    <t>Barrio con mayor participación en población de adultos mayores encuestados por el Sisben III es El Troncal(55%)</t>
  </si>
  <si>
    <t>Barrio con mayor participación en la población de adultos encuestados por el Sisben III es El Troncal (9,3%)</t>
  </si>
  <si>
    <t>Comuna 8  - Tasa de asistencia escolar según nivel educativo esperado por rangos de edad  - En poblacion encuestada por el SISBEN III a Junio 2013</t>
  </si>
  <si>
    <t>Promedio Comuna 8</t>
  </si>
  <si>
    <t>El 97% de la poblacion entre 6 y 10 años de la comuna 8 asiste a la educación Básica primaria</t>
  </si>
  <si>
    <t>Barrio con mayor porcentaje de población menor o igual a 5 años en nivel preescolar es Primitivo Crespo (97,78%)</t>
  </si>
  <si>
    <t>Barrio con mayor porcentaje de población entre 6 y 10 años en nivel basica primaria es La Base (99,26%)</t>
  </si>
  <si>
    <t>Barrio con mayor porcentaje de población entre11 y 14 años en nivel basica secundaria es El Trébol (98,73%)</t>
  </si>
  <si>
    <t>Comuna 8 - Población encuestada por SISBEN III a junio 2013  según maximo nivel educativo aprobado por  barrios</t>
  </si>
  <si>
    <t>Barrio con mayor porcentaje de población con nivel  de primaria aprobada es Simón Bolivar (42%)</t>
  </si>
  <si>
    <t>Barrio con mayor porcentaje de población con nivel  de Secundaria aprobada es Urbanización La Nueva Base (56,4%)</t>
  </si>
  <si>
    <t>Barrio con mayor porcentaje de población con nivel Técnico o tecnológico aprobado es La Base (5,1%)</t>
  </si>
  <si>
    <t>Barrio con mayor porcentaje de población con nivel  Universitario aprobado es La Base (8,1%)</t>
  </si>
  <si>
    <t>Barrio con mayor porcentaje de población con nivel  Universitario aprobado es La Baser (0,45%)</t>
  </si>
  <si>
    <t>Barrio con mayor porcentaje de población con nivel Ningun nivel educativo aprobado es Rafael Uribe Uribe (14%)</t>
  </si>
  <si>
    <t xml:space="preserve">Comuna  8 -Personas encuestadas por Sisben III a junio 2013 en situación de discapacidad </t>
  </si>
  <si>
    <t>El Barrio con mayor número de mujeres menores de 15 años embarazadas es El Troncal</t>
  </si>
  <si>
    <t>Barrio con mayor porcentaje de población entre 15 y 16 años en nivel Media Secundaria es Simón Bolivar (97,06%)</t>
  </si>
  <si>
    <t>Barrio con mayor porcentaje de población entre 11 y 16 años en nivel de secundaria completa es Simón Bolivar  (97,30%)</t>
  </si>
  <si>
    <t>Barrio con mayor porcentaje de población entre 5 y 16 años en nivel Basico completo a es La Base (96,61%)</t>
  </si>
  <si>
    <t>Barrio con mayor porcentaje de población entre 17 y 21 años en nivel  Estudios superiores a nivel de Pregrado, técnico, tencológico y Universitario es Las Américas (51,47%)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</si>
</sst>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14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5" fillId="3" borderId="4" xfId="1" applyFont="1" applyFill="1" applyBorder="1" applyAlignment="1">
      <alignment horizontal="center" vertical="center"/>
    </xf>
    <xf numFmtId="9" fontId="3" fillId="0" borderId="0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9" fontId="5" fillId="2" borderId="4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9" fontId="5" fillId="0" borderId="4" xfId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6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 vertical="center" wrapText="1"/>
    </xf>
    <xf numFmtId="10" fontId="3" fillId="3" borderId="4" xfId="1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2" xfId="1" applyFont="1" applyBorder="1" applyAlignment="1">
      <alignment horizontal="center" vertical="center" wrapText="1"/>
    </xf>
    <xf numFmtId="9" fontId="4" fillId="0" borderId="3" xfId="1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9" fontId="5" fillId="3" borderId="1" xfId="1" applyFont="1" applyFill="1" applyBorder="1" applyAlignment="1">
      <alignment horizontal="center" vertical="center"/>
    </xf>
    <xf numFmtId="9" fontId="5" fillId="3" borderId="3" xfId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9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9" fontId="4" fillId="0" borderId="4" xfId="1" applyFont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9" fontId="5" fillId="2" borderId="4" xfId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9" fontId="5" fillId="2" borderId="3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0"/>
  <sheetViews>
    <sheetView tabSelected="1" topLeftCell="B367" zoomScale="70" zoomScaleNormal="70" zoomScaleSheetLayoutView="100" zoomScalePageLayoutView="40" workbookViewId="0">
      <selection activeCell="E324" sqref="E324"/>
    </sheetView>
  </sheetViews>
  <sheetFormatPr baseColWidth="10" defaultColWidth="11.42578125" defaultRowHeight="12.75" x14ac:dyDescent="0.25"/>
  <cols>
    <col min="1" max="1" width="26.5703125" style="1" customWidth="1"/>
    <col min="2" max="2" width="22" style="1" customWidth="1"/>
    <col min="3" max="3" width="16.85546875" style="1" customWidth="1"/>
    <col min="4" max="4" width="15.42578125" style="1" bestFit="1" customWidth="1"/>
    <col min="5" max="5" width="18.5703125" style="1" customWidth="1"/>
    <col min="6" max="6" width="16.140625" style="1" customWidth="1"/>
    <col min="7" max="7" width="16" style="1" customWidth="1"/>
    <col min="8" max="8" width="19.7109375" style="1" customWidth="1"/>
    <col min="9" max="9" width="14" style="1" customWidth="1"/>
    <col min="10" max="10" width="15.7109375" style="1" customWidth="1"/>
    <col min="11" max="11" width="14.140625" style="1" customWidth="1"/>
    <col min="12" max="12" width="15" style="1" bestFit="1" customWidth="1"/>
    <col min="13" max="13" width="18.5703125" style="1" customWidth="1"/>
    <col min="14" max="14" width="11.42578125" style="1"/>
    <col min="15" max="15" width="13.42578125" style="1" customWidth="1"/>
    <col min="16" max="16384" width="11.42578125" style="1"/>
  </cols>
  <sheetData>
    <row r="2" spans="1:13" ht="23.25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3.25" x14ac:dyDescent="0.25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23.25" x14ac:dyDescent="0.25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ht="23.25" x14ac:dyDescent="0.25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14.25" x14ac:dyDescent="0.25">
      <c r="A6" s="104" t="s">
        <v>184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8" spans="1:13" ht="24" customHeight="1" x14ac:dyDescent="0.25">
      <c r="C8" s="105" t="s">
        <v>4</v>
      </c>
      <c r="D8" s="106"/>
      <c r="E8" s="106"/>
      <c r="F8" s="106"/>
      <c r="G8" s="106"/>
      <c r="H8" s="106"/>
      <c r="I8" s="107"/>
    </row>
    <row r="9" spans="1:13" ht="25.5" x14ac:dyDescent="0.25">
      <c r="C9" s="51" t="s">
        <v>5</v>
      </c>
      <c r="D9" s="51" t="s">
        <v>6</v>
      </c>
      <c r="E9" s="51" t="s">
        <v>7</v>
      </c>
      <c r="F9" s="52" t="s">
        <v>8</v>
      </c>
      <c r="G9" s="52" t="s">
        <v>9</v>
      </c>
      <c r="H9" s="45" t="s">
        <v>10</v>
      </c>
      <c r="I9" s="45" t="s">
        <v>11</v>
      </c>
    </row>
    <row r="10" spans="1:13" x14ac:dyDescent="0.25">
      <c r="C10" s="45" t="s">
        <v>12</v>
      </c>
      <c r="D10" s="44">
        <v>2887.48305596305</v>
      </c>
      <c r="E10" s="44">
        <v>2831.9235824997577</v>
      </c>
      <c r="F10" s="44">
        <f>SUM(D10:E10)</f>
        <v>5719.4066384628077</v>
      </c>
      <c r="G10" s="53">
        <f>+F10/$F$25</f>
        <v>5.6739731307879897E-2</v>
      </c>
      <c r="H10" s="96">
        <f>SUM(G10:G11)</f>
        <v>0.13442360110345816</v>
      </c>
      <c r="I10" s="98" t="s">
        <v>13</v>
      </c>
    </row>
    <row r="11" spans="1:13" x14ac:dyDescent="0.25">
      <c r="C11" s="45" t="s">
        <v>14</v>
      </c>
      <c r="D11" s="44">
        <v>3948.5279654704932</v>
      </c>
      <c r="E11" s="44">
        <v>3882.0632334801885</v>
      </c>
      <c r="F11" s="44">
        <f t="shared" ref="F11:F25" si="0">SUM(D11:E11)</f>
        <v>7830.5911989506822</v>
      </c>
      <c r="G11" s="53">
        <f t="shared" ref="G11:G25" si="1">+F11/$F$25</f>
        <v>7.7683869795578273E-2</v>
      </c>
      <c r="H11" s="96"/>
      <c r="I11" s="100"/>
    </row>
    <row r="12" spans="1:13" x14ac:dyDescent="0.25">
      <c r="C12" s="45" t="s">
        <v>15</v>
      </c>
      <c r="D12" s="44">
        <v>4453.8627830044561</v>
      </c>
      <c r="E12" s="44">
        <v>4292.0827593055146</v>
      </c>
      <c r="F12" s="44">
        <f t="shared" si="0"/>
        <v>8745.9455423099716</v>
      </c>
      <c r="G12" s="53">
        <f t="shared" si="1"/>
        <v>8.6764699814628282E-2</v>
      </c>
      <c r="H12" s="96">
        <f>SUM(G12:G14)</f>
        <v>0.24725727673071024</v>
      </c>
      <c r="I12" s="98" t="s">
        <v>16</v>
      </c>
    </row>
    <row r="13" spans="1:13" x14ac:dyDescent="0.25">
      <c r="C13" s="45" t="s">
        <v>17</v>
      </c>
      <c r="D13" s="44">
        <v>3716.275115177818</v>
      </c>
      <c r="E13" s="44">
        <v>4083.198228973949</v>
      </c>
      <c r="F13" s="44">
        <f t="shared" si="0"/>
        <v>7799.4733441517674</v>
      </c>
      <c r="G13" s="53">
        <f t="shared" si="1"/>
        <v>7.7375163170612271E-2</v>
      </c>
      <c r="H13" s="97"/>
      <c r="I13" s="99"/>
      <c r="J13" s="71"/>
    </row>
    <row r="14" spans="1:13" x14ac:dyDescent="0.25">
      <c r="C14" s="45" t="s">
        <v>18</v>
      </c>
      <c r="D14" s="44">
        <v>3958.3713874471441</v>
      </c>
      <c r="E14" s="44">
        <v>4419.9250371197968</v>
      </c>
      <c r="F14" s="44">
        <f t="shared" si="0"/>
        <v>8378.2964245669409</v>
      </c>
      <c r="G14" s="53">
        <f t="shared" si="1"/>
        <v>8.3117413745469673E-2</v>
      </c>
      <c r="H14" s="97"/>
      <c r="I14" s="100"/>
    </row>
    <row r="15" spans="1:13" x14ac:dyDescent="0.25">
      <c r="C15" s="45" t="s">
        <v>19</v>
      </c>
      <c r="D15" s="44">
        <v>3928.2454965941265</v>
      </c>
      <c r="E15" s="44">
        <v>3942.9007861069572</v>
      </c>
      <c r="F15" s="44">
        <f t="shared" si="0"/>
        <v>7871.1462827010837</v>
      </c>
      <c r="G15" s="53">
        <f t="shared" si="1"/>
        <v>7.8086199040659693E-2</v>
      </c>
      <c r="H15" s="96">
        <f>SUM(G15:G17)</f>
        <v>0.20028370731971562</v>
      </c>
      <c r="I15" s="98" t="s">
        <v>20</v>
      </c>
    </row>
    <row r="16" spans="1:13" x14ac:dyDescent="0.25">
      <c r="C16" s="45" t="s">
        <v>21</v>
      </c>
      <c r="D16" s="44">
        <v>2738.5689592625818</v>
      </c>
      <c r="E16" s="44">
        <v>3042.5290065204676</v>
      </c>
      <c r="F16" s="44">
        <f t="shared" si="0"/>
        <v>5781.0979657830494</v>
      </c>
      <c r="G16" s="53">
        <f t="shared" si="1"/>
        <v>5.7351743979375792E-2</v>
      </c>
      <c r="H16" s="97"/>
      <c r="I16" s="99"/>
    </row>
    <row r="17" spans="1:9" x14ac:dyDescent="0.25">
      <c r="C17" s="45" t="s">
        <v>22</v>
      </c>
      <c r="D17" s="44">
        <v>2926.1361618268861</v>
      </c>
      <c r="E17" s="44">
        <v>3610.3645628474687</v>
      </c>
      <c r="F17" s="44">
        <f t="shared" si="0"/>
        <v>6536.5007246743553</v>
      </c>
      <c r="G17" s="53">
        <f t="shared" si="1"/>
        <v>6.4845764299680142E-2</v>
      </c>
      <c r="H17" s="97"/>
      <c r="I17" s="100"/>
    </row>
    <row r="18" spans="1:9" x14ac:dyDescent="0.25">
      <c r="C18" s="45" t="s">
        <v>23</v>
      </c>
      <c r="D18" s="44">
        <v>3318.9481498821583</v>
      </c>
      <c r="E18" s="44">
        <v>3938.3008234138974</v>
      </c>
      <c r="F18" s="44">
        <f t="shared" si="0"/>
        <v>7257.2489732960557</v>
      </c>
      <c r="G18" s="53">
        <f t="shared" si="1"/>
        <v>7.1995992383202381E-2</v>
      </c>
      <c r="H18" s="96">
        <f>SUM(G18:G21)</f>
        <v>0.25741113267213123</v>
      </c>
      <c r="I18" s="98" t="s">
        <v>24</v>
      </c>
    </row>
    <row r="19" spans="1:9" x14ac:dyDescent="0.25">
      <c r="C19" s="45" t="s">
        <v>25</v>
      </c>
      <c r="D19" s="44">
        <v>3312.626976553553</v>
      </c>
      <c r="E19" s="44">
        <v>3768.4530705952966</v>
      </c>
      <c r="F19" s="44">
        <f t="shared" si="0"/>
        <v>7081.0800471488492</v>
      </c>
      <c r="G19" s="53">
        <f t="shared" si="1"/>
        <v>7.0248297531927253E-2</v>
      </c>
      <c r="H19" s="97"/>
      <c r="I19" s="99"/>
    </row>
    <row r="20" spans="1:9" x14ac:dyDescent="0.25">
      <c r="C20" s="45" t="s">
        <v>26</v>
      </c>
      <c r="D20" s="44">
        <v>2615.6830612708682</v>
      </c>
      <c r="E20" s="44">
        <v>3677.7859364759797</v>
      </c>
      <c r="F20" s="44">
        <f t="shared" si="0"/>
        <v>6293.4689977468479</v>
      </c>
      <c r="G20" s="53">
        <f t="shared" si="1"/>
        <v>6.2434752850971019E-2</v>
      </c>
      <c r="H20" s="97"/>
      <c r="I20" s="99"/>
    </row>
    <row r="21" spans="1:9" x14ac:dyDescent="0.25">
      <c r="C21" s="45" t="s">
        <v>27</v>
      </c>
      <c r="D21" s="44">
        <v>2287.663405567188</v>
      </c>
      <c r="E21" s="44">
        <v>3027.7700326359977</v>
      </c>
      <c r="F21" s="44">
        <f t="shared" si="0"/>
        <v>5315.4334382031857</v>
      </c>
      <c r="G21" s="53">
        <f t="shared" si="1"/>
        <v>5.2732089906030594E-2</v>
      </c>
      <c r="H21" s="97"/>
      <c r="I21" s="100"/>
    </row>
    <row r="22" spans="1:9" x14ac:dyDescent="0.25">
      <c r="C22" s="45" t="s">
        <v>28</v>
      </c>
      <c r="D22" s="44">
        <v>1748.5319876622129</v>
      </c>
      <c r="E22" s="44">
        <v>2308.5044581639045</v>
      </c>
      <c r="F22" s="44">
        <f t="shared" si="0"/>
        <v>4057.0364458261174</v>
      </c>
      <c r="G22" s="53">
        <f t="shared" si="1"/>
        <v>4.0248083829954602E-2</v>
      </c>
      <c r="H22" s="96">
        <f>SUM(G22:G24)</f>
        <v>0.16062428217398472</v>
      </c>
      <c r="I22" s="98" t="s">
        <v>29</v>
      </c>
    </row>
    <row r="23" spans="1:9" x14ac:dyDescent="0.25">
      <c r="C23" s="45" t="s">
        <v>30</v>
      </c>
      <c r="D23" s="44">
        <v>1795.5512963944143</v>
      </c>
      <c r="E23" s="44">
        <v>2429.9543141166573</v>
      </c>
      <c r="F23" s="44">
        <f t="shared" si="0"/>
        <v>4225.5056105110716</v>
      </c>
      <c r="G23" s="53">
        <f t="shared" si="1"/>
        <v>4.191939271602052E-2</v>
      </c>
      <c r="H23" s="97"/>
      <c r="I23" s="99"/>
    </row>
    <row r="24" spans="1:9" x14ac:dyDescent="0.25">
      <c r="C24" s="45" t="s">
        <v>31</v>
      </c>
      <c r="D24" s="44">
        <v>3337.6903920256304</v>
      </c>
      <c r="E24" s="44">
        <v>4570.8133071997854</v>
      </c>
      <c r="F24" s="44">
        <f t="shared" si="0"/>
        <v>7908.5036992254154</v>
      </c>
      <c r="G24" s="53">
        <f t="shared" si="1"/>
        <v>7.8456805628009607E-2</v>
      </c>
      <c r="H24" s="97"/>
      <c r="I24" s="100"/>
    </row>
    <row r="25" spans="1:9" x14ac:dyDescent="0.25">
      <c r="C25" s="45" t="s">
        <v>32</v>
      </c>
      <c r="D25" s="44">
        <f>SUM(D10:D24)</f>
        <v>46974.166194102581</v>
      </c>
      <c r="E25" s="44">
        <f>SUM(E10:E24)</f>
        <v>53826.569139455612</v>
      </c>
      <c r="F25" s="44">
        <f t="shared" si="0"/>
        <v>100800.7353335582</v>
      </c>
      <c r="G25" s="53">
        <f t="shared" si="1"/>
        <v>1</v>
      </c>
      <c r="H25" s="54">
        <f>SUM(H10:H24)</f>
        <v>0.99999999999999989</v>
      </c>
      <c r="I25" s="45"/>
    </row>
    <row r="26" spans="1:9" ht="38.25" customHeight="1" x14ac:dyDescent="0.25">
      <c r="C26" s="97" t="s">
        <v>187</v>
      </c>
      <c r="D26" s="97"/>
      <c r="E26" s="97"/>
      <c r="F26" s="97"/>
      <c r="G26" s="97"/>
      <c r="H26" s="97"/>
      <c r="I26" s="97"/>
    </row>
    <row r="27" spans="1:9" x14ac:dyDescent="0.25">
      <c r="A27" s="2"/>
      <c r="B27" s="3"/>
      <c r="C27" s="3"/>
      <c r="D27" s="55"/>
      <c r="E27" s="55"/>
      <c r="F27" s="55"/>
      <c r="G27" s="55"/>
      <c r="H27" s="55"/>
      <c r="I27" s="55"/>
    </row>
    <row r="28" spans="1:9" ht="25.5" customHeight="1" x14ac:dyDescent="0.25">
      <c r="C28" s="101" t="s">
        <v>185</v>
      </c>
      <c r="D28" s="101"/>
      <c r="E28" s="101"/>
      <c r="F28" s="101"/>
      <c r="G28" s="101"/>
      <c r="H28" s="101"/>
      <c r="I28" s="101"/>
    </row>
    <row r="29" spans="1:9" ht="40.5" customHeight="1" x14ac:dyDescent="0.25">
      <c r="C29" s="45" t="s">
        <v>33</v>
      </c>
      <c r="D29" s="51" t="s">
        <v>6</v>
      </c>
      <c r="E29" s="45" t="s">
        <v>34</v>
      </c>
      <c r="F29" s="51" t="s">
        <v>7</v>
      </c>
      <c r="G29" s="45" t="s">
        <v>35</v>
      </c>
      <c r="H29" s="101" t="s">
        <v>8</v>
      </c>
      <c r="I29" s="101"/>
    </row>
    <row r="30" spans="1:9" x14ac:dyDescent="0.25">
      <c r="C30" s="26" t="s">
        <v>165</v>
      </c>
      <c r="D30" s="44">
        <v>2271.4625517470245</v>
      </c>
      <c r="E30" s="32">
        <f>+D30/H30</f>
        <v>0.46538410589460549</v>
      </c>
      <c r="F30" s="44">
        <v>2609.371415241606</v>
      </c>
      <c r="G30" s="32">
        <f>+F30/H30</f>
        <v>0.53461589410539445</v>
      </c>
      <c r="H30" s="102">
        <v>4880.8339669886309</v>
      </c>
      <c r="I30" s="102"/>
    </row>
    <row r="31" spans="1:9" x14ac:dyDescent="0.25">
      <c r="C31" s="26" t="s">
        <v>166</v>
      </c>
      <c r="D31" s="56">
        <v>901.39203657967641</v>
      </c>
      <c r="E31" s="32">
        <f>+D31/H31</f>
        <v>0.46595517139258036</v>
      </c>
      <c r="F31" s="56">
        <v>1033.1117352868844</v>
      </c>
      <c r="G31" s="32">
        <f t="shared" ref="G31:G48" si="2">+F31/H31</f>
        <v>0.53404482860741975</v>
      </c>
      <c r="H31" s="102">
        <v>1934.5037718665606</v>
      </c>
      <c r="I31" s="102">
        <v>1934.5037718665606</v>
      </c>
    </row>
    <row r="32" spans="1:9" x14ac:dyDescent="0.25">
      <c r="C32" s="26" t="s">
        <v>167</v>
      </c>
      <c r="D32" s="56">
        <v>2016.0759329630871</v>
      </c>
      <c r="E32" s="32">
        <f t="shared" ref="E32:E47" si="3">+D32/H32</f>
        <v>0.464764609304125</v>
      </c>
      <c r="F32" s="56">
        <v>2321.7671226466832</v>
      </c>
      <c r="G32" s="32">
        <f t="shared" si="2"/>
        <v>0.53523539069587478</v>
      </c>
      <c r="H32" s="102">
        <v>4337.843055609771</v>
      </c>
      <c r="I32" s="102">
        <v>4337.843055609771</v>
      </c>
    </row>
    <row r="33" spans="3:9" x14ac:dyDescent="0.25">
      <c r="C33" s="26" t="s">
        <v>168</v>
      </c>
      <c r="D33" s="56">
        <v>992.79410838691467</v>
      </c>
      <c r="E33" s="32">
        <f t="shared" si="3"/>
        <v>0.466804452703732</v>
      </c>
      <c r="F33" s="56">
        <v>1133.993891677459</v>
      </c>
      <c r="G33" s="32">
        <f t="shared" si="2"/>
        <v>0.53319554729626806</v>
      </c>
      <c r="H33" s="102">
        <v>2126.7880000643736</v>
      </c>
      <c r="I33" s="102">
        <v>2126.7880000643736</v>
      </c>
    </row>
    <row r="34" spans="3:9" ht="25.5" x14ac:dyDescent="0.25">
      <c r="C34" s="72" t="s">
        <v>169</v>
      </c>
      <c r="D34" s="56">
        <v>2570.9226347324748</v>
      </c>
      <c r="E34" s="32">
        <f t="shared" si="3"/>
        <v>0.46536853585321486</v>
      </c>
      <c r="F34" s="56">
        <v>2953.5648126599453</v>
      </c>
      <c r="G34" s="32">
        <f t="shared" si="2"/>
        <v>0.5346314641467852</v>
      </c>
      <c r="H34" s="102">
        <v>5524.4874473924201</v>
      </c>
      <c r="I34" s="102">
        <v>5524.4874473924201</v>
      </c>
    </row>
    <row r="35" spans="3:9" x14ac:dyDescent="0.25">
      <c r="C35" s="26" t="s">
        <v>170</v>
      </c>
      <c r="D35" s="56">
        <v>2685.6683716410921</v>
      </c>
      <c r="E35" s="32">
        <f t="shared" si="3"/>
        <v>0.46539599875066728</v>
      </c>
      <c r="F35" s="56">
        <v>3085.0481339812973</v>
      </c>
      <c r="G35" s="32">
        <f t="shared" si="2"/>
        <v>0.53460400124933294</v>
      </c>
      <c r="H35" s="102">
        <v>5770.7165056223885</v>
      </c>
      <c r="I35" s="102">
        <v>5770.7165056223885</v>
      </c>
    </row>
    <row r="36" spans="3:9" x14ac:dyDescent="0.25">
      <c r="C36" s="26" t="s">
        <v>171</v>
      </c>
      <c r="D36" s="56">
        <v>1617.0319390649554</v>
      </c>
      <c r="E36" s="32">
        <f t="shared" si="3"/>
        <v>0.46507330351165016</v>
      </c>
      <c r="F36" s="56">
        <v>1859.9079903078098</v>
      </c>
      <c r="G36" s="32">
        <f t="shared" si="2"/>
        <v>0.5349266964883499</v>
      </c>
      <c r="H36" s="102">
        <v>3476.9399293727652</v>
      </c>
      <c r="I36" s="102">
        <v>3476.9399293727652</v>
      </c>
    </row>
    <row r="37" spans="3:9" x14ac:dyDescent="0.25">
      <c r="C37" s="26" t="s">
        <v>172</v>
      </c>
      <c r="D37" s="56">
        <v>1347.9209449801533</v>
      </c>
      <c r="E37" s="32">
        <f t="shared" si="3"/>
        <v>0.46264733917074463</v>
      </c>
      <c r="F37" s="56">
        <v>1565.5745641395683</v>
      </c>
      <c r="G37" s="32">
        <f t="shared" si="2"/>
        <v>0.53735266082925526</v>
      </c>
      <c r="H37" s="102">
        <v>2913.4955091197221</v>
      </c>
      <c r="I37" s="102">
        <v>2913.4955091197221</v>
      </c>
    </row>
    <row r="38" spans="3:9" x14ac:dyDescent="0.25">
      <c r="C38" s="26" t="s">
        <v>173</v>
      </c>
      <c r="D38" s="56">
        <v>1405.7949614514125</v>
      </c>
      <c r="E38" s="32">
        <f t="shared" si="3"/>
        <v>0.46464140413924065</v>
      </c>
      <c r="F38" s="56">
        <v>1619.7532331949119</v>
      </c>
      <c r="G38" s="32">
        <f t="shared" si="2"/>
        <v>0.53535859586075951</v>
      </c>
      <c r="H38" s="102">
        <v>3025.5481946463237</v>
      </c>
      <c r="I38" s="102">
        <v>3025.5481946463237</v>
      </c>
    </row>
    <row r="39" spans="3:9" x14ac:dyDescent="0.25">
      <c r="C39" s="26" t="s">
        <v>174</v>
      </c>
      <c r="D39" s="56">
        <v>4643.894401690839</v>
      </c>
      <c r="E39" s="32">
        <f t="shared" si="3"/>
        <v>0.46530848577031991</v>
      </c>
      <c r="F39" s="56">
        <v>5336.3542800043897</v>
      </c>
      <c r="G39" s="32">
        <f t="shared" si="2"/>
        <v>0.53469151422967998</v>
      </c>
      <c r="H39" s="102">
        <v>9980.2486816952296</v>
      </c>
      <c r="I39" s="102">
        <v>9980.2486816952296</v>
      </c>
    </row>
    <row r="40" spans="3:9" x14ac:dyDescent="0.25">
      <c r="C40" s="26" t="s">
        <v>175</v>
      </c>
      <c r="D40" s="56">
        <v>1752.9295024662704</v>
      </c>
      <c r="E40" s="32">
        <f t="shared" si="3"/>
        <v>0.46509568912041699</v>
      </c>
      <c r="F40" s="56">
        <v>2016.0357738651196</v>
      </c>
      <c r="G40" s="32">
        <f t="shared" si="2"/>
        <v>0.53490431087958323</v>
      </c>
      <c r="H40" s="102">
        <v>3768.9652763313893</v>
      </c>
      <c r="I40" s="102">
        <v>3768.9652763313893</v>
      </c>
    </row>
    <row r="41" spans="3:9" x14ac:dyDescent="0.25">
      <c r="C41" s="26" t="s">
        <v>176</v>
      </c>
      <c r="D41" s="56">
        <v>3552.7013598216959</v>
      </c>
      <c r="E41" s="32">
        <f t="shared" si="3"/>
        <v>0.46538343865448345</v>
      </c>
      <c r="F41" s="56">
        <v>4081.2216910141174</v>
      </c>
      <c r="G41" s="32">
        <f t="shared" si="2"/>
        <v>0.53461656134551649</v>
      </c>
      <c r="H41" s="102">
        <v>7633.9230508358132</v>
      </c>
      <c r="I41" s="102">
        <v>7633.9230508358132</v>
      </c>
    </row>
    <row r="42" spans="3:9" x14ac:dyDescent="0.25">
      <c r="C42" s="26" t="s">
        <v>177</v>
      </c>
      <c r="D42" s="56">
        <v>3809.7369007340972</v>
      </c>
      <c r="E42" s="32">
        <f t="shared" si="3"/>
        <v>0.46633400889991111</v>
      </c>
      <c r="F42" s="56">
        <v>4359.8085924657717</v>
      </c>
      <c r="G42" s="32">
        <f t="shared" si="2"/>
        <v>0.53366599110008872</v>
      </c>
      <c r="H42" s="102">
        <v>8169.5454931998702</v>
      </c>
      <c r="I42" s="102">
        <v>8169.5454931998702</v>
      </c>
    </row>
    <row r="43" spans="3:9" x14ac:dyDescent="0.25">
      <c r="C43" s="26" t="s">
        <v>178</v>
      </c>
      <c r="D43" s="56">
        <v>2530.4438620993847</v>
      </c>
      <c r="E43" s="32">
        <f t="shared" si="3"/>
        <v>0.46463075544824067</v>
      </c>
      <c r="F43" s="56">
        <v>2915.6955344590792</v>
      </c>
      <c r="G43" s="32">
        <f t="shared" si="2"/>
        <v>0.53536924455175938</v>
      </c>
      <c r="H43" s="102">
        <v>5446.1393965584639</v>
      </c>
      <c r="I43" s="102">
        <v>5446.1393965584639</v>
      </c>
    </row>
    <row r="44" spans="3:9" x14ac:dyDescent="0.25">
      <c r="C44" s="26" t="s">
        <v>179</v>
      </c>
      <c r="D44" s="56">
        <v>3381.3080108221652</v>
      </c>
      <c r="E44" s="32">
        <f t="shared" si="3"/>
        <v>0.46444718255752565</v>
      </c>
      <c r="F44" s="56">
        <v>3898.9773215220821</v>
      </c>
      <c r="G44" s="32">
        <f t="shared" si="2"/>
        <v>0.53555281744247429</v>
      </c>
      <c r="H44" s="102">
        <v>7280.2853323442478</v>
      </c>
      <c r="I44" s="102">
        <v>7280.2853323442478</v>
      </c>
    </row>
    <row r="45" spans="3:9" x14ac:dyDescent="0.25">
      <c r="C45" s="26" t="s">
        <v>180</v>
      </c>
      <c r="D45" s="56">
        <v>2023.7824736614855</v>
      </c>
      <c r="E45" s="32">
        <f t="shared" si="3"/>
        <v>0.46713586511034688</v>
      </c>
      <c r="F45" s="56">
        <v>2308.538430843304</v>
      </c>
      <c r="G45" s="32">
        <f t="shared" si="2"/>
        <v>0.53286413488965301</v>
      </c>
      <c r="H45" s="102">
        <v>4332.3209045047897</v>
      </c>
      <c r="I45" s="102">
        <v>4332.3209045047897</v>
      </c>
    </row>
    <row r="46" spans="3:9" x14ac:dyDescent="0.25">
      <c r="C46" s="26" t="s">
        <v>181</v>
      </c>
      <c r="D46" s="44">
        <v>3584.9995614676372</v>
      </c>
      <c r="E46" s="32">
        <f t="shared" si="3"/>
        <v>0.46358755717975408</v>
      </c>
      <c r="F46" s="44">
        <v>4148.1664951820876</v>
      </c>
      <c r="G46" s="32">
        <f t="shared" si="2"/>
        <v>0.53641244282024603</v>
      </c>
      <c r="H46" s="102">
        <v>7733.1660566497239</v>
      </c>
      <c r="I46" s="102">
        <v>7733.1660566497239</v>
      </c>
    </row>
    <row r="47" spans="3:9" ht="25.5" x14ac:dyDescent="0.25">
      <c r="C47" s="26" t="s">
        <v>182</v>
      </c>
      <c r="D47" s="44">
        <v>5885.3066397922175</v>
      </c>
      <c r="E47" s="32">
        <f t="shared" si="3"/>
        <v>0.47214711872904097</v>
      </c>
      <c r="F47" s="44">
        <v>6579.6781209635037</v>
      </c>
      <c r="G47" s="32">
        <f t="shared" si="2"/>
        <v>0.52785288127095908</v>
      </c>
      <c r="H47" s="102">
        <v>12464.98476075572</v>
      </c>
      <c r="I47" s="102">
        <v>12464.98476075572</v>
      </c>
    </row>
    <row r="48" spans="3:9" x14ac:dyDescent="0.25">
      <c r="C48" s="45" t="s">
        <v>32</v>
      </c>
      <c r="D48" s="44">
        <f>SUM(D30:D47)</f>
        <v>46974.166194102581</v>
      </c>
      <c r="E48" s="32">
        <f>+D48/H48</f>
        <v>0.4660101539801379</v>
      </c>
      <c r="F48" s="44">
        <v>53826.569139455627</v>
      </c>
      <c r="G48" s="32">
        <f t="shared" si="2"/>
        <v>0.53398984601986221</v>
      </c>
      <c r="H48" s="102">
        <f>SUBTOTAL(9,H30:H47)</f>
        <v>100800.7353335582</v>
      </c>
      <c r="I48" s="102">
        <f t="shared" ref="I48" si="4">SUBTOTAL(9,I30:I47)</f>
        <v>95919.901366569567</v>
      </c>
    </row>
    <row r="49" spans="1:13" ht="30.75" customHeight="1" x14ac:dyDescent="0.25">
      <c r="C49" s="97" t="s">
        <v>186</v>
      </c>
      <c r="D49" s="97"/>
      <c r="E49" s="97"/>
      <c r="F49" s="97"/>
      <c r="G49" s="97"/>
      <c r="H49" s="97"/>
      <c r="I49" s="97"/>
    </row>
    <row r="50" spans="1:13" x14ac:dyDescent="0.25">
      <c r="C50" s="50"/>
      <c r="D50" s="50"/>
      <c r="E50" s="50"/>
      <c r="F50" s="50"/>
      <c r="G50" s="50"/>
      <c r="H50" s="50"/>
      <c r="I50" s="50"/>
    </row>
    <row r="51" spans="1:13" x14ac:dyDescent="0.25">
      <c r="C51" s="50"/>
      <c r="D51" s="50"/>
      <c r="E51" s="50"/>
      <c r="F51" s="50"/>
      <c r="G51" s="50"/>
      <c r="H51" s="50"/>
      <c r="I51" s="50"/>
    </row>
    <row r="52" spans="1:13" x14ac:dyDescent="0.25">
      <c r="A52" s="2"/>
      <c r="B52" s="3"/>
      <c r="C52" s="3"/>
      <c r="D52" s="3"/>
    </row>
    <row r="53" spans="1:13" ht="24.75" customHeight="1" x14ac:dyDescent="0.25">
      <c r="B53" s="91" t="s">
        <v>36</v>
      </c>
      <c r="C53" s="108" t="s">
        <v>37</v>
      </c>
      <c r="D53" s="109" t="s">
        <v>188</v>
      </c>
      <c r="E53" s="109"/>
      <c r="F53" s="109"/>
      <c r="G53" s="109"/>
      <c r="H53" s="109"/>
      <c r="I53" s="109"/>
      <c r="J53" s="109"/>
      <c r="K53" s="109"/>
      <c r="L53" s="109"/>
    </row>
    <row r="54" spans="1:13" ht="24.75" customHeight="1" x14ac:dyDescent="0.25">
      <c r="B54" s="91"/>
      <c r="C54" s="108"/>
      <c r="D54" s="109"/>
      <c r="E54" s="109"/>
      <c r="F54" s="109"/>
      <c r="G54" s="109"/>
      <c r="H54" s="109"/>
      <c r="I54" s="109"/>
      <c r="J54" s="109"/>
      <c r="K54" s="109"/>
      <c r="L54" s="109"/>
    </row>
    <row r="55" spans="1:13" ht="24.75" customHeight="1" x14ac:dyDescent="0.25">
      <c r="B55" s="91"/>
      <c r="C55" s="108"/>
      <c r="D55" s="108" t="s">
        <v>38</v>
      </c>
      <c r="E55" s="108"/>
      <c r="F55" s="108"/>
      <c r="G55" s="108"/>
      <c r="H55" s="110" t="s">
        <v>39</v>
      </c>
      <c r="I55" s="110"/>
      <c r="J55" s="110"/>
      <c r="K55" s="110"/>
      <c r="L55" s="110"/>
    </row>
    <row r="56" spans="1:13" ht="24.75" customHeight="1" x14ac:dyDescent="0.25">
      <c r="B56" s="91"/>
      <c r="C56" s="108"/>
      <c r="D56" s="5" t="s">
        <v>40</v>
      </c>
      <c r="E56" s="5" t="s">
        <v>41</v>
      </c>
      <c r="F56" s="5" t="s">
        <v>42</v>
      </c>
      <c r="G56" s="5" t="s">
        <v>43</v>
      </c>
      <c r="H56" s="6" t="s">
        <v>44</v>
      </c>
      <c r="I56" s="6" t="s">
        <v>45</v>
      </c>
      <c r="J56" s="6" t="s">
        <v>46</v>
      </c>
      <c r="K56" s="6" t="s">
        <v>42</v>
      </c>
      <c r="L56" s="5" t="s">
        <v>43</v>
      </c>
    </row>
    <row r="57" spans="1:13" x14ac:dyDescent="0.25">
      <c r="B57" s="26" t="s">
        <v>165</v>
      </c>
      <c r="C57" s="4">
        <v>2</v>
      </c>
      <c r="D57" s="9">
        <v>298.0606604756822</v>
      </c>
      <c r="E57" s="9">
        <v>387.9140803251434</v>
      </c>
      <c r="F57" s="9">
        <f>SUM(D57:E57)</f>
        <v>685.97474080082566</v>
      </c>
      <c r="G57" s="30">
        <f>F57/$F$75</f>
        <v>5.0625450205368371E-2</v>
      </c>
      <c r="H57" s="11">
        <v>415.06962887117106</v>
      </c>
      <c r="I57" s="11">
        <v>343.46107050443175</v>
      </c>
      <c r="J57" s="11">
        <v>425.29174017565208</v>
      </c>
      <c r="K57" s="11">
        <f>SUM(H57:J57)</f>
        <v>1183.8224395512548</v>
      </c>
      <c r="L57" s="30">
        <f>K57/$K$75</f>
        <v>4.7497831875306991E-2</v>
      </c>
      <c r="M57" s="71"/>
    </row>
    <row r="58" spans="1:13" x14ac:dyDescent="0.25">
      <c r="B58" s="26" t="s">
        <v>166</v>
      </c>
      <c r="C58" s="4">
        <v>3</v>
      </c>
      <c r="D58" s="9">
        <v>130.04417676946176</v>
      </c>
      <c r="E58" s="9">
        <v>183.06621760913467</v>
      </c>
      <c r="F58" s="9">
        <f>SUM(D58:E58)</f>
        <v>313.11039437859642</v>
      </c>
      <c r="G58" s="30">
        <f t="shared" ref="G58:G73" si="5">F58/$F$75</f>
        <v>2.3107781870935339E-2</v>
      </c>
      <c r="H58" s="11">
        <v>162.6934485301698</v>
      </c>
      <c r="I58" s="11">
        <v>136.5103518165721</v>
      </c>
      <c r="J58" s="11">
        <v>165.63790037588242</v>
      </c>
      <c r="K58" s="11">
        <f>SUM(H58:J58)</f>
        <v>464.8417007226243</v>
      </c>
      <c r="L58" s="30">
        <f t="shared" ref="L58:L73" si="6">K58/$K$75</f>
        <v>1.8650578171101686E-2</v>
      </c>
    </row>
    <row r="59" spans="1:13" x14ac:dyDescent="0.25">
      <c r="B59" s="26" t="s">
        <v>167</v>
      </c>
      <c r="C59" s="4">
        <v>2</v>
      </c>
      <c r="D59" s="9">
        <v>251.53425481574928</v>
      </c>
      <c r="E59" s="9">
        <v>337.12129693899675</v>
      </c>
      <c r="F59" s="9">
        <f>SUM(D59:E59)</f>
        <v>588.65555175474606</v>
      </c>
      <c r="G59" s="30">
        <f t="shared" si="5"/>
        <v>4.3443221085200739E-2</v>
      </c>
      <c r="H59" s="11">
        <v>364.77729226513708</v>
      </c>
      <c r="I59" s="11">
        <v>297.64251754088065</v>
      </c>
      <c r="J59" s="11">
        <v>362.54117874990459</v>
      </c>
      <c r="K59" s="11">
        <f t="shared" ref="K59:K74" si="7">SUM(H59:J59)</f>
        <v>1024.9609885559223</v>
      </c>
      <c r="L59" s="30">
        <f t="shared" si="6"/>
        <v>4.112392457405336E-2</v>
      </c>
    </row>
    <row r="60" spans="1:13" x14ac:dyDescent="0.25">
      <c r="B60" s="26" t="s">
        <v>168</v>
      </c>
      <c r="C60" s="4">
        <v>2</v>
      </c>
      <c r="D60" s="9">
        <v>123.4779780300709</v>
      </c>
      <c r="E60" s="9">
        <v>180.93368115719977</v>
      </c>
      <c r="F60" s="9">
        <f t="shared" ref="F60:F74" si="8">SUM(D60:E60)</f>
        <v>304.41165918727069</v>
      </c>
      <c r="G60" s="30">
        <f t="shared" si="5"/>
        <v>2.24658086916255E-2</v>
      </c>
      <c r="H60" s="11">
        <v>209.97144882100534</v>
      </c>
      <c r="I60" s="11">
        <v>175.7036627022415</v>
      </c>
      <c r="J60" s="11">
        <v>188.73377092505049</v>
      </c>
      <c r="K60" s="11">
        <f t="shared" si="7"/>
        <v>574.40888244829739</v>
      </c>
      <c r="L60" s="30">
        <f t="shared" si="6"/>
        <v>2.3046679649487208E-2</v>
      </c>
    </row>
    <row r="61" spans="1:13" x14ac:dyDescent="0.25">
      <c r="B61" s="72" t="s">
        <v>169</v>
      </c>
      <c r="C61" s="4">
        <v>3</v>
      </c>
      <c r="D61" s="9">
        <v>300.12462781200577</v>
      </c>
      <c r="E61" s="9">
        <v>416.03046134139942</v>
      </c>
      <c r="F61" s="9">
        <f t="shared" si="8"/>
        <v>716.15508915340524</v>
      </c>
      <c r="G61" s="30">
        <f t="shared" si="5"/>
        <v>5.2852782542591875E-2</v>
      </c>
      <c r="H61" s="11">
        <v>467.2341412955775</v>
      </c>
      <c r="I61" s="11">
        <v>396.53856145578573</v>
      </c>
      <c r="J61" s="11">
        <v>455.58174701780342</v>
      </c>
      <c r="K61" s="11">
        <f t="shared" si="7"/>
        <v>1319.3544497691666</v>
      </c>
      <c r="L61" s="30">
        <f t="shared" si="6"/>
        <v>5.2935705343470835E-2</v>
      </c>
    </row>
    <row r="62" spans="1:13" x14ac:dyDescent="0.25">
      <c r="B62" s="26" t="s">
        <v>170</v>
      </c>
      <c r="C62" s="4">
        <v>3</v>
      </c>
      <c r="D62" s="9">
        <v>322.01034554585277</v>
      </c>
      <c r="E62" s="9">
        <v>390.95422426456088</v>
      </c>
      <c r="F62" s="9">
        <f t="shared" si="8"/>
        <v>712.96456981041365</v>
      </c>
      <c r="G62" s="30">
        <f t="shared" si="5"/>
        <v>5.2617319822872308E-2</v>
      </c>
      <c r="H62" s="11">
        <v>539.50173746591156</v>
      </c>
      <c r="I62" s="11">
        <v>398.13709830109968</v>
      </c>
      <c r="J62" s="11">
        <v>501.71762537138295</v>
      </c>
      <c r="K62" s="11">
        <f t="shared" si="7"/>
        <v>1439.356461138394</v>
      </c>
      <c r="L62" s="30">
        <f t="shared" si="6"/>
        <v>5.7750477534201435E-2</v>
      </c>
    </row>
    <row r="63" spans="1:13" x14ac:dyDescent="0.25">
      <c r="B63" s="26" t="s">
        <v>171</v>
      </c>
      <c r="C63" s="4">
        <v>3</v>
      </c>
      <c r="D63" s="9">
        <v>203.1422661452747</v>
      </c>
      <c r="E63" s="9">
        <v>254.73247940003949</v>
      </c>
      <c r="F63" s="9">
        <f t="shared" si="8"/>
        <v>457.87474554531423</v>
      </c>
      <c r="G63" s="30">
        <f t="shared" si="5"/>
        <v>3.3791499529325114E-2</v>
      </c>
      <c r="H63" s="11">
        <v>305.98854739973115</v>
      </c>
      <c r="I63" s="11">
        <v>272.13346140280004</v>
      </c>
      <c r="J63" s="11">
        <v>256.95320931843582</v>
      </c>
      <c r="K63" s="11">
        <f t="shared" si="7"/>
        <v>835.07521812096695</v>
      </c>
      <c r="L63" s="30">
        <f t="shared" si="6"/>
        <v>3.3505246216299397E-2</v>
      </c>
    </row>
    <row r="64" spans="1:13" x14ac:dyDescent="0.25">
      <c r="B64" s="26" t="s">
        <v>172</v>
      </c>
      <c r="C64" s="4">
        <v>3</v>
      </c>
      <c r="D64" s="9">
        <v>144.48215699636452</v>
      </c>
      <c r="E64" s="9">
        <v>219.13247767450753</v>
      </c>
      <c r="F64" s="9">
        <f t="shared" si="8"/>
        <v>363.61463467087208</v>
      </c>
      <c r="G64" s="30">
        <f t="shared" si="5"/>
        <v>2.683503267187836E-2</v>
      </c>
      <c r="H64" s="11">
        <v>227.24821154888588</v>
      </c>
      <c r="I64" s="11">
        <v>202.7490155502596</v>
      </c>
      <c r="J64" s="11">
        <v>242.05612462810356</v>
      </c>
      <c r="K64" s="11">
        <f t="shared" si="7"/>
        <v>672.05335172724904</v>
      </c>
      <c r="L64" s="30">
        <f t="shared" si="6"/>
        <v>2.6964412943276849E-2</v>
      </c>
    </row>
    <row r="65" spans="1:13" x14ac:dyDescent="0.25">
      <c r="B65" s="26" t="s">
        <v>173</v>
      </c>
      <c r="C65" s="4">
        <v>2</v>
      </c>
      <c r="D65" s="9">
        <v>184.89577436790663</v>
      </c>
      <c r="E65" s="9">
        <v>198.74479346855577</v>
      </c>
      <c r="F65" s="9">
        <f t="shared" si="8"/>
        <v>383.64056783646242</v>
      </c>
      <c r="G65" s="30">
        <f t="shared" si="5"/>
        <v>2.8312961554663556E-2</v>
      </c>
      <c r="H65" s="11">
        <v>234.3001438344798</v>
      </c>
      <c r="I65" s="11">
        <v>225.89410050176951</v>
      </c>
      <c r="J65" s="11">
        <v>256.34190935902836</v>
      </c>
      <c r="K65" s="11">
        <f t="shared" si="7"/>
        <v>716.53615369527768</v>
      </c>
      <c r="L65" s="30">
        <f t="shared" si="6"/>
        <v>2.8749171010560064E-2</v>
      </c>
    </row>
    <row r="66" spans="1:13" x14ac:dyDescent="0.25">
      <c r="B66" s="26" t="s">
        <v>174</v>
      </c>
      <c r="C66" s="4">
        <v>3</v>
      </c>
      <c r="D66" s="9">
        <v>542.81806822458668</v>
      </c>
      <c r="E66" s="9">
        <v>751.0302086958294</v>
      </c>
      <c r="F66" s="9">
        <f t="shared" si="8"/>
        <v>1293.8482769204161</v>
      </c>
      <c r="G66" s="30">
        <f t="shared" si="5"/>
        <v>9.5486972946070545E-2</v>
      </c>
      <c r="H66" s="11">
        <v>851.66253978609654</v>
      </c>
      <c r="I66" s="11">
        <v>776.94246575953809</v>
      </c>
      <c r="J66" s="11">
        <v>762.78336600245291</v>
      </c>
      <c r="K66" s="11">
        <f t="shared" si="7"/>
        <v>2391.3883715480874</v>
      </c>
      <c r="L66" s="30">
        <f t="shared" si="6"/>
        <v>9.5948310342395232E-2</v>
      </c>
    </row>
    <row r="67" spans="1:13" x14ac:dyDescent="0.25">
      <c r="B67" s="26" t="s">
        <v>175</v>
      </c>
      <c r="C67" s="4">
        <v>3</v>
      </c>
      <c r="D67" s="9">
        <v>179.98001127422523</v>
      </c>
      <c r="E67" s="9">
        <v>272.68136575520981</v>
      </c>
      <c r="F67" s="9">
        <f t="shared" si="8"/>
        <v>452.66137702943502</v>
      </c>
      <c r="G67" s="30">
        <f t="shared" si="5"/>
        <v>3.3406749023942424E-2</v>
      </c>
      <c r="H67" s="11">
        <v>316.70132133121172</v>
      </c>
      <c r="I67" s="11">
        <v>318.40695681296847</v>
      </c>
      <c r="J67" s="11">
        <v>314.45924735879657</v>
      </c>
      <c r="K67" s="11">
        <f t="shared" si="7"/>
        <v>949.56752550297676</v>
      </c>
      <c r="L67" s="30">
        <f t="shared" si="6"/>
        <v>3.8098955699545953E-2</v>
      </c>
    </row>
    <row r="68" spans="1:13" x14ac:dyDescent="0.25">
      <c r="B68" s="26" t="s">
        <v>176</v>
      </c>
      <c r="C68" s="4">
        <v>3</v>
      </c>
      <c r="D68" s="9">
        <v>437.41806643236509</v>
      </c>
      <c r="E68" s="9">
        <v>602.44029658408874</v>
      </c>
      <c r="F68" s="9">
        <f t="shared" si="8"/>
        <v>1039.8583630164539</v>
      </c>
      <c r="G68" s="30">
        <f t="shared" si="5"/>
        <v>7.6742326861872684E-2</v>
      </c>
      <c r="H68" s="11">
        <v>627.8792254099626</v>
      </c>
      <c r="I68" s="11">
        <v>571.97125741364175</v>
      </c>
      <c r="J68" s="11">
        <v>603.05838449478574</v>
      </c>
      <c r="K68" s="11">
        <f t="shared" si="7"/>
        <v>1802.9088673183901</v>
      </c>
      <c r="L68" s="30">
        <f t="shared" si="6"/>
        <v>7.233708316835924E-2</v>
      </c>
    </row>
    <row r="69" spans="1:13" x14ac:dyDescent="0.25">
      <c r="B69" s="26" t="s">
        <v>177</v>
      </c>
      <c r="C69" s="4">
        <v>3</v>
      </c>
      <c r="D69" s="9">
        <v>503.93817420932112</v>
      </c>
      <c r="E69" s="9">
        <v>666.93783907711156</v>
      </c>
      <c r="F69" s="9">
        <f t="shared" si="8"/>
        <v>1170.8760132864327</v>
      </c>
      <c r="G69" s="30">
        <f t="shared" si="5"/>
        <v>8.6411527686999029E-2</v>
      </c>
      <c r="H69" s="11">
        <v>702.73475508475258</v>
      </c>
      <c r="I69" s="11">
        <v>611.48869883402676</v>
      </c>
      <c r="J69" s="11">
        <v>682.64103430174725</v>
      </c>
      <c r="K69" s="11">
        <f t="shared" si="7"/>
        <v>1996.8644882205267</v>
      </c>
      <c r="L69" s="30">
        <f t="shared" si="6"/>
        <v>8.011905381285267E-2</v>
      </c>
    </row>
    <row r="70" spans="1:13" x14ac:dyDescent="0.25">
      <c r="B70" s="26" t="s">
        <v>178</v>
      </c>
      <c r="C70" s="4">
        <v>3</v>
      </c>
      <c r="D70" s="9">
        <v>279.86601836469146</v>
      </c>
      <c r="E70" s="9">
        <v>378.6644406569489</v>
      </c>
      <c r="F70" s="9">
        <f t="shared" si="8"/>
        <v>658.53045902164035</v>
      </c>
      <c r="G70" s="30">
        <f t="shared" si="5"/>
        <v>4.860004163272582E-2</v>
      </c>
      <c r="H70" s="11">
        <v>473.95160974813558</v>
      </c>
      <c r="I70" s="11">
        <v>427.29916971625209</v>
      </c>
      <c r="J70" s="11">
        <v>445.38906415389954</v>
      </c>
      <c r="K70" s="11">
        <f t="shared" si="7"/>
        <v>1346.6398436182872</v>
      </c>
      <c r="L70" s="30">
        <f t="shared" si="6"/>
        <v>5.4030461623127378E-2</v>
      </c>
    </row>
    <row r="71" spans="1:13" x14ac:dyDescent="0.25">
      <c r="B71" s="26" t="s">
        <v>179</v>
      </c>
      <c r="C71" s="4">
        <v>3</v>
      </c>
      <c r="D71" s="9">
        <v>365.47743714104928</v>
      </c>
      <c r="E71" s="9">
        <v>496.58446899783763</v>
      </c>
      <c r="F71" s="9">
        <f t="shared" si="8"/>
        <v>862.06190613888691</v>
      </c>
      <c r="G71" s="30">
        <f t="shared" si="5"/>
        <v>6.3620815035011324E-2</v>
      </c>
      <c r="H71" s="11">
        <v>627.01436650350115</v>
      </c>
      <c r="I71" s="11">
        <v>573.58212110049237</v>
      </c>
      <c r="J71" s="11">
        <v>588.37503373171535</v>
      </c>
      <c r="K71" s="11">
        <f t="shared" si="7"/>
        <v>1788.9715213357088</v>
      </c>
      <c r="L71" s="30">
        <f t="shared" si="6"/>
        <v>7.1777882992592745E-2</v>
      </c>
    </row>
    <row r="72" spans="1:13" x14ac:dyDescent="0.25">
      <c r="B72" s="26" t="s">
        <v>180</v>
      </c>
      <c r="C72" s="4">
        <v>3</v>
      </c>
      <c r="D72" s="9">
        <v>266.05734241013835</v>
      </c>
      <c r="E72" s="9">
        <v>340.46752635327653</v>
      </c>
      <c r="F72" s="9">
        <f t="shared" si="8"/>
        <v>606.52486876341482</v>
      </c>
      <c r="G72" s="30">
        <f t="shared" si="5"/>
        <v>4.4761990078604486E-2</v>
      </c>
      <c r="H72" s="11">
        <v>379.89347680571012</v>
      </c>
      <c r="I72" s="11">
        <v>354.07604738719238</v>
      </c>
      <c r="J72" s="11">
        <v>375.28046810905607</v>
      </c>
      <c r="K72" s="11">
        <f t="shared" si="7"/>
        <v>1109.2499923019586</v>
      </c>
      <c r="L72" s="30">
        <f t="shared" si="6"/>
        <v>4.4505804149155823E-2</v>
      </c>
    </row>
    <row r="73" spans="1:13" x14ac:dyDescent="0.2">
      <c r="B73" s="26" t="s">
        <v>181</v>
      </c>
      <c r="C73" s="73">
        <v>3</v>
      </c>
      <c r="D73" s="9">
        <v>358.56847039387458</v>
      </c>
      <c r="E73" s="9">
        <v>573.3430513864289</v>
      </c>
      <c r="F73" s="9">
        <f t="shared" si="8"/>
        <v>931.91152178030347</v>
      </c>
      <c r="G73" s="30">
        <f t="shared" si="5"/>
        <v>6.8775769041612839E-2</v>
      </c>
      <c r="H73" s="11">
        <v>613.12331448043051</v>
      </c>
      <c r="I73" s="11">
        <v>596.51936078501501</v>
      </c>
      <c r="J73" s="11">
        <v>593.07469315400158</v>
      </c>
      <c r="K73" s="11">
        <f t="shared" si="7"/>
        <v>1802.7173684194472</v>
      </c>
      <c r="L73" s="30">
        <f t="shared" si="6"/>
        <v>7.2329399767367325E-2</v>
      </c>
    </row>
    <row r="74" spans="1:13" ht="25.5" x14ac:dyDescent="0.2">
      <c r="B74" s="26" t="s">
        <v>182</v>
      </c>
      <c r="C74" s="73">
        <v>3</v>
      </c>
      <c r="D74" s="9">
        <v>827.51080905418735</v>
      </c>
      <c r="E74" s="9">
        <v>1179.8122892644121</v>
      </c>
      <c r="F74" s="9">
        <f t="shared" si="8"/>
        <v>2007.3230983185995</v>
      </c>
      <c r="G74" s="10">
        <f>F74/$F$75</f>
        <v>0.14814194971869976</v>
      </c>
      <c r="H74" s="11">
        <v>1226.2003331281007</v>
      </c>
      <c r="I74" s="11">
        <v>1120.4174265667998</v>
      </c>
      <c r="J74" s="11">
        <v>1158.3799273392419</v>
      </c>
      <c r="K74" s="11">
        <f t="shared" si="7"/>
        <v>3504.9976870341425</v>
      </c>
      <c r="L74" s="30">
        <f>K74/$K$75</f>
        <v>0.1406290211268458</v>
      </c>
    </row>
    <row r="75" spans="1:13" x14ac:dyDescent="0.2">
      <c r="B75" s="7" t="s">
        <v>189</v>
      </c>
      <c r="C75" s="8">
        <v>3</v>
      </c>
      <c r="D75" s="9">
        <f>SUM(D57:D74)</f>
        <v>5719.4066384628077</v>
      </c>
      <c r="E75" s="9">
        <f>SUM(E57:E74)</f>
        <v>7830.5911989506803</v>
      </c>
      <c r="F75" s="9">
        <f t="shared" ref="F75" si="9">+D75+E75</f>
        <v>13549.997837413488</v>
      </c>
      <c r="G75" s="10">
        <f>SUM(G57:G74)</f>
        <v>1</v>
      </c>
      <c r="H75" s="11">
        <f t="shared" ref="H75" si="10">SUBTOTAL(9,H57:H74)</f>
        <v>8745.9455423099716</v>
      </c>
      <c r="I75" s="11">
        <f>SUM(I57:I74)</f>
        <v>7799.4733441517683</v>
      </c>
      <c r="J75" s="11">
        <f>SUM(J57:J74)</f>
        <v>8378.2964245669391</v>
      </c>
      <c r="K75" s="11">
        <f>SUM(K57:K74)</f>
        <v>24923.715311028678</v>
      </c>
      <c r="L75" s="10">
        <f>SUM(L57:L74)</f>
        <v>1</v>
      </c>
    </row>
    <row r="76" spans="1:13" ht="15.75" customHeight="1" x14ac:dyDescent="0.25">
      <c r="B76" s="12" t="s">
        <v>193</v>
      </c>
    </row>
    <row r="77" spans="1:13" ht="16.5" customHeight="1" x14ac:dyDescent="0.25">
      <c r="B77" s="12" t="s">
        <v>194</v>
      </c>
    </row>
    <row r="78" spans="1:13" ht="19.5" customHeight="1" x14ac:dyDescent="0.25"/>
    <row r="79" spans="1:13" ht="19.5" customHeight="1" x14ac:dyDescent="0.25">
      <c r="A79" s="91" t="s">
        <v>36</v>
      </c>
      <c r="B79" s="108" t="s">
        <v>37</v>
      </c>
      <c r="C79" s="113" t="s">
        <v>190</v>
      </c>
      <c r="D79" s="114"/>
      <c r="E79" s="114"/>
      <c r="F79" s="114"/>
      <c r="G79" s="114"/>
      <c r="H79" s="114"/>
      <c r="I79" s="114"/>
      <c r="J79" s="114"/>
      <c r="K79" s="114"/>
      <c r="L79" s="114"/>
      <c r="M79" s="115"/>
    </row>
    <row r="80" spans="1:13" ht="19.5" customHeight="1" x14ac:dyDescent="0.25">
      <c r="A80" s="91"/>
      <c r="B80" s="108"/>
      <c r="C80" s="116"/>
      <c r="D80" s="117"/>
      <c r="E80" s="117"/>
      <c r="F80" s="117"/>
      <c r="G80" s="117"/>
      <c r="H80" s="117"/>
      <c r="I80" s="117"/>
      <c r="J80" s="117"/>
      <c r="K80" s="117"/>
      <c r="L80" s="117"/>
      <c r="M80" s="118"/>
    </row>
    <row r="81" spans="1:13" ht="19.5" customHeight="1" x14ac:dyDescent="0.25">
      <c r="A81" s="91"/>
      <c r="B81" s="108"/>
      <c r="C81" s="119" t="s">
        <v>20</v>
      </c>
      <c r="D81" s="119"/>
      <c r="E81" s="119"/>
      <c r="F81" s="119"/>
      <c r="G81" s="119"/>
      <c r="H81" s="86" t="s">
        <v>24</v>
      </c>
      <c r="I81" s="87"/>
      <c r="J81" s="87"/>
      <c r="K81" s="87"/>
      <c r="L81" s="87"/>
      <c r="M81" s="88"/>
    </row>
    <row r="82" spans="1:13" ht="19.5" customHeight="1" x14ac:dyDescent="0.25">
      <c r="A82" s="91"/>
      <c r="B82" s="108"/>
      <c r="C82" s="5" t="s">
        <v>47</v>
      </c>
      <c r="D82" s="5" t="s">
        <v>48</v>
      </c>
      <c r="E82" s="5" t="s">
        <v>49</v>
      </c>
      <c r="F82" s="5" t="s">
        <v>42</v>
      </c>
      <c r="G82" s="5" t="s">
        <v>43</v>
      </c>
      <c r="H82" s="6" t="s">
        <v>50</v>
      </c>
      <c r="I82" s="6" t="s">
        <v>51</v>
      </c>
      <c r="J82" s="6" t="s">
        <v>52</v>
      </c>
      <c r="K82" s="6" t="s">
        <v>53</v>
      </c>
      <c r="L82" s="6" t="s">
        <v>42</v>
      </c>
      <c r="M82" s="6" t="s">
        <v>43</v>
      </c>
    </row>
    <row r="83" spans="1:13" x14ac:dyDescent="0.25">
      <c r="A83" s="26" t="s">
        <v>165</v>
      </c>
      <c r="B83" s="4">
        <v>2</v>
      </c>
      <c r="C83" s="9">
        <v>342.38714659409561</v>
      </c>
      <c r="D83" s="9">
        <v>264.0832305440274</v>
      </c>
      <c r="E83" s="9">
        <v>297.25332782845641</v>
      </c>
      <c r="F83" s="9">
        <f>SUM(C83:E83)</f>
        <v>903.72370496657936</v>
      </c>
      <c r="G83" s="30">
        <f t="shared" ref="G83:G97" si="11">F83/$F$101</f>
        <v>4.4763738715215128E-2</v>
      </c>
      <c r="H83" s="11">
        <v>327.64171087032963</v>
      </c>
      <c r="I83" s="11">
        <v>365.43275967758512</v>
      </c>
      <c r="J83" s="11">
        <v>325.43083249138414</v>
      </c>
      <c r="K83" s="11">
        <v>262.3540827889214</v>
      </c>
      <c r="L83" s="11">
        <f>SUM(H83:K83)</f>
        <v>1280.8593858282204</v>
      </c>
      <c r="M83" s="13">
        <f t="shared" ref="M83:M99" si="12">L83/$L$101</f>
        <v>4.9364009720294866E-2</v>
      </c>
    </row>
    <row r="84" spans="1:13" x14ac:dyDescent="0.25">
      <c r="A84" s="26" t="s">
        <v>166</v>
      </c>
      <c r="B84" s="4">
        <v>3</v>
      </c>
      <c r="C84" s="9">
        <v>146.92980845295943</v>
      </c>
      <c r="D84" s="9">
        <v>94.903754340373112</v>
      </c>
      <c r="E84" s="9">
        <v>103.34964317574516</v>
      </c>
      <c r="F84" s="9">
        <f t="shared" ref="F84:F101" si="13">SUM(C84:E84)</f>
        <v>345.18320596907768</v>
      </c>
      <c r="G84" s="30">
        <f t="shared" si="11"/>
        <v>1.7097804069941377E-2</v>
      </c>
      <c r="H84" s="11">
        <v>107.9175724913371</v>
      </c>
      <c r="I84" s="11">
        <v>114.12747147917125</v>
      </c>
      <c r="J84" s="11">
        <v>131.54815995909993</v>
      </c>
      <c r="K84" s="11">
        <v>127.82191101528554</v>
      </c>
      <c r="L84" s="11">
        <f t="shared" ref="L84:L100" si="14">SUM(H84:K84)</f>
        <v>481.41511494489384</v>
      </c>
      <c r="M84" s="13">
        <f t="shared" si="12"/>
        <v>1.8553621636047211E-2</v>
      </c>
    </row>
    <row r="85" spans="1:13" x14ac:dyDescent="0.25">
      <c r="A85" s="26" t="s">
        <v>167</v>
      </c>
      <c r="B85" s="4">
        <v>2</v>
      </c>
      <c r="C85" s="9">
        <v>320.76298634878776</v>
      </c>
      <c r="D85" s="9">
        <v>222.76317910233999</v>
      </c>
      <c r="E85" s="9">
        <v>285.16424813158221</v>
      </c>
      <c r="F85" s="9">
        <f t="shared" si="13"/>
        <v>828.69041358270999</v>
      </c>
      <c r="G85" s="30">
        <f t="shared" si="11"/>
        <v>4.104714853174269E-2</v>
      </c>
      <c r="H85" s="11">
        <v>293.09807517176023</v>
      </c>
      <c r="I85" s="11">
        <v>304.96365940416945</v>
      </c>
      <c r="J85" s="11">
        <v>306.67917976284025</v>
      </c>
      <c r="K85" s="11">
        <v>272.94645520840845</v>
      </c>
      <c r="L85" s="11">
        <f t="shared" si="14"/>
        <v>1177.6873695471784</v>
      </c>
      <c r="M85" s="13">
        <f t="shared" si="12"/>
        <v>4.5387785264347592E-2</v>
      </c>
    </row>
    <row r="86" spans="1:13" x14ac:dyDescent="0.25">
      <c r="A86" s="26" t="s">
        <v>168</v>
      </c>
      <c r="B86" s="4">
        <v>2</v>
      </c>
      <c r="C86" s="9">
        <v>150.19532388665399</v>
      </c>
      <c r="D86" s="9">
        <v>108.87751724609355</v>
      </c>
      <c r="E86" s="9">
        <v>122.55658043485612</v>
      </c>
      <c r="F86" s="9">
        <f t="shared" si="13"/>
        <v>381.62942156760369</v>
      </c>
      <c r="G86" s="30">
        <f t="shared" si="11"/>
        <v>1.8903078030605217E-2</v>
      </c>
      <c r="H86" s="11">
        <v>150.7206536658102</v>
      </c>
      <c r="I86" s="11">
        <v>123.44197939904848</v>
      </c>
      <c r="J86" s="11">
        <v>130.19409556442926</v>
      </c>
      <c r="K86" s="11">
        <v>135.44295073032856</v>
      </c>
      <c r="L86" s="11">
        <f t="shared" si="14"/>
        <v>539.79967935961656</v>
      </c>
      <c r="M86" s="13">
        <f t="shared" si="12"/>
        <v>2.0803748572049599E-2</v>
      </c>
    </row>
    <row r="87" spans="1:13" x14ac:dyDescent="0.25">
      <c r="A87" s="72" t="s">
        <v>169</v>
      </c>
      <c r="B87" s="4">
        <v>3</v>
      </c>
      <c r="C87" s="9">
        <v>444.16633492307471</v>
      </c>
      <c r="D87" s="9">
        <v>355.73701352271411</v>
      </c>
      <c r="E87" s="9">
        <v>383.77790884375281</v>
      </c>
      <c r="F87" s="9">
        <f t="shared" si="13"/>
        <v>1183.6812572895417</v>
      </c>
      <c r="G87" s="30">
        <f t="shared" si="11"/>
        <v>5.8630749898682645E-2</v>
      </c>
      <c r="H87" s="11">
        <v>367.5125882261263</v>
      </c>
      <c r="I87" s="11">
        <v>369.57487287671393</v>
      </c>
      <c r="J87" s="11">
        <v>362.73775808503842</v>
      </c>
      <c r="K87" s="11">
        <v>294.69682334209085</v>
      </c>
      <c r="L87" s="11">
        <f t="shared" si="14"/>
        <v>1394.5220425299694</v>
      </c>
      <c r="M87" s="13">
        <f t="shared" si="12"/>
        <v>5.3744540910790561E-2</v>
      </c>
    </row>
    <row r="88" spans="1:13" x14ac:dyDescent="0.25">
      <c r="A88" s="26" t="s">
        <v>170</v>
      </c>
      <c r="B88" s="4">
        <v>3</v>
      </c>
      <c r="C88" s="9">
        <v>455.41201670091755</v>
      </c>
      <c r="D88" s="9">
        <v>328.9450918247901</v>
      </c>
      <c r="E88" s="9">
        <v>314.96696515215251</v>
      </c>
      <c r="F88" s="9">
        <f t="shared" si="13"/>
        <v>1099.3240736778603</v>
      </c>
      <c r="G88" s="30">
        <f t="shared" si="11"/>
        <v>5.4452323566395192E-2</v>
      </c>
      <c r="H88" s="11">
        <v>381.52826309184087</v>
      </c>
      <c r="I88" s="11">
        <v>440.58379746637769</v>
      </c>
      <c r="J88" s="11">
        <v>384.01873057720195</v>
      </c>
      <c r="K88" s="11">
        <v>360.54819403470668</v>
      </c>
      <c r="L88" s="11">
        <f t="shared" si="14"/>
        <v>1566.6789851701274</v>
      </c>
      <c r="M88" s="13">
        <f t="shared" si="12"/>
        <v>6.037942767816968E-2</v>
      </c>
    </row>
    <row r="89" spans="1:13" x14ac:dyDescent="0.25">
      <c r="A89" s="26" t="s">
        <v>171</v>
      </c>
      <c r="B89" s="4">
        <v>3</v>
      </c>
      <c r="C89" s="9">
        <v>290.87703872331429</v>
      </c>
      <c r="D89" s="9">
        <v>185.34398989673542</v>
      </c>
      <c r="E89" s="9">
        <v>196.67519187697363</v>
      </c>
      <c r="F89" s="9">
        <f t="shared" si="13"/>
        <v>672.89622049702336</v>
      </c>
      <c r="G89" s="30">
        <f t="shared" si="11"/>
        <v>3.3330265025966602E-2</v>
      </c>
      <c r="H89" s="11">
        <v>216.76382109279967</v>
      </c>
      <c r="I89" s="11">
        <v>226.80156563870341</v>
      </c>
      <c r="J89" s="11">
        <v>224.36005012976455</v>
      </c>
      <c r="K89" s="11">
        <v>204.62184705374057</v>
      </c>
      <c r="L89" s="11">
        <f t="shared" si="14"/>
        <v>872.54728391500817</v>
      </c>
      <c r="M89" s="13">
        <f t="shared" si="12"/>
        <v>3.3627760456114507E-2</v>
      </c>
    </row>
    <row r="90" spans="1:13" x14ac:dyDescent="0.25">
      <c r="A90" s="26" t="s">
        <v>172</v>
      </c>
      <c r="B90" s="4">
        <v>3</v>
      </c>
      <c r="C90" s="9">
        <v>196.87744602384473</v>
      </c>
      <c r="D90" s="9">
        <v>156.49683454265815</v>
      </c>
      <c r="E90" s="9">
        <v>173.91435250548705</v>
      </c>
      <c r="F90" s="9">
        <f t="shared" si="13"/>
        <v>527.28863307198992</v>
      </c>
      <c r="G90" s="30">
        <f t="shared" si="11"/>
        <v>2.6117950064406443E-2</v>
      </c>
      <c r="H90" s="11">
        <v>228.08576511719775</v>
      </c>
      <c r="I90" s="11">
        <v>169.55881415280876</v>
      </c>
      <c r="J90" s="11">
        <v>210.26562349444981</v>
      </c>
      <c r="K90" s="11">
        <v>181.53147124052967</v>
      </c>
      <c r="L90" s="11">
        <f t="shared" si="14"/>
        <v>789.44167400498588</v>
      </c>
      <c r="M90" s="13">
        <f t="shared" si="12"/>
        <v>3.0424890429318639E-2</v>
      </c>
    </row>
    <row r="91" spans="1:13" x14ac:dyDescent="0.25">
      <c r="A91" s="26" t="s">
        <v>173</v>
      </c>
      <c r="B91" s="4">
        <v>2</v>
      </c>
      <c r="C91" s="9">
        <v>236.62530375788691</v>
      </c>
      <c r="D91" s="9">
        <v>172.80086509617905</v>
      </c>
      <c r="E91" s="9">
        <v>187.80154035595172</v>
      </c>
      <c r="F91" s="9">
        <f t="shared" si="13"/>
        <v>597.22770921001768</v>
      </c>
      <c r="G91" s="30">
        <f t="shared" si="11"/>
        <v>2.9582210781504695E-2</v>
      </c>
      <c r="H91" s="11">
        <v>223.18337330238853</v>
      </c>
      <c r="I91" s="11">
        <v>217.48411009183934</v>
      </c>
      <c r="J91" s="11">
        <v>198.09444756708251</v>
      </c>
      <c r="K91" s="11">
        <v>195.32465062040447</v>
      </c>
      <c r="L91" s="11">
        <f t="shared" si="14"/>
        <v>834.08658158171477</v>
      </c>
      <c r="M91" s="13">
        <f t="shared" si="12"/>
        <v>3.2145494326954342E-2</v>
      </c>
    </row>
    <row r="92" spans="1:13" x14ac:dyDescent="0.25">
      <c r="A92" s="26" t="s">
        <v>174</v>
      </c>
      <c r="B92" s="4">
        <v>3</v>
      </c>
      <c r="C92" s="9">
        <v>739.57016003175431</v>
      </c>
      <c r="D92" s="9">
        <v>594.26676323836091</v>
      </c>
      <c r="E92" s="9">
        <v>646.0818061520996</v>
      </c>
      <c r="F92" s="9">
        <f t="shared" si="13"/>
        <v>1979.9187294222147</v>
      </c>
      <c r="G92" s="30">
        <f t="shared" si="11"/>
        <v>9.8070421517264861E-2</v>
      </c>
      <c r="H92" s="11">
        <v>744.05168773862954</v>
      </c>
      <c r="I92" s="11">
        <v>746.08941567614158</v>
      </c>
      <c r="J92" s="11">
        <v>631.8093452370141</v>
      </c>
      <c r="K92" s="11">
        <v>533.82425552077757</v>
      </c>
      <c r="L92" s="11">
        <f t="shared" si="14"/>
        <v>2655.7747041725629</v>
      </c>
      <c r="M92" s="13">
        <f t="shared" si="12"/>
        <v>0.10235291224174217</v>
      </c>
    </row>
    <row r="93" spans="1:13" x14ac:dyDescent="0.25">
      <c r="A93" s="26" t="s">
        <v>175</v>
      </c>
      <c r="B93" s="4">
        <v>3</v>
      </c>
      <c r="C93" s="9">
        <v>279.38329620664916</v>
      </c>
      <c r="D93" s="9">
        <v>192.15469190061984</v>
      </c>
      <c r="E93" s="9">
        <v>264.55114375243352</v>
      </c>
      <c r="F93" s="9">
        <f t="shared" si="13"/>
        <v>736.08913185970255</v>
      </c>
      <c r="G93" s="30">
        <f t="shared" si="11"/>
        <v>3.6460371005644684E-2</v>
      </c>
      <c r="H93" s="11">
        <v>296.50353793998499</v>
      </c>
      <c r="I93" s="11">
        <v>299.83234684025069</v>
      </c>
      <c r="J93" s="11">
        <v>208.81513733345327</v>
      </c>
      <c r="K93" s="11">
        <v>145.34388777052274</v>
      </c>
      <c r="L93" s="11">
        <f t="shared" si="14"/>
        <v>950.49490988421167</v>
      </c>
      <c r="M93" s="13">
        <f t="shared" si="12"/>
        <v>3.6631843034257643E-2</v>
      </c>
    </row>
    <row r="94" spans="1:13" x14ac:dyDescent="0.25">
      <c r="A94" s="26" t="s">
        <v>176</v>
      </c>
      <c r="B94" s="4">
        <v>3</v>
      </c>
      <c r="C94" s="9">
        <v>611.81410244284166</v>
      </c>
      <c r="D94" s="9">
        <v>425.1045471537949</v>
      </c>
      <c r="E94" s="9">
        <v>492.56750035593058</v>
      </c>
      <c r="F94" s="9">
        <f t="shared" si="13"/>
        <v>1529.4861499525671</v>
      </c>
      <c r="G94" s="30">
        <f t="shared" si="11"/>
        <v>7.5759347695265988E-2</v>
      </c>
      <c r="H94" s="11">
        <v>552.39922774273464</v>
      </c>
      <c r="I94" s="11">
        <v>496.55551672237107</v>
      </c>
      <c r="J94" s="11">
        <v>432.83062722491076</v>
      </c>
      <c r="K94" s="11">
        <v>417.72670483439265</v>
      </c>
      <c r="L94" s="11">
        <f t="shared" si="14"/>
        <v>1899.5120765244092</v>
      </c>
      <c r="M94" s="13">
        <f t="shared" si="12"/>
        <v>7.32067342027065E-2</v>
      </c>
    </row>
    <row r="95" spans="1:13" x14ac:dyDescent="0.25">
      <c r="A95" s="26" t="s">
        <v>177</v>
      </c>
      <c r="B95" s="4">
        <v>3</v>
      </c>
      <c r="C95" s="9">
        <v>602.92886195361029</v>
      </c>
      <c r="D95" s="9">
        <v>497.82908342077246</v>
      </c>
      <c r="E95" s="9">
        <v>596.16289885395588</v>
      </c>
      <c r="F95" s="9">
        <f t="shared" si="13"/>
        <v>1696.9208442283389</v>
      </c>
      <c r="G95" s="30">
        <f t="shared" si="11"/>
        <v>8.4052814896837011E-2</v>
      </c>
      <c r="H95" s="11">
        <v>568.38963340809687</v>
      </c>
      <c r="I95" s="11">
        <v>531.37771236159313</v>
      </c>
      <c r="J95" s="11">
        <v>456.09352767262021</v>
      </c>
      <c r="K95" s="11">
        <v>369.64430059115364</v>
      </c>
      <c r="L95" s="11">
        <f t="shared" si="14"/>
        <v>1925.5051740334638</v>
      </c>
      <c r="M95" s="13">
        <f t="shared" si="12"/>
        <v>7.4208501869239121E-2</v>
      </c>
    </row>
    <row r="96" spans="1:13" x14ac:dyDescent="0.25">
      <c r="A96" s="26" t="s">
        <v>178</v>
      </c>
      <c r="B96" s="4">
        <v>3</v>
      </c>
      <c r="C96" s="9">
        <v>411.00033365957518</v>
      </c>
      <c r="D96" s="9">
        <v>295.12354836212728</v>
      </c>
      <c r="E96" s="9">
        <v>351.9193490973438</v>
      </c>
      <c r="F96" s="9">
        <f t="shared" si="13"/>
        <v>1058.0432311190461</v>
      </c>
      <c r="G96" s="30">
        <f t="shared" si="11"/>
        <v>5.240757820883591E-2</v>
      </c>
      <c r="H96" s="11">
        <v>410.33021484833586</v>
      </c>
      <c r="I96" s="11">
        <v>384.82387565159593</v>
      </c>
      <c r="J96" s="11">
        <v>360.89687481955656</v>
      </c>
      <c r="K96" s="11">
        <v>273.19315995942634</v>
      </c>
      <c r="L96" s="11">
        <f t="shared" si="14"/>
        <v>1429.2441252789147</v>
      </c>
      <c r="M96" s="13">
        <f t="shared" si="12"/>
        <v>5.5082721548956014E-2</v>
      </c>
    </row>
    <row r="97" spans="1:13" x14ac:dyDescent="0.25">
      <c r="A97" s="26" t="s">
        <v>179</v>
      </c>
      <c r="B97" s="4">
        <v>3</v>
      </c>
      <c r="C97" s="9">
        <v>558.07192869064897</v>
      </c>
      <c r="D97" s="9">
        <v>409.1032017181721</v>
      </c>
      <c r="E97" s="9">
        <v>444.35154366115552</v>
      </c>
      <c r="F97" s="9">
        <f t="shared" si="13"/>
        <v>1411.5266740699767</v>
      </c>
      <c r="G97" s="30">
        <f t="shared" si="11"/>
        <v>6.9916514173944039E-2</v>
      </c>
      <c r="H97" s="11">
        <v>529.25339205273622</v>
      </c>
      <c r="I97" s="11">
        <v>508.78813368243817</v>
      </c>
      <c r="J97" s="11">
        <v>444.22115081235086</v>
      </c>
      <c r="K97" s="11">
        <v>429.67643592029634</v>
      </c>
      <c r="L97" s="11">
        <f t="shared" si="14"/>
        <v>1911.9391124678216</v>
      </c>
      <c r="M97" s="13">
        <f t="shared" si="12"/>
        <v>7.3685669150517649E-2</v>
      </c>
    </row>
    <row r="98" spans="1:13" x14ac:dyDescent="0.25">
      <c r="A98" s="26" t="s">
        <v>180</v>
      </c>
      <c r="B98" s="4">
        <v>3</v>
      </c>
      <c r="C98" s="9">
        <v>355.68764064609587</v>
      </c>
      <c r="D98" s="9">
        <v>241.21153836089249</v>
      </c>
      <c r="E98" s="9">
        <v>284.17407748620195</v>
      </c>
      <c r="F98" s="9">
        <f t="shared" si="13"/>
        <v>881.07325649319023</v>
      </c>
      <c r="G98" s="10">
        <f>F98/$F$101</f>
        <v>4.3641804265921548E-2</v>
      </c>
      <c r="H98" s="11">
        <v>327.73498590778127</v>
      </c>
      <c r="I98" s="11">
        <v>293.24238719943145</v>
      </c>
      <c r="J98" s="11">
        <v>253.90877856451607</v>
      </c>
      <c r="K98" s="11">
        <v>197.77026648624201</v>
      </c>
      <c r="L98" s="11">
        <f t="shared" si="14"/>
        <v>1072.6564181579708</v>
      </c>
      <c r="M98" s="13">
        <f t="shared" si="12"/>
        <v>4.1339917900705535E-2</v>
      </c>
    </row>
    <row r="99" spans="1:13" x14ac:dyDescent="0.2">
      <c r="A99" s="26" t="s">
        <v>181</v>
      </c>
      <c r="B99" s="73">
        <v>3</v>
      </c>
      <c r="C99" s="9">
        <v>605.42201298289081</v>
      </c>
      <c r="D99" s="9">
        <v>416.52247718656344</v>
      </c>
      <c r="E99" s="9">
        <v>465.48929582015597</v>
      </c>
      <c r="F99" s="9">
        <f t="shared" si="13"/>
        <v>1487.4337859896102</v>
      </c>
      <c r="G99" s="10">
        <f>F99/$F$101</f>
        <v>7.3676386915937364E-2</v>
      </c>
      <c r="H99" s="11">
        <v>570.69746916087331</v>
      </c>
      <c r="I99" s="11">
        <v>522.96051929083194</v>
      </c>
      <c r="J99" s="11">
        <v>523.98261550168161</v>
      </c>
      <c r="K99" s="11">
        <v>399.95280745370485</v>
      </c>
      <c r="L99" s="11">
        <f t="shared" si="14"/>
        <v>2017.5934114070915</v>
      </c>
      <c r="M99" s="13">
        <f t="shared" si="12"/>
        <v>7.7757560177382112E-2</v>
      </c>
    </row>
    <row r="100" spans="1:13" x14ac:dyDescent="0.2">
      <c r="A100" s="26" t="s">
        <v>182</v>
      </c>
      <c r="B100" s="73">
        <v>3</v>
      </c>
      <c r="C100" s="9">
        <v>1123.0345406754823</v>
      </c>
      <c r="D100" s="9">
        <v>819.83063832583616</v>
      </c>
      <c r="E100" s="9">
        <v>925.74335119011914</v>
      </c>
      <c r="F100" s="9">
        <f t="shared" si="13"/>
        <v>2868.6085301914377</v>
      </c>
      <c r="G100" s="10">
        <f>F100/$F$101</f>
        <v>0.14208949263588871</v>
      </c>
      <c r="H100" s="11">
        <v>961.43700146729236</v>
      </c>
      <c r="I100" s="11">
        <v>965.4411095377784</v>
      </c>
      <c r="J100" s="11">
        <v>707.58206294945342</v>
      </c>
      <c r="K100" s="11">
        <v>513.01323363225299</v>
      </c>
      <c r="L100" s="11">
        <f t="shared" si="14"/>
        <v>3147.4734075867773</v>
      </c>
      <c r="M100" s="13">
        <f>L100/$L$101</f>
        <v>0.1213028608804063</v>
      </c>
    </row>
    <row r="101" spans="1:13" x14ac:dyDescent="0.2">
      <c r="A101" s="7" t="s">
        <v>189</v>
      </c>
      <c r="B101" s="73">
        <v>3</v>
      </c>
      <c r="C101" s="9">
        <f>SUM(C83:C100)</f>
        <v>7871.1462827010828</v>
      </c>
      <c r="D101" s="9">
        <f>SUM(D83:D100)</f>
        <v>5781.0979657830503</v>
      </c>
      <c r="E101" s="9">
        <f>SUM(E83:E100)</f>
        <v>6536.5007246743526</v>
      </c>
      <c r="F101" s="9">
        <f t="shared" si="13"/>
        <v>20188.744973158486</v>
      </c>
      <c r="G101" s="10">
        <f>F101/$F$101</f>
        <v>1</v>
      </c>
      <c r="H101" s="11">
        <f>SUM(H83:H100)</f>
        <v>7257.2489732960557</v>
      </c>
      <c r="I101" s="11">
        <f>SUM(I83:I100)</f>
        <v>7081.0800471488492</v>
      </c>
      <c r="J101" s="11">
        <f>SUM(J83:J100)</f>
        <v>6293.4689977468479</v>
      </c>
      <c r="K101" s="11">
        <f>SUM(K83:K100)</f>
        <v>5315.4334382031857</v>
      </c>
      <c r="L101" s="11">
        <f>SUM(H101:K101)</f>
        <v>25947.231456394937</v>
      </c>
      <c r="M101" s="13">
        <f>SUM(M83:M100)</f>
        <v>1</v>
      </c>
    </row>
    <row r="102" spans="1:13" ht="19.5" customHeight="1" x14ac:dyDescent="0.25">
      <c r="A102" s="12" t="s">
        <v>195</v>
      </c>
    </row>
    <row r="103" spans="1:13" ht="19.5" customHeight="1" x14ac:dyDescent="0.25">
      <c r="A103" s="12" t="s">
        <v>196</v>
      </c>
    </row>
    <row r="104" spans="1:13" ht="24.75" customHeight="1" x14ac:dyDescent="0.25"/>
    <row r="105" spans="1:13" ht="24.75" customHeight="1" x14ac:dyDescent="0.25">
      <c r="B105" s="91" t="s">
        <v>36</v>
      </c>
      <c r="C105" s="108" t="s">
        <v>37</v>
      </c>
      <c r="D105" s="109" t="s">
        <v>191</v>
      </c>
      <c r="E105" s="109"/>
      <c r="F105" s="109"/>
      <c r="G105" s="109"/>
      <c r="H105" s="109"/>
      <c r="I105" s="109"/>
      <c r="J105" s="109"/>
      <c r="K105" s="109"/>
    </row>
    <row r="106" spans="1:13" ht="24.75" customHeight="1" x14ac:dyDescent="0.25">
      <c r="B106" s="91"/>
      <c r="C106" s="108"/>
      <c r="D106" s="109"/>
      <c r="E106" s="109"/>
      <c r="F106" s="109"/>
      <c r="G106" s="109"/>
      <c r="H106" s="109"/>
      <c r="I106" s="109"/>
      <c r="J106" s="109"/>
      <c r="K106" s="109"/>
    </row>
    <row r="107" spans="1:13" ht="24.75" customHeight="1" x14ac:dyDescent="0.25">
      <c r="B107" s="91"/>
      <c r="C107" s="108"/>
      <c r="D107" s="109" t="s">
        <v>54</v>
      </c>
      <c r="E107" s="109"/>
      <c r="F107" s="109"/>
      <c r="G107" s="109"/>
      <c r="H107" s="109"/>
      <c r="I107" s="111" t="s">
        <v>55</v>
      </c>
      <c r="J107" s="120" t="s">
        <v>56</v>
      </c>
      <c r="K107" s="121"/>
    </row>
    <row r="108" spans="1:13" ht="24.75" customHeight="1" x14ac:dyDescent="0.25">
      <c r="B108" s="91"/>
      <c r="C108" s="108"/>
      <c r="D108" s="5" t="s">
        <v>57</v>
      </c>
      <c r="E108" s="5" t="s">
        <v>58</v>
      </c>
      <c r="F108" s="5" t="s">
        <v>59</v>
      </c>
      <c r="G108" s="5" t="s">
        <v>42</v>
      </c>
      <c r="H108" s="5" t="s">
        <v>43</v>
      </c>
      <c r="I108" s="112"/>
      <c r="J108" s="122"/>
      <c r="K108" s="123"/>
    </row>
    <row r="109" spans="1:13" x14ac:dyDescent="0.25">
      <c r="B109" s="26" t="s">
        <v>165</v>
      </c>
      <c r="C109" s="4">
        <v>2</v>
      </c>
      <c r="D109" s="9">
        <v>210.49490734220839</v>
      </c>
      <c r="E109" s="9">
        <v>202.60779176691119</v>
      </c>
      <c r="F109" s="9">
        <v>413.35099673263022</v>
      </c>
      <c r="G109" s="9">
        <f>SUM(D109:F109)</f>
        <v>826.45369584174978</v>
      </c>
      <c r="H109" s="30">
        <f t="shared" ref="H109:H123" si="15">G109/$G$127</f>
        <v>5.1043873775590616E-2</v>
      </c>
      <c r="I109" s="74">
        <v>4880.8339669886309</v>
      </c>
      <c r="J109" s="89">
        <f t="shared" ref="J109:J125" si="16">I109/$I$127</f>
        <v>4.8420618667488251E-2</v>
      </c>
      <c r="K109" s="90"/>
    </row>
    <row r="110" spans="1:13" x14ac:dyDescent="0.25">
      <c r="B110" s="26" t="s">
        <v>166</v>
      </c>
      <c r="C110" s="4">
        <v>3</v>
      </c>
      <c r="D110" s="9">
        <v>76.634830483670314</v>
      </c>
      <c r="E110" s="9">
        <v>73.938176372882069</v>
      </c>
      <c r="F110" s="9">
        <v>179.38034899481579</v>
      </c>
      <c r="G110" s="9">
        <f t="shared" ref="G110:G126" si="17">SUM(D110:F110)</f>
        <v>329.9533558513682</v>
      </c>
      <c r="H110" s="30">
        <f t="shared" si="15"/>
        <v>2.0378755074421873E-2</v>
      </c>
      <c r="I110" s="74">
        <v>1934.5037718665606</v>
      </c>
      <c r="J110" s="89">
        <f t="shared" si="16"/>
        <v>1.9191365672731685E-2</v>
      </c>
      <c r="K110" s="90"/>
    </row>
    <row r="111" spans="1:13" x14ac:dyDescent="0.25">
      <c r="B111" s="26" t="s">
        <v>167</v>
      </c>
      <c r="C111" s="4">
        <v>2</v>
      </c>
      <c r="D111" s="9">
        <v>179.81817473447759</v>
      </c>
      <c r="E111" s="9">
        <v>177.20247394928703</v>
      </c>
      <c r="F111" s="9">
        <v>360.82808348544899</v>
      </c>
      <c r="G111" s="9">
        <f t="shared" si="17"/>
        <v>717.84873216921369</v>
      </c>
      <c r="H111" s="30">
        <f t="shared" si="15"/>
        <v>4.4336156107927072E-2</v>
      </c>
      <c r="I111" s="74">
        <v>4337.843055609771</v>
      </c>
      <c r="J111" s="89">
        <f t="shared" si="16"/>
        <v>4.3033843366871084E-2</v>
      </c>
      <c r="K111" s="90"/>
    </row>
    <row r="112" spans="1:13" x14ac:dyDescent="0.25">
      <c r="B112" s="26" t="s">
        <v>168</v>
      </c>
      <c r="C112" s="4">
        <v>2</v>
      </c>
      <c r="D112" s="9">
        <v>90.3912829241346</v>
      </c>
      <c r="E112" s="9">
        <v>78.88206691104719</v>
      </c>
      <c r="F112" s="9">
        <v>157.26500766640359</v>
      </c>
      <c r="G112" s="9">
        <f t="shared" si="17"/>
        <v>326.53835750158538</v>
      </c>
      <c r="H112" s="30">
        <f t="shared" si="15"/>
        <v>2.0167836125680745E-2</v>
      </c>
      <c r="I112" s="74">
        <v>2126.7880000643736</v>
      </c>
      <c r="J112" s="89">
        <f t="shared" si="16"/>
        <v>2.1098933386017982E-2</v>
      </c>
      <c r="K112" s="90"/>
    </row>
    <row r="113" spans="2:11" x14ac:dyDescent="0.25">
      <c r="B113" s="72" t="s">
        <v>169</v>
      </c>
      <c r="C113" s="4">
        <v>3</v>
      </c>
      <c r="D113" s="9">
        <v>216.09674626393806</v>
      </c>
      <c r="E113" s="9">
        <v>244.72859274107864</v>
      </c>
      <c r="F113" s="9">
        <v>449.94926964532021</v>
      </c>
      <c r="G113" s="9">
        <f t="shared" si="17"/>
        <v>910.77460865033686</v>
      </c>
      <c r="H113" s="30">
        <f t="shared" si="15"/>
        <v>5.6251746947069838E-2</v>
      </c>
      <c r="I113" s="74">
        <v>5524.4874473924201</v>
      </c>
      <c r="J113" s="89">
        <f t="shared" si="16"/>
        <v>5.4806023280598318E-2</v>
      </c>
      <c r="K113" s="90"/>
    </row>
    <row r="114" spans="2:11" x14ac:dyDescent="0.25">
      <c r="B114" s="26" t="s">
        <v>170</v>
      </c>
      <c r="C114" s="4">
        <v>3</v>
      </c>
      <c r="D114" s="9">
        <v>249.24553894282079</v>
      </c>
      <c r="E114" s="9">
        <v>240.40584020837818</v>
      </c>
      <c r="F114" s="9">
        <v>462.74103667439437</v>
      </c>
      <c r="G114" s="9">
        <f t="shared" si="17"/>
        <v>952.39241582559339</v>
      </c>
      <c r="H114" s="30">
        <f t="shared" si="15"/>
        <v>5.8822168141819307E-2</v>
      </c>
      <c r="I114" s="74">
        <v>5770.7165056223885</v>
      </c>
      <c r="J114" s="89">
        <f t="shared" si="16"/>
        <v>5.7248754054487767E-2</v>
      </c>
      <c r="K114" s="90"/>
    </row>
    <row r="115" spans="2:11" x14ac:dyDescent="0.25">
      <c r="B115" s="26" t="s">
        <v>171</v>
      </c>
      <c r="C115" s="4">
        <v>3</v>
      </c>
      <c r="D115" s="9">
        <v>178.88780905479649</v>
      </c>
      <c r="E115" s="9">
        <v>139.29104929680494</v>
      </c>
      <c r="F115" s="9">
        <v>320.36760294285119</v>
      </c>
      <c r="G115" s="9">
        <f t="shared" si="17"/>
        <v>638.54646129445268</v>
      </c>
      <c r="H115" s="30">
        <f t="shared" si="15"/>
        <v>3.9438246975188322E-2</v>
      </c>
      <c r="I115" s="74">
        <v>3476.9399293727652</v>
      </c>
      <c r="J115" s="89">
        <f t="shared" si="16"/>
        <v>3.449320005322655E-2</v>
      </c>
      <c r="K115" s="90"/>
    </row>
    <row r="116" spans="2:11" x14ac:dyDescent="0.25">
      <c r="B116" s="26" t="s">
        <v>172</v>
      </c>
      <c r="C116" s="4">
        <v>3</v>
      </c>
      <c r="D116" s="9">
        <v>123.24469519869898</v>
      </c>
      <c r="E116" s="9">
        <v>148.26131698568534</v>
      </c>
      <c r="F116" s="9">
        <v>289.59120346024065</v>
      </c>
      <c r="G116" s="9">
        <f t="shared" si="17"/>
        <v>561.09721564462495</v>
      </c>
      <c r="H116" s="30">
        <f t="shared" si="15"/>
        <v>3.4654785374308147E-2</v>
      </c>
      <c r="I116" s="74">
        <v>2913.4955091197221</v>
      </c>
      <c r="J116" s="89">
        <f t="shared" si="16"/>
        <v>2.8903514438448467E-2</v>
      </c>
      <c r="K116" s="90"/>
    </row>
    <row r="117" spans="2:11" x14ac:dyDescent="0.25">
      <c r="B117" s="26" t="s">
        <v>173</v>
      </c>
      <c r="C117" s="4">
        <v>2</v>
      </c>
      <c r="D117" s="9">
        <v>119.87417707015547</v>
      </c>
      <c r="E117" s="9">
        <v>125.47457505182818</v>
      </c>
      <c r="F117" s="9">
        <v>248.70843020086795</v>
      </c>
      <c r="G117" s="9">
        <f t="shared" si="17"/>
        <v>494.05718232285159</v>
      </c>
      <c r="H117" s="30">
        <f t="shared" si="15"/>
        <v>3.0514223094769095E-2</v>
      </c>
      <c r="I117" s="74">
        <v>3025.5481946463237</v>
      </c>
      <c r="J117" s="89">
        <f t="shared" si="16"/>
        <v>3.0015140114152218E-2</v>
      </c>
      <c r="K117" s="90"/>
    </row>
    <row r="118" spans="2:11" x14ac:dyDescent="0.25">
      <c r="B118" s="26" t="s">
        <v>174</v>
      </c>
      <c r="C118" s="4">
        <v>3</v>
      </c>
      <c r="D118" s="9">
        <v>430.56103224941972</v>
      </c>
      <c r="E118" s="9">
        <v>420.15454406518421</v>
      </c>
      <c r="F118" s="9">
        <v>808.60302331734283</v>
      </c>
      <c r="G118" s="9">
        <f t="shared" si="17"/>
        <v>1659.3185996319467</v>
      </c>
      <c r="H118" s="30">
        <f>G118/$G$127</f>
        <v>0.10248371999454514</v>
      </c>
      <c r="I118" s="74">
        <v>9980.2486816952296</v>
      </c>
      <c r="J118" s="89">
        <f t="shared" si="16"/>
        <v>9.9009681315019568E-2</v>
      </c>
      <c r="K118" s="90"/>
    </row>
    <row r="119" spans="2:11" x14ac:dyDescent="0.25">
      <c r="B119" s="26" t="s">
        <v>175</v>
      </c>
      <c r="C119" s="4">
        <v>3</v>
      </c>
      <c r="D119" s="9">
        <v>144.20108732368436</v>
      </c>
      <c r="E119" s="9">
        <v>192.35623426981471</v>
      </c>
      <c r="F119" s="9">
        <v>343.59501046156498</v>
      </c>
      <c r="G119" s="9">
        <f t="shared" si="17"/>
        <v>680.15233205506411</v>
      </c>
      <c r="H119" s="30">
        <f t="shared" si="15"/>
        <v>4.200793094673274E-2</v>
      </c>
      <c r="I119" s="74">
        <v>3768.9652763313893</v>
      </c>
      <c r="J119" s="89">
        <f t="shared" si="16"/>
        <v>3.7390255774023502E-2</v>
      </c>
      <c r="K119" s="90"/>
    </row>
    <row r="120" spans="2:11" x14ac:dyDescent="0.25">
      <c r="B120" s="26" t="s">
        <v>176</v>
      </c>
      <c r="C120" s="4">
        <v>3</v>
      </c>
      <c r="D120" s="9">
        <v>337.40070034722567</v>
      </c>
      <c r="E120" s="9">
        <v>402.50045869873645</v>
      </c>
      <c r="F120" s="9">
        <v>622.25643497803094</v>
      </c>
      <c r="G120" s="9">
        <f t="shared" si="17"/>
        <v>1362.1575940239932</v>
      </c>
      <c r="H120" s="30">
        <f t="shared" si="15"/>
        <v>8.4130303538671028E-2</v>
      </c>
      <c r="I120" s="74">
        <v>7633.9230508358132</v>
      </c>
      <c r="J120" s="89">
        <f t="shared" si="16"/>
        <v>7.5732811130539007E-2</v>
      </c>
      <c r="K120" s="90"/>
    </row>
    <row r="121" spans="2:11" x14ac:dyDescent="0.25">
      <c r="B121" s="26" t="s">
        <v>177</v>
      </c>
      <c r="C121" s="4">
        <v>3</v>
      </c>
      <c r="D121" s="9">
        <v>351.97907960931946</v>
      </c>
      <c r="E121" s="9">
        <v>401.59183186599051</v>
      </c>
      <c r="F121" s="9">
        <v>625.80806195579726</v>
      </c>
      <c r="G121" s="9">
        <f t="shared" si="17"/>
        <v>1379.3789734311072</v>
      </c>
      <c r="H121" s="30">
        <f t="shared" si="15"/>
        <v>8.5193939554967096E-2</v>
      </c>
      <c r="I121" s="74">
        <v>8169.5454931998702</v>
      </c>
      <c r="J121" s="89">
        <f t="shared" si="16"/>
        <v>8.1046487073394347E-2</v>
      </c>
      <c r="K121" s="90"/>
    </row>
    <row r="122" spans="2:11" x14ac:dyDescent="0.25">
      <c r="B122" s="26" t="s">
        <v>178</v>
      </c>
      <c r="C122" s="4">
        <v>3</v>
      </c>
      <c r="D122" s="9">
        <v>203.0333164405229</v>
      </c>
      <c r="E122" s="9">
        <v>242.05034234356461</v>
      </c>
      <c r="F122" s="9">
        <v>508.59807873648754</v>
      </c>
      <c r="G122" s="9">
        <f t="shared" si="17"/>
        <v>953.6817375205751</v>
      </c>
      <c r="H122" s="30">
        <f t="shared" si="15"/>
        <v>5.8901799915729816E-2</v>
      </c>
      <c r="I122" s="74">
        <v>5446.1393965584639</v>
      </c>
      <c r="J122" s="89">
        <f t="shared" si="16"/>
        <v>5.4028766541600375E-2</v>
      </c>
      <c r="K122" s="90"/>
    </row>
    <row r="123" spans="2:11" x14ac:dyDescent="0.25">
      <c r="B123" s="26" t="s">
        <v>179</v>
      </c>
      <c r="C123" s="4">
        <v>3</v>
      </c>
      <c r="D123" s="9">
        <v>309.09177212154407</v>
      </c>
      <c r="E123" s="9">
        <v>329.2293003488287</v>
      </c>
      <c r="F123" s="9">
        <v>667.46504586148023</v>
      </c>
      <c r="G123" s="9">
        <f t="shared" si="17"/>
        <v>1305.786118331853</v>
      </c>
      <c r="H123" s="30">
        <f t="shared" si="15"/>
        <v>8.0648658403255788E-2</v>
      </c>
      <c r="I123" s="74">
        <v>7280.2853323442478</v>
      </c>
      <c r="J123" s="89">
        <f t="shared" si="16"/>
        <v>7.2224526024072783E-2</v>
      </c>
      <c r="K123" s="90"/>
    </row>
    <row r="124" spans="2:11" x14ac:dyDescent="0.25">
      <c r="B124" s="26" t="s">
        <v>180</v>
      </c>
      <c r="C124" s="4">
        <v>3</v>
      </c>
      <c r="D124" s="9">
        <v>154.19173014231779</v>
      </c>
      <c r="E124" s="9">
        <v>158.53870844400467</v>
      </c>
      <c r="F124" s="9">
        <v>350.08593020193246</v>
      </c>
      <c r="G124" s="9">
        <f t="shared" si="17"/>
        <v>662.81636878825498</v>
      </c>
      <c r="H124" s="10">
        <f>G124/$G$127</f>
        <v>4.0937217941005286E-2</v>
      </c>
      <c r="I124" s="11">
        <v>4332.3209045047897</v>
      </c>
      <c r="J124" s="89">
        <f t="shared" si="16"/>
        <v>4.297906052142151E-2</v>
      </c>
      <c r="K124" s="90"/>
    </row>
    <row r="125" spans="2:11" x14ac:dyDescent="0.25">
      <c r="B125" s="26" t="s">
        <v>181</v>
      </c>
      <c r="C125" s="4">
        <v>3</v>
      </c>
      <c r="D125" s="9">
        <v>370.37394051310775</v>
      </c>
      <c r="E125" s="9">
        <v>393.72654676743372</v>
      </c>
      <c r="F125" s="9">
        <v>729.40948177273037</v>
      </c>
      <c r="G125" s="9">
        <f t="shared" si="17"/>
        <v>1493.509969053272</v>
      </c>
      <c r="H125" s="10">
        <f>G125/$G$127</f>
        <v>9.2242958954035489E-2</v>
      </c>
      <c r="I125" s="11">
        <v>7733.1660566497239</v>
      </c>
      <c r="J125" s="89">
        <f t="shared" si="16"/>
        <v>7.6717357577402792E-2</v>
      </c>
      <c r="K125" s="90"/>
    </row>
    <row r="126" spans="2:11" ht="25.5" x14ac:dyDescent="0.25">
      <c r="B126" s="26" t="s">
        <v>182</v>
      </c>
      <c r="C126" s="4">
        <v>3</v>
      </c>
      <c r="D126" s="9">
        <v>311.51562506407544</v>
      </c>
      <c r="E126" s="9">
        <v>254.56576042361095</v>
      </c>
      <c r="F126" s="9">
        <v>370.50065213707677</v>
      </c>
      <c r="G126" s="9">
        <f t="shared" si="17"/>
        <v>936.58203762476319</v>
      </c>
      <c r="H126" s="10">
        <f>G126/$G$127</f>
        <v>5.7845679134282631E-2</v>
      </c>
      <c r="I126" s="11">
        <v>12464.98476075572</v>
      </c>
      <c r="J126" s="89">
        <f>I126/$I$127</f>
        <v>0.12365966100850381</v>
      </c>
      <c r="K126" s="90"/>
    </row>
    <row r="127" spans="2:11" ht="24.75" customHeight="1" x14ac:dyDescent="0.25">
      <c r="B127" s="7" t="s">
        <v>189</v>
      </c>
      <c r="C127" s="4">
        <v>3</v>
      </c>
      <c r="D127" s="9">
        <f>SUM(D109:D126)</f>
        <v>4057.0364458261174</v>
      </c>
      <c r="E127" s="9">
        <f>SUM(E109:E126)</f>
        <v>4225.5056105110716</v>
      </c>
      <c r="F127" s="9">
        <f>SUM(F109:F126)</f>
        <v>7908.5036992254163</v>
      </c>
      <c r="G127" s="9">
        <f>SUM(D127:F127)</f>
        <v>16191.045755562605</v>
      </c>
      <c r="H127" s="10">
        <f>G127/$G$127</f>
        <v>1</v>
      </c>
      <c r="I127" s="11">
        <f>SUM(I109:I126)</f>
        <v>100800.7353335582</v>
      </c>
      <c r="J127" s="89">
        <f>SUM(J109:K126)</f>
        <v>1.0000000000000002</v>
      </c>
      <c r="K127" s="90"/>
    </row>
    <row r="128" spans="2:11" x14ac:dyDescent="0.25">
      <c r="B128" s="124" t="s">
        <v>197</v>
      </c>
      <c r="C128" s="124"/>
      <c r="D128" s="124"/>
      <c r="E128" s="124"/>
      <c r="F128" s="124"/>
    </row>
    <row r="130" spans="1:11" x14ac:dyDescent="0.25">
      <c r="A130" s="2"/>
      <c r="B130" s="14"/>
      <c r="C130" s="14"/>
    </row>
    <row r="131" spans="1:11" ht="25.5" customHeight="1" x14ac:dyDescent="0.25">
      <c r="B131" s="109" t="s">
        <v>192</v>
      </c>
      <c r="C131" s="109"/>
      <c r="D131" s="109"/>
      <c r="E131" s="109"/>
      <c r="F131" s="109"/>
      <c r="G131" s="109"/>
      <c r="H131" s="109"/>
      <c r="I131" s="109"/>
      <c r="J131" s="109"/>
      <c r="K131" s="109"/>
    </row>
    <row r="132" spans="1:11" ht="76.5" customHeight="1" x14ac:dyDescent="0.25">
      <c r="B132" s="15" t="s">
        <v>60</v>
      </c>
      <c r="C132" s="57" t="s">
        <v>61</v>
      </c>
      <c r="D132" s="57" t="s">
        <v>62</v>
      </c>
      <c r="E132" s="57" t="s">
        <v>63</v>
      </c>
      <c r="F132" s="57" t="s">
        <v>64</v>
      </c>
      <c r="G132" s="57" t="s">
        <v>10</v>
      </c>
      <c r="H132" s="16" t="s">
        <v>65</v>
      </c>
      <c r="I132" s="16" t="s">
        <v>66</v>
      </c>
      <c r="J132" s="16" t="s">
        <v>67</v>
      </c>
      <c r="K132" s="16" t="s">
        <v>11</v>
      </c>
    </row>
    <row r="133" spans="1:11" ht="12.75" customHeight="1" x14ac:dyDescent="0.25">
      <c r="B133" s="15" t="s">
        <v>12</v>
      </c>
      <c r="C133" s="24">
        <v>1626</v>
      </c>
      <c r="D133" s="24">
        <v>1593</v>
      </c>
      <c r="E133" s="24">
        <v>3219</v>
      </c>
      <c r="F133" s="25">
        <f>E133/$E$148</f>
        <v>6.0578117354812E-2</v>
      </c>
      <c r="G133" s="92">
        <f>SUM(F133:F134)</f>
        <v>0.12482592495012985</v>
      </c>
      <c r="H133" s="17">
        <v>5719.4066384628077</v>
      </c>
      <c r="I133" s="18">
        <f>E133/H133</f>
        <v>0.56282062169742197</v>
      </c>
      <c r="J133" s="94">
        <f>(SUM(E133:E134)/SUM(H133:H134))</f>
        <v>0.4895203733306388</v>
      </c>
      <c r="K133" s="95" t="s">
        <v>13</v>
      </c>
    </row>
    <row r="134" spans="1:11" ht="12.75" customHeight="1" x14ac:dyDescent="0.25">
      <c r="B134" s="15" t="s">
        <v>14</v>
      </c>
      <c r="C134" s="24">
        <v>1753</v>
      </c>
      <c r="D134" s="24">
        <v>1661</v>
      </c>
      <c r="E134" s="24">
        <v>3414</v>
      </c>
      <c r="F134" s="25">
        <f t="shared" ref="F134:F147" si="18">E134/$E$148</f>
        <v>6.4247807595317855E-2</v>
      </c>
      <c r="G134" s="92"/>
      <c r="H134" s="17">
        <v>7830.5911989506822</v>
      </c>
      <c r="I134" s="18">
        <f t="shared" ref="I134:I146" si="19">E134/H134</f>
        <v>0.43598240710835268</v>
      </c>
      <c r="J134" s="94"/>
      <c r="K134" s="95"/>
    </row>
    <row r="135" spans="1:11" ht="12.75" customHeight="1" x14ac:dyDescent="0.25">
      <c r="B135" s="15" t="s">
        <v>15</v>
      </c>
      <c r="C135" s="24">
        <v>2171</v>
      </c>
      <c r="D135" s="24">
        <v>2139</v>
      </c>
      <c r="E135" s="24">
        <v>4310</v>
      </c>
      <c r="F135" s="25">
        <f t="shared" si="18"/>
        <v>8.1109563777334484E-2</v>
      </c>
      <c r="G135" s="92">
        <f>SUM(F135:F137)</f>
        <v>0.25520343257179423</v>
      </c>
      <c r="H135" s="17">
        <v>8745.9455423099716</v>
      </c>
      <c r="I135" s="18">
        <f t="shared" si="19"/>
        <v>0.49279977552451654</v>
      </c>
      <c r="J135" s="94">
        <f>(SUM(E135:E137)/SUM(H135:H137))</f>
        <v>0.54410026076647133</v>
      </c>
      <c r="K135" s="95" t="s">
        <v>68</v>
      </c>
    </row>
    <row r="136" spans="1:11" x14ac:dyDescent="0.25">
      <c r="B136" s="15" t="s">
        <v>17</v>
      </c>
      <c r="C136" s="24">
        <v>2441</v>
      </c>
      <c r="D136" s="24">
        <v>2456</v>
      </c>
      <c r="E136" s="24">
        <v>4897</v>
      </c>
      <c r="F136" s="25">
        <f t="shared" si="18"/>
        <v>9.2156272347472618E-2</v>
      </c>
      <c r="G136" s="93"/>
      <c r="H136" s="17">
        <v>7799.4733441517674</v>
      </c>
      <c r="I136" s="18">
        <f t="shared" si="19"/>
        <v>0.62786290611171691</v>
      </c>
      <c r="J136" s="95"/>
      <c r="K136" s="95"/>
    </row>
    <row r="137" spans="1:11" x14ac:dyDescent="0.25">
      <c r="B137" s="15" t="s">
        <v>18</v>
      </c>
      <c r="C137" s="24">
        <v>2105</v>
      </c>
      <c r="D137" s="24">
        <v>2249</v>
      </c>
      <c r="E137" s="24">
        <v>4354</v>
      </c>
      <c r="F137" s="25">
        <f t="shared" si="18"/>
        <v>8.1937596446987088E-2</v>
      </c>
      <c r="G137" s="93"/>
      <c r="H137" s="17">
        <v>8378.2964245669409</v>
      </c>
      <c r="I137" s="18">
        <f t="shared" si="19"/>
        <v>0.51967605099685288</v>
      </c>
      <c r="J137" s="95"/>
      <c r="K137" s="95"/>
    </row>
    <row r="138" spans="1:11" x14ac:dyDescent="0.25">
      <c r="B138" s="15" t="s">
        <v>19</v>
      </c>
      <c r="C138" s="24">
        <v>1934</v>
      </c>
      <c r="D138" s="24">
        <v>2120</v>
      </c>
      <c r="E138" s="24">
        <v>4054</v>
      </c>
      <c r="F138" s="25">
        <f t="shared" si="18"/>
        <v>7.6291919153901169E-2</v>
      </c>
      <c r="G138" s="92">
        <f>SUM(F138:F140)</f>
        <v>0.20730927020211526</v>
      </c>
      <c r="H138" s="17">
        <v>7871.1462827010837</v>
      </c>
      <c r="I138" s="18">
        <f t="shared" si="19"/>
        <v>0.51504569403185052</v>
      </c>
      <c r="J138" s="94">
        <f>(SUM(E138:E140)/SUM(H138:H140))</f>
        <v>0.54565055998508505</v>
      </c>
      <c r="K138" s="95" t="s">
        <v>20</v>
      </c>
    </row>
    <row r="139" spans="1:11" x14ac:dyDescent="0.25">
      <c r="B139" s="15" t="s">
        <v>21</v>
      </c>
      <c r="C139" s="24">
        <v>1633</v>
      </c>
      <c r="D139" s="24">
        <v>1833</v>
      </c>
      <c r="E139" s="24">
        <v>3466</v>
      </c>
      <c r="F139" s="25">
        <f t="shared" si="18"/>
        <v>6.5226391659452751E-2</v>
      </c>
      <c r="G139" s="93"/>
      <c r="H139" s="17">
        <v>5781.0979657830494</v>
      </c>
      <c r="I139" s="18">
        <f t="shared" si="19"/>
        <v>0.59954009091602212</v>
      </c>
      <c r="J139" s="95"/>
      <c r="K139" s="95"/>
    </row>
    <row r="140" spans="1:11" x14ac:dyDescent="0.25">
      <c r="B140" s="15" t="s">
        <v>22</v>
      </c>
      <c r="C140" s="24">
        <v>1579</v>
      </c>
      <c r="D140" s="24">
        <v>1917</v>
      </c>
      <c r="E140" s="24">
        <v>3496</v>
      </c>
      <c r="F140" s="25">
        <f t="shared" si="18"/>
        <v>6.5790959388761339E-2</v>
      </c>
      <c r="G140" s="93"/>
      <c r="H140" s="17">
        <v>6536.5007246743553</v>
      </c>
      <c r="I140" s="18">
        <f t="shared" si="19"/>
        <v>0.53484274648713803</v>
      </c>
      <c r="J140" s="95"/>
      <c r="K140" s="95"/>
    </row>
    <row r="141" spans="1:11" x14ac:dyDescent="0.25">
      <c r="B141" s="15" t="s">
        <v>23</v>
      </c>
      <c r="C141" s="24">
        <v>1722</v>
      </c>
      <c r="D141" s="24">
        <v>2214</v>
      </c>
      <c r="E141" s="24">
        <v>3936</v>
      </c>
      <c r="F141" s="25">
        <f t="shared" si="18"/>
        <v>7.4071286085287361E-2</v>
      </c>
      <c r="G141" s="92">
        <f>SUM(F141:F144)</f>
        <v>0.26837667958899469</v>
      </c>
      <c r="H141" s="17">
        <v>7257.2489732960557</v>
      </c>
      <c r="I141" s="18">
        <f t="shared" si="19"/>
        <v>0.54235427425502392</v>
      </c>
      <c r="J141" s="94">
        <f>(SUM(E141:E144)/SUM(H141:H144))</f>
        <v>0.54961547724141657</v>
      </c>
      <c r="K141" s="95" t="s">
        <v>24</v>
      </c>
    </row>
    <row r="142" spans="1:11" x14ac:dyDescent="0.25">
      <c r="B142" s="15" t="s">
        <v>25</v>
      </c>
      <c r="C142" s="24">
        <v>1808</v>
      </c>
      <c r="D142" s="24">
        <v>2374</v>
      </c>
      <c r="E142" s="24">
        <v>4182</v>
      </c>
      <c r="F142" s="25">
        <f t="shared" si="18"/>
        <v>7.8700741465617827E-2</v>
      </c>
      <c r="G142" s="93"/>
      <c r="H142" s="17">
        <v>7081.0800471488492</v>
      </c>
      <c r="I142" s="18">
        <f t="shared" si="19"/>
        <v>0.59058787249324418</v>
      </c>
      <c r="J142" s="95"/>
      <c r="K142" s="95"/>
    </row>
    <row r="143" spans="1:11" x14ac:dyDescent="0.25">
      <c r="B143" s="15" t="s">
        <v>26</v>
      </c>
      <c r="C143" s="24">
        <v>1516</v>
      </c>
      <c r="D143" s="24">
        <v>1960</v>
      </c>
      <c r="E143" s="24">
        <v>3476</v>
      </c>
      <c r="F143" s="25">
        <f t="shared" si="18"/>
        <v>6.5414580902555614E-2</v>
      </c>
      <c r="G143" s="93"/>
      <c r="H143" s="17">
        <v>6293.4689977468479</v>
      </c>
      <c r="I143" s="18">
        <f t="shared" si="19"/>
        <v>0.55231860222787432</v>
      </c>
      <c r="J143" s="95"/>
      <c r="K143" s="95"/>
    </row>
    <row r="144" spans="1:11" ht="12.75" customHeight="1" x14ac:dyDescent="0.25">
      <c r="B144" s="15" t="s">
        <v>27</v>
      </c>
      <c r="C144" s="24">
        <v>1109</v>
      </c>
      <c r="D144" s="24">
        <v>1558</v>
      </c>
      <c r="E144" s="24">
        <v>2667</v>
      </c>
      <c r="F144" s="25">
        <f t="shared" si="18"/>
        <v>5.0190071135533892E-2</v>
      </c>
      <c r="G144" s="93"/>
      <c r="H144" s="17">
        <v>5315.4334382031857</v>
      </c>
      <c r="I144" s="18">
        <f t="shared" si="19"/>
        <v>0.50174647674669126</v>
      </c>
      <c r="J144" s="95"/>
      <c r="K144" s="95"/>
    </row>
    <row r="145" spans="1:13" ht="12.75" customHeight="1" x14ac:dyDescent="0.25">
      <c r="B145" s="15" t="s">
        <v>28</v>
      </c>
      <c r="C145" s="24">
        <v>899</v>
      </c>
      <c r="D145" s="24">
        <v>1217</v>
      </c>
      <c r="E145" s="24">
        <v>2116</v>
      </c>
      <c r="F145" s="25">
        <f t="shared" si="18"/>
        <v>3.9820843840566077E-2</v>
      </c>
      <c r="G145" s="92">
        <f>SUM(F145:F147)</f>
        <v>0.14428469268696603</v>
      </c>
      <c r="H145" s="17">
        <v>4057.0364458261174</v>
      </c>
      <c r="I145" s="18">
        <f t="shared" si="19"/>
        <v>0.5215629754021418</v>
      </c>
      <c r="J145" s="94">
        <f>(SUM(E145:E147)/SUM(H145:H147))</f>
        <v>0.47353334156108612</v>
      </c>
      <c r="K145" s="95" t="s">
        <v>29</v>
      </c>
    </row>
    <row r="146" spans="1:13" x14ac:dyDescent="0.25">
      <c r="B146" s="15" t="s">
        <v>30</v>
      </c>
      <c r="C146" s="24">
        <v>708</v>
      </c>
      <c r="D146" s="24">
        <v>1011</v>
      </c>
      <c r="E146" s="24">
        <v>1719</v>
      </c>
      <c r="F146" s="25">
        <f t="shared" si="18"/>
        <v>3.234973088938236E-2</v>
      </c>
      <c r="G146" s="93"/>
      <c r="H146" s="17">
        <v>4225.5056105110716</v>
      </c>
      <c r="I146" s="18">
        <f t="shared" si="19"/>
        <v>0.40681522128947978</v>
      </c>
      <c r="J146" s="95"/>
      <c r="K146" s="95"/>
    </row>
    <row r="147" spans="1:13" x14ac:dyDescent="0.25">
      <c r="B147" s="15" t="s">
        <v>59</v>
      </c>
      <c r="C147" s="24">
        <v>1449</v>
      </c>
      <c r="D147" s="24">
        <v>2383</v>
      </c>
      <c r="E147" s="24">
        <v>3832</v>
      </c>
      <c r="F147" s="25">
        <f t="shared" si="18"/>
        <v>7.2114117957017582E-2</v>
      </c>
      <c r="G147" s="93"/>
      <c r="H147" s="17">
        <v>7908.5036992254154</v>
      </c>
      <c r="I147" s="18">
        <f>E147/H147</f>
        <v>0.48454172189049094</v>
      </c>
      <c r="J147" s="95"/>
      <c r="K147" s="95"/>
    </row>
    <row r="148" spans="1:13" x14ac:dyDescent="0.25">
      <c r="B148" s="15" t="s">
        <v>32</v>
      </c>
      <c r="C148" s="24">
        <f>SUM(C133:C147)</f>
        <v>24453</v>
      </c>
      <c r="D148" s="24">
        <f t="shared" ref="D148" si="20">SUM(D133:D147)</f>
        <v>28685</v>
      </c>
      <c r="E148" s="24">
        <f>SUM(E133:E147)</f>
        <v>53138</v>
      </c>
      <c r="F148" s="25">
        <f>SUM(F133:F147)</f>
        <v>0.99999999999999978</v>
      </c>
      <c r="G148" s="58">
        <f>SUM(G133:G147)</f>
        <v>1</v>
      </c>
      <c r="H148" s="17">
        <v>100800.7353335582</v>
      </c>
      <c r="I148" s="18">
        <f t="shared" ref="I148" si="21">E148/H148</f>
        <v>0.52715885280163721</v>
      </c>
      <c r="J148" s="19">
        <f>(SUM(E133:E147)/SUM(H133:H147))</f>
        <v>0.52715885280163721</v>
      </c>
      <c r="K148" s="15" t="s">
        <v>69</v>
      </c>
    </row>
    <row r="149" spans="1:13" ht="20.25" customHeight="1" x14ac:dyDescent="0.25">
      <c r="B149" s="12" t="s">
        <v>198</v>
      </c>
    </row>
    <row r="150" spans="1:13" ht="12.75" customHeight="1" x14ac:dyDescent="0.25">
      <c r="B150" s="12" t="s">
        <v>199</v>
      </c>
    </row>
    <row r="151" spans="1:13" ht="12.75" customHeight="1" x14ac:dyDescent="0.25">
      <c r="B151" s="12" t="s">
        <v>200</v>
      </c>
    </row>
    <row r="152" spans="1:13" ht="12.75" customHeight="1" x14ac:dyDescent="0.25">
      <c r="B152" s="12" t="s">
        <v>201</v>
      </c>
    </row>
    <row r="153" spans="1:13" ht="12.75" customHeight="1" x14ac:dyDescent="0.25">
      <c r="B153" s="12" t="s">
        <v>202</v>
      </c>
    </row>
    <row r="154" spans="1:13" ht="12.75" customHeight="1" x14ac:dyDescent="0.25">
      <c r="B154" s="12" t="s">
        <v>203</v>
      </c>
      <c r="K154" s="20"/>
      <c r="L154" s="20"/>
      <c r="M154" s="20"/>
    </row>
    <row r="155" spans="1:13" x14ac:dyDescent="0.25">
      <c r="A155" s="2"/>
      <c r="B155" s="2"/>
      <c r="C155" s="2"/>
      <c r="D155" s="2"/>
      <c r="K155" s="20"/>
      <c r="L155" s="20"/>
      <c r="M155" s="20"/>
    </row>
    <row r="156" spans="1:13" x14ac:dyDescent="0.25">
      <c r="A156" s="50"/>
      <c r="B156" s="50"/>
      <c r="C156" s="2"/>
      <c r="D156" s="2"/>
      <c r="K156" s="20"/>
      <c r="L156" s="20"/>
      <c r="M156" s="20"/>
    </row>
    <row r="157" spans="1:13" x14ac:dyDescent="0.25">
      <c r="A157" s="50"/>
      <c r="B157" s="50"/>
      <c r="C157" s="2"/>
      <c r="D157" s="2"/>
      <c r="K157" s="20"/>
      <c r="L157" s="20"/>
      <c r="M157" s="20"/>
    </row>
    <row r="158" spans="1:13" ht="12.75" customHeight="1" x14ac:dyDescent="0.25">
      <c r="K158" s="20"/>
      <c r="L158" s="20"/>
      <c r="M158" s="20"/>
    </row>
    <row r="159" spans="1:13" ht="18" customHeight="1" x14ac:dyDescent="0.25">
      <c r="B159" s="125" t="s">
        <v>204</v>
      </c>
      <c r="C159" s="125"/>
      <c r="D159" s="125"/>
      <c r="E159" s="125"/>
      <c r="F159" s="125"/>
      <c r="G159" s="125"/>
      <c r="H159" s="125"/>
      <c r="I159" s="125"/>
      <c r="J159" s="125"/>
      <c r="K159" s="125"/>
      <c r="L159" s="20"/>
      <c r="M159" s="20"/>
    </row>
    <row r="160" spans="1:13" x14ac:dyDescent="0.25">
      <c r="B160" s="126" t="s">
        <v>70</v>
      </c>
      <c r="C160" s="128" t="s">
        <v>71</v>
      </c>
      <c r="D160" s="129"/>
      <c r="E160" s="129"/>
      <c r="F160" s="130"/>
      <c r="G160" s="131" t="s">
        <v>72</v>
      </c>
      <c r="H160" s="131"/>
      <c r="I160" s="131"/>
      <c r="J160" s="131"/>
      <c r="K160" s="131"/>
      <c r="L160" s="20"/>
      <c r="M160" s="20"/>
    </row>
    <row r="161" spans="2:13" x14ac:dyDescent="0.25">
      <c r="B161" s="127"/>
      <c r="C161" s="21" t="s">
        <v>40</v>
      </c>
      <c r="D161" s="21" t="s">
        <v>41</v>
      </c>
      <c r="E161" s="5" t="s">
        <v>42</v>
      </c>
      <c r="F161" s="5" t="s">
        <v>73</v>
      </c>
      <c r="G161" s="22" t="s">
        <v>44</v>
      </c>
      <c r="H161" s="22" t="s">
        <v>45</v>
      </c>
      <c r="I161" s="22" t="s">
        <v>46</v>
      </c>
      <c r="J161" s="6" t="s">
        <v>42</v>
      </c>
      <c r="K161" s="6" t="s">
        <v>73</v>
      </c>
      <c r="L161" s="20"/>
      <c r="M161" s="20"/>
    </row>
    <row r="162" spans="2:13" x14ac:dyDescent="0.25">
      <c r="B162" s="26" t="s">
        <v>165</v>
      </c>
      <c r="C162" s="76">
        <v>203</v>
      </c>
      <c r="D162" s="76">
        <v>216</v>
      </c>
      <c r="E162" s="9">
        <f>SUM(C162:D162)</f>
        <v>419</v>
      </c>
      <c r="F162" s="70">
        <f>E162/$E$180</f>
        <v>6.3169003467510934E-2</v>
      </c>
      <c r="G162" s="78">
        <v>304</v>
      </c>
      <c r="H162" s="78">
        <v>303</v>
      </c>
      <c r="I162" s="78">
        <v>243</v>
      </c>
      <c r="J162" s="11">
        <f>SUM(G162:I162)</f>
        <v>850</v>
      </c>
      <c r="K162" s="25">
        <f t="shared" ref="K162:K175" si="22">J162/$J$180</f>
        <v>6.2679743381756511E-2</v>
      </c>
      <c r="L162" s="20"/>
      <c r="M162" s="20"/>
    </row>
    <row r="163" spans="2:13" x14ac:dyDescent="0.25">
      <c r="B163" s="26" t="s">
        <v>166</v>
      </c>
      <c r="C163" s="76">
        <v>64</v>
      </c>
      <c r="D163" s="76">
        <v>74</v>
      </c>
      <c r="E163" s="9">
        <f t="shared" ref="E163:E179" si="23">SUM(C163:D163)</f>
        <v>138</v>
      </c>
      <c r="F163" s="70">
        <f t="shared" ref="F163:F175" si="24">E163/$E$180</f>
        <v>2.0805065581184983E-2</v>
      </c>
      <c r="G163" s="78">
        <v>95</v>
      </c>
      <c r="H163" s="78">
        <v>92</v>
      </c>
      <c r="I163" s="78">
        <v>65</v>
      </c>
      <c r="J163" s="11">
        <f t="shared" ref="J163:J179" si="25">SUM(G163:I163)</f>
        <v>252</v>
      </c>
      <c r="K163" s="25">
        <f t="shared" si="22"/>
        <v>1.8582700390826636E-2</v>
      </c>
      <c r="L163" s="20"/>
      <c r="M163" s="20"/>
    </row>
    <row r="164" spans="2:13" x14ac:dyDescent="0.25">
      <c r="B164" s="26" t="s">
        <v>167</v>
      </c>
      <c r="C164" s="76">
        <v>208</v>
      </c>
      <c r="D164" s="76">
        <v>212</v>
      </c>
      <c r="E164" s="9">
        <f t="shared" si="23"/>
        <v>420</v>
      </c>
      <c r="F164" s="70">
        <f t="shared" si="24"/>
        <v>6.3319764812302129E-2</v>
      </c>
      <c r="G164" s="78">
        <v>252</v>
      </c>
      <c r="H164" s="78">
        <v>299</v>
      </c>
      <c r="I164" s="78">
        <v>236</v>
      </c>
      <c r="J164" s="11">
        <f t="shared" si="25"/>
        <v>787</v>
      </c>
      <c r="K164" s="25">
        <f t="shared" si="22"/>
        <v>5.8034068284049847E-2</v>
      </c>
      <c r="L164" s="20"/>
      <c r="M164" s="20"/>
    </row>
    <row r="165" spans="2:13" ht="10.5" customHeight="1" x14ac:dyDescent="0.25">
      <c r="B165" s="26" t="s">
        <v>168</v>
      </c>
      <c r="C165" s="76">
        <v>106</v>
      </c>
      <c r="D165" s="76">
        <v>105</v>
      </c>
      <c r="E165" s="9">
        <f t="shared" si="23"/>
        <v>211</v>
      </c>
      <c r="F165" s="70">
        <f t="shared" si="24"/>
        <v>3.1810643750942259E-2</v>
      </c>
      <c r="G165" s="78">
        <v>124</v>
      </c>
      <c r="H165" s="78">
        <v>140</v>
      </c>
      <c r="I165" s="78">
        <v>120</v>
      </c>
      <c r="J165" s="11">
        <f t="shared" si="25"/>
        <v>384</v>
      </c>
      <c r="K165" s="25">
        <f t="shared" si="22"/>
        <v>2.8316495833640588E-2</v>
      </c>
      <c r="L165" s="20"/>
      <c r="M165" s="20"/>
    </row>
    <row r="166" spans="2:13" ht="10.5" customHeight="1" x14ac:dyDescent="0.25">
      <c r="B166" s="72" t="s">
        <v>169</v>
      </c>
      <c r="C166" s="76">
        <v>179</v>
      </c>
      <c r="D166" s="76">
        <v>178</v>
      </c>
      <c r="E166" s="9">
        <f t="shared" si="23"/>
        <v>357</v>
      </c>
      <c r="F166" s="70">
        <f t="shared" si="24"/>
        <v>5.3821800090456805E-2</v>
      </c>
      <c r="G166" s="78">
        <v>211</v>
      </c>
      <c r="H166" s="78">
        <v>219</v>
      </c>
      <c r="I166" s="78">
        <v>192</v>
      </c>
      <c r="J166" s="11">
        <f t="shared" si="25"/>
        <v>622</v>
      </c>
      <c r="K166" s="25">
        <f t="shared" si="22"/>
        <v>4.5866823980532406E-2</v>
      </c>
      <c r="L166" s="20"/>
      <c r="M166" s="20"/>
    </row>
    <row r="167" spans="2:13" ht="10.5" customHeight="1" x14ac:dyDescent="0.25">
      <c r="B167" s="26" t="s">
        <v>170</v>
      </c>
      <c r="C167" s="76">
        <v>190</v>
      </c>
      <c r="D167" s="76">
        <v>171</v>
      </c>
      <c r="E167" s="9">
        <f t="shared" si="23"/>
        <v>361</v>
      </c>
      <c r="F167" s="70">
        <f t="shared" si="24"/>
        <v>5.4424845469621591E-2</v>
      </c>
      <c r="G167" s="78">
        <v>232</v>
      </c>
      <c r="H167" s="78">
        <v>289</v>
      </c>
      <c r="I167" s="78">
        <v>232</v>
      </c>
      <c r="J167" s="11">
        <f t="shared" si="25"/>
        <v>753</v>
      </c>
      <c r="K167" s="25">
        <f t="shared" si="22"/>
        <v>5.5526878548779586E-2</v>
      </c>
      <c r="L167" s="20"/>
      <c r="M167" s="20"/>
    </row>
    <row r="168" spans="2:13" x14ac:dyDescent="0.25">
      <c r="B168" s="26" t="s">
        <v>171</v>
      </c>
      <c r="C168" s="76">
        <v>133</v>
      </c>
      <c r="D168" s="76">
        <v>138</v>
      </c>
      <c r="E168" s="9">
        <f t="shared" si="23"/>
        <v>271</v>
      </c>
      <c r="F168" s="70">
        <f t="shared" si="24"/>
        <v>4.0856324438413992E-2</v>
      </c>
      <c r="G168" s="78">
        <v>165</v>
      </c>
      <c r="H168" s="78">
        <v>199</v>
      </c>
      <c r="I168" s="78">
        <v>170</v>
      </c>
      <c r="J168" s="11">
        <f t="shared" si="25"/>
        <v>534</v>
      </c>
      <c r="K168" s="25">
        <f t="shared" si="22"/>
        <v>3.9377627018656443E-2</v>
      </c>
      <c r="L168" s="20"/>
      <c r="M168" s="20"/>
    </row>
    <row r="169" spans="2:13" x14ac:dyDescent="0.25">
      <c r="B169" s="26" t="s">
        <v>172</v>
      </c>
      <c r="C169" s="76">
        <v>96</v>
      </c>
      <c r="D169" s="76">
        <v>96</v>
      </c>
      <c r="E169" s="9">
        <f t="shared" si="23"/>
        <v>192</v>
      </c>
      <c r="F169" s="70">
        <f t="shared" si="24"/>
        <v>2.8946178199909543E-2</v>
      </c>
      <c r="G169" s="78">
        <v>128</v>
      </c>
      <c r="H169" s="78">
        <v>152</v>
      </c>
      <c r="I169" s="78">
        <v>127</v>
      </c>
      <c r="J169" s="11">
        <f t="shared" si="25"/>
        <v>407</v>
      </c>
      <c r="K169" s="25">
        <f t="shared" si="22"/>
        <v>3.0012535948676353E-2</v>
      </c>
      <c r="L169" s="20"/>
      <c r="M169" s="20"/>
    </row>
    <row r="170" spans="2:13" x14ac:dyDescent="0.25">
      <c r="B170" s="26" t="s">
        <v>173</v>
      </c>
      <c r="C170" s="76">
        <v>83</v>
      </c>
      <c r="D170" s="76">
        <v>86</v>
      </c>
      <c r="E170" s="9">
        <f t="shared" si="23"/>
        <v>169</v>
      </c>
      <c r="F170" s="70">
        <f t="shared" si="24"/>
        <v>2.5478667269712044E-2</v>
      </c>
      <c r="G170" s="78">
        <v>117</v>
      </c>
      <c r="H170" s="78">
        <v>143</v>
      </c>
      <c r="I170" s="78">
        <v>138</v>
      </c>
      <c r="J170" s="11">
        <f t="shared" si="25"/>
        <v>398</v>
      </c>
      <c r="K170" s="25">
        <f t="shared" si="22"/>
        <v>2.9348868077575401E-2</v>
      </c>
      <c r="L170" s="20"/>
      <c r="M170" s="20"/>
    </row>
    <row r="171" spans="2:13" x14ac:dyDescent="0.25">
      <c r="B171" s="26" t="s">
        <v>174</v>
      </c>
      <c r="C171" s="76">
        <v>298</v>
      </c>
      <c r="D171" s="76">
        <v>311</v>
      </c>
      <c r="E171" s="9">
        <f t="shared" si="23"/>
        <v>609</v>
      </c>
      <c r="F171" s="70">
        <f t="shared" si="24"/>
        <v>9.1813658977838081E-2</v>
      </c>
      <c r="G171" s="78">
        <v>376</v>
      </c>
      <c r="H171" s="78">
        <v>463</v>
      </c>
      <c r="I171" s="78">
        <v>409</v>
      </c>
      <c r="J171" s="11">
        <f t="shared" si="25"/>
        <v>1248</v>
      </c>
      <c r="K171" s="25">
        <f t="shared" si="22"/>
        <v>9.2028611459331902E-2</v>
      </c>
      <c r="L171" s="20"/>
      <c r="M171" s="20"/>
    </row>
    <row r="172" spans="2:13" x14ac:dyDescent="0.25">
      <c r="B172" s="26" t="s">
        <v>175</v>
      </c>
      <c r="C172" s="76">
        <v>110</v>
      </c>
      <c r="D172" s="76">
        <v>130</v>
      </c>
      <c r="E172" s="9">
        <f t="shared" si="23"/>
        <v>240</v>
      </c>
      <c r="F172" s="70">
        <f t="shared" si="24"/>
        <v>3.6182722749886931E-2</v>
      </c>
      <c r="G172" s="78">
        <v>150</v>
      </c>
      <c r="H172" s="78">
        <v>196</v>
      </c>
      <c r="I172" s="78">
        <v>160</v>
      </c>
      <c r="J172" s="11">
        <f t="shared" si="25"/>
        <v>506</v>
      </c>
      <c r="K172" s="25">
        <f t="shared" si="22"/>
        <v>3.7312882530786816E-2</v>
      </c>
      <c r="L172" s="20"/>
      <c r="M172" s="20"/>
    </row>
    <row r="173" spans="2:13" x14ac:dyDescent="0.25">
      <c r="B173" s="26" t="s">
        <v>176</v>
      </c>
      <c r="C173" s="76">
        <v>257</v>
      </c>
      <c r="D173" s="76">
        <v>260</v>
      </c>
      <c r="E173" s="9">
        <f t="shared" si="23"/>
        <v>517</v>
      </c>
      <c r="F173" s="70">
        <f t="shared" si="24"/>
        <v>7.7943615257048099E-2</v>
      </c>
      <c r="G173" s="78">
        <v>316</v>
      </c>
      <c r="H173" s="78">
        <v>355</v>
      </c>
      <c r="I173" s="78">
        <v>342</v>
      </c>
      <c r="J173" s="11">
        <f t="shared" si="25"/>
        <v>1013</v>
      </c>
      <c r="K173" s="25">
        <f t="shared" si="22"/>
        <v>7.4699505936140401E-2</v>
      </c>
      <c r="L173" s="20"/>
      <c r="M173" s="20"/>
    </row>
    <row r="174" spans="2:13" x14ac:dyDescent="0.25">
      <c r="B174" s="26" t="s">
        <v>177</v>
      </c>
      <c r="C174" s="76">
        <v>261</v>
      </c>
      <c r="D174" s="76">
        <v>304</v>
      </c>
      <c r="E174" s="9">
        <f t="shared" si="23"/>
        <v>565</v>
      </c>
      <c r="F174" s="70">
        <f t="shared" si="24"/>
        <v>8.518015980702548E-2</v>
      </c>
      <c r="G174" s="78">
        <v>371</v>
      </c>
      <c r="H174" s="78">
        <v>411</v>
      </c>
      <c r="I174" s="78">
        <v>366</v>
      </c>
      <c r="J174" s="11">
        <f t="shared" si="25"/>
        <v>1148</v>
      </c>
      <c r="K174" s="25">
        <f t="shared" si="22"/>
        <v>8.4654524002654677E-2</v>
      </c>
      <c r="L174" s="20"/>
      <c r="M174" s="20"/>
    </row>
    <row r="175" spans="2:13" x14ac:dyDescent="0.25">
      <c r="B175" s="26" t="s">
        <v>178</v>
      </c>
      <c r="C175" s="76">
        <v>175</v>
      </c>
      <c r="D175" s="76">
        <v>188</v>
      </c>
      <c r="E175" s="9">
        <f t="shared" si="23"/>
        <v>363</v>
      </c>
      <c r="F175" s="70">
        <f t="shared" si="24"/>
        <v>5.4726368159203981E-2</v>
      </c>
      <c r="G175" s="78">
        <v>233</v>
      </c>
      <c r="H175" s="78">
        <v>273</v>
      </c>
      <c r="I175" s="78">
        <v>257</v>
      </c>
      <c r="J175" s="11">
        <f t="shared" si="25"/>
        <v>763</v>
      </c>
      <c r="K175" s="25">
        <f t="shared" si="22"/>
        <v>5.626428729444731E-2</v>
      </c>
      <c r="L175" s="20"/>
      <c r="M175" s="20"/>
    </row>
    <row r="176" spans="2:13" x14ac:dyDescent="0.25">
      <c r="B176" s="26" t="s">
        <v>179</v>
      </c>
      <c r="C176" s="23">
        <v>200</v>
      </c>
      <c r="D176" s="23">
        <v>196</v>
      </c>
      <c r="E176" s="9">
        <f t="shared" si="23"/>
        <v>396</v>
      </c>
      <c r="F176" s="18">
        <f>E176/$E$180</f>
        <v>5.9701492537313432E-2</v>
      </c>
      <c r="G176" s="78">
        <v>287</v>
      </c>
      <c r="H176" s="78">
        <v>313</v>
      </c>
      <c r="I176" s="78">
        <v>298</v>
      </c>
      <c r="J176" s="11">
        <f t="shared" si="25"/>
        <v>898</v>
      </c>
      <c r="K176" s="25">
        <f>J176/$J$180</f>
        <v>6.6219305360961586E-2</v>
      </c>
    </row>
    <row r="177" spans="1:13" x14ac:dyDescent="0.25">
      <c r="B177" s="26" t="s">
        <v>180</v>
      </c>
      <c r="C177" s="23">
        <v>160</v>
      </c>
      <c r="D177" s="23">
        <v>153</v>
      </c>
      <c r="E177" s="9">
        <f t="shared" si="23"/>
        <v>313</v>
      </c>
      <c r="F177" s="18">
        <f>E177/$E$180</f>
        <v>4.7188300919644204E-2</v>
      </c>
      <c r="G177" s="78">
        <v>191</v>
      </c>
      <c r="H177" s="78">
        <v>211</v>
      </c>
      <c r="I177" s="78">
        <v>204</v>
      </c>
      <c r="J177" s="11">
        <f t="shared" si="25"/>
        <v>606</v>
      </c>
      <c r="K177" s="25">
        <f>J177/$J$180</f>
        <v>4.4686969987464048E-2</v>
      </c>
    </row>
    <row r="178" spans="1:13" x14ac:dyDescent="0.25">
      <c r="B178" s="26" t="s">
        <v>181</v>
      </c>
      <c r="C178" s="23">
        <v>187</v>
      </c>
      <c r="D178" s="23">
        <v>250</v>
      </c>
      <c r="E178" s="9">
        <f t="shared" si="23"/>
        <v>437</v>
      </c>
      <c r="F178" s="18">
        <f>E178/$E$180</f>
        <v>6.5882707673752455E-2</v>
      </c>
      <c r="G178" s="78">
        <v>328</v>
      </c>
      <c r="H178" s="78">
        <v>353</v>
      </c>
      <c r="I178" s="78">
        <v>313</v>
      </c>
      <c r="J178" s="11">
        <f t="shared" si="25"/>
        <v>994</v>
      </c>
      <c r="K178" s="25">
        <f>J178/$J$180</f>
        <v>7.3298429319371722E-2</v>
      </c>
    </row>
    <row r="179" spans="1:13" ht="25.5" x14ac:dyDescent="0.25">
      <c r="B179" s="26" t="s">
        <v>182</v>
      </c>
      <c r="C179" s="23">
        <v>309</v>
      </c>
      <c r="D179" s="23">
        <v>346</v>
      </c>
      <c r="E179" s="9">
        <f t="shared" si="23"/>
        <v>655</v>
      </c>
      <c r="F179" s="18">
        <f>E179/$E$180</f>
        <v>9.8748680838233072E-2</v>
      </c>
      <c r="G179" s="78">
        <v>430</v>
      </c>
      <c r="H179" s="78">
        <v>486</v>
      </c>
      <c r="I179" s="78">
        <v>482</v>
      </c>
      <c r="J179" s="11">
        <f t="shared" si="25"/>
        <v>1398</v>
      </c>
      <c r="K179" s="25">
        <f>J179/$J$180</f>
        <v>0.10308974264434777</v>
      </c>
    </row>
    <row r="180" spans="1:13" ht="25.5" x14ac:dyDescent="0.25">
      <c r="B180" s="26" t="s">
        <v>183</v>
      </c>
      <c r="C180" s="23">
        <f t="shared" ref="C180:K180" si="26">SUM(C162:C179)</f>
        <v>3219</v>
      </c>
      <c r="D180" s="23">
        <f t="shared" si="26"/>
        <v>3414</v>
      </c>
      <c r="E180" s="17">
        <f t="shared" si="26"/>
        <v>6633</v>
      </c>
      <c r="F180" s="18">
        <f t="shared" si="26"/>
        <v>0.99999999999999989</v>
      </c>
      <c r="G180" s="24">
        <f t="shared" si="26"/>
        <v>4310</v>
      </c>
      <c r="H180" s="24">
        <f t="shared" si="26"/>
        <v>4897</v>
      </c>
      <c r="I180" s="24">
        <f t="shared" si="26"/>
        <v>4354</v>
      </c>
      <c r="J180" s="24">
        <f t="shared" si="26"/>
        <v>13561</v>
      </c>
      <c r="K180" s="25">
        <f t="shared" si="26"/>
        <v>1</v>
      </c>
      <c r="L180" s="20"/>
      <c r="M180" s="20"/>
    </row>
    <row r="181" spans="1:13" x14ac:dyDescent="0.25">
      <c r="B181" s="12" t="s">
        <v>215</v>
      </c>
      <c r="C181" s="27"/>
      <c r="D181" s="27"/>
      <c r="E181" s="20"/>
      <c r="F181" s="14"/>
      <c r="G181" s="20"/>
      <c r="H181" s="20"/>
      <c r="I181" s="20"/>
      <c r="J181" s="20"/>
      <c r="K181" s="14"/>
      <c r="L181" s="20"/>
      <c r="M181" s="20"/>
    </row>
    <row r="182" spans="1:13" x14ac:dyDescent="0.25">
      <c r="B182" s="12" t="s">
        <v>216</v>
      </c>
      <c r="C182" s="27"/>
      <c r="D182" s="27"/>
      <c r="E182" s="20"/>
      <c r="F182" s="14"/>
      <c r="G182" s="20"/>
      <c r="H182" s="20"/>
      <c r="I182" s="20"/>
      <c r="J182" s="20"/>
      <c r="K182" s="14"/>
      <c r="L182" s="20"/>
      <c r="M182" s="20"/>
    </row>
    <row r="183" spans="1:13" x14ac:dyDescent="0.25">
      <c r="A183" s="12"/>
      <c r="C183" s="27"/>
      <c r="D183" s="27"/>
      <c r="E183" s="20"/>
      <c r="F183" s="14"/>
      <c r="G183" s="20"/>
      <c r="H183" s="20"/>
      <c r="I183" s="20"/>
      <c r="J183" s="20"/>
      <c r="K183" s="14"/>
      <c r="L183" s="20"/>
      <c r="M183" s="20"/>
    </row>
    <row r="184" spans="1:13" x14ac:dyDescent="0.25">
      <c r="A184" s="12"/>
      <c r="B184" s="27"/>
      <c r="C184" s="27"/>
      <c r="D184" s="20"/>
      <c r="E184" s="14"/>
      <c r="F184" s="20"/>
      <c r="G184" s="20"/>
      <c r="H184" s="20"/>
      <c r="I184" s="20"/>
      <c r="J184" s="14"/>
      <c r="K184" s="20"/>
      <c r="L184" s="20"/>
      <c r="M184" s="20"/>
    </row>
    <row r="185" spans="1:13" ht="27.75" customHeight="1" x14ac:dyDescent="0.25">
      <c r="A185" s="83" t="s">
        <v>206</v>
      </c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5"/>
      <c r="M185" s="20"/>
    </row>
    <row r="186" spans="1:13" ht="15" customHeight="1" x14ac:dyDescent="0.25">
      <c r="A186" s="126" t="s">
        <v>70</v>
      </c>
      <c r="B186" s="108" t="s">
        <v>74</v>
      </c>
      <c r="C186" s="108"/>
      <c r="D186" s="108"/>
      <c r="E186" s="108"/>
      <c r="F186" s="108"/>
      <c r="G186" s="131" t="s">
        <v>75</v>
      </c>
      <c r="H186" s="131"/>
      <c r="I186" s="131"/>
      <c r="J186" s="131"/>
      <c r="K186" s="131"/>
      <c r="L186" s="131"/>
      <c r="M186" s="20"/>
    </row>
    <row r="187" spans="1:13" x14ac:dyDescent="0.25">
      <c r="A187" s="127"/>
      <c r="B187" s="28" t="s">
        <v>47</v>
      </c>
      <c r="C187" s="28" t="s">
        <v>48</v>
      </c>
      <c r="D187" s="28" t="s">
        <v>49</v>
      </c>
      <c r="E187" s="5" t="s">
        <v>42</v>
      </c>
      <c r="F187" s="5" t="s">
        <v>73</v>
      </c>
      <c r="G187" s="22" t="s">
        <v>50</v>
      </c>
      <c r="H187" s="22" t="s">
        <v>51</v>
      </c>
      <c r="I187" s="22" t="s">
        <v>52</v>
      </c>
      <c r="J187" s="22" t="s">
        <v>53</v>
      </c>
      <c r="K187" s="29" t="s">
        <v>42</v>
      </c>
      <c r="L187" s="29" t="s">
        <v>73</v>
      </c>
      <c r="M187" s="20"/>
    </row>
    <row r="188" spans="1:13" x14ac:dyDescent="0.25">
      <c r="A188" s="26" t="s">
        <v>165</v>
      </c>
      <c r="B188" s="77">
        <v>272</v>
      </c>
      <c r="C188" s="77">
        <v>232</v>
      </c>
      <c r="D188" s="77">
        <v>227</v>
      </c>
      <c r="E188" s="9">
        <f>SUM(B188:D188)</f>
        <v>731</v>
      </c>
      <c r="F188" s="70">
        <f t="shared" ref="F188:F204" si="27">E188/$E$206</f>
        <v>6.6358024691358028E-2</v>
      </c>
      <c r="G188" s="68">
        <v>237</v>
      </c>
      <c r="H188" s="68">
        <v>241</v>
      </c>
      <c r="I188" s="68">
        <v>214</v>
      </c>
      <c r="J188" s="68">
        <v>189</v>
      </c>
      <c r="K188" s="24">
        <f>SUM(G188:J188)</f>
        <v>881</v>
      </c>
      <c r="L188" s="80">
        <f t="shared" ref="L188:L204" si="28">K188/$K$206</f>
        <v>6.1776873992006168E-2</v>
      </c>
      <c r="M188" s="20"/>
    </row>
    <row r="189" spans="1:13" x14ac:dyDescent="0.25">
      <c r="A189" s="26" t="s">
        <v>166</v>
      </c>
      <c r="B189" s="77">
        <v>81</v>
      </c>
      <c r="C189" s="77">
        <v>64</v>
      </c>
      <c r="D189" s="77">
        <v>46</v>
      </c>
      <c r="E189" s="9">
        <f t="shared" ref="E189:E205" si="29">SUM(B189:D189)</f>
        <v>191</v>
      </c>
      <c r="F189" s="70">
        <f t="shared" si="27"/>
        <v>1.733841684822077E-2</v>
      </c>
      <c r="G189" s="68">
        <v>66</v>
      </c>
      <c r="H189" s="68">
        <v>64</v>
      </c>
      <c r="I189" s="68">
        <v>69</v>
      </c>
      <c r="J189" s="68">
        <v>37</v>
      </c>
      <c r="K189" s="24">
        <f t="shared" ref="K189:K204" si="30">SUM(G189:J189)</f>
        <v>236</v>
      </c>
      <c r="L189" s="80">
        <f t="shared" si="28"/>
        <v>1.6548629128392119E-2</v>
      </c>
      <c r="M189" s="20"/>
    </row>
    <row r="190" spans="1:13" x14ac:dyDescent="0.25">
      <c r="A190" s="26" t="s">
        <v>167</v>
      </c>
      <c r="B190" s="77">
        <v>211</v>
      </c>
      <c r="C190" s="77">
        <v>157</v>
      </c>
      <c r="D190" s="77">
        <v>215</v>
      </c>
      <c r="E190" s="9">
        <f t="shared" si="29"/>
        <v>583</v>
      </c>
      <c r="F190" s="70">
        <f t="shared" si="27"/>
        <v>5.2923021060275965E-2</v>
      </c>
      <c r="G190" s="68">
        <v>229</v>
      </c>
      <c r="H190" s="68">
        <v>223</v>
      </c>
      <c r="I190" s="68">
        <v>218</v>
      </c>
      <c r="J190" s="68">
        <v>150</v>
      </c>
      <c r="K190" s="24">
        <f t="shared" si="30"/>
        <v>820</v>
      </c>
      <c r="L190" s="80">
        <f t="shared" si="28"/>
        <v>5.7499474090176007E-2</v>
      </c>
      <c r="M190" s="20"/>
    </row>
    <row r="191" spans="1:13" x14ac:dyDescent="0.25">
      <c r="A191" s="26" t="s">
        <v>168</v>
      </c>
      <c r="B191" s="77">
        <v>112</v>
      </c>
      <c r="C191" s="77">
        <v>96</v>
      </c>
      <c r="D191" s="77">
        <v>110</v>
      </c>
      <c r="E191" s="9">
        <f t="shared" si="29"/>
        <v>318</v>
      </c>
      <c r="F191" s="70">
        <f t="shared" si="27"/>
        <v>2.886710239651416E-2</v>
      </c>
      <c r="G191" s="68">
        <v>102</v>
      </c>
      <c r="H191" s="68">
        <v>93</v>
      </c>
      <c r="I191" s="68">
        <v>70</v>
      </c>
      <c r="J191" s="68">
        <v>59</v>
      </c>
      <c r="K191" s="24">
        <f t="shared" si="30"/>
        <v>324</v>
      </c>
      <c r="L191" s="80">
        <f t="shared" si="28"/>
        <v>2.2719304396606129E-2</v>
      </c>
      <c r="M191" s="20"/>
    </row>
    <row r="192" spans="1:13" x14ac:dyDescent="0.25">
      <c r="A192" s="72" t="s">
        <v>169</v>
      </c>
      <c r="B192" s="77">
        <v>197</v>
      </c>
      <c r="C192" s="77">
        <v>192</v>
      </c>
      <c r="D192" s="77">
        <v>168</v>
      </c>
      <c r="E192" s="9">
        <f t="shared" si="29"/>
        <v>557</v>
      </c>
      <c r="F192" s="70">
        <f t="shared" si="27"/>
        <v>5.0562817719680464E-2</v>
      </c>
      <c r="G192" s="68">
        <v>199</v>
      </c>
      <c r="H192" s="68">
        <v>180</v>
      </c>
      <c r="I192" s="68">
        <v>178</v>
      </c>
      <c r="J192" s="68">
        <v>134</v>
      </c>
      <c r="K192" s="24">
        <f t="shared" si="30"/>
        <v>691</v>
      </c>
      <c r="L192" s="80">
        <f t="shared" si="28"/>
        <v>4.8453825117453192E-2</v>
      </c>
      <c r="M192" s="20"/>
    </row>
    <row r="193" spans="1:13" x14ac:dyDescent="0.25">
      <c r="A193" s="26" t="s">
        <v>170</v>
      </c>
      <c r="B193" s="77">
        <v>228</v>
      </c>
      <c r="C193" s="77">
        <v>185</v>
      </c>
      <c r="D193" s="77">
        <v>202</v>
      </c>
      <c r="E193" s="9">
        <f t="shared" si="29"/>
        <v>615</v>
      </c>
      <c r="F193" s="70">
        <f t="shared" si="27"/>
        <v>5.5827886710239652E-2</v>
      </c>
      <c r="G193" s="68">
        <v>187</v>
      </c>
      <c r="H193" s="68">
        <v>228</v>
      </c>
      <c r="I193" s="68">
        <v>219</v>
      </c>
      <c r="J193" s="68">
        <v>168</v>
      </c>
      <c r="K193" s="24">
        <f t="shared" si="30"/>
        <v>802</v>
      </c>
      <c r="L193" s="80">
        <f t="shared" si="28"/>
        <v>5.6237290512586774E-2</v>
      </c>
      <c r="M193" s="20"/>
    </row>
    <row r="194" spans="1:13" x14ac:dyDescent="0.25">
      <c r="A194" s="26" t="s">
        <v>171</v>
      </c>
      <c r="B194" s="77">
        <v>141</v>
      </c>
      <c r="C194" s="77">
        <v>135</v>
      </c>
      <c r="D194" s="77">
        <v>134</v>
      </c>
      <c r="E194" s="9">
        <f t="shared" si="29"/>
        <v>410</v>
      </c>
      <c r="F194" s="70">
        <f t="shared" si="27"/>
        <v>3.7218591140159768E-2</v>
      </c>
      <c r="G194" s="68">
        <v>161</v>
      </c>
      <c r="H194" s="68">
        <v>152</v>
      </c>
      <c r="I194" s="68">
        <v>129</v>
      </c>
      <c r="J194" s="68">
        <v>106</v>
      </c>
      <c r="K194" s="24">
        <f t="shared" si="30"/>
        <v>548</v>
      </c>
      <c r="L194" s="80">
        <f t="shared" si="28"/>
        <v>3.8426477806605429E-2</v>
      </c>
      <c r="M194" s="20"/>
    </row>
    <row r="195" spans="1:13" x14ac:dyDescent="0.25">
      <c r="A195" s="26" t="s">
        <v>172</v>
      </c>
      <c r="B195" s="77">
        <v>113</v>
      </c>
      <c r="C195" s="77">
        <v>100</v>
      </c>
      <c r="D195" s="77">
        <v>114</v>
      </c>
      <c r="E195" s="9">
        <f t="shared" si="29"/>
        <v>327</v>
      </c>
      <c r="F195" s="70">
        <f t="shared" si="27"/>
        <v>2.9684095860566449E-2</v>
      </c>
      <c r="G195" s="68">
        <v>110</v>
      </c>
      <c r="H195" s="68">
        <v>134</v>
      </c>
      <c r="I195" s="68">
        <v>101</v>
      </c>
      <c r="J195" s="68">
        <v>86</v>
      </c>
      <c r="K195" s="24">
        <f t="shared" si="30"/>
        <v>431</v>
      </c>
      <c r="L195" s="80">
        <f t="shared" si="28"/>
        <v>3.0222284552275436E-2</v>
      </c>
      <c r="M195" s="20"/>
    </row>
    <row r="196" spans="1:13" x14ac:dyDescent="0.25">
      <c r="A196" s="26" t="s">
        <v>173</v>
      </c>
      <c r="B196" s="77">
        <v>108</v>
      </c>
      <c r="C196" s="77">
        <v>89</v>
      </c>
      <c r="D196" s="77">
        <v>107</v>
      </c>
      <c r="E196" s="9">
        <f t="shared" si="29"/>
        <v>304</v>
      </c>
      <c r="F196" s="70">
        <f t="shared" si="27"/>
        <v>2.7596223674655047E-2</v>
      </c>
      <c r="G196" s="68">
        <v>117</v>
      </c>
      <c r="H196" s="68">
        <v>130</v>
      </c>
      <c r="I196" s="68">
        <v>110</v>
      </c>
      <c r="J196" s="68">
        <v>101</v>
      </c>
      <c r="K196" s="24">
        <f t="shared" si="30"/>
        <v>458</v>
      </c>
      <c r="L196" s="80">
        <f t="shared" si="28"/>
        <v>3.2115559918659282E-2</v>
      </c>
      <c r="M196" s="20"/>
    </row>
    <row r="197" spans="1:13" x14ac:dyDescent="0.25">
      <c r="A197" s="26" t="s">
        <v>174</v>
      </c>
      <c r="B197" s="77">
        <v>364</v>
      </c>
      <c r="C197" s="77">
        <v>269</v>
      </c>
      <c r="D197" s="77">
        <v>305</v>
      </c>
      <c r="E197" s="9">
        <f t="shared" si="29"/>
        <v>938</v>
      </c>
      <c r="F197" s="70">
        <f t="shared" si="27"/>
        <v>8.5148874364560645E-2</v>
      </c>
      <c r="G197" s="68">
        <v>361</v>
      </c>
      <c r="H197" s="68">
        <v>385</v>
      </c>
      <c r="I197" s="68">
        <v>326</v>
      </c>
      <c r="J197" s="68">
        <v>253</v>
      </c>
      <c r="K197" s="24">
        <f t="shared" si="30"/>
        <v>1325</v>
      </c>
      <c r="L197" s="80">
        <f t="shared" si="28"/>
        <v>9.2910735572540495E-2</v>
      </c>
      <c r="M197" s="20"/>
    </row>
    <row r="198" spans="1:13" x14ac:dyDescent="0.25">
      <c r="A198" s="26" t="s">
        <v>175</v>
      </c>
      <c r="B198" s="77">
        <v>139</v>
      </c>
      <c r="C198" s="77">
        <v>118</v>
      </c>
      <c r="D198" s="77">
        <v>121</v>
      </c>
      <c r="E198" s="9">
        <f t="shared" si="29"/>
        <v>378</v>
      </c>
      <c r="F198" s="70">
        <f t="shared" si="27"/>
        <v>3.4313725490196081E-2</v>
      </c>
      <c r="G198" s="68">
        <v>154</v>
      </c>
      <c r="H198" s="68">
        <v>197</v>
      </c>
      <c r="I198" s="68">
        <v>145</v>
      </c>
      <c r="J198" s="68">
        <v>81</v>
      </c>
      <c r="K198" s="24">
        <f t="shared" si="30"/>
        <v>577</v>
      </c>
      <c r="L198" s="80">
        <f t="shared" si="28"/>
        <v>4.0459995792721408E-2</v>
      </c>
      <c r="M198" s="20"/>
    </row>
    <row r="199" spans="1:13" x14ac:dyDescent="0.25">
      <c r="A199" s="26" t="s">
        <v>176</v>
      </c>
      <c r="B199" s="77">
        <v>288</v>
      </c>
      <c r="C199" s="77">
        <v>241</v>
      </c>
      <c r="D199" s="77">
        <v>256</v>
      </c>
      <c r="E199" s="9">
        <f t="shared" si="29"/>
        <v>785</v>
      </c>
      <c r="F199" s="70">
        <f t="shared" si="27"/>
        <v>7.125998547567175E-2</v>
      </c>
      <c r="G199" s="68">
        <v>292</v>
      </c>
      <c r="H199" s="68">
        <v>317</v>
      </c>
      <c r="I199" s="68">
        <v>227</v>
      </c>
      <c r="J199" s="68">
        <v>170</v>
      </c>
      <c r="K199" s="24">
        <f t="shared" si="30"/>
        <v>1006</v>
      </c>
      <c r="L199" s="80">
        <f t="shared" si="28"/>
        <v>7.0542037725264711E-2</v>
      </c>
      <c r="M199" s="20"/>
    </row>
    <row r="200" spans="1:13" x14ac:dyDescent="0.25">
      <c r="A200" s="26" t="s">
        <v>177</v>
      </c>
      <c r="B200" s="77">
        <v>323</v>
      </c>
      <c r="C200" s="77">
        <v>315</v>
      </c>
      <c r="D200" s="77">
        <v>300</v>
      </c>
      <c r="E200" s="9">
        <f t="shared" si="29"/>
        <v>938</v>
      </c>
      <c r="F200" s="70">
        <f t="shared" si="27"/>
        <v>8.5148874364560645E-2</v>
      </c>
      <c r="G200" s="68">
        <v>363</v>
      </c>
      <c r="H200" s="68">
        <v>364</v>
      </c>
      <c r="I200" s="68">
        <v>265</v>
      </c>
      <c r="J200" s="68">
        <v>186</v>
      </c>
      <c r="K200" s="24">
        <f t="shared" si="30"/>
        <v>1178</v>
      </c>
      <c r="L200" s="80">
        <f t="shared" si="28"/>
        <v>8.260290302222846E-2</v>
      </c>
      <c r="M200" s="20"/>
    </row>
    <row r="201" spans="1:13" x14ac:dyDescent="0.25">
      <c r="A201" s="26" t="s">
        <v>178</v>
      </c>
      <c r="B201" s="77">
        <v>255</v>
      </c>
      <c r="C201" s="77">
        <v>190</v>
      </c>
      <c r="D201" s="77">
        <v>228</v>
      </c>
      <c r="E201" s="9">
        <f t="shared" si="29"/>
        <v>673</v>
      </c>
      <c r="F201" s="70">
        <f t="shared" si="27"/>
        <v>6.109295570079884E-2</v>
      </c>
      <c r="G201" s="68">
        <v>226</v>
      </c>
      <c r="H201" s="68">
        <v>254</v>
      </c>
      <c r="I201" s="68">
        <v>219</v>
      </c>
      <c r="J201" s="68">
        <v>174</v>
      </c>
      <c r="K201" s="24">
        <f t="shared" si="30"/>
        <v>873</v>
      </c>
      <c r="L201" s="80">
        <f t="shared" si="28"/>
        <v>6.1215903513077624E-2</v>
      </c>
      <c r="M201" s="20"/>
    </row>
    <row r="202" spans="1:13" x14ac:dyDescent="0.25">
      <c r="A202" s="26" t="s">
        <v>179</v>
      </c>
      <c r="B202" s="17">
        <v>260</v>
      </c>
      <c r="C202" s="17">
        <v>245</v>
      </c>
      <c r="D202" s="17">
        <v>218</v>
      </c>
      <c r="E202" s="9">
        <f t="shared" si="29"/>
        <v>723</v>
      </c>
      <c r="F202" s="70">
        <f t="shared" si="27"/>
        <v>6.5631808278867096E-2</v>
      </c>
      <c r="G202" s="24">
        <v>273</v>
      </c>
      <c r="H202" s="24">
        <v>304</v>
      </c>
      <c r="I202" s="24">
        <v>268</v>
      </c>
      <c r="J202" s="24">
        <v>182</v>
      </c>
      <c r="K202" s="24">
        <f t="shared" si="30"/>
        <v>1027</v>
      </c>
      <c r="L202" s="80">
        <f t="shared" si="28"/>
        <v>7.2014585232452147E-2</v>
      </c>
      <c r="M202" s="20"/>
    </row>
    <row r="203" spans="1:13" x14ac:dyDescent="0.25">
      <c r="A203" s="26" t="s">
        <v>180</v>
      </c>
      <c r="B203" s="17">
        <v>191</v>
      </c>
      <c r="C203" s="17">
        <v>169</v>
      </c>
      <c r="D203" s="17">
        <v>160</v>
      </c>
      <c r="E203" s="9">
        <f t="shared" si="29"/>
        <v>520</v>
      </c>
      <c r="F203" s="70">
        <f t="shared" si="27"/>
        <v>4.7204066811909952E-2</v>
      </c>
      <c r="G203" s="24">
        <v>187</v>
      </c>
      <c r="H203" s="24">
        <v>185</v>
      </c>
      <c r="I203" s="24">
        <v>156</v>
      </c>
      <c r="J203" s="24">
        <v>128</v>
      </c>
      <c r="K203" s="24">
        <f t="shared" si="30"/>
        <v>656</v>
      </c>
      <c r="L203" s="80">
        <f t="shared" si="28"/>
        <v>4.5999579272140802E-2</v>
      </c>
      <c r="M203" s="20"/>
    </row>
    <row r="204" spans="1:13" x14ac:dyDescent="0.25">
      <c r="A204" s="26" t="s">
        <v>181</v>
      </c>
      <c r="B204" s="17">
        <v>304</v>
      </c>
      <c r="C204" s="17">
        <v>285</v>
      </c>
      <c r="D204" s="17">
        <v>243</v>
      </c>
      <c r="E204" s="9">
        <f t="shared" si="29"/>
        <v>832</v>
      </c>
      <c r="F204" s="70">
        <f t="shared" si="27"/>
        <v>7.552650689905592E-2</v>
      </c>
      <c r="G204" s="24">
        <v>320</v>
      </c>
      <c r="H204" s="24">
        <v>350</v>
      </c>
      <c r="I204" s="24">
        <v>245</v>
      </c>
      <c r="J204" s="24">
        <v>204</v>
      </c>
      <c r="K204" s="24">
        <f t="shared" si="30"/>
        <v>1119</v>
      </c>
      <c r="L204" s="80">
        <f t="shared" si="28"/>
        <v>7.8465745740130433E-2</v>
      </c>
      <c r="M204" s="20"/>
    </row>
    <row r="205" spans="1:13" x14ac:dyDescent="0.25">
      <c r="A205" s="26" t="s">
        <v>182</v>
      </c>
      <c r="B205" s="17">
        <v>467</v>
      </c>
      <c r="C205" s="17">
        <v>384</v>
      </c>
      <c r="D205" s="17">
        <v>342</v>
      </c>
      <c r="E205" s="9">
        <f t="shared" si="29"/>
        <v>1193</v>
      </c>
      <c r="F205" s="18">
        <f>E205/$E$206</f>
        <v>0.10829702251270878</v>
      </c>
      <c r="G205" s="24">
        <v>352</v>
      </c>
      <c r="H205" s="24">
        <v>381</v>
      </c>
      <c r="I205" s="24">
        <v>317</v>
      </c>
      <c r="J205" s="24">
        <v>259</v>
      </c>
      <c r="K205" s="24">
        <f>SUM(G205:J205)</f>
        <v>1309</v>
      </c>
      <c r="L205" s="80">
        <f>K205/$K$206</f>
        <v>9.1788794614683408E-2</v>
      </c>
      <c r="M205" s="20"/>
    </row>
    <row r="206" spans="1:13" ht="25.5" x14ac:dyDescent="0.25">
      <c r="A206" s="26" t="s">
        <v>183</v>
      </c>
      <c r="B206" s="17">
        <f>SUM(B188:B205)</f>
        <v>4054</v>
      </c>
      <c r="C206" s="17">
        <f t="shared" ref="C206:D206" si="31">SUM(C188:C205)</f>
        <v>3466</v>
      </c>
      <c r="D206" s="17">
        <f t="shared" si="31"/>
        <v>3496</v>
      </c>
      <c r="E206" s="17">
        <f>SUM(E188:E205)</f>
        <v>11016</v>
      </c>
      <c r="F206" s="18">
        <f>SUM(F188:F205)</f>
        <v>0.99999999999999989</v>
      </c>
      <c r="G206" s="24">
        <f>SUM(G188:G205)</f>
        <v>3936</v>
      </c>
      <c r="H206" s="24">
        <f t="shared" ref="H206:J206" si="32">SUM(H188:H205)</f>
        <v>4182</v>
      </c>
      <c r="I206" s="24">
        <f t="shared" si="32"/>
        <v>3476</v>
      </c>
      <c r="J206" s="24">
        <f t="shared" si="32"/>
        <v>2667</v>
      </c>
      <c r="K206" s="24">
        <f>SUM(K188:K205)</f>
        <v>14261</v>
      </c>
      <c r="L206" s="25">
        <f>K206/$K$206</f>
        <v>1</v>
      </c>
      <c r="M206" s="20"/>
    </row>
    <row r="207" spans="1:13" ht="12.75" customHeight="1" x14ac:dyDescent="0.25">
      <c r="A207" s="12" t="s">
        <v>217</v>
      </c>
      <c r="C207" s="27"/>
      <c r="D207" s="20"/>
      <c r="E207" s="14"/>
      <c r="F207" s="20"/>
      <c r="G207" s="20"/>
      <c r="H207" s="20"/>
      <c r="I207" s="20"/>
      <c r="J207" s="14"/>
      <c r="K207" s="20"/>
      <c r="L207" s="20"/>
      <c r="M207" s="20"/>
    </row>
    <row r="208" spans="1:13" ht="12.75" customHeight="1" x14ac:dyDescent="0.25">
      <c r="A208" s="12" t="s">
        <v>219</v>
      </c>
      <c r="B208" s="12"/>
      <c r="C208" s="12"/>
      <c r="D208" s="12"/>
      <c r="E208" s="14"/>
      <c r="F208" s="20"/>
      <c r="G208" s="20"/>
      <c r="H208" s="20"/>
      <c r="I208" s="20"/>
      <c r="J208" s="14"/>
      <c r="K208" s="20"/>
      <c r="L208" s="20"/>
      <c r="M208" s="20"/>
    </row>
    <row r="209" spans="1:13" x14ac:dyDescent="0.25">
      <c r="E209" s="14"/>
      <c r="F209" s="20"/>
      <c r="G209" s="20"/>
      <c r="H209" s="20"/>
      <c r="I209" s="20"/>
      <c r="J209" s="20"/>
      <c r="K209" s="20"/>
      <c r="L209" s="20"/>
      <c r="M209" s="20"/>
    </row>
    <row r="210" spans="1:13" ht="21.75" customHeight="1" x14ac:dyDescent="0.25">
      <c r="A210" s="27"/>
      <c r="B210" s="125" t="s">
        <v>207</v>
      </c>
      <c r="C210" s="125"/>
      <c r="D210" s="125"/>
      <c r="E210" s="125"/>
      <c r="F210" s="125"/>
      <c r="G210" s="125"/>
      <c r="H210" s="125"/>
      <c r="I210" s="125"/>
      <c r="J210" s="125"/>
      <c r="K210" s="20"/>
      <c r="L210" s="20"/>
      <c r="M210" s="20"/>
    </row>
    <row r="211" spans="1:13" ht="12.75" customHeight="1" x14ac:dyDescent="0.25">
      <c r="B211" s="125" t="s">
        <v>76</v>
      </c>
      <c r="C211" s="125"/>
      <c r="D211" s="125"/>
      <c r="E211" s="125"/>
      <c r="F211" s="125"/>
      <c r="G211" s="125"/>
      <c r="H211" s="132" t="s">
        <v>77</v>
      </c>
      <c r="I211" s="133" t="s">
        <v>78</v>
      </c>
      <c r="J211" s="133"/>
      <c r="K211" s="20"/>
      <c r="L211" s="20"/>
    </row>
    <row r="212" spans="1:13" ht="23.25" customHeight="1" x14ac:dyDescent="0.25">
      <c r="B212" s="7" t="s">
        <v>70</v>
      </c>
      <c r="C212" s="28" t="s">
        <v>57</v>
      </c>
      <c r="D212" s="28" t="s">
        <v>58</v>
      </c>
      <c r="E212" s="28" t="s">
        <v>59</v>
      </c>
      <c r="F212" s="5" t="s">
        <v>42</v>
      </c>
      <c r="G212" s="5" t="s">
        <v>73</v>
      </c>
      <c r="H212" s="132"/>
      <c r="I212" s="133"/>
      <c r="J212" s="133"/>
      <c r="K212" s="20"/>
      <c r="L212" s="20"/>
    </row>
    <row r="213" spans="1:13" x14ac:dyDescent="0.25">
      <c r="B213" s="26" t="s">
        <v>165</v>
      </c>
      <c r="C213" s="77">
        <v>130</v>
      </c>
      <c r="D213" s="77">
        <v>117</v>
      </c>
      <c r="E213" s="77">
        <v>255</v>
      </c>
      <c r="F213" s="9">
        <f>SUM(C213:E213)</f>
        <v>502</v>
      </c>
      <c r="G213" s="70">
        <f t="shared" ref="G213:G226" si="33">F213/$F$231</f>
        <v>6.5475414112429894E-2</v>
      </c>
      <c r="H213" s="68">
        <v>3383</v>
      </c>
      <c r="I213" s="134">
        <f t="shared" ref="I213:I226" si="34">H213/$H$231</f>
        <v>6.3664420941698968E-2</v>
      </c>
      <c r="J213" s="134"/>
      <c r="K213" s="20"/>
      <c r="L213" s="20"/>
    </row>
    <row r="214" spans="1:13" x14ac:dyDescent="0.25">
      <c r="B214" s="26" t="s">
        <v>166</v>
      </c>
      <c r="C214" s="77">
        <v>43</v>
      </c>
      <c r="D214" s="77">
        <v>29</v>
      </c>
      <c r="E214" s="77">
        <v>72</v>
      </c>
      <c r="F214" s="9">
        <f t="shared" ref="F214:F230" si="35">SUM(C214:E214)</f>
        <v>144</v>
      </c>
      <c r="G214" s="70">
        <f t="shared" si="33"/>
        <v>1.8781792095995828E-2</v>
      </c>
      <c r="H214" s="68">
        <v>961</v>
      </c>
      <c r="I214" s="134">
        <f t="shared" si="34"/>
        <v>1.8084986262185253E-2</v>
      </c>
      <c r="J214" s="134"/>
      <c r="K214" s="20"/>
      <c r="L214" s="20"/>
    </row>
    <row r="215" spans="1:13" x14ac:dyDescent="0.25">
      <c r="B215" s="26" t="s">
        <v>167</v>
      </c>
      <c r="C215" s="77">
        <v>126</v>
      </c>
      <c r="D215" s="77">
        <v>108</v>
      </c>
      <c r="E215" s="77">
        <v>243</v>
      </c>
      <c r="F215" s="9">
        <f t="shared" si="35"/>
        <v>477</v>
      </c>
      <c r="G215" s="70">
        <f t="shared" si="33"/>
        <v>6.2214686317986177E-2</v>
      </c>
      <c r="H215" s="68">
        <v>3087</v>
      </c>
      <c r="I215" s="134">
        <f t="shared" si="34"/>
        <v>5.8094019345854189E-2</v>
      </c>
      <c r="J215" s="134"/>
      <c r="K215" s="20"/>
      <c r="L215" s="20"/>
    </row>
    <row r="216" spans="1:13" x14ac:dyDescent="0.25">
      <c r="B216" s="26" t="s">
        <v>168</v>
      </c>
      <c r="C216" s="77">
        <v>61</v>
      </c>
      <c r="D216" s="77">
        <v>56</v>
      </c>
      <c r="E216" s="77">
        <v>100</v>
      </c>
      <c r="F216" s="9">
        <f t="shared" si="35"/>
        <v>217</v>
      </c>
      <c r="G216" s="70">
        <f t="shared" si="33"/>
        <v>2.8303117255771486E-2</v>
      </c>
      <c r="H216" s="68">
        <v>1454</v>
      </c>
      <c r="I216" s="134">
        <f t="shared" si="34"/>
        <v>2.736271594715646E-2</v>
      </c>
      <c r="J216" s="134"/>
      <c r="K216" s="20"/>
      <c r="L216" s="20"/>
    </row>
    <row r="217" spans="1:13" x14ac:dyDescent="0.25">
      <c r="B217" s="72" t="s">
        <v>169</v>
      </c>
      <c r="C217" s="77">
        <v>106</v>
      </c>
      <c r="D217" s="77">
        <v>83</v>
      </c>
      <c r="E217" s="77">
        <v>186</v>
      </c>
      <c r="F217" s="9">
        <f t="shared" si="35"/>
        <v>375</v>
      </c>
      <c r="G217" s="70">
        <f t="shared" si="33"/>
        <v>4.8910916916655799E-2</v>
      </c>
      <c r="H217" s="68">
        <v>2602</v>
      </c>
      <c r="I217" s="134">
        <f t="shared" si="34"/>
        <v>4.8966841055365272E-2</v>
      </c>
      <c r="J217" s="134"/>
      <c r="K217" s="20"/>
      <c r="L217" s="20"/>
    </row>
    <row r="218" spans="1:13" x14ac:dyDescent="0.25">
      <c r="B218" s="26" t="s">
        <v>170</v>
      </c>
      <c r="C218" s="77">
        <v>158</v>
      </c>
      <c r="D218" s="77">
        <v>114</v>
      </c>
      <c r="E218" s="77">
        <v>203</v>
      </c>
      <c r="F218" s="9">
        <f t="shared" si="35"/>
        <v>475</v>
      </c>
      <c r="G218" s="70">
        <f t="shared" si="33"/>
        <v>6.1953828094430674E-2</v>
      </c>
      <c r="H218" s="68">
        <v>3006</v>
      </c>
      <c r="I218" s="134">
        <f t="shared" si="34"/>
        <v>5.656968647672099E-2</v>
      </c>
      <c r="J218" s="134"/>
      <c r="K218" s="20"/>
      <c r="L218" s="20"/>
    </row>
    <row r="219" spans="1:13" x14ac:dyDescent="0.25">
      <c r="B219" s="26" t="s">
        <v>171</v>
      </c>
      <c r="C219" s="77">
        <v>83</v>
      </c>
      <c r="D219" s="77">
        <v>71</v>
      </c>
      <c r="E219" s="77">
        <v>152</v>
      </c>
      <c r="F219" s="9">
        <f t="shared" si="35"/>
        <v>306</v>
      </c>
      <c r="G219" s="70">
        <f t="shared" si="33"/>
        <v>3.9911308203991129E-2</v>
      </c>
      <c r="H219" s="68">
        <v>2069</v>
      </c>
      <c r="I219" s="134">
        <f t="shared" si="34"/>
        <v>3.8936354397982612E-2</v>
      </c>
      <c r="J219" s="134"/>
      <c r="K219" s="20"/>
      <c r="L219" s="20"/>
    </row>
    <row r="220" spans="1:13" x14ac:dyDescent="0.25">
      <c r="B220" s="26" t="s">
        <v>172</v>
      </c>
      <c r="C220" s="77">
        <v>86</v>
      </c>
      <c r="D220" s="77">
        <v>63</v>
      </c>
      <c r="E220" s="77">
        <v>147</v>
      </c>
      <c r="F220" s="9">
        <f t="shared" si="35"/>
        <v>296</v>
      </c>
      <c r="G220" s="70">
        <f t="shared" si="33"/>
        <v>3.8607017086213641E-2</v>
      </c>
      <c r="H220" s="68">
        <v>1653</v>
      </c>
      <c r="I220" s="134">
        <f t="shared" si="34"/>
        <v>3.1107681884903458E-2</v>
      </c>
      <c r="J220" s="134"/>
      <c r="K220" s="20"/>
      <c r="L220" s="20"/>
    </row>
    <row r="221" spans="1:13" x14ac:dyDescent="0.25">
      <c r="B221" s="26" t="s">
        <v>173</v>
      </c>
      <c r="C221" s="77">
        <v>53</v>
      </c>
      <c r="D221" s="77">
        <v>33</v>
      </c>
      <c r="E221" s="77">
        <v>113</v>
      </c>
      <c r="F221" s="9">
        <f t="shared" si="35"/>
        <v>199</v>
      </c>
      <c r="G221" s="70">
        <f t="shared" si="33"/>
        <v>2.595539324377201E-2</v>
      </c>
      <c r="H221" s="68">
        <v>1528</v>
      </c>
      <c r="I221" s="134">
        <f t="shared" si="34"/>
        <v>2.8755316346117655E-2</v>
      </c>
      <c r="J221" s="134"/>
      <c r="K221" s="20"/>
      <c r="L221" s="20"/>
    </row>
    <row r="222" spans="1:13" x14ac:dyDescent="0.25">
      <c r="B222" s="26" t="s">
        <v>174</v>
      </c>
      <c r="C222" s="77">
        <v>206</v>
      </c>
      <c r="D222" s="77">
        <v>179</v>
      </c>
      <c r="E222" s="77">
        <v>364</v>
      </c>
      <c r="F222" s="9">
        <f t="shared" si="35"/>
        <v>749</v>
      </c>
      <c r="G222" s="70">
        <f t="shared" si="33"/>
        <v>9.7691404721533842E-2</v>
      </c>
      <c r="H222" s="68">
        <v>4869</v>
      </c>
      <c r="I222" s="134">
        <f t="shared" si="34"/>
        <v>9.16293424667846E-2</v>
      </c>
      <c r="J222" s="134"/>
      <c r="K222" s="20"/>
      <c r="L222" s="20"/>
    </row>
    <row r="223" spans="1:13" x14ac:dyDescent="0.25">
      <c r="B223" s="26" t="s">
        <v>175</v>
      </c>
      <c r="C223" s="77">
        <v>64</v>
      </c>
      <c r="D223" s="77">
        <v>75</v>
      </c>
      <c r="E223" s="77">
        <v>174</v>
      </c>
      <c r="F223" s="9">
        <f t="shared" si="35"/>
        <v>313</v>
      </c>
      <c r="G223" s="70">
        <f t="shared" si="33"/>
        <v>4.0824311986435373E-2</v>
      </c>
      <c r="H223" s="68">
        <v>2014</v>
      </c>
      <c r="I223" s="134">
        <f t="shared" si="34"/>
        <v>3.7901313560916861E-2</v>
      </c>
      <c r="J223" s="134"/>
      <c r="K223" s="20"/>
      <c r="L223" s="20"/>
    </row>
    <row r="224" spans="1:13" x14ac:dyDescent="0.25">
      <c r="B224" s="26" t="s">
        <v>176</v>
      </c>
      <c r="C224" s="77">
        <v>140</v>
      </c>
      <c r="D224" s="77">
        <v>128</v>
      </c>
      <c r="E224" s="77">
        <v>285</v>
      </c>
      <c r="F224" s="9">
        <f t="shared" si="35"/>
        <v>553</v>
      </c>
      <c r="G224" s="70">
        <f t="shared" si="33"/>
        <v>7.2127298813095084E-2</v>
      </c>
      <c r="H224" s="68">
        <v>3874</v>
      </c>
      <c r="I224" s="134">
        <f t="shared" si="34"/>
        <v>7.2904512778049602E-2</v>
      </c>
      <c r="J224" s="134"/>
      <c r="K224" s="20"/>
      <c r="L224" s="20"/>
    </row>
    <row r="225" spans="1:13" x14ac:dyDescent="0.25">
      <c r="B225" s="26" t="s">
        <v>177</v>
      </c>
      <c r="C225" s="77">
        <v>147</v>
      </c>
      <c r="D225" s="77">
        <v>141</v>
      </c>
      <c r="E225" s="77">
        <v>300</v>
      </c>
      <c r="F225" s="9">
        <f t="shared" si="35"/>
        <v>588</v>
      </c>
      <c r="G225" s="70">
        <f t="shared" si="33"/>
        <v>7.6692317725316289E-2</v>
      </c>
      <c r="H225" s="68">
        <v>4417</v>
      </c>
      <c r="I225" s="134">
        <f t="shared" si="34"/>
        <v>8.3123188678535131E-2</v>
      </c>
      <c r="J225" s="134"/>
      <c r="K225" s="20"/>
      <c r="L225" s="20"/>
    </row>
    <row r="226" spans="1:13" x14ac:dyDescent="0.25">
      <c r="B226" s="26" t="s">
        <v>178</v>
      </c>
      <c r="C226" s="77">
        <v>138</v>
      </c>
      <c r="D226" s="77">
        <v>106</v>
      </c>
      <c r="E226" s="77">
        <v>264</v>
      </c>
      <c r="F226" s="9">
        <f t="shared" si="35"/>
        <v>508</v>
      </c>
      <c r="G226" s="70">
        <f t="shared" si="33"/>
        <v>6.6257988783096383E-2</v>
      </c>
      <c r="H226" s="68">
        <v>3180</v>
      </c>
      <c r="I226" s="134">
        <f t="shared" si="34"/>
        <v>5.9844179306710828E-2</v>
      </c>
      <c r="J226" s="134"/>
      <c r="K226" s="20"/>
      <c r="L226" s="20"/>
    </row>
    <row r="227" spans="1:13" x14ac:dyDescent="0.25">
      <c r="B227" s="26" t="s">
        <v>179</v>
      </c>
      <c r="C227" s="17">
        <v>159</v>
      </c>
      <c r="D227" s="17">
        <v>121</v>
      </c>
      <c r="E227" s="17">
        <v>293</v>
      </c>
      <c r="F227" s="9">
        <f t="shared" si="35"/>
        <v>573</v>
      </c>
      <c r="G227" s="18">
        <f>F227/$F$231</f>
        <v>7.473588104865006E-2</v>
      </c>
      <c r="H227" s="24">
        <v>3617</v>
      </c>
      <c r="I227" s="134">
        <f>H227/$H$231</f>
        <v>6.8068049230306002E-2</v>
      </c>
      <c r="J227" s="134"/>
      <c r="K227" s="20"/>
      <c r="L227" s="20"/>
    </row>
    <row r="228" spans="1:13" x14ac:dyDescent="0.25">
      <c r="B228" s="26" t="s">
        <v>180</v>
      </c>
      <c r="C228" s="17">
        <v>101</v>
      </c>
      <c r="D228" s="17">
        <v>63</v>
      </c>
      <c r="E228" s="17">
        <v>159</v>
      </c>
      <c r="F228" s="9">
        <f t="shared" si="35"/>
        <v>323</v>
      </c>
      <c r="G228" s="18">
        <f>F228/$F$231</f>
        <v>4.2128603104212861E-2</v>
      </c>
      <c r="H228" s="24">
        <v>2418</v>
      </c>
      <c r="I228" s="135">
        <f>H228/$H$231</f>
        <v>4.5504158982272572E-2</v>
      </c>
      <c r="J228" s="136"/>
      <c r="K228" s="20"/>
      <c r="L228" s="20"/>
    </row>
    <row r="229" spans="1:13" x14ac:dyDescent="0.25">
      <c r="B229" s="26" t="s">
        <v>181</v>
      </c>
      <c r="C229" s="17">
        <v>157</v>
      </c>
      <c r="D229" s="17">
        <v>141</v>
      </c>
      <c r="E229" s="17">
        <v>363</v>
      </c>
      <c r="F229" s="9">
        <f t="shared" si="35"/>
        <v>661</v>
      </c>
      <c r="G229" s="18">
        <f>F229/$F$231</f>
        <v>8.6213642885091951E-2</v>
      </c>
      <c r="H229" s="24">
        <v>4043</v>
      </c>
      <c r="I229" s="135">
        <f>H229/$H$231</f>
        <v>7.6084910986488008E-2</v>
      </c>
      <c r="J229" s="136"/>
      <c r="K229" s="20"/>
      <c r="L229" s="20"/>
    </row>
    <row r="230" spans="1:13" ht="25.5" x14ac:dyDescent="0.25">
      <c r="B230" s="26" t="s">
        <v>182</v>
      </c>
      <c r="C230" s="17">
        <v>158</v>
      </c>
      <c r="D230" s="17">
        <v>91</v>
      </c>
      <c r="E230" s="17">
        <v>159</v>
      </c>
      <c r="F230" s="9">
        <f t="shared" si="35"/>
        <v>408</v>
      </c>
      <c r="G230" s="18">
        <f>F230/$F$231</f>
        <v>5.3215077605321508E-2</v>
      </c>
      <c r="H230" s="24">
        <v>4963</v>
      </c>
      <c r="I230" s="135">
        <f>H230/$H$231</f>
        <v>9.3398321351951516E-2</v>
      </c>
      <c r="J230" s="136"/>
      <c r="K230" s="20"/>
      <c r="L230" s="20"/>
    </row>
    <row r="231" spans="1:13" ht="25.5" x14ac:dyDescent="0.25">
      <c r="B231" s="26" t="s">
        <v>183</v>
      </c>
      <c r="C231" s="17">
        <f t="shared" ref="C231:H231" si="36">SUM(C213:C230)</f>
        <v>2116</v>
      </c>
      <c r="D231" s="17">
        <f t="shared" si="36"/>
        <v>1719</v>
      </c>
      <c r="E231" s="17">
        <f t="shared" si="36"/>
        <v>3832</v>
      </c>
      <c r="F231" s="17">
        <f t="shared" si="36"/>
        <v>7667</v>
      </c>
      <c r="G231" s="18">
        <f t="shared" si="36"/>
        <v>0.99999999999999989</v>
      </c>
      <c r="H231" s="24">
        <f t="shared" si="36"/>
        <v>53138</v>
      </c>
      <c r="I231" s="135">
        <f>SUM(I213:J230)</f>
        <v>0.99999999999999989</v>
      </c>
      <c r="J231" s="136"/>
      <c r="K231" s="20"/>
      <c r="L231" s="20"/>
    </row>
    <row r="232" spans="1:13" ht="12.75" customHeight="1" x14ac:dyDescent="0.25">
      <c r="B232" s="82" t="s">
        <v>218</v>
      </c>
      <c r="C232" s="82"/>
      <c r="D232" s="82"/>
      <c r="E232" s="82"/>
      <c r="F232" s="82"/>
      <c r="G232" s="82"/>
      <c r="H232" s="20"/>
      <c r="I232" s="20"/>
      <c r="J232" s="20"/>
      <c r="K232" s="20"/>
      <c r="L232" s="20"/>
    </row>
    <row r="233" spans="1:13" x14ac:dyDescent="0.25">
      <c r="F233" s="14"/>
      <c r="G233" s="20"/>
      <c r="H233" s="20"/>
      <c r="I233" s="20"/>
      <c r="J233" s="20"/>
      <c r="K233" s="20"/>
      <c r="L233" s="20"/>
    </row>
    <row r="234" spans="1:13" x14ac:dyDescent="0.25">
      <c r="J234" s="14"/>
      <c r="K234" s="20"/>
      <c r="L234" s="20"/>
    </row>
    <row r="235" spans="1:13" x14ac:dyDescent="0.25">
      <c r="A235" s="31"/>
      <c r="B235" s="31"/>
      <c r="C235" s="31"/>
      <c r="D235" s="31"/>
      <c r="E235" s="14"/>
      <c r="F235" s="20"/>
      <c r="G235" s="20"/>
      <c r="H235" s="20"/>
      <c r="I235" s="20"/>
      <c r="J235" s="14"/>
      <c r="K235" s="20"/>
      <c r="L235" s="20"/>
      <c r="M235" s="20"/>
    </row>
    <row r="236" spans="1:13" x14ac:dyDescent="0.25">
      <c r="A236" s="27"/>
      <c r="B236" s="27"/>
      <c r="C236" s="27"/>
      <c r="D236" s="20"/>
      <c r="E236" s="14"/>
      <c r="F236" s="20"/>
      <c r="G236" s="20"/>
      <c r="H236" s="20"/>
      <c r="I236" s="20"/>
      <c r="J236" s="14"/>
      <c r="K236" s="20"/>
      <c r="L236" s="20"/>
      <c r="M236" s="20"/>
    </row>
    <row r="237" spans="1:13" ht="31.5" customHeight="1" x14ac:dyDescent="0.25">
      <c r="B237" s="137" t="s">
        <v>205</v>
      </c>
      <c r="C237" s="138"/>
      <c r="D237" s="138"/>
      <c r="E237" s="138"/>
      <c r="F237" s="138"/>
      <c r="G237" s="138"/>
      <c r="H237" s="139"/>
      <c r="I237" s="140" t="s">
        <v>208</v>
      </c>
      <c r="J237" s="141"/>
      <c r="K237" s="141"/>
      <c r="L237" s="142"/>
    </row>
    <row r="238" spans="1:13" x14ac:dyDescent="0.25">
      <c r="B238" s="16" t="s">
        <v>79</v>
      </c>
      <c r="C238" s="57" t="s">
        <v>80</v>
      </c>
      <c r="D238" s="57" t="s">
        <v>81</v>
      </c>
      <c r="E238" s="57" t="s">
        <v>82</v>
      </c>
      <c r="F238" s="16" t="s">
        <v>80</v>
      </c>
      <c r="G238" s="16" t="s">
        <v>81</v>
      </c>
      <c r="H238" s="16" t="s">
        <v>82</v>
      </c>
      <c r="I238" s="59"/>
      <c r="J238" s="59" t="s">
        <v>83</v>
      </c>
      <c r="K238" s="59" t="s">
        <v>84</v>
      </c>
      <c r="L238" s="59" t="s">
        <v>82</v>
      </c>
    </row>
    <row r="239" spans="1:13" x14ac:dyDescent="0.25">
      <c r="B239" s="15" t="s">
        <v>85</v>
      </c>
      <c r="C239" s="24">
        <v>1968</v>
      </c>
      <c r="D239" s="24">
        <v>5679</v>
      </c>
      <c r="E239" s="24">
        <f>SUM(C239:D239)</f>
        <v>7647</v>
      </c>
      <c r="F239" s="32">
        <f>+C239/E239</f>
        <v>0.2573558258140447</v>
      </c>
      <c r="G239" s="32">
        <f>+D239/E239</f>
        <v>0.7426441741859553</v>
      </c>
      <c r="H239" s="32">
        <f t="shared" ref="H239:H247" si="37">+F239+G239</f>
        <v>1</v>
      </c>
      <c r="I239" s="60" t="s">
        <v>86</v>
      </c>
      <c r="J239" s="61">
        <f>+(C239+C240)/(E239+E240)</f>
        <v>0.35645724258289702</v>
      </c>
      <c r="K239" s="62">
        <f>+(D239+D240)/(E239+E240)</f>
        <v>0.64354275741710298</v>
      </c>
      <c r="L239" s="62">
        <f>+J239+K239</f>
        <v>1</v>
      </c>
    </row>
    <row r="240" spans="1:13" x14ac:dyDescent="0.25">
      <c r="B240" s="15" t="s">
        <v>87</v>
      </c>
      <c r="C240" s="24">
        <v>1300</v>
      </c>
      <c r="D240" s="24">
        <v>221</v>
      </c>
      <c r="E240" s="24">
        <f t="shared" ref="E240:E247" si="38">SUM(C240:D240)</f>
        <v>1521</v>
      </c>
      <c r="F240" s="32">
        <f t="shared" ref="F240:F247" si="39">+C240/E240</f>
        <v>0.85470085470085466</v>
      </c>
      <c r="G240" s="32">
        <f t="shared" ref="G240:G247" si="40">+D240/E240</f>
        <v>0.14529914529914531</v>
      </c>
      <c r="H240" s="32">
        <f t="shared" si="37"/>
        <v>1</v>
      </c>
      <c r="I240" s="63"/>
      <c r="J240" s="64"/>
      <c r="K240" s="65"/>
      <c r="L240" s="65"/>
    </row>
    <row r="241" spans="1:12" ht="25.5" x14ac:dyDescent="0.25">
      <c r="B241" s="15" t="s">
        <v>88</v>
      </c>
      <c r="C241" s="24">
        <v>8012</v>
      </c>
      <c r="D241" s="24">
        <v>218</v>
      </c>
      <c r="E241" s="24">
        <f t="shared" si="38"/>
        <v>8230</v>
      </c>
      <c r="F241" s="32">
        <f t="shared" si="39"/>
        <v>0.97351154313487243</v>
      </c>
      <c r="G241" s="32">
        <f t="shared" si="40"/>
        <v>2.6488456865127581E-2</v>
      </c>
      <c r="H241" s="32">
        <f t="shared" si="37"/>
        <v>1</v>
      </c>
      <c r="I241" s="59" t="s">
        <v>89</v>
      </c>
      <c r="J241" s="58">
        <f t="shared" ref="J241:K246" si="41">+F241</f>
        <v>0.97351154313487243</v>
      </c>
      <c r="K241" s="58">
        <f t="shared" si="41"/>
        <v>2.6488456865127581E-2</v>
      </c>
      <c r="L241" s="58">
        <f t="shared" ref="L241:L246" si="42">+J241+K241</f>
        <v>1</v>
      </c>
    </row>
    <row r="242" spans="1:12" ht="25.5" x14ac:dyDescent="0.25">
      <c r="B242" s="15" t="s">
        <v>90</v>
      </c>
      <c r="C242" s="24">
        <v>7050</v>
      </c>
      <c r="D242" s="24">
        <v>244</v>
      </c>
      <c r="E242" s="24">
        <f>SUM(C242:D242)</f>
        <v>7294</v>
      </c>
      <c r="F242" s="32">
        <f t="shared" si="39"/>
        <v>0.96654784754592815</v>
      </c>
      <c r="G242" s="32">
        <f t="shared" si="40"/>
        <v>3.3452152454071842E-2</v>
      </c>
      <c r="H242" s="32">
        <f t="shared" si="37"/>
        <v>1</v>
      </c>
      <c r="I242" s="59" t="s">
        <v>91</v>
      </c>
      <c r="J242" s="58">
        <f t="shared" si="41"/>
        <v>0.96654784754592815</v>
      </c>
      <c r="K242" s="58">
        <f t="shared" si="41"/>
        <v>3.3452152454071842E-2</v>
      </c>
      <c r="L242" s="58">
        <f t="shared" si="42"/>
        <v>1</v>
      </c>
    </row>
    <row r="243" spans="1:12" ht="25.5" x14ac:dyDescent="0.25">
      <c r="B243" s="15" t="s">
        <v>92</v>
      </c>
      <c r="C243" s="24">
        <v>3257</v>
      </c>
      <c r="D243" s="24">
        <v>594</v>
      </c>
      <c r="E243" s="24">
        <f t="shared" si="38"/>
        <v>3851</v>
      </c>
      <c r="F243" s="32">
        <f t="shared" si="39"/>
        <v>0.84575434951960526</v>
      </c>
      <c r="G243" s="32">
        <f t="shared" si="40"/>
        <v>0.15424565048039471</v>
      </c>
      <c r="H243" s="32">
        <f t="shared" si="37"/>
        <v>1</v>
      </c>
      <c r="I243" s="59" t="s">
        <v>93</v>
      </c>
      <c r="J243" s="58">
        <f t="shared" si="41"/>
        <v>0.84575434951960526</v>
      </c>
      <c r="K243" s="58">
        <f t="shared" si="41"/>
        <v>0.15424565048039471</v>
      </c>
      <c r="L243" s="58">
        <f t="shared" si="42"/>
        <v>1</v>
      </c>
    </row>
    <row r="244" spans="1:12" ht="25.5" customHeight="1" x14ac:dyDescent="0.25">
      <c r="B244" s="15" t="s">
        <v>94</v>
      </c>
      <c r="C244" s="24">
        <v>10307</v>
      </c>
      <c r="D244" s="24">
        <v>838</v>
      </c>
      <c r="E244" s="24">
        <f t="shared" si="38"/>
        <v>11145</v>
      </c>
      <c r="F244" s="32">
        <f t="shared" si="39"/>
        <v>0.92480933153880662</v>
      </c>
      <c r="G244" s="32">
        <f t="shared" si="40"/>
        <v>7.5190668461193363E-2</v>
      </c>
      <c r="H244" s="32">
        <f t="shared" si="37"/>
        <v>1</v>
      </c>
      <c r="I244" s="66" t="s">
        <v>95</v>
      </c>
      <c r="J244" s="58">
        <f t="shared" si="41"/>
        <v>0.92480933153880662</v>
      </c>
      <c r="K244" s="58">
        <f t="shared" si="41"/>
        <v>7.5190668461193363E-2</v>
      </c>
      <c r="L244" s="58">
        <f t="shared" si="42"/>
        <v>1</v>
      </c>
    </row>
    <row r="245" spans="1:12" ht="38.25" customHeight="1" x14ac:dyDescent="0.25">
      <c r="B245" s="15" t="s">
        <v>96</v>
      </c>
      <c r="C245" s="24">
        <v>3552</v>
      </c>
      <c r="D245" s="24">
        <v>6574</v>
      </c>
      <c r="E245" s="24">
        <f t="shared" si="38"/>
        <v>10126</v>
      </c>
      <c r="F245" s="32">
        <f t="shared" si="39"/>
        <v>0.35078016985976695</v>
      </c>
      <c r="G245" s="32">
        <f t="shared" si="40"/>
        <v>0.6492198301402331</v>
      </c>
      <c r="H245" s="32">
        <f t="shared" si="37"/>
        <v>1</v>
      </c>
      <c r="I245" s="25" t="s">
        <v>97</v>
      </c>
      <c r="J245" s="25">
        <f t="shared" si="41"/>
        <v>0.35078016985976695</v>
      </c>
      <c r="K245" s="25">
        <f t="shared" si="41"/>
        <v>0.6492198301402331</v>
      </c>
      <c r="L245" s="58">
        <f t="shared" si="42"/>
        <v>1</v>
      </c>
    </row>
    <row r="246" spans="1:12" ht="38.25" customHeight="1" x14ac:dyDescent="0.25">
      <c r="B246" s="15" t="s">
        <v>98</v>
      </c>
      <c r="C246" s="24">
        <v>1888</v>
      </c>
      <c r="D246" s="24">
        <v>64498</v>
      </c>
      <c r="E246" s="24">
        <f t="shared" si="38"/>
        <v>66386</v>
      </c>
      <c r="F246" s="32">
        <f>+C246/E246</f>
        <v>2.8439731268640977E-2</v>
      </c>
      <c r="G246" s="32">
        <f>+D246/E246</f>
        <v>0.97156026873135903</v>
      </c>
      <c r="H246" s="32">
        <f t="shared" si="37"/>
        <v>1</v>
      </c>
      <c r="I246" s="25" t="s">
        <v>99</v>
      </c>
      <c r="J246" s="25">
        <f t="shared" si="41"/>
        <v>2.8439731268640977E-2</v>
      </c>
      <c r="K246" s="25">
        <f t="shared" si="41"/>
        <v>0.97156026873135903</v>
      </c>
      <c r="L246" s="58">
        <f t="shared" si="42"/>
        <v>1</v>
      </c>
    </row>
    <row r="247" spans="1:12" x14ac:dyDescent="0.25">
      <c r="B247" s="15" t="s">
        <v>100</v>
      </c>
      <c r="C247" s="24">
        <v>27027</v>
      </c>
      <c r="D247" s="24">
        <v>78028</v>
      </c>
      <c r="E247" s="24">
        <f t="shared" si="38"/>
        <v>105055</v>
      </c>
      <c r="F247" s="32">
        <f t="shared" si="39"/>
        <v>0.2572652420160868</v>
      </c>
      <c r="G247" s="32">
        <f t="shared" si="40"/>
        <v>0.7427347579839132</v>
      </c>
      <c r="H247" s="32">
        <f t="shared" si="37"/>
        <v>1</v>
      </c>
      <c r="I247" s="59"/>
      <c r="J247" s="59"/>
      <c r="K247" s="59"/>
      <c r="L247" s="59"/>
    </row>
    <row r="248" spans="1:12" x14ac:dyDescent="0.25">
      <c r="B248" s="12" t="s">
        <v>214</v>
      </c>
      <c r="C248" s="12"/>
      <c r="D248" s="12"/>
      <c r="E248" s="12"/>
      <c r="F248" s="33"/>
      <c r="G248" s="33"/>
      <c r="H248" s="33"/>
      <c r="I248" s="33"/>
      <c r="J248" s="33"/>
      <c r="K248" s="33"/>
      <c r="L248" s="33"/>
    </row>
    <row r="249" spans="1:12" x14ac:dyDescent="0.25">
      <c r="B249" s="12" t="s">
        <v>222</v>
      </c>
      <c r="C249" s="12"/>
      <c r="D249" s="12"/>
      <c r="E249" s="12"/>
      <c r="F249" s="33"/>
      <c r="G249" s="33"/>
      <c r="H249" s="33"/>
      <c r="I249" s="33"/>
      <c r="J249" s="33"/>
      <c r="K249" s="33"/>
      <c r="L249" s="33"/>
    </row>
    <row r="250" spans="1:12" x14ac:dyDescent="0.25">
      <c r="B250" s="12" t="s">
        <v>209</v>
      </c>
      <c r="C250" s="12"/>
      <c r="D250" s="12"/>
      <c r="E250" s="12"/>
      <c r="F250" s="33"/>
      <c r="G250" s="33"/>
      <c r="H250" s="33"/>
      <c r="I250" s="33"/>
      <c r="J250" s="33"/>
      <c r="K250" s="33"/>
      <c r="L250" s="33"/>
    </row>
    <row r="251" spans="1:12" x14ac:dyDescent="0.25">
      <c r="B251" s="12" t="s">
        <v>210</v>
      </c>
      <c r="C251" s="12"/>
      <c r="D251" s="12"/>
      <c r="E251" s="12"/>
      <c r="F251" s="33"/>
      <c r="G251" s="33"/>
      <c r="H251" s="33"/>
      <c r="I251" s="33"/>
      <c r="J251" s="33"/>
      <c r="K251" s="33"/>
      <c r="L251" s="33"/>
    </row>
    <row r="252" spans="1:12" x14ac:dyDescent="0.25">
      <c r="A252" s="2"/>
      <c r="B252" s="12" t="s">
        <v>211</v>
      </c>
      <c r="C252" s="2"/>
      <c r="I252" s="33"/>
      <c r="J252" s="33"/>
      <c r="K252" s="33"/>
      <c r="L252" s="33"/>
    </row>
    <row r="253" spans="1:12" x14ac:dyDescent="0.25">
      <c r="B253" s="12" t="s">
        <v>212</v>
      </c>
    </row>
    <row r="254" spans="1:12" x14ac:dyDescent="0.25">
      <c r="B254" s="12" t="s">
        <v>213</v>
      </c>
    </row>
    <row r="255" spans="1:12" x14ac:dyDescent="0.25">
      <c r="C255" s="12"/>
    </row>
    <row r="257" spans="2:9" ht="51" customHeight="1" x14ac:dyDescent="0.25">
      <c r="B257" s="143" t="s">
        <v>36</v>
      </c>
      <c r="C257" s="95" t="s">
        <v>220</v>
      </c>
      <c r="D257" s="95"/>
      <c r="E257" s="95"/>
      <c r="F257" s="95"/>
      <c r="G257" s="95"/>
      <c r="H257" s="95"/>
      <c r="I257" s="95"/>
    </row>
    <row r="258" spans="2:9" ht="89.25" customHeight="1" x14ac:dyDescent="0.25">
      <c r="B258" s="144"/>
      <c r="C258" s="16" t="s">
        <v>101</v>
      </c>
      <c r="D258" s="16" t="s">
        <v>102</v>
      </c>
      <c r="E258" s="16" t="s">
        <v>103</v>
      </c>
      <c r="F258" s="16" t="s">
        <v>104</v>
      </c>
      <c r="G258" s="16" t="s">
        <v>105</v>
      </c>
      <c r="H258" s="16" t="s">
        <v>106</v>
      </c>
      <c r="I258" s="16" t="s">
        <v>107</v>
      </c>
    </row>
    <row r="259" spans="2:9" x14ac:dyDescent="0.25">
      <c r="B259" s="26" t="s">
        <v>165</v>
      </c>
      <c r="C259" s="34">
        <v>97.777777777777771</v>
      </c>
      <c r="D259" s="34">
        <v>96.860986547085204</v>
      </c>
      <c r="E259" s="34">
        <v>95.238095238095227</v>
      </c>
      <c r="F259" s="34">
        <v>79.611650485436897</v>
      </c>
      <c r="G259" s="34">
        <v>90.704225352112672</v>
      </c>
      <c r="H259" s="34">
        <v>93.418940609951846</v>
      </c>
      <c r="I259" s="34">
        <v>36.774193548387096</v>
      </c>
    </row>
    <row r="260" spans="2:9" x14ac:dyDescent="0.25">
      <c r="B260" s="26" t="s">
        <v>166</v>
      </c>
      <c r="C260" s="34">
        <v>62.5</v>
      </c>
      <c r="D260" s="34">
        <v>90.789473684210535</v>
      </c>
      <c r="E260" s="34">
        <v>97.402597402597408</v>
      </c>
      <c r="F260" s="34">
        <v>97.058823529411768</v>
      </c>
      <c r="G260" s="34">
        <v>97.297297297297305</v>
      </c>
      <c r="H260" s="34">
        <v>92.118226600985224</v>
      </c>
      <c r="I260" s="34">
        <v>29.268292682926827</v>
      </c>
    </row>
    <row r="261" spans="2:9" x14ac:dyDescent="0.25">
      <c r="B261" s="26" t="s">
        <v>167</v>
      </c>
      <c r="C261" s="34">
        <v>80</v>
      </c>
      <c r="D261" s="34">
        <v>93.832599118942724</v>
      </c>
      <c r="E261" s="34">
        <v>96.534653465346537</v>
      </c>
      <c r="F261" s="34">
        <v>85.714285714285708</v>
      </c>
      <c r="G261" s="34">
        <v>92.675159235668787</v>
      </c>
      <c r="H261" s="34">
        <v>92.361111111111114</v>
      </c>
      <c r="I261" s="34">
        <v>33.098591549295776</v>
      </c>
    </row>
    <row r="262" spans="2:9" x14ac:dyDescent="0.25">
      <c r="B262" s="26" t="s">
        <v>168</v>
      </c>
      <c r="C262" s="34">
        <v>78.260869565217391</v>
      </c>
      <c r="D262" s="34">
        <v>95.049504950495049</v>
      </c>
      <c r="E262" s="34">
        <v>92.38095238095238</v>
      </c>
      <c r="F262" s="34">
        <v>74.545454545454547</v>
      </c>
      <c r="G262" s="34">
        <v>86.25</v>
      </c>
      <c r="H262" s="34">
        <v>88.732394366197184</v>
      </c>
      <c r="I262" s="34">
        <v>31.007751937984494</v>
      </c>
    </row>
    <row r="263" spans="2:9" x14ac:dyDescent="0.25">
      <c r="B263" s="72" t="s">
        <v>169</v>
      </c>
      <c r="C263" s="34">
        <v>87.096774193548384</v>
      </c>
      <c r="D263" s="34">
        <v>95.108695652173907</v>
      </c>
      <c r="E263" s="34">
        <v>97.126436781609186</v>
      </c>
      <c r="F263" s="34">
        <v>94.594594594594597</v>
      </c>
      <c r="G263" s="34">
        <v>96.370967741935488</v>
      </c>
      <c r="H263" s="34">
        <v>95.248380129589634</v>
      </c>
      <c r="I263" s="34">
        <v>47.767857142857146</v>
      </c>
    </row>
    <row r="264" spans="2:9" x14ac:dyDescent="0.25">
      <c r="B264" s="26" t="s">
        <v>170</v>
      </c>
      <c r="C264" s="34">
        <v>76.470588235294116</v>
      </c>
      <c r="D264" s="34">
        <v>95.808383233532936</v>
      </c>
      <c r="E264" s="34">
        <v>98.514851485148512</v>
      </c>
      <c r="F264" s="34">
        <v>89.719626168224295</v>
      </c>
      <c r="G264" s="34">
        <v>95.469255663430417</v>
      </c>
      <c r="H264" s="34">
        <v>94.313725490196077</v>
      </c>
      <c r="I264" s="34">
        <v>37.588652482269502</v>
      </c>
    </row>
    <row r="265" spans="2:9" x14ac:dyDescent="0.25">
      <c r="B265" s="26" t="s">
        <v>171</v>
      </c>
      <c r="C265" s="34">
        <v>85</v>
      </c>
      <c r="D265" s="34">
        <v>97.260273972602747</v>
      </c>
      <c r="E265" s="34">
        <v>94.890510948905103</v>
      </c>
      <c r="F265" s="34">
        <v>86.301369863013704</v>
      </c>
      <c r="G265" s="34">
        <v>91.904761904761898</v>
      </c>
      <c r="H265" s="34">
        <v>93.61702127659575</v>
      </c>
      <c r="I265" s="34">
        <v>36.64921465968586</v>
      </c>
    </row>
    <row r="266" spans="2:9" x14ac:dyDescent="0.25">
      <c r="B266" s="26" t="s">
        <v>172</v>
      </c>
      <c r="C266" s="34">
        <v>75</v>
      </c>
      <c r="D266" s="34">
        <v>98.113207547169807</v>
      </c>
      <c r="E266" s="34">
        <v>98.039215686274503</v>
      </c>
      <c r="F266" s="34">
        <v>82.35294117647058</v>
      </c>
      <c r="G266" s="34">
        <v>92.810457516339866</v>
      </c>
      <c r="H266" s="34">
        <v>93.818181818181827</v>
      </c>
      <c r="I266" s="34">
        <v>44.078947368421048</v>
      </c>
    </row>
    <row r="267" spans="2:9" x14ac:dyDescent="0.25">
      <c r="B267" s="26" t="s">
        <v>173</v>
      </c>
      <c r="C267" s="34">
        <v>92.307692307692307</v>
      </c>
      <c r="D267" s="34">
        <v>100</v>
      </c>
      <c r="E267" s="34">
        <v>97.752808988764045</v>
      </c>
      <c r="F267" s="34">
        <v>87.5</v>
      </c>
      <c r="G267" s="34">
        <v>93.793103448275858</v>
      </c>
      <c r="H267" s="34">
        <v>96.138996138996134</v>
      </c>
      <c r="I267" s="34">
        <v>35.570469798657719</v>
      </c>
    </row>
    <row r="268" spans="2:9" x14ac:dyDescent="0.25">
      <c r="B268" s="26" t="s">
        <v>174</v>
      </c>
      <c r="C268" s="34">
        <v>77.941176470588232</v>
      </c>
      <c r="D268" s="34">
        <v>97.411003236245946</v>
      </c>
      <c r="E268" s="34">
        <v>97.41935483870968</v>
      </c>
      <c r="F268" s="34">
        <v>93.258426966292134</v>
      </c>
      <c r="G268" s="34">
        <v>95.901639344262293</v>
      </c>
      <c r="H268" s="34">
        <v>95.028901734104039</v>
      </c>
      <c r="I268" s="34">
        <v>41.150442477876105</v>
      </c>
    </row>
    <row r="269" spans="2:9" x14ac:dyDescent="0.25">
      <c r="B269" s="26" t="s">
        <v>175</v>
      </c>
      <c r="C269" s="34">
        <v>81.818181818181827</v>
      </c>
      <c r="D269" s="34">
        <v>96.240601503759393</v>
      </c>
      <c r="E269" s="34">
        <v>97.6</v>
      </c>
      <c r="F269" s="34">
        <v>91.780821917808225</v>
      </c>
      <c r="G269" s="34">
        <v>95.454545454545453</v>
      </c>
      <c r="H269" s="34">
        <v>94.900849858356935</v>
      </c>
      <c r="I269" s="34">
        <v>51.470588235294116</v>
      </c>
    </row>
    <row r="270" spans="2:9" x14ac:dyDescent="0.25">
      <c r="B270" s="26" t="s">
        <v>176</v>
      </c>
      <c r="C270" s="34">
        <v>80.392156862745097</v>
      </c>
      <c r="D270" s="34">
        <v>97.2027972027972</v>
      </c>
      <c r="E270" s="34">
        <v>97.071129707112974</v>
      </c>
      <c r="F270" s="34">
        <v>88.652482269503537</v>
      </c>
      <c r="G270" s="34">
        <v>93.94736842105263</v>
      </c>
      <c r="H270" s="34">
        <v>94.281729428172952</v>
      </c>
      <c r="I270" s="34">
        <v>44.067796610169488</v>
      </c>
    </row>
    <row r="271" spans="2:9" x14ac:dyDescent="0.25">
      <c r="B271" s="26" t="s">
        <v>177</v>
      </c>
      <c r="C271" s="34">
        <v>88.888888888888886</v>
      </c>
      <c r="D271" s="34">
        <v>97.727272727272734</v>
      </c>
      <c r="E271" s="34">
        <v>96.381578947368425</v>
      </c>
      <c r="F271" s="34">
        <v>90.540540540540533</v>
      </c>
      <c r="G271" s="34">
        <v>94.469026548672559</v>
      </c>
      <c r="H271" s="34">
        <v>95.261239368165249</v>
      </c>
      <c r="I271" s="34">
        <v>41.888619854721547</v>
      </c>
    </row>
    <row r="272" spans="2:9" x14ac:dyDescent="0.25">
      <c r="B272" s="26" t="s">
        <v>178</v>
      </c>
      <c r="C272" s="34">
        <v>68.75</v>
      </c>
      <c r="D272" s="34">
        <v>95.287958115183244</v>
      </c>
      <c r="E272" s="34">
        <v>98.484848484848484</v>
      </c>
      <c r="F272" s="34">
        <v>93.75</v>
      </c>
      <c r="G272" s="34">
        <v>96.774193548387103</v>
      </c>
      <c r="H272" s="34">
        <v>94.55909943714822</v>
      </c>
      <c r="I272" s="34">
        <v>41.155234657039713</v>
      </c>
    </row>
    <row r="273" spans="1:9" x14ac:dyDescent="0.25">
      <c r="B273" s="26" t="s">
        <v>179</v>
      </c>
      <c r="C273" s="34">
        <v>73.80952380952381</v>
      </c>
      <c r="D273" s="34">
        <v>97.156398104265406</v>
      </c>
      <c r="E273" s="34">
        <v>97.391304347826093</v>
      </c>
      <c r="F273" s="34">
        <v>94.73684210526315</v>
      </c>
      <c r="G273" s="34">
        <v>96.418732782369148</v>
      </c>
      <c r="H273" s="34">
        <v>95.129870129870127</v>
      </c>
      <c r="I273" s="34">
        <v>47.301587301587297</v>
      </c>
    </row>
    <row r="274" spans="1:9" x14ac:dyDescent="0.25">
      <c r="B274" s="26" t="s">
        <v>180</v>
      </c>
      <c r="C274" s="34">
        <v>69.230769230769226</v>
      </c>
      <c r="D274" s="34">
        <v>97.5</v>
      </c>
      <c r="E274" s="34">
        <v>98.734177215189874</v>
      </c>
      <c r="F274" s="34">
        <v>92.134831460674164</v>
      </c>
      <c r="G274" s="34">
        <v>96.356275303643727</v>
      </c>
      <c r="H274" s="34">
        <v>95.150115473441105</v>
      </c>
      <c r="I274" s="34">
        <v>33.333333333333329</v>
      </c>
    </row>
    <row r="275" spans="1:9" x14ac:dyDescent="0.25">
      <c r="B275" s="26" t="s">
        <v>181</v>
      </c>
      <c r="C275" s="34">
        <v>95.454545454545453</v>
      </c>
      <c r="D275" s="34">
        <v>99.259259259259252</v>
      </c>
      <c r="E275" s="34">
        <v>96.590909090909093</v>
      </c>
      <c r="F275" s="34">
        <v>91.603053435114504</v>
      </c>
      <c r="G275" s="34">
        <v>94.936708860759495</v>
      </c>
      <c r="H275" s="34">
        <v>96.614950634696754</v>
      </c>
      <c r="I275" s="34">
        <v>46.831955922865014</v>
      </c>
    </row>
    <row r="276" spans="1:9" ht="25.5" x14ac:dyDescent="0.25">
      <c r="B276" s="26" t="s">
        <v>182</v>
      </c>
      <c r="C276" s="34">
        <v>84.93150684931507</v>
      </c>
      <c r="D276" s="34">
        <v>96.011396011396016</v>
      </c>
      <c r="E276" s="34">
        <v>97.727272727272734</v>
      </c>
      <c r="F276" s="34">
        <v>94.642857142857139</v>
      </c>
      <c r="G276" s="34">
        <v>96.730769230769226</v>
      </c>
      <c r="H276" s="34">
        <v>95.550847457627114</v>
      </c>
      <c r="I276" s="34">
        <v>42.613636363636367</v>
      </c>
    </row>
    <row r="277" spans="1:9" x14ac:dyDescent="0.25">
      <c r="B277" s="7" t="s">
        <v>221</v>
      </c>
      <c r="C277" s="34">
        <f>AVERAGE(C259:C276)</f>
        <v>80.868358414671548</v>
      </c>
      <c r="D277" s="34">
        <f>AVERAGE(D259:D276)</f>
        <v>96.478878381466245</v>
      </c>
      <c r="E277" s="34">
        <f t="shared" ref="E277:I277" si="43">AVERAGE(E259:E276)</f>
        <v>96.960038763162771</v>
      </c>
      <c r="F277" s="34">
        <f t="shared" si="43"/>
        <v>89.361033439719208</v>
      </c>
      <c r="G277" s="34">
        <f t="shared" si="43"/>
        <v>94.348027091904655</v>
      </c>
      <c r="H277" s="34">
        <f t="shared" si="43"/>
        <v>94.235810059077068</v>
      </c>
      <c r="I277" s="34">
        <f t="shared" si="43"/>
        <v>40.089842551500475</v>
      </c>
    </row>
    <row r="278" spans="1:9" x14ac:dyDescent="0.25">
      <c r="B278" s="12" t="s">
        <v>223</v>
      </c>
      <c r="C278" s="35"/>
      <c r="D278" s="35"/>
      <c r="E278" s="35"/>
      <c r="F278" s="35"/>
      <c r="G278" s="35"/>
      <c r="H278" s="35"/>
      <c r="I278" s="35"/>
    </row>
    <row r="279" spans="1:9" x14ac:dyDescent="0.25">
      <c r="B279" s="12" t="s">
        <v>224</v>
      </c>
      <c r="C279" s="35"/>
      <c r="D279" s="35"/>
      <c r="E279" s="35"/>
      <c r="F279" s="35"/>
      <c r="G279" s="35"/>
      <c r="H279" s="35"/>
      <c r="I279" s="35"/>
    </row>
    <row r="280" spans="1:9" x14ac:dyDescent="0.25">
      <c r="B280" s="12" t="s">
        <v>225</v>
      </c>
      <c r="C280" s="35"/>
      <c r="D280" s="35"/>
      <c r="E280" s="35"/>
      <c r="F280" s="35"/>
      <c r="G280" s="35"/>
      <c r="H280" s="35"/>
      <c r="I280" s="35"/>
    </row>
    <row r="281" spans="1:9" x14ac:dyDescent="0.25">
      <c r="B281" s="12" t="s">
        <v>235</v>
      </c>
      <c r="C281" s="2"/>
      <c r="D281" s="2"/>
      <c r="E281" s="2"/>
    </row>
    <row r="282" spans="1:9" x14ac:dyDescent="0.25">
      <c r="B282" s="12" t="s">
        <v>236</v>
      </c>
      <c r="C282" s="2"/>
      <c r="D282" s="2"/>
      <c r="E282" s="2"/>
    </row>
    <row r="283" spans="1:9" x14ac:dyDescent="0.25">
      <c r="B283" s="12" t="s">
        <v>237</v>
      </c>
      <c r="C283" s="2"/>
      <c r="D283" s="2"/>
      <c r="E283" s="2"/>
    </row>
    <row r="284" spans="1:9" x14ac:dyDescent="0.25">
      <c r="B284" s="12" t="s">
        <v>238</v>
      </c>
      <c r="C284" s="2"/>
      <c r="D284" s="2"/>
      <c r="E284" s="2"/>
    </row>
    <row r="285" spans="1:9" x14ac:dyDescent="0.25">
      <c r="A285" s="12"/>
      <c r="B285" s="2"/>
      <c r="C285" s="2"/>
      <c r="D285" s="2"/>
    </row>
    <row r="286" spans="1:9" x14ac:dyDescent="0.25">
      <c r="A286" s="2"/>
      <c r="B286" s="2"/>
      <c r="C286" s="2"/>
      <c r="D286" s="2"/>
    </row>
    <row r="287" spans="1:9" ht="24.75" customHeight="1" x14ac:dyDescent="0.25">
      <c r="B287" s="36" t="s">
        <v>36</v>
      </c>
      <c r="C287" s="109" t="s">
        <v>226</v>
      </c>
      <c r="D287" s="109"/>
      <c r="E287" s="109"/>
      <c r="F287" s="109"/>
      <c r="G287" s="109"/>
      <c r="H287" s="109"/>
    </row>
    <row r="288" spans="1:9" ht="76.5" x14ac:dyDescent="0.25">
      <c r="B288" s="36"/>
      <c r="C288" s="15" t="s">
        <v>108</v>
      </c>
      <c r="D288" s="69" t="s">
        <v>109</v>
      </c>
      <c r="E288" s="15" t="s">
        <v>110</v>
      </c>
      <c r="F288" s="69" t="s">
        <v>111</v>
      </c>
      <c r="G288" s="32" t="s">
        <v>112</v>
      </c>
      <c r="H288" s="69" t="s">
        <v>113</v>
      </c>
    </row>
    <row r="289" spans="2:8" x14ac:dyDescent="0.2">
      <c r="B289" s="26" t="s">
        <v>165</v>
      </c>
      <c r="C289" s="67">
        <v>1133</v>
      </c>
      <c r="D289" s="80">
        <f t="shared" ref="D289:D303" si="44">+C289/$H213</f>
        <v>0.33490984333431867</v>
      </c>
      <c r="E289" s="67">
        <v>1693</v>
      </c>
      <c r="F289" s="80">
        <f t="shared" ref="F289:F307" si="45">+E289/$H213</f>
        <v>0.50044339343777711</v>
      </c>
      <c r="G289" s="79">
        <v>74</v>
      </c>
      <c r="H289" s="80">
        <f t="shared" ref="H289:H307" si="46">+G289/$H213</f>
        <v>2.1874076263671299E-2</v>
      </c>
    </row>
    <row r="290" spans="2:8" x14ac:dyDescent="0.2">
      <c r="B290" s="26" t="s">
        <v>166</v>
      </c>
      <c r="C290" s="67">
        <v>407</v>
      </c>
      <c r="D290" s="80">
        <f t="shared" si="44"/>
        <v>0.42351716961498437</v>
      </c>
      <c r="E290" s="67">
        <v>412</v>
      </c>
      <c r="F290" s="80">
        <f t="shared" si="45"/>
        <v>0.42872008324661809</v>
      </c>
      <c r="G290" s="79">
        <v>16</v>
      </c>
      <c r="H290" s="80">
        <f t="shared" si="46"/>
        <v>1.6649323621227889E-2</v>
      </c>
    </row>
    <row r="291" spans="2:8" x14ac:dyDescent="0.2">
      <c r="B291" s="26" t="s">
        <v>167</v>
      </c>
      <c r="C291" s="67">
        <v>1066</v>
      </c>
      <c r="D291" s="80">
        <f t="shared" si="44"/>
        <v>0.34531908001295758</v>
      </c>
      <c r="E291" s="67">
        <v>1520</v>
      </c>
      <c r="F291" s="80">
        <f t="shared" si="45"/>
        <v>0.49238743116294137</v>
      </c>
      <c r="G291" s="79">
        <v>73</v>
      </c>
      <c r="H291" s="80">
        <f t="shared" si="46"/>
        <v>2.3647554259799159E-2</v>
      </c>
    </row>
    <row r="292" spans="2:8" x14ac:dyDescent="0.2">
      <c r="B292" s="26" t="s">
        <v>168</v>
      </c>
      <c r="C292" s="67">
        <v>570</v>
      </c>
      <c r="D292" s="80">
        <f t="shared" si="44"/>
        <v>0.39202200825309491</v>
      </c>
      <c r="E292" s="67">
        <v>647</v>
      </c>
      <c r="F292" s="80">
        <f t="shared" si="45"/>
        <v>0.44497936726272352</v>
      </c>
      <c r="G292" s="79">
        <v>11</v>
      </c>
      <c r="H292" s="80">
        <f t="shared" si="46"/>
        <v>7.5653370013755161E-3</v>
      </c>
    </row>
    <row r="293" spans="2:8" x14ac:dyDescent="0.2">
      <c r="B293" s="72" t="s">
        <v>169</v>
      </c>
      <c r="C293" s="67">
        <v>653</v>
      </c>
      <c r="D293" s="80">
        <f t="shared" si="44"/>
        <v>0.25096079938508842</v>
      </c>
      <c r="E293" s="67">
        <v>1362</v>
      </c>
      <c r="F293" s="80">
        <f t="shared" si="45"/>
        <v>0.52344350499615677</v>
      </c>
      <c r="G293" s="79">
        <v>105</v>
      </c>
      <c r="H293" s="80">
        <f t="shared" si="46"/>
        <v>4.0353574173712527E-2</v>
      </c>
    </row>
    <row r="294" spans="2:8" x14ac:dyDescent="0.2">
      <c r="B294" s="26" t="s">
        <v>170</v>
      </c>
      <c r="C294" s="67">
        <v>1003</v>
      </c>
      <c r="D294" s="80">
        <f t="shared" si="44"/>
        <v>0.33366600133067198</v>
      </c>
      <c r="E294" s="67">
        <v>1562</v>
      </c>
      <c r="F294" s="80">
        <f t="shared" si="45"/>
        <v>0.51962741184298067</v>
      </c>
      <c r="G294" s="79">
        <v>52</v>
      </c>
      <c r="H294" s="80">
        <f t="shared" si="46"/>
        <v>1.7298735861610112E-2</v>
      </c>
    </row>
    <row r="295" spans="2:8" x14ac:dyDescent="0.2">
      <c r="B295" s="26" t="s">
        <v>171</v>
      </c>
      <c r="C295" s="67">
        <v>658</v>
      </c>
      <c r="D295" s="80">
        <f t="shared" si="44"/>
        <v>0.31802803286611891</v>
      </c>
      <c r="E295" s="67">
        <v>1055</v>
      </c>
      <c r="F295" s="80">
        <f t="shared" si="45"/>
        <v>0.50990816819719675</v>
      </c>
      <c r="G295" s="79">
        <v>62</v>
      </c>
      <c r="H295" s="80">
        <f t="shared" si="46"/>
        <v>2.9966167230546157E-2</v>
      </c>
    </row>
    <row r="296" spans="2:8" x14ac:dyDescent="0.2">
      <c r="B296" s="26" t="s">
        <v>172</v>
      </c>
      <c r="C296" s="67">
        <v>489</v>
      </c>
      <c r="D296" s="80">
        <f t="shared" si="44"/>
        <v>0.29582577132486387</v>
      </c>
      <c r="E296" s="67">
        <v>871</v>
      </c>
      <c r="F296" s="80">
        <f t="shared" si="45"/>
        <v>0.52692075015124018</v>
      </c>
      <c r="G296" s="79">
        <v>38</v>
      </c>
      <c r="H296" s="80">
        <f t="shared" si="46"/>
        <v>2.2988505747126436E-2</v>
      </c>
    </row>
    <row r="297" spans="2:8" x14ac:dyDescent="0.2">
      <c r="B297" s="26" t="s">
        <v>173</v>
      </c>
      <c r="C297" s="67">
        <v>407</v>
      </c>
      <c r="D297" s="80">
        <f t="shared" si="44"/>
        <v>0.2663612565445026</v>
      </c>
      <c r="E297" s="67">
        <v>849</v>
      </c>
      <c r="F297" s="80">
        <f t="shared" si="45"/>
        <v>0.55562827225130895</v>
      </c>
      <c r="G297" s="79">
        <v>69</v>
      </c>
      <c r="H297" s="80">
        <f t="shared" si="46"/>
        <v>4.5157068062827224E-2</v>
      </c>
    </row>
    <row r="298" spans="2:8" x14ac:dyDescent="0.2">
      <c r="B298" s="26" t="s">
        <v>174</v>
      </c>
      <c r="C298" s="67">
        <v>1413</v>
      </c>
      <c r="D298" s="80">
        <f t="shared" si="44"/>
        <v>0.29020332717190389</v>
      </c>
      <c r="E298" s="67">
        <v>2554</v>
      </c>
      <c r="F298" s="80">
        <f t="shared" si="45"/>
        <v>0.5245430273156706</v>
      </c>
      <c r="G298" s="79">
        <v>160</v>
      </c>
      <c r="H298" s="80">
        <f t="shared" si="46"/>
        <v>3.2860957075374821E-2</v>
      </c>
    </row>
    <row r="299" spans="2:8" x14ac:dyDescent="0.2">
      <c r="B299" s="26" t="s">
        <v>175</v>
      </c>
      <c r="C299" s="67">
        <v>569</v>
      </c>
      <c r="D299" s="80">
        <f t="shared" si="44"/>
        <v>0.28252234359483613</v>
      </c>
      <c r="E299" s="67">
        <v>1038</v>
      </c>
      <c r="F299" s="80">
        <f t="shared" si="45"/>
        <v>0.51539225422045676</v>
      </c>
      <c r="G299" s="79">
        <v>87</v>
      </c>
      <c r="H299" s="80">
        <f t="shared" si="46"/>
        <v>4.3197616683217477E-2</v>
      </c>
    </row>
    <row r="300" spans="2:8" x14ac:dyDescent="0.2">
      <c r="B300" s="26" t="s">
        <v>176</v>
      </c>
      <c r="C300" s="67">
        <v>1080</v>
      </c>
      <c r="D300" s="80">
        <f t="shared" si="44"/>
        <v>0.27878162106350024</v>
      </c>
      <c r="E300" s="67">
        <v>1952</v>
      </c>
      <c r="F300" s="80">
        <f t="shared" si="45"/>
        <v>0.50387196695921532</v>
      </c>
      <c r="G300" s="79">
        <v>169</v>
      </c>
      <c r="H300" s="80">
        <f t="shared" si="46"/>
        <v>4.3624161073825503E-2</v>
      </c>
    </row>
    <row r="301" spans="2:8" x14ac:dyDescent="0.2">
      <c r="B301" s="26" t="s">
        <v>177</v>
      </c>
      <c r="C301" s="67">
        <v>1279</v>
      </c>
      <c r="D301" s="80">
        <f t="shared" si="44"/>
        <v>0.28956305184514375</v>
      </c>
      <c r="E301" s="67">
        <v>2280</v>
      </c>
      <c r="F301" s="80">
        <f t="shared" si="45"/>
        <v>0.51618745755037354</v>
      </c>
      <c r="G301" s="79">
        <v>163</v>
      </c>
      <c r="H301" s="80">
        <f t="shared" si="46"/>
        <v>3.6902875254697758E-2</v>
      </c>
    </row>
    <row r="302" spans="2:8" x14ac:dyDescent="0.2">
      <c r="B302" s="26" t="s">
        <v>178</v>
      </c>
      <c r="C302" s="67">
        <v>973</v>
      </c>
      <c r="D302" s="80">
        <f t="shared" si="44"/>
        <v>0.30597484276729559</v>
      </c>
      <c r="E302" s="67">
        <v>1648</v>
      </c>
      <c r="F302" s="80">
        <f t="shared" si="45"/>
        <v>0.51823899371069182</v>
      </c>
      <c r="G302" s="79">
        <v>94</v>
      </c>
      <c r="H302" s="80">
        <f t="shared" si="46"/>
        <v>2.9559748427672956E-2</v>
      </c>
    </row>
    <row r="303" spans="2:8" x14ac:dyDescent="0.2">
      <c r="B303" s="26" t="s">
        <v>179</v>
      </c>
      <c r="C303" s="17">
        <v>976</v>
      </c>
      <c r="D303" s="80">
        <f t="shared" si="44"/>
        <v>0.26983688139341994</v>
      </c>
      <c r="E303" s="17">
        <v>1954</v>
      </c>
      <c r="F303" s="80">
        <f t="shared" si="45"/>
        <v>0.54022670721592481</v>
      </c>
      <c r="G303" s="79">
        <v>142</v>
      </c>
      <c r="H303" s="80">
        <f t="shared" si="46"/>
        <v>3.9259054465026262E-2</v>
      </c>
    </row>
    <row r="304" spans="2:8" x14ac:dyDescent="0.2">
      <c r="B304" s="26" t="s">
        <v>180</v>
      </c>
      <c r="C304" s="17">
        <v>697</v>
      </c>
      <c r="D304" s="80">
        <f>+C304/H228</f>
        <v>0.28825475599669148</v>
      </c>
      <c r="E304" s="17">
        <v>1311</v>
      </c>
      <c r="F304" s="80">
        <f t="shared" si="45"/>
        <v>0.54218362282878407</v>
      </c>
      <c r="G304" s="79">
        <v>58</v>
      </c>
      <c r="H304" s="80">
        <f t="shared" si="46"/>
        <v>2.3986765922249794E-2</v>
      </c>
    </row>
    <row r="305" spans="1:13" x14ac:dyDescent="0.2">
      <c r="B305" s="26" t="s">
        <v>181</v>
      </c>
      <c r="C305" s="17">
        <v>966</v>
      </c>
      <c r="D305" s="80">
        <f>+C305/H229</f>
        <v>0.23893148651991095</v>
      </c>
      <c r="E305" s="17">
        <v>2197</v>
      </c>
      <c r="F305" s="80">
        <f t="shared" si="45"/>
        <v>0.54340836012861737</v>
      </c>
      <c r="G305" s="79">
        <v>205</v>
      </c>
      <c r="H305" s="80">
        <f t="shared" si="46"/>
        <v>5.0704922087558744E-2</v>
      </c>
    </row>
    <row r="306" spans="1:13" ht="25.5" x14ac:dyDescent="0.2">
      <c r="B306" s="26" t="s">
        <v>182</v>
      </c>
      <c r="C306" s="17">
        <v>1076</v>
      </c>
      <c r="D306" s="80">
        <f>+C306/H230</f>
        <v>0.21680435220632682</v>
      </c>
      <c r="E306" s="17">
        <v>2797</v>
      </c>
      <c r="F306" s="80">
        <f t="shared" si="45"/>
        <v>0.56357042111626032</v>
      </c>
      <c r="G306" s="79">
        <v>218</v>
      </c>
      <c r="H306" s="80">
        <f t="shared" si="46"/>
        <v>4.3925045335482568E-2</v>
      </c>
    </row>
    <row r="307" spans="1:13" x14ac:dyDescent="0.25">
      <c r="B307" s="7" t="s">
        <v>114</v>
      </c>
      <c r="C307" s="17">
        <f>SUM(C289:C306)</f>
        <v>15415</v>
      </c>
      <c r="D307" s="80">
        <f>+C307/H231</f>
        <v>0.29009371824306524</v>
      </c>
      <c r="E307" s="17">
        <f>SUM(E289:E306)</f>
        <v>27702</v>
      </c>
      <c r="F307" s="80">
        <f t="shared" si="45"/>
        <v>0.52132184124355452</v>
      </c>
      <c r="G307" s="37">
        <f>SUM(G289:G306)</f>
        <v>1796</v>
      </c>
      <c r="H307" s="80">
        <f t="shared" si="46"/>
        <v>3.3798788061274419E-2</v>
      </c>
    </row>
    <row r="308" spans="1:13" x14ac:dyDescent="0.25">
      <c r="B308" s="12" t="s">
        <v>227</v>
      </c>
      <c r="C308" s="20"/>
      <c r="D308" s="14"/>
      <c r="E308" s="20"/>
      <c r="F308" s="14"/>
      <c r="G308" s="38"/>
      <c r="H308" s="14"/>
      <c r="J308" s="20"/>
      <c r="K308" s="39"/>
      <c r="L308" s="20"/>
      <c r="M308" s="39"/>
    </row>
    <row r="309" spans="1:13" x14ac:dyDescent="0.25">
      <c r="B309" s="12" t="s">
        <v>228</v>
      </c>
      <c r="C309" s="20"/>
      <c r="D309" s="14"/>
      <c r="E309" s="20"/>
      <c r="F309" s="14"/>
      <c r="G309" s="38"/>
      <c r="H309" s="14"/>
      <c r="J309" s="20"/>
      <c r="K309" s="39"/>
      <c r="L309" s="20"/>
      <c r="M309" s="39"/>
    </row>
    <row r="310" spans="1:13" x14ac:dyDescent="0.25">
      <c r="B310" s="12" t="s">
        <v>229</v>
      </c>
      <c r="C310" s="20"/>
      <c r="D310" s="14"/>
      <c r="E310" s="20"/>
      <c r="F310" s="14"/>
      <c r="G310" s="38"/>
      <c r="H310" s="14"/>
      <c r="J310" s="20"/>
      <c r="K310" s="39"/>
      <c r="L310" s="20"/>
      <c r="M310" s="39"/>
    </row>
    <row r="311" spans="1:13" x14ac:dyDescent="0.25">
      <c r="A311" s="12"/>
      <c r="B311" s="20"/>
      <c r="C311" s="14"/>
      <c r="D311" s="20"/>
      <c r="E311" s="14"/>
      <c r="F311" s="38"/>
      <c r="G311" s="14"/>
      <c r="H311" s="20"/>
      <c r="I311" s="14"/>
      <c r="J311" s="20"/>
      <c r="K311" s="39"/>
      <c r="L311" s="20"/>
      <c r="M311" s="39"/>
    </row>
    <row r="312" spans="1:13" x14ac:dyDescent="0.25">
      <c r="A312" s="40"/>
      <c r="B312" s="20"/>
      <c r="C312" s="14"/>
      <c r="D312" s="20"/>
      <c r="E312" s="14"/>
      <c r="F312" s="38"/>
      <c r="G312" s="14"/>
      <c r="H312" s="20"/>
      <c r="I312" s="14"/>
      <c r="J312" s="20"/>
      <c r="K312" s="39"/>
      <c r="L312" s="20"/>
      <c r="M312" s="39"/>
    </row>
    <row r="313" spans="1:13" ht="26.25" customHeight="1" x14ac:dyDescent="0.25">
      <c r="B313" s="143" t="s">
        <v>36</v>
      </c>
      <c r="C313" s="137" t="s">
        <v>226</v>
      </c>
      <c r="D313" s="138"/>
      <c r="E313" s="138"/>
      <c r="F313" s="138"/>
      <c r="G313" s="138"/>
      <c r="H313" s="139"/>
      <c r="I313" s="14"/>
      <c r="J313" s="20"/>
    </row>
    <row r="314" spans="1:13" ht="76.5" x14ac:dyDescent="0.25">
      <c r="B314" s="144"/>
      <c r="C314" s="15" t="s">
        <v>115</v>
      </c>
      <c r="D314" s="75" t="s">
        <v>116</v>
      </c>
      <c r="E314" s="15" t="s">
        <v>117</v>
      </c>
      <c r="F314" s="75" t="s">
        <v>118</v>
      </c>
      <c r="G314" s="15" t="s">
        <v>119</v>
      </c>
      <c r="H314" s="75" t="s">
        <v>120</v>
      </c>
      <c r="I314" s="14"/>
      <c r="J314" s="20"/>
    </row>
    <row r="315" spans="1:13" x14ac:dyDescent="0.25">
      <c r="B315" s="26" t="s">
        <v>165</v>
      </c>
      <c r="C315" s="67">
        <v>104</v>
      </c>
      <c r="D315" s="80">
        <f>+C315/$H213</f>
        <v>3.0741945019213717E-2</v>
      </c>
      <c r="E315" s="67">
        <v>3</v>
      </c>
      <c r="F315" s="81">
        <f t="shared" ref="F315:F333" si="47">+E315/$H213</f>
        <v>8.8678687555424182E-4</v>
      </c>
      <c r="G315" s="67">
        <v>376</v>
      </c>
      <c r="H315" s="80">
        <f t="shared" ref="H315:H333" si="48">+G315/$H213</f>
        <v>0.11114395506946498</v>
      </c>
      <c r="I315" s="14"/>
      <c r="J315" s="20"/>
    </row>
    <row r="316" spans="1:13" x14ac:dyDescent="0.25">
      <c r="B316" s="26" t="s">
        <v>166</v>
      </c>
      <c r="C316" s="67">
        <v>8</v>
      </c>
      <c r="D316" s="80">
        <f t="shared" ref="D316:D333" si="49">+C316/$H214</f>
        <v>8.3246618106139446E-3</v>
      </c>
      <c r="E316" s="67">
        <v>0</v>
      </c>
      <c r="F316" s="81">
        <f t="shared" si="47"/>
        <v>0</v>
      </c>
      <c r="G316" s="67">
        <v>118</v>
      </c>
      <c r="H316" s="80">
        <f t="shared" si="48"/>
        <v>0.12278876170655567</v>
      </c>
      <c r="I316" s="14"/>
      <c r="J316" s="20"/>
    </row>
    <row r="317" spans="1:13" x14ac:dyDescent="0.25">
      <c r="B317" s="26" t="s">
        <v>167</v>
      </c>
      <c r="C317" s="67">
        <v>80</v>
      </c>
      <c r="D317" s="80">
        <f t="shared" si="49"/>
        <v>2.5915127955944282E-2</v>
      </c>
      <c r="E317" s="67">
        <v>6</v>
      </c>
      <c r="F317" s="81">
        <f t="shared" si="47"/>
        <v>1.9436345966958211E-3</v>
      </c>
      <c r="G317" s="67">
        <v>342</v>
      </c>
      <c r="H317" s="80">
        <f t="shared" si="48"/>
        <v>0.11078717201166181</v>
      </c>
      <c r="I317" s="14"/>
      <c r="J317" s="20"/>
    </row>
    <row r="318" spans="1:13" x14ac:dyDescent="0.25">
      <c r="B318" s="26" t="s">
        <v>168</v>
      </c>
      <c r="C318" s="67">
        <v>23</v>
      </c>
      <c r="D318" s="80">
        <f t="shared" si="49"/>
        <v>1.5818431911966989E-2</v>
      </c>
      <c r="E318" s="67">
        <v>0</v>
      </c>
      <c r="F318" s="81">
        <f t="shared" si="47"/>
        <v>0</v>
      </c>
      <c r="G318" s="67">
        <v>203</v>
      </c>
      <c r="H318" s="80">
        <f t="shared" si="48"/>
        <v>0.13961485557083905</v>
      </c>
      <c r="I318" s="14"/>
      <c r="J318" s="20"/>
    </row>
    <row r="319" spans="1:13" x14ac:dyDescent="0.25">
      <c r="B319" s="72" t="s">
        <v>169</v>
      </c>
      <c r="C319" s="67">
        <v>189</v>
      </c>
      <c r="D319" s="80">
        <f t="shared" si="49"/>
        <v>7.2636433512682549E-2</v>
      </c>
      <c r="E319" s="67">
        <v>3</v>
      </c>
      <c r="F319" s="81">
        <f t="shared" si="47"/>
        <v>1.1529592621060721E-3</v>
      </c>
      <c r="G319" s="67">
        <v>290</v>
      </c>
      <c r="H319" s="80">
        <f t="shared" si="48"/>
        <v>0.11145272867025365</v>
      </c>
      <c r="I319" s="14"/>
      <c r="J319" s="20"/>
    </row>
    <row r="320" spans="1:13" x14ac:dyDescent="0.25">
      <c r="B320" s="26" t="s">
        <v>170</v>
      </c>
      <c r="C320" s="67">
        <v>72</v>
      </c>
      <c r="D320" s="80">
        <f t="shared" si="49"/>
        <v>2.3952095808383235E-2</v>
      </c>
      <c r="E320" s="67">
        <v>1</v>
      </c>
      <c r="F320" s="81">
        <f t="shared" si="47"/>
        <v>3.3266799733865603E-4</v>
      </c>
      <c r="G320" s="67">
        <v>316</v>
      </c>
      <c r="H320" s="80">
        <f t="shared" si="48"/>
        <v>0.1051230871590153</v>
      </c>
      <c r="I320" s="14"/>
      <c r="J320" s="20"/>
    </row>
    <row r="321" spans="2:10" x14ac:dyDescent="0.25">
      <c r="B321" s="26" t="s">
        <v>171</v>
      </c>
      <c r="C321" s="67">
        <v>73</v>
      </c>
      <c r="D321" s="80">
        <f t="shared" si="49"/>
        <v>3.5282745287578542E-2</v>
      </c>
      <c r="E321" s="67">
        <v>3</v>
      </c>
      <c r="F321" s="81">
        <f t="shared" si="47"/>
        <v>1.4499758337361043E-3</v>
      </c>
      <c r="G321" s="67">
        <v>218</v>
      </c>
      <c r="H321" s="80">
        <f t="shared" si="48"/>
        <v>0.10536491058482358</v>
      </c>
      <c r="I321" s="14"/>
      <c r="J321" s="20"/>
    </row>
    <row r="322" spans="2:10" x14ac:dyDescent="0.25">
      <c r="B322" s="26" t="s">
        <v>172</v>
      </c>
      <c r="C322" s="67">
        <v>72</v>
      </c>
      <c r="D322" s="80">
        <f t="shared" si="49"/>
        <v>4.3557168784029036E-2</v>
      </c>
      <c r="E322" s="67">
        <v>0</v>
      </c>
      <c r="F322" s="81">
        <f t="shared" si="47"/>
        <v>0</v>
      </c>
      <c r="G322" s="67">
        <v>183</v>
      </c>
      <c r="H322" s="80">
        <f t="shared" si="48"/>
        <v>0.11070780399274047</v>
      </c>
      <c r="I322" s="14"/>
      <c r="J322" s="20"/>
    </row>
    <row r="323" spans="2:10" x14ac:dyDescent="0.25">
      <c r="B323" s="26" t="s">
        <v>173</v>
      </c>
      <c r="C323" s="67">
        <v>76</v>
      </c>
      <c r="D323" s="80">
        <f t="shared" si="49"/>
        <v>4.9738219895287955E-2</v>
      </c>
      <c r="E323" s="67">
        <v>1</v>
      </c>
      <c r="F323" s="81">
        <f t="shared" si="47"/>
        <v>6.5445026178010475E-4</v>
      </c>
      <c r="G323" s="67">
        <v>126</v>
      </c>
      <c r="H323" s="80">
        <f t="shared" si="48"/>
        <v>8.2460732984293197E-2</v>
      </c>
      <c r="I323" s="14"/>
      <c r="J323" s="20"/>
    </row>
    <row r="324" spans="2:10" x14ac:dyDescent="0.25">
      <c r="B324" s="26" t="s">
        <v>174</v>
      </c>
      <c r="C324" s="67">
        <v>229</v>
      </c>
      <c r="D324" s="80">
        <f t="shared" si="49"/>
        <v>4.7032244814130209E-2</v>
      </c>
      <c r="E324" s="67">
        <v>10</v>
      </c>
      <c r="F324" s="81">
        <f t="shared" si="47"/>
        <v>2.0538098172109263E-3</v>
      </c>
      <c r="G324" s="67">
        <v>503</v>
      </c>
      <c r="H324" s="80">
        <f t="shared" si="48"/>
        <v>0.10330663380570959</v>
      </c>
      <c r="I324" s="14"/>
      <c r="J324" s="20"/>
    </row>
    <row r="325" spans="2:10" x14ac:dyDescent="0.25">
      <c r="B325" s="26" t="s">
        <v>175</v>
      </c>
      <c r="C325" s="67">
        <v>126</v>
      </c>
      <c r="D325" s="80">
        <f t="shared" si="49"/>
        <v>6.256206554121152E-2</v>
      </c>
      <c r="E325" s="67">
        <v>2</v>
      </c>
      <c r="F325" s="81">
        <f t="shared" si="47"/>
        <v>9.930486593843098E-4</v>
      </c>
      <c r="G325" s="67">
        <v>192</v>
      </c>
      <c r="H325" s="80">
        <f t="shared" si="48"/>
        <v>9.5332671300893748E-2</v>
      </c>
      <c r="I325" s="14"/>
      <c r="J325" s="20"/>
    </row>
    <row r="326" spans="2:10" x14ac:dyDescent="0.25">
      <c r="B326" s="26" t="s">
        <v>176</v>
      </c>
      <c r="C326" s="67">
        <v>228</v>
      </c>
      <c r="D326" s="80">
        <f t="shared" si="49"/>
        <v>5.885389778007228E-2</v>
      </c>
      <c r="E326" s="67">
        <v>16</v>
      </c>
      <c r="F326" s="81">
        <f t="shared" si="47"/>
        <v>4.1300980898296338E-3</v>
      </c>
      <c r="G326" s="67">
        <v>429</v>
      </c>
      <c r="H326" s="80">
        <f t="shared" si="48"/>
        <v>0.11073825503355705</v>
      </c>
      <c r="I326" s="14"/>
      <c r="J326" s="20"/>
    </row>
    <row r="327" spans="2:10" x14ac:dyDescent="0.25">
      <c r="B327" s="26" t="s">
        <v>177</v>
      </c>
      <c r="C327" s="67">
        <v>236</v>
      </c>
      <c r="D327" s="80">
        <f t="shared" si="49"/>
        <v>5.3429929816617615E-2</v>
      </c>
      <c r="E327" s="67">
        <v>4</v>
      </c>
      <c r="F327" s="81">
        <f t="shared" si="47"/>
        <v>9.05592030790129E-4</v>
      </c>
      <c r="G327" s="67">
        <v>455</v>
      </c>
      <c r="H327" s="80">
        <f t="shared" si="48"/>
        <v>0.10301109350237718</v>
      </c>
      <c r="I327" s="14"/>
      <c r="J327" s="20"/>
    </row>
    <row r="328" spans="2:10" x14ac:dyDescent="0.25">
      <c r="B328" s="26" t="s">
        <v>178</v>
      </c>
      <c r="C328" s="67">
        <v>180</v>
      </c>
      <c r="D328" s="80">
        <f t="shared" si="49"/>
        <v>5.6603773584905662E-2</v>
      </c>
      <c r="E328" s="67">
        <v>0</v>
      </c>
      <c r="F328" s="81">
        <f t="shared" si="47"/>
        <v>0</v>
      </c>
      <c r="G328" s="67">
        <v>285</v>
      </c>
      <c r="H328" s="80">
        <f t="shared" si="48"/>
        <v>8.9622641509433956E-2</v>
      </c>
      <c r="I328" s="14"/>
      <c r="J328" s="20"/>
    </row>
    <row r="329" spans="2:10" x14ac:dyDescent="0.25">
      <c r="B329" s="26" t="s">
        <v>179</v>
      </c>
      <c r="C329" s="17">
        <v>218</v>
      </c>
      <c r="D329" s="80">
        <f t="shared" si="49"/>
        <v>6.0270942770251593E-2</v>
      </c>
      <c r="E329" s="17">
        <v>7</v>
      </c>
      <c r="F329" s="81">
        <f t="shared" si="47"/>
        <v>1.9353055017970694E-3</v>
      </c>
      <c r="G329" s="17">
        <v>320</v>
      </c>
      <c r="H329" s="80">
        <f t="shared" si="48"/>
        <v>8.8471108653580322E-2</v>
      </c>
      <c r="I329" s="14"/>
      <c r="J329" s="20"/>
    </row>
    <row r="330" spans="2:10" x14ac:dyDescent="0.25">
      <c r="B330" s="26" t="s">
        <v>180</v>
      </c>
      <c r="C330" s="17">
        <v>88</v>
      </c>
      <c r="D330" s="80">
        <f t="shared" si="49"/>
        <v>3.6393713813068655E-2</v>
      </c>
      <c r="E330" s="17">
        <v>5</v>
      </c>
      <c r="F330" s="81">
        <f t="shared" si="47"/>
        <v>2.0678246484698098E-3</v>
      </c>
      <c r="G330" s="17">
        <v>259</v>
      </c>
      <c r="H330" s="80">
        <f t="shared" si="48"/>
        <v>0.10711331679073614</v>
      </c>
      <c r="I330" s="14"/>
      <c r="J330" s="20"/>
    </row>
    <row r="331" spans="2:10" x14ac:dyDescent="0.25">
      <c r="B331" s="26" t="s">
        <v>181</v>
      </c>
      <c r="C331" s="17">
        <v>329</v>
      </c>
      <c r="D331" s="80">
        <f t="shared" si="49"/>
        <v>8.137521642344793E-2</v>
      </c>
      <c r="E331" s="17">
        <v>18</v>
      </c>
      <c r="F331" s="81">
        <f t="shared" si="47"/>
        <v>4.4521395003710119E-3</v>
      </c>
      <c r="G331" s="17">
        <v>328</v>
      </c>
      <c r="H331" s="80">
        <f t="shared" si="48"/>
        <v>8.1127875340093983E-2</v>
      </c>
      <c r="I331" s="14"/>
      <c r="J331" s="20"/>
    </row>
    <row r="332" spans="2:10" ht="25.5" x14ac:dyDescent="0.25">
      <c r="B332" s="26" t="s">
        <v>182</v>
      </c>
      <c r="C332" s="17">
        <v>359</v>
      </c>
      <c r="D332" s="80">
        <f t="shared" si="49"/>
        <v>7.2335281079991945E-2</v>
      </c>
      <c r="E332" s="17">
        <v>17</v>
      </c>
      <c r="F332" s="81">
        <f t="shared" si="47"/>
        <v>3.4253475720330447E-3</v>
      </c>
      <c r="G332" s="17">
        <v>496</v>
      </c>
      <c r="H332" s="80">
        <f t="shared" si="48"/>
        <v>9.99395526899053E-2</v>
      </c>
      <c r="I332" s="14"/>
      <c r="J332" s="20"/>
    </row>
    <row r="333" spans="2:10" x14ac:dyDescent="0.25">
      <c r="B333" s="7" t="s">
        <v>114</v>
      </c>
      <c r="C333" s="17">
        <f>SUM(C315:C332)</f>
        <v>2690</v>
      </c>
      <c r="D333" s="80">
        <f t="shared" si="49"/>
        <v>5.0622906394670479E-2</v>
      </c>
      <c r="E333" s="17">
        <f>SUM(E315:E332)</f>
        <v>96</v>
      </c>
      <c r="F333" s="81">
        <f t="shared" si="47"/>
        <v>1.8066167337874967E-3</v>
      </c>
      <c r="G333" s="17">
        <f>SUM(G315:G332)</f>
        <v>5439</v>
      </c>
      <c r="H333" s="80">
        <f t="shared" si="48"/>
        <v>0.10235612932364786</v>
      </c>
      <c r="I333" s="14"/>
      <c r="J333" s="20"/>
    </row>
    <row r="334" spans="2:10" x14ac:dyDescent="0.25">
      <c r="B334" s="12" t="s">
        <v>230</v>
      </c>
      <c r="C334" s="20"/>
      <c r="D334" s="14"/>
      <c r="E334" s="20"/>
      <c r="F334" s="14"/>
      <c r="G334" s="38"/>
      <c r="H334" s="14"/>
      <c r="I334" s="14"/>
      <c r="J334" s="20"/>
    </row>
    <row r="335" spans="2:10" x14ac:dyDescent="0.25">
      <c r="B335" s="12" t="s">
        <v>231</v>
      </c>
      <c r="C335" s="20"/>
      <c r="D335" s="14"/>
      <c r="E335" s="20"/>
      <c r="F335" s="14"/>
      <c r="G335" s="38"/>
      <c r="H335" s="14"/>
      <c r="I335" s="14"/>
      <c r="J335" s="20"/>
    </row>
    <row r="336" spans="2:10" x14ac:dyDescent="0.25">
      <c r="B336" s="12" t="s">
        <v>232</v>
      </c>
      <c r="C336" s="20"/>
      <c r="D336" s="20"/>
      <c r="E336" s="38"/>
      <c r="F336" s="20"/>
      <c r="G336" s="20"/>
      <c r="H336" s="20"/>
    </row>
    <row r="337" spans="1:10" x14ac:dyDescent="0.25">
      <c r="B337" s="12"/>
      <c r="C337" s="20"/>
      <c r="D337" s="20"/>
      <c r="E337" s="38"/>
      <c r="F337" s="20"/>
      <c r="G337" s="20"/>
      <c r="H337" s="20"/>
    </row>
    <row r="338" spans="1:10" x14ac:dyDescent="0.25">
      <c r="B338" s="12"/>
      <c r="C338" s="20"/>
      <c r="D338" s="20"/>
      <c r="E338" s="38"/>
      <c r="F338" s="20"/>
      <c r="G338" s="20"/>
      <c r="H338" s="20"/>
    </row>
    <row r="339" spans="1:10" x14ac:dyDescent="0.25">
      <c r="B339" s="12"/>
      <c r="C339" s="20"/>
      <c r="D339" s="20"/>
      <c r="E339" s="38"/>
      <c r="F339" s="20"/>
      <c r="G339" s="20"/>
      <c r="H339" s="20"/>
    </row>
    <row r="340" spans="1:10" x14ac:dyDescent="0.25">
      <c r="A340" s="12"/>
      <c r="B340" s="20"/>
      <c r="C340" s="20"/>
      <c r="D340" s="38"/>
      <c r="E340" s="20"/>
      <c r="F340" s="20"/>
      <c r="G340" s="20"/>
    </row>
    <row r="341" spans="1:10" x14ac:dyDescent="0.25">
      <c r="B341" s="31"/>
      <c r="C341" s="109" t="s">
        <v>233</v>
      </c>
      <c r="D341" s="109"/>
      <c r="E341" s="109"/>
      <c r="F341" s="109"/>
      <c r="G341" s="109"/>
      <c r="H341" s="109"/>
      <c r="I341" s="109"/>
      <c r="J341" s="109"/>
    </row>
    <row r="342" spans="1:10" ht="51" x14ac:dyDescent="0.25">
      <c r="B342" s="31"/>
      <c r="C342" s="17" t="s">
        <v>121</v>
      </c>
      <c r="D342" s="15" t="s">
        <v>122</v>
      </c>
      <c r="E342" s="15" t="s">
        <v>123</v>
      </c>
      <c r="F342" s="15" t="s">
        <v>124</v>
      </c>
      <c r="G342" s="15" t="s">
        <v>125</v>
      </c>
      <c r="H342" s="15" t="s">
        <v>126</v>
      </c>
      <c r="I342" s="15" t="s">
        <v>127</v>
      </c>
      <c r="J342" s="15" t="s">
        <v>32</v>
      </c>
    </row>
    <row r="343" spans="1:10" x14ac:dyDescent="0.25">
      <c r="B343" s="31"/>
      <c r="C343" s="15">
        <v>61</v>
      </c>
      <c r="D343" s="15">
        <v>136</v>
      </c>
      <c r="E343" s="15">
        <v>24</v>
      </c>
      <c r="F343" s="15">
        <v>393</v>
      </c>
      <c r="G343" s="15">
        <v>109</v>
      </c>
      <c r="H343" s="15">
        <v>346</v>
      </c>
      <c r="I343" s="15">
        <v>277</v>
      </c>
      <c r="J343" s="15">
        <f>SUM(C343:I343)</f>
        <v>1346</v>
      </c>
    </row>
    <row r="344" spans="1:10" ht="12.75" customHeight="1" x14ac:dyDescent="0.25">
      <c r="B344" s="31"/>
      <c r="C344" s="148" t="s">
        <v>128</v>
      </c>
      <c r="D344" s="148"/>
      <c r="E344" s="148"/>
      <c r="F344" s="148"/>
      <c r="G344" s="148"/>
      <c r="H344" s="148"/>
      <c r="I344" s="148"/>
      <c r="J344" s="148"/>
    </row>
    <row r="345" spans="1:10" x14ac:dyDescent="0.25">
      <c r="B345" s="31"/>
      <c r="C345" s="31"/>
      <c r="D345" s="31"/>
      <c r="E345" s="31"/>
      <c r="F345" s="31"/>
      <c r="G345" s="31"/>
    </row>
    <row r="346" spans="1:10" x14ac:dyDescent="0.25">
      <c r="B346" s="31"/>
      <c r="C346" s="31"/>
      <c r="D346" s="31"/>
      <c r="E346" s="31"/>
      <c r="F346" s="31"/>
      <c r="G346" s="31"/>
    </row>
    <row r="347" spans="1:10" x14ac:dyDescent="0.25">
      <c r="B347" s="31"/>
      <c r="C347" s="31"/>
      <c r="D347" s="31"/>
      <c r="E347" s="137" t="s">
        <v>129</v>
      </c>
      <c r="F347" s="138"/>
      <c r="G347" s="139"/>
    </row>
    <row r="348" spans="1:10" ht="38.25" x14ac:dyDescent="0.25">
      <c r="B348" s="31"/>
      <c r="C348" s="31"/>
      <c r="D348" s="31"/>
      <c r="E348" s="16" t="s">
        <v>130</v>
      </c>
      <c r="F348" s="16" t="s">
        <v>131</v>
      </c>
      <c r="G348" s="16" t="s">
        <v>132</v>
      </c>
    </row>
    <row r="349" spans="1:10" x14ac:dyDescent="0.25">
      <c r="B349" s="31"/>
      <c r="C349" s="31"/>
      <c r="D349" s="31"/>
      <c r="E349" s="15" t="s">
        <v>133</v>
      </c>
      <c r="F349" s="41">
        <v>8662</v>
      </c>
      <c r="G349" s="32">
        <f>+F349/F351</f>
        <v>0.52978593272171259</v>
      </c>
    </row>
    <row r="350" spans="1:10" x14ac:dyDescent="0.25">
      <c r="B350" s="31"/>
      <c r="C350" s="31"/>
      <c r="D350" s="31"/>
      <c r="E350" s="15" t="s">
        <v>134</v>
      </c>
      <c r="F350" s="41">
        <v>7688</v>
      </c>
      <c r="G350" s="32">
        <f>+F350/F351</f>
        <v>0.47021406727828746</v>
      </c>
    </row>
    <row r="351" spans="1:10" x14ac:dyDescent="0.25">
      <c r="B351" s="31"/>
      <c r="C351" s="31"/>
      <c r="D351" s="31"/>
      <c r="E351" s="15" t="s">
        <v>82</v>
      </c>
      <c r="F351" s="41">
        <v>16350</v>
      </c>
      <c r="G351" s="32">
        <f>SUM(G349:G350)</f>
        <v>1</v>
      </c>
    </row>
    <row r="352" spans="1:10" x14ac:dyDescent="0.25">
      <c r="B352" s="31"/>
      <c r="C352" s="31"/>
      <c r="D352" s="31"/>
      <c r="E352" s="31"/>
      <c r="F352" s="31"/>
      <c r="G352" s="31"/>
    </row>
    <row r="353" spans="2:7" x14ac:dyDescent="0.25">
      <c r="B353" s="31"/>
      <c r="C353" s="31"/>
      <c r="D353" s="31"/>
      <c r="E353" s="31"/>
      <c r="F353" s="31"/>
      <c r="G353" s="31"/>
    </row>
    <row r="354" spans="2:7" x14ac:dyDescent="0.25">
      <c r="B354" s="2"/>
      <c r="C354" s="2"/>
      <c r="D354" s="2"/>
      <c r="E354" s="143" t="s">
        <v>36</v>
      </c>
      <c r="F354" s="109" t="s">
        <v>135</v>
      </c>
      <c r="G354" s="109"/>
    </row>
    <row r="355" spans="2:7" ht="25.5" x14ac:dyDescent="0.25">
      <c r="B355" s="2"/>
      <c r="C355" s="2"/>
      <c r="E355" s="144"/>
      <c r="F355" s="42" t="s">
        <v>136</v>
      </c>
      <c r="G355" s="42" t="s">
        <v>137</v>
      </c>
    </row>
    <row r="356" spans="2:7" x14ac:dyDescent="0.25">
      <c r="B356" s="2"/>
      <c r="C356" s="2"/>
      <c r="E356" s="26" t="s">
        <v>165</v>
      </c>
      <c r="F356" s="42">
        <v>23</v>
      </c>
      <c r="G356" s="42">
        <v>1</v>
      </c>
    </row>
    <row r="357" spans="2:7" x14ac:dyDescent="0.25">
      <c r="B357" s="2"/>
      <c r="C357" s="2"/>
      <c r="E357" s="26" t="s">
        <v>166</v>
      </c>
      <c r="F357" s="42">
        <v>10</v>
      </c>
      <c r="G357" s="42" t="s">
        <v>138</v>
      </c>
    </row>
    <row r="358" spans="2:7" x14ac:dyDescent="0.25">
      <c r="B358" s="2"/>
      <c r="C358" s="2"/>
      <c r="E358" s="26" t="s">
        <v>167</v>
      </c>
      <c r="F358" s="42">
        <v>27</v>
      </c>
      <c r="G358" s="42" t="s">
        <v>138</v>
      </c>
    </row>
    <row r="359" spans="2:7" x14ac:dyDescent="0.25">
      <c r="B359" s="2"/>
      <c r="C359" s="2"/>
      <c r="E359" s="26" t="s">
        <v>168</v>
      </c>
      <c r="F359" s="42">
        <v>8</v>
      </c>
      <c r="G359" s="42" t="s">
        <v>138</v>
      </c>
    </row>
    <row r="360" spans="2:7" ht="25.5" x14ac:dyDescent="0.25">
      <c r="B360" s="2"/>
      <c r="C360" s="2"/>
      <c r="E360" s="72" t="s">
        <v>169</v>
      </c>
      <c r="F360" s="42">
        <v>11</v>
      </c>
      <c r="G360" s="42" t="s">
        <v>138</v>
      </c>
    </row>
    <row r="361" spans="2:7" x14ac:dyDescent="0.25">
      <c r="B361" s="2"/>
      <c r="C361" s="2"/>
      <c r="E361" s="26" t="s">
        <v>170</v>
      </c>
      <c r="F361" s="42">
        <v>18</v>
      </c>
      <c r="G361" s="42">
        <v>1</v>
      </c>
    </row>
    <row r="362" spans="2:7" x14ac:dyDescent="0.25">
      <c r="B362" s="2"/>
      <c r="C362" s="2"/>
      <c r="E362" s="26" t="s">
        <v>171</v>
      </c>
      <c r="F362" s="42">
        <v>14</v>
      </c>
      <c r="G362" s="42" t="s">
        <v>138</v>
      </c>
    </row>
    <row r="363" spans="2:7" x14ac:dyDescent="0.25">
      <c r="B363" s="2"/>
      <c r="C363" s="2"/>
      <c r="E363" s="26" t="s">
        <v>172</v>
      </c>
      <c r="F363" s="42">
        <v>14</v>
      </c>
      <c r="G363" s="42">
        <v>1</v>
      </c>
    </row>
    <row r="364" spans="2:7" x14ac:dyDescent="0.25">
      <c r="B364" s="2"/>
      <c r="C364" s="2"/>
      <c r="E364" s="26" t="s">
        <v>173</v>
      </c>
      <c r="F364" s="42">
        <v>6</v>
      </c>
      <c r="G364" s="42" t="s">
        <v>138</v>
      </c>
    </row>
    <row r="365" spans="2:7" x14ac:dyDescent="0.25">
      <c r="B365" s="2"/>
      <c r="C365" s="2"/>
      <c r="E365" s="26" t="s">
        <v>174</v>
      </c>
      <c r="F365" s="42">
        <v>29</v>
      </c>
      <c r="G365" s="42" t="s">
        <v>138</v>
      </c>
    </row>
    <row r="366" spans="2:7" x14ac:dyDescent="0.25">
      <c r="B366" s="2"/>
      <c r="C366" s="2"/>
      <c r="E366" s="26" t="s">
        <v>175</v>
      </c>
      <c r="F366" s="42">
        <v>10</v>
      </c>
      <c r="G366" s="42" t="s">
        <v>138</v>
      </c>
    </row>
    <row r="367" spans="2:7" x14ac:dyDescent="0.25">
      <c r="B367" s="2"/>
      <c r="C367" s="2"/>
      <c r="E367" s="26" t="s">
        <v>176</v>
      </c>
      <c r="F367" s="42">
        <v>11</v>
      </c>
      <c r="G367" s="42" t="s">
        <v>138</v>
      </c>
    </row>
    <row r="368" spans="2:7" x14ac:dyDescent="0.25">
      <c r="B368" s="2"/>
      <c r="C368" s="2"/>
      <c r="E368" s="26" t="s">
        <v>177</v>
      </c>
      <c r="F368" s="42">
        <v>27</v>
      </c>
      <c r="G368" s="42" t="s">
        <v>138</v>
      </c>
    </row>
    <row r="369" spans="1:7" x14ac:dyDescent="0.25">
      <c r="B369" s="2"/>
      <c r="C369" s="2"/>
      <c r="E369" s="26" t="s">
        <v>178</v>
      </c>
      <c r="F369" s="42">
        <v>15</v>
      </c>
      <c r="G369" s="42" t="s">
        <v>138</v>
      </c>
    </row>
    <row r="370" spans="1:7" x14ac:dyDescent="0.2">
      <c r="E370" s="26" t="s">
        <v>179</v>
      </c>
      <c r="F370" s="8">
        <v>12</v>
      </c>
      <c r="G370" s="8" t="s">
        <v>138</v>
      </c>
    </row>
    <row r="371" spans="1:7" x14ac:dyDescent="0.2">
      <c r="E371" s="26" t="s">
        <v>180</v>
      </c>
      <c r="F371" s="8">
        <v>7</v>
      </c>
      <c r="G371" s="8" t="s">
        <v>138</v>
      </c>
    </row>
    <row r="372" spans="1:7" x14ac:dyDescent="0.2">
      <c r="E372" s="26" t="s">
        <v>181</v>
      </c>
      <c r="F372" s="8">
        <v>12</v>
      </c>
      <c r="G372" s="8">
        <v>1</v>
      </c>
    </row>
    <row r="373" spans="1:7" ht="25.5" x14ac:dyDescent="0.2">
      <c r="E373" s="26" t="s">
        <v>182</v>
      </c>
      <c r="F373" s="8">
        <v>27</v>
      </c>
      <c r="G373" s="8" t="s">
        <v>138</v>
      </c>
    </row>
    <row r="374" spans="1:7" x14ac:dyDescent="0.2">
      <c r="A374" s="2"/>
      <c r="E374" s="7" t="s">
        <v>114</v>
      </c>
      <c r="F374" s="8">
        <f>SUM(F356:F373)</f>
        <v>281</v>
      </c>
      <c r="G374" s="8">
        <f>SUM(G356:G373)</f>
        <v>4</v>
      </c>
    </row>
    <row r="375" spans="1:7" ht="27" customHeight="1" x14ac:dyDescent="0.25">
      <c r="B375" s="2"/>
      <c r="C375" s="2"/>
      <c r="E375" s="82" t="s">
        <v>234</v>
      </c>
      <c r="F375" s="82"/>
      <c r="G375" s="82"/>
    </row>
    <row r="377" spans="1:7" x14ac:dyDescent="0.25">
      <c r="E377" s="137" t="s">
        <v>139</v>
      </c>
      <c r="F377" s="138"/>
      <c r="G377" s="139"/>
    </row>
    <row r="378" spans="1:7" ht="25.5" x14ac:dyDescent="0.25">
      <c r="E378" s="16" t="s">
        <v>140</v>
      </c>
      <c r="F378" s="16" t="s">
        <v>141</v>
      </c>
      <c r="G378" s="16" t="s">
        <v>142</v>
      </c>
    </row>
    <row r="379" spans="1:7" ht="63.75" x14ac:dyDescent="0.25">
      <c r="E379" s="145" t="s">
        <v>143</v>
      </c>
      <c r="F379" s="15" t="s">
        <v>144</v>
      </c>
      <c r="G379" s="41">
        <v>7</v>
      </c>
    </row>
    <row r="380" spans="1:7" ht="63.75" x14ac:dyDescent="0.25">
      <c r="E380" s="146"/>
      <c r="F380" s="15" t="s">
        <v>145</v>
      </c>
      <c r="G380" s="41">
        <v>19</v>
      </c>
    </row>
    <row r="381" spans="1:7" ht="63.75" x14ac:dyDescent="0.25">
      <c r="E381" s="147"/>
      <c r="F381" s="15" t="s">
        <v>146</v>
      </c>
      <c r="G381" s="41">
        <v>6</v>
      </c>
    </row>
    <row r="382" spans="1:7" ht="25.5" x14ac:dyDescent="0.25">
      <c r="E382" s="145" t="s">
        <v>147</v>
      </c>
      <c r="F382" s="15" t="s">
        <v>148</v>
      </c>
      <c r="G382" s="41">
        <v>1</v>
      </c>
    </row>
    <row r="383" spans="1:7" ht="25.5" x14ac:dyDescent="0.25">
      <c r="E383" s="147"/>
      <c r="F383" s="15" t="s">
        <v>149</v>
      </c>
      <c r="G383" s="41">
        <v>2</v>
      </c>
    </row>
    <row r="384" spans="1:7" ht="25.5" x14ac:dyDescent="0.25">
      <c r="E384" s="43" t="s">
        <v>150</v>
      </c>
      <c r="F384" s="15" t="s">
        <v>151</v>
      </c>
      <c r="G384" s="44">
        <v>5</v>
      </c>
    </row>
    <row r="385" spans="5:7" ht="38.25" x14ac:dyDescent="0.25">
      <c r="E385" s="15" t="s">
        <v>152</v>
      </c>
      <c r="F385" s="15" t="s">
        <v>153</v>
      </c>
      <c r="G385" s="41">
        <v>3</v>
      </c>
    </row>
    <row r="386" spans="5:7" ht="38.25" x14ac:dyDescent="0.25">
      <c r="E386" s="15" t="s">
        <v>154</v>
      </c>
      <c r="F386" s="45" t="s">
        <v>155</v>
      </c>
      <c r="G386" s="41">
        <v>4</v>
      </c>
    </row>
    <row r="387" spans="5:7" ht="25.5" x14ac:dyDescent="0.25">
      <c r="E387" s="45" t="s">
        <v>156</v>
      </c>
      <c r="F387" s="15" t="s">
        <v>157</v>
      </c>
      <c r="G387" s="41">
        <v>0</v>
      </c>
    </row>
    <row r="388" spans="5:7" ht="38.25" x14ac:dyDescent="0.25">
      <c r="E388" s="45" t="s">
        <v>158</v>
      </c>
      <c r="F388" s="15" t="s">
        <v>159</v>
      </c>
      <c r="G388" s="41">
        <v>0</v>
      </c>
    </row>
    <row r="389" spans="5:7" ht="38.25" x14ac:dyDescent="0.25">
      <c r="E389" s="45" t="s">
        <v>160</v>
      </c>
      <c r="F389" s="45" t="s">
        <v>161</v>
      </c>
      <c r="G389" s="46">
        <v>17</v>
      </c>
    </row>
    <row r="390" spans="5:7" ht="25.5" x14ac:dyDescent="0.25">
      <c r="E390" s="45" t="s">
        <v>162</v>
      </c>
      <c r="F390" s="45" t="s">
        <v>163</v>
      </c>
      <c r="G390" s="41">
        <v>15</v>
      </c>
    </row>
    <row r="392" spans="5:7" x14ac:dyDescent="0.25">
      <c r="E392" s="47" t="s">
        <v>164</v>
      </c>
    </row>
    <row r="414" ht="38.25" customHeight="1" x14ac:dyDescent="0.25"/>
    <row r="422" ht="39.75" customHeight="1" x14ac:dyDescent="0.25"/>
    <row r="423" ht="57" customHeight="1" x14ac:dyDescent="0.25"/>
    <row r="424" ht="48" customHeight="1" x14ac:dyDescent="0.25"/>
    <row r="425" ht="63.75" customHeight="1" x14ac:dyDescent="0.25"/>
    <row r="426" ht="39.75" customHeight="1" x14ac:dyDescent="0.25"/>
    <row r="427" ht="42" customHeight="1" x14ac:dyDescent="0.25"/>
    <row r="428" ht="43.5" customHeight="1" x14ac:dyDescent="0.25"/>
    <row r="430" ht="38.25" customHeight="1" x14ac:dyDescent="0.25"/>
    <row r="431" ht="38.25" customHeight="1" x14ac:dyDescent="0.25"/>
    <row r="433" spans="1:5" ht="51" customHeight="1" x14ac:dyDescent="0.25"/>
    <row r="435" spans="1:5" ht="38.25" customHeight="1" x14ac:dyDescent="0.25"/>
    <row r="437" spans="1:5" x14ac:dyDescent="0.25">
      <c r="B437" s="48"/>
      <c r="C437" s="2"/>
    </row>
    <row r="438" spans="1:5" x14ac:dyDescent="0.25">
      <c r="B438" s="49"/>
      <c r="C438" s="2"/>
    </row>
    <row r="439" spans="1:5" x14ac:dyDescent="0.25">
      <c r="A439" s="50"/>
      <c r="E439" s="2"/>
    </row>
    <row r="440" spans="1:5" x14ac:dyDescent="0.25">
      <c r="A440" s="2"/>
      <c r="E440" s="2"/>
    </row>
    <row r="441" spans="1:5" ht="12.75" customHeight="1" x14ac:dyDescent="0.25"/>
    <row r="449" ht="45.75" customHeight="1" x14ac:dyDescent="0.25"/>
    <row r="450" ht="46.5" customHeight="1" x14ac:dyDescent="0.25"/>
    <row r="459" ht="20.25" customHeight="1" x14ac:dyDescent="0.25"/>
    <row r="500" ht="22.5" customHeight="1" x14ac:dyDescent="0.25"/>
  </sheetData>
  <mergeCells count="139">
    <mergeCell ref="E354:E355"/>
    <mergeCell ref="F354:G354"/>
    <mergeCell ref="E377:G377"/>
    <mergeCell ref="E379:E381"/>
    <mergeCell ref="E382:E383"/>
    <mergeCell ref="I213:J213"/>
    <mergeCell ref="I214:J214"/>
    <mergeCell ref="I215:J215"/>
    <mergeCell ref="I216:J216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B232:G232"/>
    <mergeCell ref="C344:J344"/>
    <mergeCell ref="E347:G347"/>
    <mergeCell ref="I230:J230"/>
    <mergeCell ref="I231:J231"/>
    <mergeCell ref="B237:H237"/>
    <mergeCell ref="I237:L237"/>
    <mergeCell ref="B257:B258"/>
    <mergeCell ref="C257:I257"/>
    <mergeCell ref="C287:H287"/>
    <mergeCell ref="B313:B314"/>
    <mergeCell ref="C313:H313"/>
    <mergeCell ref="C341:J341"/>
    <mergeCell ref="I229:J229"/>
    <mergeCell ref="A186:A187"/>
    <mergeCell ref="B186:F186"/>
    <mergeCell ref="G186:L186"/>
    <mergeCell ref="B210:J210"/>
    <mergeCell ref="B211:G211"/>
    <mergeCell ref="H211:H212"/>
    <mergeCell ref="I211:J212"/>
    <mergeCell ref="I227:J227"/>
    <mergeCell ref="I228:J228"/>
    <mergeCell ref="G141:G144"/>
    <mergeCell ref="J141:J144"/>
    <mergeCell ref="K141:K144"/>
    <mergeCell ref="G145:G147"/>
    <mergeCell ref="J145:J147"/>
    <mergeCell ref="K145:K147"/>
    <mergeCell ref="B159:K159"/>
    <mergeCell ref="B160:B161"/>
    <mergeCell ref="C160:F160"/>
    <mergeCell ref="G160:K160"/>
    <mergeCell ref="J123:K123"/>
    <mergeCell ref="B128:F128"/>
    <mergeCell ref="B131:K131"/>
    <mergeCell ref="G133:G134"/>
    <mergeCell ref="J133:J134"/>
    <mergeCell ref="K133:K134"/>
    <mergeCell ref="G138:G140"/>
    <mergeCell ref="J138:J140"/>
    <mergeCell ref="K138:K140"/>
    <mergeCell ref="J127:K127"/>
    <mergeCell ref="H43:I43"/>
    <mergeCell ref="B105:B108"/>
    <mergeCell ref="C105:C108"/>
    <mergeCell ref="D105:K106"/>
    <mergeCell ref="D107:H107"/>
    <mergeCell ref="I107:I108"/>
    <mergeCell ref="B79:B82"/>
    <mergeCell ref="C79:M80"/>
    <mergeCell ref="C81:G81"/>
    <mergeCell ref="J107:K108"/>
    <mergeCell ref="H44:I44"/>
    <mergeCell ref="H45:I45"/>
    <mergeCell ref="C49:I49"/>
    <mergeCell ref="B53:B56"/>
    <mergeCell ref="C53:C56"/>
    <mergeCell ref="D53:L54"/>
    <mergeCell ref="D55:G55"/>
    <mergeCell ref="H55:L55"/>
    <mergeCell ref="H48:I48"/>
    <mergeCell ref="H46:I46"/>
    <mergeCell ref="H47:I47"/>
    <mergeCell ref="H15:H17"/>
    <mergeCell ref="I15:I17"/>
    <mergeCell ref="A2:M2"/>
    <mergeCell ref="A3:M3"/>
    <mergeCell ref="A4:M4"/>
    <mergeCell ref="A5:M5"/>
    <mergeCell ref="A6:M6"/>
    <mergeCell ref="C8:I8"/>
    <mergeCell ref="H10:H11"/>
    <mergeCell ref="I10:I11"/>
    <mergeCell ref="H12:H14"/>
    <mergeCell ref="I12:I14"/>
    <mergeCell ref="H18:H21"/>
    <mergeCell ref="I18:I21"/>
    <mergeCell ref="H22:H24"/>
    <mergeCell ref="I22:I24"/>
    <mergeCell ref="C26:I26"/>
    <mergeCell ref="C28:I28"/>
    <mergeCell ref="H42:I42"/>
    <mergeCell ref="H31:I31"/>
    <mergeCell ref="H32:I32"/>
    <mergeCell ref="H33:I33"/>
    <mergeCell ref="H34:I34"/>
    <mergeCell ref="H35:I35"/>
    <mergeCell ref="H36:I36"/>
    <mergeCell ref="H37:I37"/>
    <mergeCell ref="H29:I29"/>
    <mergeCell ref="H30:I30"/>
    <mergeCell ref="H38:I38"/>
    <mergeCell ref="H39:I39"/>
    <mergeCell ref="H40:I40"/>
    <mergeCell ref="H41:I41"/>
    <mergeCell ref="E375:G375"/>
    <mergeCell ref="A185:L185"/>
    <mergeCell ref="H81:M81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A79:A82"/>
    <mergeCell ref="G135:G137"/>
    <mergeCell ref="J135:J137"/>
    <mergeCell ref="K135:K137"/>
    <mergeCell ref="J124:K124"/>
    <mergeCell ref="J125:K125"/>
    <mergeCell ref="J126:K126"/>
  </mergeCells>
  <pageMargins left="0.7" right="0.7" top="0.75" bottom="0.75" header="0.3" footer="0.3"/>
  <pageSetup scale="39" fitToHeight="0" orientation="portrait" r:id="rId1"/>
  <rowBreaks count="2" manualBreakCount="2">
    <brk id="155" max="12" man="1"/>
    <brk id="337" max="12" man="1"/>
  </rowBreaks>
  <ignoredErrors>
    <ignoredError sqref="F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8</vt:lpstr>
      <vt:lpstr>'Comuna 8'!Área_de_impresión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Luffi</cp:lastModifiedBy>
  <dcterms:created xsi:type="dcterms:W3CDTF">2014-09-24T20:05:07Z</dcterms:created>
  <dcterms:modified xsi:type="dcterms:W3CDTF">2014-11-13T21:44:42Z</dcterms:modified>
</cp:coreProperties>
</file>