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/>
  <bookViews>
    <workbookView xWindow="13080" yWindow="180" windowWidth="12120" windowHeight="11760"/>
  </bookViews>
  <sheets>
    <sheet name="Comuna 7" sheetId="3" r:id="rId1"/>
  </sheets>
  <definedNames>
    <definedName name="_xlnm.Print_Area" localSheetId="0">'Comuna 7'!$A$1:$M$375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17" i="3" l="1"/>
  <c r="F317" i="3"/>
  <c r="E162" i="3"/>
  <c r="E163" i="3"/>
  <c r="E164" i="3"/>
  <c r="E165" i="3"/>
  <c r="E166" i="3"/>
  <c r="E167" i="3"/>
  <c r="E168" i="3"/>
  <c r="E169" i="3"/>
  <c r="E170" i="3"/>
  <c r="E171" i="3"/>
  <c r="E172" i="3"/>
  <c r="E173" i="3"/>
  <c r="E174" i="3"/>
  <c r="E127" i="3"/>
  <c r="C95" i="3" l="1"/>
  <c r="C96" i="3"/>
  <c r="C97" i="3"/>
  <c r="C98" i="3"/>
  <c r="C99" i="3"/>
  <c r="C100" i="3"/>
  <c r="C101" i="3"/>
  <c r="C102" i="3"/>
  <c r="C103" i="3"/>
  <c r="C104" i="3"/>
  <c r="C105" i="3"/>
  <c r="C106" i="3"/>
  <c r="C94" i="3"/>
  <c r="C64" i="3"/>
  <c r="B74" i="3"/>
  <c r="B75" i="3"/>
  <c r="B76" i="3"/>
  <c r="B77" i="3"/>
  <c r="B78" i="3"/>
  <c r="B79" i="3"/>
  <c r="B80" i="3"/>
  <c r="B81" i="3"/>
  <c r="B82" i="3"/>
  <c r="B83" i="3"/>
  <c r="B84" i="3"/>
  <c r="B85" i="3"/>
  <c r="B73" i="3"/>
  <c r="B86" i="3" l="1"/>
  <c r="J291" i="3"/>
  <c r="E210" i="3" l="1"/>
  <c r="E202" i="3"/>
  <c r="F202" i="3" s="1"/>
  <c r="E203" i="3"/>
  <c r="G203" i="3" s="1"/>
  <c r="E204" i="3"/>
  <c r="G204" i="3" s="1"/>
  <c r="K204" i="3" s="1"/>
  <c r="E205" i="3"/>
  <c r="G205" i="3" s="1"/>
  <c r="K205" i="3" s="1"/>
  <c r="E206" i="3"/>
  <c r="F206" i="3" s="1"/>
  <c r="E207" i="3"/>
  <c r="F207" i="3" s="1"/>
  <c r="E208" i="3"/>
  <c r="G208" i="3" s="1"/>
  <c r="K208" i="3" s="1"/>
  <c r="E209" i="3"/>
  <c r="G209" i="3" s="1"/>
  <c r="K209" i="3" s="1"/>
  <c r="B142" i="3"/>
  <c r="A163" i="3" s="1"/>
  <c r="B184" i="3" s="1"/>
  <c r="B223" i="3" s="1"/>
  <c r="B248" i="3" s="1"/>
  <c r="B269" i="3" s="1"/>
  <c r="E305" i="3" s="1"/>
  <c r="B143" i="3"/>
  <c r="A164" i="3" s="1"/>
  <c r="B185" i="3" s="1"/>
  <c r="B224" i="3" s="1"/>
  <c r="B249" i="3" s="1"/>
  <c r="B270" i="3" s="1"/>
  <c r="E306" i="3" s="1"/>
  <c r="B144" i="3"/>
  <c r="A165" i="3" s="1"/>
  <c r="B186" i="3" s="1"/>
  <c r="B225" i="3" s="1"/>
  <c r="B250" i="3" s="1"/>
  <c r="B271" i="3" s="1"/>
  <c r="E307" i="3" s="1"/>
  <c r="B145" i="3"/>
  <c r="A166" i="3" s="1"/>
  <c r="B187" i="3" s="1"/>
  <c r="B226" i="3" s="1"/>
  <c r="B251" i="3" s="1"/>
  <c r="B272" i="3" s="1"/>
  <c r="E308" i="3" s="1"/>
  <c r="B146" i="3"/>
  <c r="A167" i="3" s="1"/>
  <c r="B188" i="3" s="1"/>
  <c r="B227" i="3" s="1"/>
  <c r="B252" i="3" s="1"/>
  <c r="B273" i="3" s="1"/>
  <c r="E309" i="3" s="1"/>
  <c r="B147" i="3"/>
  <c r="A168" i="3" s="1"/>
  <c r="B189" i="3" s="1"/>
  <c r="B228" i="3" s="1"/>
  <c r="B253" i="3" s="1"/>
  <c r="B274" i="3" s="1"/>
  <c r="E310" i="3" s="1"/>
  <c r="B148" i="3"/>
  <c r="A169" i="3" s="1"/>
  <c r="B190" i="3" s="1"/>
  <c r="B229" i="3" s="1"/>
  <c r="B254" i="3" s="1"/>
  <c r="B275" i="3" s="1"/>
  <c r="E311" i="3" s="1"/>
  <c r="B149" i="3"/>
  <c r="A170" i="3" s="1"/>
  <c r="B191" i="3" s="1"/>
  <c r="B230" i="3" s="1"/>
  <c r="B255" i="3" s="1"/>
  <c r="B276" i="3" s="1"/>
  <c r="E312" i="3" s="1"/>
  <c r="B150" i="3"/>
  <c r="A171" i="3" s="1"/>
  <c r="B192" i="3" s="1"/>
  <c r="B231" i="3" s="1"/>
  <c r="B256" i="3" s="1"/>
  <c r="B277" i="3" s="1"/>
  <c r="E313" i="3" s="1"/>
  <c r="B151" i="3"/>
  <c r="A172" i="3" s="1"/>
  <c r="B193" i="3" s="1"/>
  <c r="B232" i="3" s="1"/>
  <c r="B257" i="3" s="1"/>
  <c r="B278" i="3" s="1"/>
  <c r="E314" i="3" s="1"/>
  <c r="B152" i="3"/>
  <c r="A173" i="3" s="1"/>
  <c r="B194" i="3" s="1"/>
  <c r="B233" i="3" s="1"/>
  <c r="B258" i="3" s="1"/>
  <c r="B279" i="3" s="1"/>
  <c r="E315" i="3" s="1"/>
  <c r="B153" i="3"/>
  <c r="A174" i="3" s="1"/>
  <c r="B195" i="3" s="1"/>
  <c r="B234" i="3" s="1"/>
  <c r="B259" i="3" s="1"/>
  <c r="B280" i="3" s="1"/>
  <c r="E316" i="3" s="1"/>
  <c r="B141" i="3"/>
  <c r="A162" i="3" s="1"/>
  <c r="B183" i="3" s="1"/>
  <c r="B222" i="3" s="1"/>
  <c r="B247" i="3" s="1"/>
  <c r="B268" i="3" s="1"/>
  <c r="E304" i="3" s="1"/>
  <c r="B95" i="3"/>
  <c r="B96" i="3"/>
  <c r="B97" i="3"/>
  <c r="B98" i="3"/>
  <c r="B99" i="3"/>
  <c r="B100" i="3"/>
  <c r="B101" i="3"/>
  <c r="B102" i="3"/>
  <c r="B103" i="3"/>
  <c r="B104" i="3"/>
  <c r="B105" i="3"/>
  <c r="B106" i="3"/>
  <c r="B94" i="3"/>
  <c r="A74" i="3"/>
  <c r="A75" i="3"/>
  <c r="A76" i="3"/>
  <c r="A77" i="3"/>
  <c r="A78" i="3"/>
  <c r="A79" i="3"/>
  <c r="A80" i="3"/>
  <c r="A81" i="3"/>
  <c r="A82" i="3"/>
  <c r="A83" i="3"/>
  <c r="A84" i="3"/>
  <c r="A85" i="3"/>
  <c r="A73" i="3"/>
  <c r="B51" i="3"/>
  <c r="B54" i="3"/>
  <c r="B55" i="3"/>
  <c r="B56" i="3"/>
  <c r="B57" i="3"/>
  <c r="B58" i="3"/>
  <c r="B59" i="3"/>
  <c r="B60" i="3"/>
  <c r="B61" i="3"/>
  <c r="B62" i="3"/>
  <c r="B63" i="3"/>
  <c r="B53" i="3"/>
  <c r="B52" i="3"/>
  <c r="F209" i="3" l="1"/>
  <c r="H209" i="3" s="1"/>
  <c r="F204" i="3"/>
  <c r="H204" i="3" s="1"/>
  <c r="F210" i="3"/>
  <c r="G210" i="3"/>
  <c r="J202" i="3"/>
  <c r="F208" i="3"/>
  <c r="H208" i="3" s="1"/>
  <c r="F205" i="3"/>
  <c r="H205" i="3" s="1"/>
  <c r="F203" i="3"/>
  <c r="H203" i="3" s="1"/>
  <c r="G206" i="3"/>
  <c r="K206" i="3" s="1"/>
  <c r="J207" i="3"/>
  <c r="J206" i="3"/>
  <c r="G207" i="3"/>
  <c r="K207" i="3" s="1"/>
  <c r="G202" i="3"/>
  <c r="K202" i="3"/>
  <c r="J209" i="3" l="1"/>
  <c r="L209" i="3" s="1"/>
  <c r="L202" i="3"/>
  <c r="H210" i="3"/>
  <c r="J204" i="3"/>
  <c r="L204" i="3" s="1"/>
  <c r="J205" i="3"/>
  <c r="L205" i="3" s="1"/>
  <c r="L206" i="3"/>
  <c r="J208" i="3"/>
  <c r="L208" i="3" s="1"/>
  <c r="H207" i="3"/>
  <c r="H206" i="3"/>
  <c r="H202" i="3"/>
  <c r="L207" i="3"/>
  <c r="H31" i="3" l="1"/>
  <c r="H32" i="3"/>
  <c r="H33" i="3"/>
  <c r="H34" i="3"/>
  <c r="H35" i="3"/>
  <c r="H36" i="3"/>
  <c r="H37" i="3"/>
  <c r="H38" i="3"/>
  <c r="H39" i="3"/>
  <c r="H40" i="3"/>
  <c r="H41" i="3"/>
  <c r="H42" i="3"/>
  <c r="H30" i="3"/>
  <c r="E114" i="3"/>
  <c r="E115" i="3"/>
  <c r="E116" i="3"/>
  <c r="E117" i="3"/>
  <c r="E118" i="3"/>
  <c r="E119" i="3"/>
  <c r="E120" i="3"/>
  <c r="E121" i="3"/>
  <c r="E122" i="3"/>
  <c r="E123" i="3"/>
  <c r="E124" i="3"/>
  <c r="E125" i="3"/>
  <c r="E126" i="3"/>
  <c r="E113" i="3"/>
  <c r="D258" i="3" l="1"/>
  <c r="D259" i="3"/>
  <c r="D248" i="3"/>
  <c r="D249" i="3"/>
  <c r="D250" i="3"/>
  <c r="D251" i="3"/>
  <c r="D252" i="3"/>
  <c r="D253" i="3"/>
  <c r="D254" i="3"/>
  <c r="D255" i="3"/>
  <c r="D256" i="3"/>
  <c r="D257" i="3"/>
  <c r="D247" i="3"/>
  <c r="F247" i="3"/>
  <c r="F248" i="3"/>
  <c r="F249" i="3"/>
  <c r="F250" i="3"/>
  <c r="F251" i="3"/>
  <c r="F252" i="3"/>
  <c r="F253" i="3"/>
  <c r="F254" i="3"/>
  <c r="F255" i="3"/>
  <c r="F256" i="3"/>
  <c r="F257" i="3"/>
  <c r="F258" i="3"/>
  <c r="F259" i="3"/>
  <c r="C154" i="3"/>
  <c r="D154" i="3"/>
  <c r="F299" i="3"/>
  <c r="H269" i="3"/>
  <c r="H270" i="3"/>
  <c r="H271" i="3"/>
  <c r="H272" i="3"/>
  <c r="H273" i="3"/>
  <c r="H274" i="3"/>
  <c r="H275" i="3"/>
  <c r="H276" i="3"/>
  <c r="H277" i="3"/>
  <c r="H278" i="3"/>
  <c r="H279" i="3"/>
  <c r="H280" i="3"/>
  <c r="H268" i="3"/>
  <c r="F269" i="3"/>
  <c r="F270" i="3"/>
  <c r="F271" i="3"/>
  <c r="F272" i="3"/>
  <c r="F273" i="3"/>
  <c r="F274" i="3"/>
  <c r="F275" i="3"/>
  <c r="F276" i="3"/>
  <c r="F277" i="3"/>
  <c r="F278" i="3"/>
  <c r="F279" i="3"/>
  <c r="F280" i="3"/>
  <c r="F268" i="3"/>
  <c r="G281" i="3"/>
  <c r="D268" i="3"/>
  <c r="D269" i="3"/>
  <c r="D270" i="3"/>
  <c r="D271" i="3"/>
  <c r="D272" i="3"/>
  <c r="D273" i="3"/>
  <c r="D274" i="3"/>
  <c r="D275" i="3"/>
  <c r="D276" i="3"/>
  <c r="D277" i="3"/>
  <c r="D278" i="3"/>
  <c r="D279" i="3"/>
  <c r="D280" i="3"/>
  <c r="E281" i="3"/>
  <c r="C281" i="3"/>
  <c r="H248" i="3"/>
  <c r="H249" i="3"/>
  <c r="H250" i="3"/>
  <c r="H251" i="3"/>
  <c r="H252" i="3"/>
  <c r="H253" i="3"/>
  <c r="H254" i="3"/>
  <c r="H255" i="3"/>
  <c r="H256" i="3"/>
  <c r="H257" i="3"/>
  <c r="H258" i="3"/>
  <c r="H259" i="3"/>
  <c r="H247" i="3"/>
  <c r="G298" i="3" l="1"/>
  <c r="G297" i="3"/>
  <c r="C260" i="3"/>
  <c r="E260" i="3"/>
  <c r="G260" i="3"/>
  <c r="C235" i="3"/>
  <c r="C196" i="3" l="1"/>
  <c r="D196" i="3"/>
  <c r="H196" i="3"/>
  <c r="K163" i="3"/>
  <c r="K164" i="3"/>
  <c r="K165" i="3"/>
  <c r="K166" i="3"/>
  <c r="K167" i="3"/>
  <c r="K168" i="3"/>
  <c r="K169" i="3"/>
  <c r="K170" i="3"/>
  <c r="K171" i="3"/>
  <c r="K172" i="3"/>
  <c r="K173" i="3"/>
  <c r="K174" i="3"/>
  <c r="K162" i="3"/>
  <c r="C175" i="3"/>
  <c r="D175" i="3"/>
  <c r="G175" i="3"/>
  <c r="H175" i="3"/>
  <c r="I175" i="3"/>
  <c r="J175" i="3"/>
  <c r="B175" i="3"/>
  <c r="J142" i="3"/>
  <c r="J143" i="3"/>
  <c r="J144" i="3"/>
  <c r="J145" i="3"/>
  <c r="J146" i="3"/>
  <c r="J147" i="3"/>
  <c r="J148" i="3"/>
  <c r="J149" i="3"/>
  <c r="J150" i="3"/>
  <c r="J151" i="3"/>
  <c r="J152" i="3"/>
  <c r="J153" i="3"/>
  <c r="J141" i="3"/>
  <c r="E142" i="3"/>
  <c r="E143" i="3"/>
  <c r="E144" i="3"/>
  <c r="E145" i="3"/>
  <c r="E146" i="3"/>
  <c r="E147" i="3"/>
  <c r="E148" i="3"/>
  <c r="E149" i="3"/>
  <c r="E150" i="3"/>
  <c r="E151" i="3"/>
  <c r="E152" i="3"/>
  <c r="E153" i="3"/>
  <c r="E141" i="3"/>
  <c r="G154" i="3"/>
  <c r="H154" i="3"/>
  <c r="I154" i="3"/>
  <c r="I107" i="3"/>
  <c r="J96" i="3" s="1"/>
  <c r="G95" i="3"/>
  <c r="G96" i="3"/>
  <c r="G97" i="3"/>
  <c r="G98" i="3"/>
  <c r="G99" i="3"/>
  <c r="G100" i="3"/>
  <c r="G101" i="3"/>
  <c r="G102" i="3"/>
  <c r="G103" i="3"/>
  <c r="G104" i="3"/>
  <c r="G105" i="3"/>
  <c r="G106" i="3"/>
  <c r="G94" i="3"/>
  <c r="E107" i="3"/>
  <c r="F107" i="3"/>
  <c r="D107" i="3"/>
  <c r="C107" i="3"/>
  <c r="L74" i="3"/>
  <c r="L75" i="3"/>
  <c r="L76" i="3"/>
  <c r="L77" i="3"/>
  <c r="L78" i="3"/>
  <c r="L79" i="3"/>
  <c r="L80" i="3"/>
  <c r="L81" i="3"/>
  <c r="L82" i="3"/>
  <c r="L83" i="3"/>
  <c r="L84" i="3"/>
  <c r="L85" i="3"/>
  <c r="L73" i="3"/>
  <c r="D86" i="3"/>
  <c r="E86" i="3"/>
  <c r="C86" i="3"/>
  <c r="J86" i="3"/>
  <c r="I86" i="3"/>
  <c r="H86" i="3"/>
  <c r="K86" i="3"/>
  <c r="F74" i="3"/>
  <c r="F75" i="3"/>
  <c r="F76" i="3"/>
  <c r="F77" i="3"/>
  <c r="F78" i="3"/>
  <c r="F79" i="3"/>
  <c r="F80" i="3"/>
  <c r="F81" i="3"/>
  <c r="F82" i="3"/>
  <c r="F83" i="3"/>
  <c r="F84" i="3"/>
  <c r="F85" i="3"/>
  <c r="F73" i="3"/>
  <c r="K52" i="3"/>
  <c r="K53" i="3"/>
  <c r="K54" i="3"/>
  <c r="K55" i="3"/>
  <c r="K56" i="3"/>
  <c r="K57" i="3"/>
  <c r="K58" i="3"/>
  <c r="K59" i="3"/>
  <c r="K60" i="3"/>
  <c r="K61" i="3"/>
  <c r="K62" i="3"/>
  <c r="K63" i="3"/>
  <c r="F52" i="3"/>
  <c r="F53" i="3"/>
  <c r="F54" i="3"/>
  <c r="F55" i="3"/>
  <c r="F56" i="3"/>
  <c r="F57" i="3"/>
  <c r="F58" i="3"/>
  <c r="F59" i="3"/>
  <c r="F60" i="3"/>
  <c r="F61" i="3"/>
  <c r="F62" i="3"/>
  <c r="F63" i="3"/>
  <c r="E64" i="3"/>
  <c r="H64" i="3"/>
  <c r="I64" i="3"/>
  <c r="J64" i="3"/>
  <c r="D64" i="3"/>
  <c r="F51" i="3"/>
  <c r="I185" i="3" l="1"/>
  <c r="I189" i="3"/>
  <c r="I193" i="3"/>
  <c r="I183" i="3"/>
  <c r="I191" i="3"/>
  <c r="I195" i="3"/>
  <c r="I184" i="3"/>
  <c r="I192" i="3"/>
  <c r="I186" i="3"/>
  <c r="I190" i="3"/>
  <c r="I194" i="3"/>
  <c r="I187" i="3"/>
  <c r="I188" i="3"/>
  <c r="I196" i="3"/>
  <c r="H281" i="3"/>
  <c r="D281" i="3"/>
  <c r="F260" i="3"/>
  <c r="D260" i="3"/>
  <c r="H260" i="3"/>
  <c r="K175" i="3"/>
  <c r="L171" i="3" s="1"/>
  <c r="E175" i="3"/>
  <c r="J154" i="3"/>
  <c r="K151" i="3" s="1"/>
  <c r="E154" i="3"/>
  <c r="F151" i="3" s="1"/>
  <c r="J107" i="3"/>
  <c r="J102" i="3"/>
  <c r="J106" i="3"/>
  <c r="J98" i="3"/>
  <c r="L86" i="3"/>
  <c r="M77" i="3" s="1"/>
  <c r="J99" i="3"/>
  <c r="F86" i="3"/>
  <c r="G74" i="3" s="1"/>
  <c r="J103" i="3"/>
  <c r="J95" i="3"/>
  <c r="J105" i="3"/>
  <c r="J101" i="3"/>
  <c r="J97" i="3"/>
  <c r="J94" i="3"/>
  <c r="J104" i="3"/>
  <c r="J100" i="3"/>
  <c r="K64" i="3"/>
  <c r="F64" i="3"/>
  <c r="H43" i="3"/>
  <c r="F43" i="3"/>
  <c r="D43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25" i="3"/>
  <c r="D25" i="3"/>
  <c r="E43" i="3" l="1"/>
  <c r="F165" i="3"/>
  <c r="F166" i="3"/>
  <c r="F168" i="3"/>
  <c r="F169" i="3"/>
  <c r="F162" i="3"/>
  <c r="F164" i="3"/>
  <c r="F170" i="3"/>
  <c r="F163" i="3"/>
  <c r="F173" i="3"/>
  <c r="F167" i="3"/>
  <c r="F172" i="3"/>
  <c r="F174" i="3"/>
  <c r="F171" i="3"/>
  <c r="K149" i="3"/>
  <c r="G77" i="3"/>
  <c r="K142" i="3"/>
  <c r="G83" i="3"/>
  <c r="F149" i="3"/>
  <c r="K147" i="3"/>
  <c r="L165" i="3"/>
  <c r="L167" i="3"/>
  <c r="L162" i="3"/>
  <c r="G43" i="3"/>
  <c r="M84" i="3"/>
  <c r="K145" i="3"/>
  <c r="F152" i="3"/>
  <c r="L163" i="3"/>
  <c r="L169" i="3"/>
  <c r="L164" i="3"/>
  <c r="L168" i="3"/>
  <c r="L172" i="3"/>
  <c r="L166" i="3"/>
  <c r="L170" i="3"/>
  <c r="L174" i="3"/>
  <c r="L173" i="3"/>
  <c r="K146" i="3"/>
  <c r="F142" i="3"/>
  <c r="F150" i="3"/>
  <c r="F146" i="3"/>
  <c r="F141" i="3"/>
  <c r="F153" i="3"/>
  <c r="M78" i="3"/>
  <c r="K143" i="3"/>
  <c r="K153" i="3"/>
  <c r="F144" i="3"/>
  <c r="K150" i="3"/>
  <c r="K141" i="3"/>
  <c r="F143" i="3"/>
  <c r="K144" i="3"/>
  <c r="K148" i="3"/>
  <c r="K152" i="3"/>
  <c r="F148" i="3"/>
  <c r="F145" i="3"/>
  <c r="F147" i="3"/>
  <c r="G76" i="3"/>
  <c r="M73" i="3"/>
  <c r="M83" i="3"/>
  <c r="G84" i="3"/>
  <c r="G81" i="3"/>
  <c r="G73" i="3"/>
  <c r="G75" i="3"/>
  <c r="G82" i="3"/>
  <c r="G85" i="3"/>
  <c r="G86" i="3"/>
  <c r="G78" i="3"/>
  <c r="M76" i="3"/>
  <c r="M75" i="3"/>
  <c r="M85" i="3"/>
  <c r="M81" i="3"/>
  <c r="M80" i="3"/>
  <c r="M86" i="3"/>
  <c r="M82" i="3"/>
  <c r="G80" i="3"/>
  <c r="G79" i="3"/>
  <c r="M79" i="3"/>
  <c r="M74" i="3"/>
  <c r="G52" i="3"/>
  <c r="G56" i="3"/>
  <c r="G60" i="3"/>
  <c r="G55" i="3"/>
  <c r="G63" i="3"/>
  <c r="G53" i="3"/>
  <c r="G57" i="3"/>
  <c r="G61" i="3"/>
  <c r="G54" i="3"/>
  <c r="G58" i="3"/>
  <c r="G62" i="3"/>
  <c r="G51" i="3"/>
  <c r="G59" i="3"/>
  <c r="L53" i="3"/>
  <c r="L57" i="3"/>
  <c r="L61" i="3"/>
  <c r="L54" i="3"/>
  <c r="L58" i="3"/>
  <c r="L62" i="3"/>
  <c r="L55" i="3"/>
  <c r="L59" i="3"/>
  <c r="L63" i="3"/>
  <c r="L52" i="3"/>
  <c r="L56" i="3"/>
  <c r="L60" i="3"/>
  <c r="F281" i="3"/>
  <c r="D235" i="3"/>
  <c r="E235" i="3"/>
  <c r="F235" i="3"/>
  <c r="G235" i="3"/>
  <c r="H235" i="3"/>
  <c r="I235" i="3"/>
  <c r="K51" i="3"/>
  <c r="L51" i="3" s="1"/>
  <c r="F24" i="3"/>
  <c r="H127" i="3" s="1"/>
  <c r="F23" i="3"/>
  <c r="H126" i="3" s="1"/>
  <c r="I126" i="3" s="1"/>
  <c r="F22" i="3"/>
  <c r="H125" i="3" s="1"/>
  <c r="I125" i="3" s="1"/>
  <c r="F21" i="3"/>
  <c r="H124" i="3" s="1"/>
  <c r="I124" i="3" s="1"/>
  <c r="F20" i="3"/>
  <c r="H123" i="3" s="1"/>
  <c r="I123" i="3" s="1"/>
  <c r="F19" i="3"/>
  <c r="H122" i="3" s="1"/>
  <c r="I122" i="3" s="1"/>
  <c r="F18" i="3"/>
  <c r="H121" i="3" s="1"/>
  <c r="F17" i="3"/>
  <c r="H120" i="3" s="1"/>
  <c r="I120" i="3" s="1"/>
  <c r="F16" i="3"/>
  <c r="H119" i="3" s="1"/>
  <c r="I119" i="3" s="1"/>
  <c r="F15" i="3"/>
  <c r="H118" i="3" s="1"/>
  <c r="F14" i="3"/>
  <c r="H117" i="3" s="1"/>
  <c r="I117" i="3" s="1"/>
  <c r="F13" i="3"/>
  <c r="H116" i="3" s="1"/>
  <c r="I116" i="3" s="1"/>
  <c r="F12" i="3"/>
  <c r="H115" i="3" s="1"/>
  <c r="F11" i="3"/>
  <c r="H114" i="3" s="1"/>
  <c r="I114" i="3" s="1"/>
  <c r="F10" i="3"/>
  <c r="H113" i="3" s="1"/>
  <c r="I113" i="3" l="1"/>
  <c r="J113" i="3"/>
  <c r="J121" i="3"/>
  <c r="J118" i="3"/>
  <c r="J115" i="3"/>
  <c r="I115" i="3"/>
  <c r="I118" i="3"/>
  <c r="I121" i="3"/>
  <c r="H128" i="3"/>
  <c r="F175" i="3"/>
  <c r="F154" i="3"/>
  <c r="L64" i="3"/>
  <c r="G64" i="3"/>
  <c r="F25" i="3"/>
  <c r="G25" i="3" s="1"/>
  <c r="G299" i="3"/>
  <c r="L175" i="3"/>
  <c r="K154" i="3"/>
  <c r="G107" i="3"/>
  <c r="H97" i="3" l="1"/>
  <c r="H105" i="3"/>
  <c r="H98" i="3"/>
  <c r="H106" i="3"/>
  <c r="H101" i="3"/>
  <c r="H102" i="3"/>
  <c r="H96" i="3"/>
  <c r="H95" i="3"/>
  <c r="H94" i="3"/>
  <c r="H99" i="3"/>
  <c r="H104" i="3"/>
  <c r="H100" i="3"/>
  <c r="H103" i="3"/>
  <c r="G10" i="3"/>
  <c r="G11" i="3"/>
  <c r="G21" i="3"/>
  <c r="G18" i="3"/>
  <c r="G23" i="3"/>
  <c r="G24" i="3"/>
  <c r="G17" i="3"/>
  <c r="G20" i="3"/>
  <c r="G19" i="3"/>
  <c r="G16" i="3"/>
  <c r="G15" i="3"/>
  <c r="G12" i="3"/>
  <c r="G14" i="3"/>
  <c r="G13" i="3"/>
  <c r="G22" i="3"/>
  <c r="H10" i="3" l="1"/>
  <c r="H107" i="3"/>
  <c r="H22" i="3"/>
  <c r="H18" i="3"/>
  <c r="H15" i="3"/>
  <c r="H12" i="3"/>
  <c r="H25" i="3" l="1"/>
  <c r="C128" i="3" l="1"/>
  <c r="D128" i="3"/>
  <c r="J125" i="3" l="1"/>
  <c r="J128" i="3"/>
  <c r="I127" i="3"/>
  <c r="E128" i="3"/>
  <c r="I128" i="3" l="1"/>
  <c r="F128" i="3"/>
  <c r="F120" i="3"/>
  <c r="F125" i="3"/>
  <c r="F117" i="3"/>
  <c r="F116" i="3"/>
  <c r="F114" i="3"/>
  <c r="F121" i="3"/>
  <c r="F115" i="3"/>
  <c r="F122" i="3"/>
  <c r="F124" i="3"/>
  <c r="F119" i="3"/>
  <c r="F113" i="3"/>
  <c r="F126" i="3"/>
  <c r="F123" i="3"/>
  <c r="F118" i="3"/>
  <c r="F127" i="3"/>
  <c r="G118" i="3" l="1"/>
  <c r="G121" i="3"/>
  <c r="G125" i="3"/>
  <c r="G115" i="3"/>
  <c r="G113" i="3"/>
  <c r="G128" i="3" l="1"/>
  <c r="E196" i="3"/>
  <c r="F188" i="3"/>
  <c r="F191" i="3"/>
  <c r="F190" i="3"/>
  <c r="F184" i="3"/>
  <c r="F192" i="3"/>
  <c r="F185" i="3"/>
  <c r="F193" i="3"/>
  <c r="F186" i="3"/>
  <c r="F194" i="3"/>
  <c r="F187" i="3"/>
  <c r="F195" i="3"/>
  <c r="F183" i="3"/>
  <c r="F189" i="3"/>
  <c r="F196" i="3" l="1"/>
  <c r="G195" i="3" s="1"/>
  <c r="G191" i="3" l="1"/>
  <c r="G187" i="3"/>
  <c r="G185" i="3"/>
  <c r="G186" i="3"/>
  <c r="G190" i="3"/>
  <c r="G194" i="3"/>
  <c r="G189" i="3"/>
  <c r="G193" i="3"/>
  <c r="G184" i="3"/>
  <c r="G183" i="3"/>
  <c r="G192" i="3"/>
  <c r="G188" i="3"/>
  <c r="G196" i="3" l="1"/>
</calcChain>
</file>

<file path=xl/sharedStrings.xml><?xml version="1.0" encoding="utf-8"?>
<sst xmlns="http://schemas.openxmlformats.org/spreadsheetml/2006/main" count="344" uniqueCount="234">
  <si>
    <t>Alcaldía de Santiago de Cali</t>
  </si>
  <si>
    <t>Secretaria de Bienestar Social</t>
  </si>
  <si>
    <t>Asesoría de Participación Ciudadana</t>
  </si>
  <si>
    <t>Ficha de caracterización socio-económica de los barrios de Santiago de Cali 
(Diagnóstico Descriptivo)</t>
  </si>
  <si>
    <t>Total  Hombres</t>
  </si>
  <si>
    <t>Total Mujeres</t>
  </si>
  <si>
    <t>Total Personas</t>
  </si>
  <si>
    <t>De 0 a 4 años</t>
  </si>
  <si>
    <t>De 5 a 9 años</t>
  </si>
  <si>
    <t>De 10 a 14 años</t>
  </si>
  <si>
    <t>De 15 a 19 años</t>
  </si>
  <si>
    <t>De 20 a 24 años</t>
  </si>
  <si>
    <t>De 25 a 29 años</t>
  </si>
  <si>
    <t>De 30 a 34 años</t>
  </si>
  <si>
    <t>De 35 a 39 años</t>
  </si>
  <si>
    <t>De 40 a 44 años</t>
  </si>
  <si>
    <t>De 45 a 49 años</t>
  </si>
  <si>
    <t>De 50 a 54 años</t>
  </si>
  <si>
    <t>De 55 a 59 años</t>
  </si>
  <si>
    <t>De 60 a 64 años</t>
  </si>
  <si>
    <t>De 65 a 69 años</t>
  </si>
  <si>
    <t>De 70 años o más</t>
  </si>
  <si>
    <t xml:space="preserve">Total </t>
  </si>
  <si>
    <t>Si Asiste</t>
  </si>
  <si>
    <t>No Asiste</t>
  </si>
  <si>
    <t>0 - 4 años</t>
  </si>
  <si>
    <t>5 años</t>
  </si>
  <si>
    <t>6 - 10 años</t>
  </si>
  <si>
    <t>11 - 16 años</t>
  </si>
  <si>
    <t>11 - 14 años</t>
  </si>
  <si>
    <t>15 - 16 años</t>
  </si>
  <si>
    <t>17 - 21 años</t>
  </si>
  <si>
    <t>22 años y más</t>
  </si>
  <si>
    <t>Total personas</t>
  </si>
  <si>
    <t>Primaria</t>
  </si>
  <si>
    <t>Secundaria</t>
  </si>
  <si>
    <t>Técnica o tecnológica</t>
  </si>
  <si>
    <t>Universidad</t>
  </si>
  <si>
    <t xml:space="preserve"> Ninguno</t>
  </si>
  <si>
    <t>Ceguera total</t>
  </si>
  <si>
    <t>Sordera Total</t>
  </si>
  <si>
    <t>Mudez</t>
  </si>
  <si>
    <t>Dificultad para moverse o caminar por sí mismo</t>
  </si>
  <si>
    <t>Dificultad para bañarse, vestirse, alimentarse por sí mismo</t>
  </si>
  <si>
    <t>Dificultad para salir a la calle sin ayuda o compañía</t>
  </si>
  <si>
    <t>Dificultad para entender o aprender</t>
  </si>
  <si>
    <t>Sexo</t>
  </si>
  <si>
    <t>Número de personas</t>
  </si>
  <si>
    <t>Hombre</t>
  </si>
  <si>
    <t>Mujer</t>
  </si>
  <si>
    <t>Total</t>
  </si>
  <si>
    <t>Mujeres menores de 15 años</t>
  </si>
  <si>
    <t>Mujeres Entre 15 y 19 años</t>
  </si>
  <si>
    <t xml:space="preserve">Balance de Equipamientos colectivos existentes </t>
  </si>
  <si>
    <t>Sector</t>
  </si>
  <si>
    <t>Tipo de Equipamiento</t>
  </si>
  <si>
    <t>Numero (Cantidad)</t>
  </si>
  <si>
    <t>Educación</t>
  </si>
  <si>
    <t>No. de Instituciones Educativas oficiales (Sede Principal)</t>
  </si>
  <si>
    <t>No. de sedes satélites de Instituciones Educativas Oficiales</t>
  </si>
  <si>
    <t>Salud</t>
  </si>
  <si>
    <t>No. de Puestos de Salud</t>
  </si>
  <si>
    <t>No. de Centros de Salud</t>
  </si>
  <si>
    <t>ICBF</t>
  </si>
  <si>
    <t>Cultura</t>
  </si>
  <si>
    <t xml:space="preserve">No. de  bibliotecas comunitarias </t>
  </si>
  <si>
    <t>Organización comunitaria</t>
  </si>
  <si>
    <t>No. de Juntas de acción comunitarias</t>
  </si>
  <si>
    <t>Telemática</t>
  </si>
  <si>
    <t xml:space="preserve">No. de puntos Vive Digital </t>
  </si>
  <si>
    <t>MetroCali</t>
  </si>
  <si>
    <t>No. de puntos de venta y recarga del SITM-MIO</t>
  </si>
  <si>
    <t>Gobierno</t>
  </si>
  <si>
    <t>No. de parques iluminados con luz blanca</t>
  </si>
  <si>
    <t>-</t>
  </si>
  <si>
    <t xml:space="preserve">Jefes de hogar según su sexo, por barrio, encuestados por el SISBEN III  </t>
  </si>
  <si>
    <t>Mujeres menores de  19 años embarazadas o que han tenido hijos, según barrios, encuestadas por el SISBEN III</t>
  </si>
  <si>
    <t>No. de hogares infantiles</t>
  </si>
  <si>
    <t>Entidad Administrativa de Servicio Educativo de Primera Infancia</t>
  </si>
  <si>
    <t>Datos recopilados por la Alcaldía</t>
  </si>
  <si>
    <t xml:space="preserve">Deporte </t>
  </si>
  <si>
    <t>No. de escenarios deportivos</t>
  </si>
  <si>
    <t>Nombre del Barrrio</t>
  </si>
  <si>
    <t>Estrato moda</t>
  </si>
  <si>
    <t>0 a 4</t>
  </si>
  <si>
    <t>5 a 9</t>
  </si>
  <si>
    <t>10 a 14</t>
  </si>
  <si>
    <t>15 a 19</t>
  </si>
  <si>
    <t>20 a 24</t>
  </si>
  <si>
    <t>25 a 29</t>
  </si>
  <si>
    <t>30 a 34</t>
  </si>
  <si>
    <t>35 a 39</t>
  </si>
  <si>
    <t>40 a 44</t>
  </si>
  <si>
    <t>45 a 49</t>
  </si>
  <si>
    <t>50 a 54</t>
  </si>
  <si>
    <t>55 a 59</t>
  </si>
  <si>
    <t>60 a 64</t>
  </si>
  <si>
    <t>65 a 69</t>
  </si>
  <si>
    <t>70 o +</t>
  </si>
  <si>
    <t>TOTAL</t>
  </si>
  <si>
    <t>Total Comuna</t>
  </si>
  <si>
    <t>TOTAL COMUNA 1</t>
  </si>
  <si>
    <t>Primera Infancia y niñez</t>
  </si>
  <si>
    <t>Subtotal</t>
  </si>
  <si>
    <t>Preadolescencia, Adolescencia y Juventud</t>
  </si>
  <si>
    <t>Adulto Joven</t>
  </si>
  <si>
    <t>Adultos</t>
  </si>
  <si>
    <t>Adulto Mayor</t>
  </si>
  <si>
    <t>% Part</t>
  </si>
  <si>
    <t>% Part Hombres</t>
  </si>
  <si>
    <t>% Part Mujeres</t>
  </si>
  <si>
    <t>NOMBRE DEL BARRIO</t>
  </si>
  <si>
    <t>Rangos de Edad</t>
  </si>
  <si>
    <t>Nombre del Barrio</t>
  </si>
  <si>
    <t>Población total al 2012 ,por rango de edad y sexo, según el DANE con base en Proyecciones del Censo de 2005</t>
  </si>
  <si>
    <t>Primera Infancia y Niñez</t>
  </si>
  <si>
    <t>Preadolescenia, adolescencia y juventud</t>
  </si>
  <si>
    <t>Adultos Mayores</t>
  </si>
  <si>
    <t>TOTAL ENCUESTADOS SISBEN - COMUNA 1</t>
  </si>
  <si>
    <t>Primera Infancia y niñez - Encuestada por el Sisben</t>
  </si>
  <si>
    <t>% part</t>
  </si>
  <si>
    <t>% Participacion Rangos de Edad</t>
  </si>
  <si>
    <t>Rangos de edad</t>
  </si>
  <si>
    <t>% participacion</t>
  </si>
  <si>
    <t>% Participacion</t>
  </si>
  <si>
    <t>Preadolescencia, adolescencia y juventud</t>
  </si>
  <si>
    <t>Preadolescencia y adolescencia - Encuestada por el Sisben</t>
  </si>
  <si>
    <t>Adulto joven - Encuestado por el Sisben</t>
  </si>
  <si>
    <t>Adultos- Encuestados por el Sisben</t>
  </si>
  <si>
    <t>Adulto Mayor- Encuestado por el Sisben</t>
  </si>
  <si>
    <t>% part- poblacion encuestada del sisben por barrio</t>
  </si>
  <si>
    <t>Edad</t>
  </si>
  <si>
    <t>POBLACION TOTAL</t>
  </si>
  <si>
    <t>% Part Poblacion Total</t>
  </si>
  <si>
    <t xml:space="preserve">Total Mujeres encuestados por el Sisben </t>
  </si>
  <si>
    <t xml:space="preserve">Total  Hombres encuestados por el Sisben </t>
  </si>
  <si>
    <t>Total Personas encuestadas por el Sisben</t>
  </si>
  <si>
    <t xml:space="preserve">Total poblacion según Dane  </t>
  </si>
  <si>
    <t>Poblacion Total</t>
  </si>
  <si>
    <t>% población  encuestada por el Sisben por quintiles de edad</t>
  </si>
  <si>
    <t>% población  encuestada por el Sisben por rangos de edad</t>
  </si>
  <si>
    <t>Quintiles de Edad</t>
  </si>
  <si>
    <t>Preescolar</t>
  </si>
  <si>
    <t>Media Secundaria</t>
  </si>
  <si>
    <t>% de Asistencia</t>
  </si>
  <si>
    <t>% Inasistencia</t>
  </si>
  <si>
    <t>Basica Primaria</t>
  </si>
  <si>
    <t>Basica Secundaria</t>
  </si>
  <si>
    <t>Estudios Superiores a nivel de Pregrado</t>
  </si>
  <si>
    <t>Secundaria Completa</t>
  </si>
  <si>
    <t>5 años (Preescolar)</t>
  </si>
  <si>
    <t>6 - 10 años (Basica Primaria)</t>
  </si>
  <si>
    <t>11 - 14 años (Basica Secundaria)</t>
  </si>
  <si>
    <t>15 - 16 años (Media Secundaria)</t>
  </si>
  <si>
    <t>11 - 16 años (Secundaria Completa)</t>
  </si>
  <si>
    <t>Promedio Comuna 1</t>
  </si>
  <si>
    <t>5 - 16 años  Educacion basica completa (Grado 0 a 11)</t>
  </si>
  <si>
    <t>17 - 21 años (Estudios Superiores a Nivel de Pregrado Tecnico-Tecnologico y Universitario)</t>
  </si>
  <si>
    <t>Estudios Superiores a nivel de Posgrado</t>
  </si>
  <si>
    <t>Porcentaje de la población total del barrio encuesta que ha aprobado Primaria</t>
  </si>
  <si>
    <t>Porcentaje de la población total del barrio encuesta que ha aprobado Secundaria</t>
  </si>
  <si>
    <t>Porcentaje de la población total del barrio encuesta que ha aprobado Técnica o tecnológica</t>
  </si>
  <si>
    <t>Porcentaje de la población total del barrio encuesta que ha aprobado Universidad</t>
  </si>
  <si>
    <t>Porcentaje de la población total del barrio encuesta que ha aprobado Posgrado</t>
  </si>
  <si>
    <t>Posgrado</t>
  </si>
  <si>
    <t>Porcentaje de la población total del barrio encuesta que ha aprobado Ninguno</t>
  </si>
  <si>
    <t>Porcentaje de jefes de hogar según sexo</t>
  </si>
  <si>
    <t>Alfonso López 1a. Etapa</t>
  </si>
  <si>
    <t>Alfonso López 2a. Etapa</t>
  </si>
  <si>
    <t>Alfonso López 3a. Etapa</t>
  </si>
  <si>
    <t>Puerto Nuevo</t>
  </si>
  <si>
    <t>Puerto Mallarino</t>
  </si>
  <si>
    <t xml:space="preserve">Urbanizacion el Ángel del Hogar </t>
  </si>
  <si>
    <t>Siete de Agosto</t>
  </si>
  <si>
    <t>Los Pinos</t>
  </si>
  <si>
    <t>San Marino</t>
  </si>
  <si>
    <t>Las Ceibas</t>
  </si>
  <si>
    <t>Base Aérea</t>
  </si>
  <si>
    <t>Parque de la Caña</t>
  </si>
  <si>
    <t>Fepicol</t>
  </si>
  <si>
    <t>NR</t>
  </si>
  <si>
    <t>El 42% de los habitantes de la comuna 7 tienen menos de 24 años, el 44% tiene entre 25 y 59 años y el 14% restante tiene  mas de 60 años</t>
  </si>
  <si>
    <t>COMUNA 7</t>
  </si>
  <si>
    <t>Comuna 7 - Población total al 2012 por genero  según el DANE con base en Proyecciones del Censo de 2005</t>
  </si>
  <si>
    <t>Comuna  7 - Población año 2012, por quintiles de edad y rangos de edad -  según el DANE con base en Proyecciones del Censo de 2005 - A</t>
  </si>
  <si>
    <t>Comuna  7 - Población año 2012, por quintiles de edad y rangos de edad -  según el DANE con base en Proyecciones del Censo de 2005 - B</t>
  </si>
  <si>
    <t>Comuna  7 - Población año 2012, por quintiles de edad y rangos de edad -  según el DANE con base en Proyecciones del Censo de 2005 - C</t>
  </si>
  <si>
    <t>En la comuna 7, el 53% son mujeres y el 47% son  hombres, una proporcion similar se observa en los barrios de esta comuna</t>
  </si>
  <si>
    <t>Barrio con mayor participacion de poblacion de primera infancia y niñez: Alfonso Lopez 3a. Etapa (18,81%)</t>
  </si>
  <si>
    <t>Barrio con mayor participacion de poblacion preadolescentes, adolescentes y jovenes:  Alfonso Lopez 3a. Etapa (19,23%)</t>
  </si>
  <si>
    <t>Barrio con mayor participacion en poblacion de adultos jovenes: Alfonso Lopez 3a. Etapa (18,77%)</t>
  </si>
  <si>
    <t>Barrio con mayor participacion en la poblacion de adultos: Alfonso Lopez 3a. Etapa (19,49%)</t>
  </si>
  <si>
    <t>Barrio con mayor participacion en la poblacion de adulto mayor: Alfonso Lopez 3a. Etapa (21,23%)</t>
  </si>
  <si>
    <t>El 69% de la poblacion de primera infancia y niñez de la comuna 7 ha sido encuestada por el sisben III</t>
  </si>
  <si>
    <t>El 71% de la poblacion de Preadolescencia, adolescencia y juventud de la comuna 7 ha sido encuestada por el sisben III</t>
  </si>
  <si>
    <t>El 75% de la poblacion de Adulta Joven de la comuna 7 ha sido encuestada por el sisben III</t>
  </si>
  <si>
    <t>El 76% de la poblacion de Adulta de la comuna 7 ha sido encuestada por el sisben III</t>
  </si>
  <si>
    <t>El 61% de la poblacion de Adulta Mayor de la comuna 7 ha sido encuestada por el sisben III</t>
  </si>
  <si>
    <t>El 71% de la poblacion total de la comuna 7 ha sido encuestada por el Sisben III</t>
  </si>
  <si>
    <t>Comuna 7 - Población  Encuestadas por el SISBEN III a junio 2013</t>
  </si>
  <si>
    <t>Comuna 7 - Población encuestada por el SISBEN IIII a junio 2013 por grupos de edades - A</t>
  </si>
  <si>
    <t>Comuna 7 - Población encuestada por el SISBEN IIII a junio 2013 por grupos de edades - B</t>
  </si>
  <si>
    <t>Comuna 7 - Población encuestada por el SISBEN III a junio 2013 por grupos de edades - C</t>
  </si>
  <si>
    <t>Barrio con mayor porcentaje de primera infancia y niñez encuestada por el Sisben III: Alfonso Lopez 3a. Etapa (16,67%)</t>
  </si>
  <si>
    <t>Barrio con mayor porcentaje de preadolescentes, adolescentes y jovenes encuestados por el Sisben III: Alfonso Lopez 3a. Etapa (17,90%)</t>
  </si>
  <si>
    <t>Barrio con mayor porcentaje de adultos jovenes encuestados por el Sisben III: Alfonso Lopez 3a. Etapa (17,04%)</t>
  </si>
  <si>
    <t>Barrio con mayor porcentaje de adultos encuestados por el Sisben III: Alfonso Lopez 3a. Etapa (18,45%)</t>
  </si>
  <si>
    <t>Barrio con mayor porcentaje de adultos mayores encuestados por el Sisben III: Alfonso Lopez 3a. Etapa (17,63%) (17,15%)</t>
  </si>
  <si>
    <t>Comuna 7 - Poblacion encuestada por el SISBEN III  a junio de 2013 según Asistencia Educativa</t>
  </si>
  <si>
    <t>Comuna 7 - Poblacion Encuestada por Sisben III a junio 2013 según Nivel Educativo esperado por rangos de edad</t>
  </si>
  <si>
    <t>El 35,0% de la poblacion de primera infancia de la comuna 7 asiste a la educación preescolar sisben III</t>
  </si>
  <si>
    <t>El 97,0% de la poblacion entre 6 y 10 años de la comuna 7 asiste a la educación Básica primaria</t>
  </si>
  <si>
    <t>El 92,0% de la poblacion entre 11 y 14 años de la comuna 7 asiste a la educación Basica Secundaria</t>
  </si>
  <si>
    <t>El 96,3% de la poblacion entre 15 y 16 años de la comuna 7 asiste a la educación Media Secundaria</t>
  </si>
  <si>
    <t>El 84,2% de la poblacion entre 11-16 años de la comuna 7 asiste a la educación Secundaria Completa</t>
  </si>
  <si>
    <t>El 32,4% de la poblacion entre 17-21 años de la comuna 7 asiste a Estudios superiores a nivel de Pregrado</t>
  </si>
  <si>
    <t>El 2,1% de la poblacion mayor a 22 años de la comuna 7 asiste a Estudios superiores a nivel de Posgrado</t>
  </si>
  <si>
    <t>Barrio con menor porcentaje de población menor o igual a 5 años en nivel preescolar Puerto Nuevo (72,41%)</t>
  </si>
  <si>
    <t>Barrio con menor porcentaje de población entre 6 y 10 años en nivel basica primaria: Fepicol (93,03%)</t>
  </si>
  <si>
    <t>Barrio con menor porcentaje de población entre11 y 14 años en nivel basica secundaria Puerto Nuevo (85,37%)</t>
  </si>
  <si>
    <t>Barrio con menor porcentaje de población entre 15 y 16 años en nivel Media Secundaria: Puerto Nuevo  (92,70%)</t>
  </si>
  <si>
    <t>Barrio con menor porcentaje de población entre 11 y 16 años en nivel basica primaria: Puerto Nuevo (70,59%)</t>
  </si>
  <si>
    <t>Barrio con menor porcentaje de población entre 5 y 16 años en nivel Basico completo: Puerto nuevo (89,65%)</t>
  </si>
  <si>
    <t>Barrio con mayor porcentaje de población entre 17 y 21 años en nivel  Estudios superiores a nivel de Pregrado, técnico, tencológico y Universitari: Las Ceibas (44,84%)</t>
  </si>
  <si>
    <t>Comuna 7  - Tasa de asistencia escolar según nivel educativo esperado por rangos de edad  - En poblacion encuestada por el SISBEN III a Junio 2013</t>
  </si>
  <si>
    <t>Comuna 7 - Población encuestada por SISBEN III a junio 2013  según maximo nivel educativo aprobado por  barrios</t>
  </si>
  <si>
    <t>Barrio con mayor porcentaje de población con nivel  de primaria aprobada: Puerto Nuevo (47,1%)</t>
  </si>
  <si>
    <t>Barrio con mayor porcentaje de población con nivel  de Secundaria aprobada es Las Ceibas (54,5%)</t>
  </si>
  <si>
    <t>Barrio con mayor porcentaje de población con nivel Técnico o tecnológico aprobado es Las Ceibas (4,55%)</t>
  </si>
  <si>
    <t>Barrio con mayor porcentaje de población con nivel  Universitario aprobad: Las Ceibas (6,2%)</t>
  </si>
  <si>
    <t>Barrio con mayor porcentaje de población con nivel  posgrado aprobado: Las Ceibas (0,208%)</t>
  </si>
  <si>
    <t>Barrio con mayor porcentaje de población con nivel Ningun nivel educativo aprobado: Puerto Nuevo (15,99%)</t>
  </si>
  <si>
    <t>El tipo de condición de discapacidad que más se padece  en la comuna es dificultad para moverse o caminar por sí mismo</t>
  </si>
  <si>
    <t xml:space="preserve">Comuna  7 -Personas encuestadas por Sisben III a junio 2013 en situación de discapacidad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</si>
</sst>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%"/>
    <numFmt numFmtId="165" formatCode="#,##0.000000000000000"/>
    <numFmt numFmtId="166" formatCode="#,##0.00000000000000000000000"/>
    <numFmt numFmtId="167" formatCode="0.000%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i/>
      <sz val="10"/>
      <color theme="1"/>
      <name val="Arial"/>
      <family val="2"/>
    </font>
    <font>
      <b/>
      <i/>
      <sz val="1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3" fillId="0" borderId="0"/>
    <xf numFmtId="0" fontId="3" fillId="0" borderId="0"/>
    <xf numFmtId="9" fontId="4" fillId="0" borderId="0" applyFont="0" applyFill="0" applyBorder="0" applyAlignment="0" applyProtection="0"/>
  </cellStyleXfs>
  <cellXfs count="164">
    <xf numFmtId="0" fontId="0" fillId="0" borderId="0" xfId="0"/>
    <xf numFmtId="0" fontId="1" fillId="0" borderId="0" xfId="0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3" fontId="0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3" fontId="3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vertical="center"/>
    </xf>
    <xf numFmtId="9" fontId="1" fillId="0" borderId="0" xfId="3" applyFont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/>
    </xf>
    <xf numFmtId="9" fontId="1" fillId="0" borderId="1" xfId="3" applyFont="1" applyFill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/>
    </xf>
    <xf numFmtId="1" fontId="1" fillId="0" borderId="1" xfId="0" applyNumberFormat="1" applyFont="1" applyBorder="1" applyAlignment="1">
      <alignment horizontal="center" vertical="center" wrapText="1"/>
    </xf>
    <xf numFmtId="3" fontId="1" fillId="0" borderId="1" xfId="3" applyNumberFormat="1" applyFont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vertical="center" wrapText="1"/>
    </xf>
    <xf numFmtId="1" fontId="2" fillId="0" borderId="1" xfId="3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3" fontId="1" fillId="0" borderId="0" xfId="3" applyNumberFormat="1" applyFont="1" applyBorder="1" applyAlignment="1">
      <alignment horizontal="center" vertical="center" wrapText="1"/>
    </xf>
    <xf numFmtId="3" fontId="1" fillId="0" borderId="0" xfId="0" applyNumberFormat="1" applyFont="1" applyBorder="1" applyAlignment="1">
      <alignment horizontal="center" vertical="center" wrapText="1"/>
    </xf>
    <xf numFmtId="1" fontId="2" fillId="4" borderId="1" xfId="0" applyNumberFormat="1" applyFont="1" applyFill="1" applyBorder="1" applyAlignment="1">
      <alignment horizontal="center" vertical="center" wrapText="1"/>
    </xf>
    <xf numFmtId="3" fontId="1" fillId="4" borderId="1" xfId="0" applyNumberFormat="1" applyFont="1" applyFill="1" applyBorder="1" applyAlignment="1">
      <alignment horizontal="center" vertical="center" wrapText="1"/>
    </xf>
    <xf numFmtId="3" fontId="3" fillId="4" borderId="1" xfId="0" applyNumberFormat="1" applyFont="1" applyFill="1" applyBorder="1" applyAlignment="1">
      <alignment horizontal="center" vertical="center"/>
    </xf>
    <xf numFmtId="3" fontId="2" fillId="4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2" fillId="3" borderId="1" xfId="0" applyFont="1" applyFill="1" applyBorder="1" applyAlignment="1">
      <alignment horizontal="center" vertical="center" wrapText="1"/>
    </xf>
    <xf numFmtId="3" fontId="1" fillId="3" borderId="1" xfId="0" applyNumberFormat="1" applyFont="1" applyFill="1" applyBorder="1" applyAlignment="1">
      <alignment horizontal="center" vertical="center" wrapText="1"/>
    </xf>
    <xf numFmtId="9" fontId="1" fillId="3" borderId="1" xfId="3" applyFont="1" applyFill="1" applyBorder="1" applyAlignment="1">
      <alignment horizontal="center" vertical="center" wrapText="1"/>
    </xf>
    <xf numFmtId="0" fontId="1" fillId="2" borderId="0" xfId="0" applyNumberFormat="1" applyFont="1" applyFill="1" applyBorder="1" applyAlignment="1">
      <alignment vertical="center"/>
    </xf>
    <xf numFmtId="0" fontId="1" fillId="3" borderId="0" xfId="0" applyFont="1" applyFill="1" applyAlignment="1">
      <alignment horizontal="center" vertical="center" wrapText="1"/>
    </xf>
    <xf numFmtId="9" fontId="1" fillId="3" borderId="4" xfId="3" applyFont="1" applyFill="1" applyBorder="1" applyAlignment="1">
      <alignment horizontal="center" vertical="center" wrapText="1"/>
    </xf>
    <xf numFmtId="9" fontId="1" fillId="3" borderId="6" xfId="3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9" fontId="1" fillId="0" borderId="0" xfId="3" applyFont="1" applyFill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3" fontId="1" fillId="0" borderId="0" xfId="3" applyNumberFormat="1" applyFont="1" applyFill="1" applyBorder="1" applyAlignment="1">
      <alignment horizontal="center" vertical="center" wrapText="1"/>
    </xf>
    <xf numFmtId="164" fontId="1" fillId="0" borderId="1" xfId="3" applyNumberFormat="1" applyFont="1" applyBorder="1" applyAlignment="1">
      <alignment horizontal="center" vertical="center" wrapText="1"/>
    </xf>
    <xf numFmtId="10" fontId="1" fillId="0" borderId="0" xfId="3" applyNumberFormat="1" applyFont="1" applyBorder="1" applyAlignment="1">
      <alignment horizontal="center" vertical="center" wrapText="1"/>
    </xf>
    <xf numFmtId="3" fontId="3" fillId="2" borderId="0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9" fontId="1" fillId="2" borderId="1" xfId="3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9" fontId="2" fillId="2" borderId="1" xfId="3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10" fontId="3" fillId="2" borderId="1" xfId="3" applyNumberFormat="1" applyFont="1" applyFill="1" applyBorder="1" applyAlignment="1">
      <alignment horizontal="center" vertical="center"/>
    </xf>
    <xf numFmtId="10" fontId="3" fillId="2" borderId="1" xfId="3" applyNumberFormat="1" applyFont="1" applyFill="1" applyBorder="1" applyAlignment="1">
      <alignment horizontal="center" vertical="center" wrapText="1"/>
    </xf>
    <xf numFmtId="10" fontId="5" fillId="2" borderId="1" xfId="3" applyNumberFormat="1" applyFont="1" applyFill="1" applyBorder="1" applyAlignment="1">
      <alignment horizontal="center" vertical="center"/>
    </xf>
    <xf numFmtId="10" fontId="5" fillId="4" borderId="1" xfId="3" applyNumberFormat="1" applyFont="1" applyFill="1" applyBorder="1" applyAlignment="1">
      <alignment horizontal="center" vertical="center"/>
    </xf>
    <xf numFmtId="3" fontId="3" fillId="4" borderId="6" xfId="0" applyNumberFormat="1" applyFont="1" applyFill="1" applyBorder="1" applyAlignment="1">
      <alignment horizontal="center" vertical="center" wrapText="1"/>
    </xf>
    <xf numFmtId="10" fontId="2" fillId="4" borderId="1" xfId="3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Border="1" applyAlignment="1">
      <alignment horizontal="center" vertical="center" wrapText="1"/>
    </xf>
    <xf numFmtId="164" fontId="1" fillId="3" borderId="4" xfId="0" applyNumberFormat="1" applyFont="1" applyFill="1" applyBorder="1" applyAlignment="1">
      <alignment horizontal="center" vertical="center" wrapText="1"/>
    </xf>
    <xf numFmtId="164" fontId="1" fillId="3" borderId="4" xfId="3" applyNumberFormat="1" applyFont="1" applyFill="1" applyBorder="1" applyAlignment="1">
      <alignment horizontal="center" vertical="center" wrapText="1"/>
    </xf>
    <xf numFmtId="164" fontId="1" fillId="3" borderId="6" xfId="0" applyNumberFormat="1" applyFont="1" applyFill="1" applyBorder="1" applyAlignment="1">
      <alignment horizontal="center" vertical="center" wrapText="1"/>
    </xf>
    <xf numFmtId="164" fontId="1" fillId="3" borderId="6" xfId="3" applyNumberFormat="1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164" fontId="1" fillId="3" borderId="1" xfId="3" applyNumberFormat="1" applyFont="1" applyFill="1" applyBorder="1" applyAlignment="1">
      <alignment horizontal="center" vertical="center" wrapText="1"/>
    </xf>
    <xf numFmtId="164" fontId="1" fillId="0" borderId="1" xfId="3" applyNumberFormat="1" applyFont="1" applyFill="1" applyBorder="1" applyAlignment="1">
      <alignment horizontal="center" vertical="center" wrapText="1"/>
    </xf>
    <xf numFmtId="167" fontId="1" fillId="0" borderId="1" xfId="3" applyNumberFormat="1" applyFont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9" fontId="1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9" fontId="1" fillId="0" borderId="1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3" fontId="1" fillId="2" borderId="3" xfId="0" applyNumberFormat="1" applyFont="1" applyFill="1" applyBorder="1" applyAlignment="1">
      <alignment horizontal="center" vertical="center" wrapText="1"/>
    </xf>
    <xf numFmtId="9" fontId="2" fillId="0" borderId="1" xfId="3" applyFont="1" applyBorder="1" applyAlignment="1">
      <alignment horizontal="center" vertical="center" wrapText="1"/>
    </xf>
    <xf numFmtId="3" fontId="2" fillId="2" borderId="3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1" fontId="1" fillId="4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9" fontId="1" fillId="2" borderId="1" xfId="0" applyNumberFormat="1" applyFont="1" applyFill="1" applyBorder="1" applyAlignment="1">
      <alignment horizontal="center" vertical="center" wrapText="1"/>
    </xf>
    <xf numFmtId="3" fontId="5" fillId="2" borderId="1" xfId="0" applyNumberFormat="1" applyFont="1" applyFill="1" applyBorder="1" applyAlignment="1">
      <alignment horizontal="center" vertical="center"/>
    </xf>
    <xf numFmtId="3" fontId="5" fillId="4" borderId="1" xfId="0" applyNumberFormat="1" applyFont="1" applyFill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9" fontId="1" fillId="0" borderId="1" xfId="3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2" borderId="1" xfId="0" applyNumberFormat="1" applyFont="1" applyFill="1" applyBorder="1" applyAlignment="1">
      <alignment vertical="center"/>
    </xf>
    <xf numFmtId="3" fontId="1" fillId="2" borderId="1" xfId="0" applyNumberFormat="1" applyFont="1" applyFill="1" applyBorder="1" applyAlignment="1">
      <alignment horizontal="center" vertical="center"/>
    </xf>
    <xf numFmtId="3" fontId="1" fillId="0" borderId="1" xfId="0" applyNumberFormat="1" applyFont="1" applyFill="1" applyBorder="1" applyAlignment="1">
      <alignment horizontal="center" vertical="center"/>
    </xf>
    <xf numFmtId="10" fontId="1" fillId="0" borderId="1" xfId="3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3" fontId="1" fillId="0" borderId="0" xfId="0" applyNumberFormat="1" applyFont="1" applyBorder="1" applyAlignment="1" applyProtection="1">
      <alignment horizontal="center" vertical="center" wrapText="1"/>
      <protection locked="0"/>
    </xf>
    <xf numFmtId="165" fontId="1" fillId="0" borderId="0" xfId="0" applyNumberFormat="1" applyFont="1" applyBorder="1" applyAlignment="1" applyProtection="1">
      <alignment horizontal="center" vertical="center" wrapText="1"/>
      <protection locked="0"/>
    </xf>
    <xf numFmtId="166" fontId="1" fillId="0" borderId="0" xfId="0" applyNumberFormat="1" applyFont="1" applyBorder="1" applyAlignment="1" applyProtection="1">
      <alignment horizontal="center" vertical="center" wrapText="1"/>
      <protection locked="0"/>
    </xf>
    <xf numFmtId="10" fontId="1" fillId="0" borderId="0" xfId="3" applyNumberFormat="1" applyFont="1" applyBorder="1" applyAlignment="1" applyProtection="1">
      <alignment horizontal="center" vertical="center" wrapText="1"/>
      <protection locked="0"/>
    </xf>
    <xf numFmtId="9" fontId="1" fillId="0" borderId="0" xfId="3" applyFont="1" applyBorder="1" applyAlignment="1" applyProtection="1">
      <alignment horizontal="center" vertical="center" wrapText="1"/>
      <protection locked="0"/>
    </xf>
    <xf numFmtId="9" fontId="1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0" fontId="5" fillId="2" borderId="3" xfId="3" applyNumberFormat="1" applyFont="1" applyFill="1" applyBorder="1" applyAlignment="1">
      <alignment horizontal="center" vertical="center"/>
    </xf>
    <xf numFmtId="10" fontId="5" fillId="2" borderId="2" xfId="3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3" fontId="1" fillId="2" borderId="3" xfId="0" applyNumberFormat="1" applyFont="1" applyFill="1" applyBorder="1" applyAlignment="1">
      <alignment horizontal="center" vertical="center" wrapText="1"/>
    </xf>
    <xf numFmtId="3" fontId="1" fillId="2" borderId="2" xfId="0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9" fontId="2" fillId="0" borderId="1" xfId="3" applyFont="1" applyBorder="1" applyAlignment="1">
      <alignment horizontal="center" vertical="center" wrapText="1"/>
    </xf>
    <xf numFmtId="0" fontId="1" fillId="2" borderId="4" xfId="0" applyNumberFormat="1" applyFont="1" applyFill="1" applyBorder="1" applyAlignment="1">
      <alignment horizontal="center" vertical="center"/>
    </xf>
    <xf numFmtId="0" fontId="1" fillId="2" borderId="6" xfId="0" applyNumberFormat="1" applyFont="1" applyFill="1" applyBorder="1" applyAlignment="1">
      <alignment horizontal="center" vertical="center"/>
    </xf>
    <xf numFmtId="3" fontId="2" fillId="2" borderId="3" xfId="0" applyNumberFormat="1" applyFont="1" applyFill="1" applyBorder="1" applyAlignment="1">
      <alignment horizontal="center" vertical="center" wrapText="1"/>
    </xf>
    <xf numFmtId="3" fontId="2" fillId="2" borderId="2" xfId="0" applyNumberFormat="1" applyFont="1" applyFill="1" applyBorder="1" applyAlignment="1">
      <alignment horizontal="center" vertical="center" wrapText="1"/>
    </xf>
    <xf numFmtId="10" fontId="3" fillId="2" borderId="3" xfId="3" applyNumberFormat="1" applyFont="1" applyFill="1" applyBorder="1" applyAlignment="1">
      <alignment horizontal="center" vertical="center"/>
    </xf>
    <xf numFmtId="10" fontId="3" fillId="2" borderId="2" xfId="3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3" fontId="2" fillId="4" borderId="1" xfId="0" applyNumberFormat="1" applyFont="1" applyFill="1" applyBorder="1" applyAlignment="1">
      <alignment horizontal="center" vertical="center"/>
    </xf>
    <xf numFmtId="1" fontId="1" fillId="4" borderId="1" xfId="0" applyNumberFormat="1" applyFont="1" applyFill="1" applyBorder="1" applyAlignment="1">
      <alignment horizontal="center" vertical="center" wrapText="1"/>
    </xf>
    <xf numFmtId="10" fontId="5" fillId="2" borderId="3" xfId="3" applyNumberFormat="1" applyFont="1" applyFill="1" applyBorder="1" applyAlignment="1">
      <alignment horizontal="center" vertical="center" wrapText="1"/>
    </xf>
    <xf numFmtId="10" fontId="5" fillId="2" borderId="2" xfId="3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9" fontId="1" fillId="2" borderId="1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3" fontId="5" fillId="2" borderId="1" xfId="0" applyNumberFormat="1" applyFont="1" applyFill="1" applyBorder="1" applyAlignment="1">
      <alignment horizontal="center" vertical="center"/>
    </xf>
    <xf numFmtId="3" fontId="2" fillId="2" borderId="3" xfId="0" applyNumberFormat="1" applyFont="1" applyFill="1" applyBorder="1" applyAlignment="1">
      <alignment horizontal="center" vertical="center"/>
    </xf>
    <xf numFmtId="3" fontId="2" fillId="2" borderId="8" xfId="0" applyNumberFormat="1" applyFont="1" applyFill="1" applyBorder="1" applyAlignment="1">
      <alignment horizontal="center" vertical="center"/>
    </xf>
    <xf numFmtId="3" fontId="2" fillId="2" borderId="2" xfId="0" applyNumberFormat="1" applyFont="1" applyFill="1" applyBorder="1" applyAlignment="1">
      <alignment horizontal="center" vertical="center"/>
    </xf>
    <xf numFmtId="0" fontId="2" fillId="2" borderId="4" xfId="0" applyNumberFormat="1" applyFont="1" applyFill="1" applyBorder="1" applyAlignment="1">
      <alignment horizontal="center" vertical="center" wrapText="1"/>
    </xf>
    <xf numFmtId="0" fontId="2" fillId="2" borderId="6" xfId="0" applyNumberFormat="1" applyFont="1" applyFill="1" applyBorder="1" applyAlignment="1">
      <alignment horizontal="center" vertical="center" wrapText="1"/>
    </xf>
    <xf numFmtId="0" fontId="2" fillId="2" borderId="4" xfId="0" applyNumberFormat="1" applyFont="1" applyFill="1" applyBorder="1" applyAlignment="1">
      <alignment horizontal="center" vertical="center"/>
    </xf>
    <xf numFmtId="0" fontId="2" fillId="2" borderId="6" xfId="0" applyNumberFormat="1" applyFont="1" applyFill="1" applyBorder="1" applyAlignment="1">
      <alignment horizontal="center" vertical="center"/>
    </xf>
    <xf numFmtId="0" fontId="1" fillId="0" borderId="9" xfId="0" applyFont="1" applyBorder="1" applyAlignment="1">
      <alignment horizontal="left" vertical="center" wrapText="1"/>
    </xf>
    <xf numFmtId="3" fontId="5" fillId="2" borderId="1" xfId="0" applyNumberFormat="1" applyFont="1" applyFill="1" applyBorder="1" applyAlignment="1">
      <alignment horizontal="center" vertical="center" wrapText="1"/>
    </xf>
    <xf numFmtId="3" fontId="5" fillId="4" borderId="1" xfId="0" applyNumberFormat="1" applyFont="1" applyFill="1" applyBorder="1" applyAlignment="1">
      <alignment horizontal="center" vertical="center"/>
    </xf>
    <xf numFmtId="3" fontId="5" fillId="4" borderId="4" xfId="0" applyNumberFormat="1" applyFont="1" applyFill="1" applyBorder="1" applyAlignment="1">
      <alignment horizontal="center" vertical="center" wrapText="1"/>
    </xf>
    <xf numFmtId="3" fontId="5" fillId="4" borderId="6" xfId="0" applyNumberFormat="1" applyFont="1" applyFill="1" applyBorder="1" applyAlignment="1">
      <alignment horizontal="center" vertical="center" wrapText="1"/>
    </xf>
    <xf numFmtId="3" fontId="5" fillId="2" borderId="12" xfId="0" applyNumberFormat="1" applyFont="1" applyFill="1" applyBorder="1" applyAlignment="1">
      <alignment horizontal="center" vertical="center"/>
    </xf>
    <xf numFmtId="3" fontId="5" fillId="2" borderId="13" xfId="0" applyNumberFormat="1" applyFont="1" applyFill="1" applyBorder="1" applyAlignment="1">
      <alignment horizontal="center" vertical="center"/>
    </xf>
    <xf numFmtId="3" fontId="5" fillId="2" borderId="10" xfId="0" applyNumberFormat="1" applyFont="1" applyFill="1" applyBorder="1" applyAlignment="1">
      <alignment horizontal="center" vertical="center"/>
    </xf>
    <xf numFmtId="3" fontId="5" fillId="2" borderId="11" xfId="0" applyNumberFormat="1" applyFont="1" applyFill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</cellXfs>
  <cellStyles count="4">
    <cellStyle name="Normal" xfId="0" builtinId="0"/>
    <cellStyle name="Normal 2" xfId="2"/>
    <cellStyle name="Normal 3" xfId="1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443"/>
  <sheetViews>
    <sheetView tabSelected="1" view="pageBreakPreview" topLeftCell="D280" zoomScale="85" zoomScaleNormal="70" zoomScaleSheetLayoutView="85" zoomScalePageLayoutView="40" workbookViewId="0">
      <selection activeCell="I290" sqref="I290"/>
    </sheetView>
  </sheetViews>
  <sheetFormatPr baseColWidth="10" defaultColWidth="11.42578125" defaultRowHeight="12.75" x14ac:dyDescent="0.25"/>
  <cols>
    <col min="1" max="1" width="26.5703125" style="8" customWidth="1"/>
    <col min="2" max="2" width="22" style="8" customWidth="1"/>
    <col min="3" max="3" width="18.28515625" style="8" customWidth="1"/>
    <col min="4" max="4" width="28.7109375" style="8" customWidth="1"/>
    <col min="5" max="5" width="18.5703125" style="8" customWidth="1"/>
    <col min="6" max="6" width="16.140625" style="8" customWidth="1"/>
    <col min="7" max="7" width="16" style="8" customWidth="1"/>
    <col min="8" max="8" width="19.7109375" style="8" customWidth="1"/>
    <col min="9" max="9" width="15.42578125" style="8" customWidth="1"/>
    <col min="10" max="10" width="15.7109375" style="8" customWidth="1"/>
    <col min="11" max="11" width="17.140625" style="8" customWidth="1"/>
    <col min="12" max="12" width="25.85546875" style="8" bestFit="1" customWidth="1"/>
    <col min="13" max="13" width="18.5703125" style="8" customWidth="1"/>
    <col min="14" max="14" width="11.42578125" style="8"/>
    <col min="15" max="15" width="13.42578125" style="8" customWidth="1"/>
    <col min="16" max="16384" width="11.42578125" style="8"/>
  </cols>
  <sheetData>
    <row r="2" spans="1:13" ht="23.25" x14ac:dyDescent="0.25">
      <c r="A2" s="137" t="s">
        <v>0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</row>
    <row r="3" spans="1:13" ht="23.25" x14ac:dyDescent="0.25">
      <c r="A3" s="137" t="s">
        <v>1</v>
      </c>
      <c r="B3" s="137"/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</row>
    <row r="4" spans="1:13" ht="23.25" x14ac:dyDescent="0.25">
      <c r="A4" s="137" t="s">
        <v>2</v>
      </c>
      <c r="B4" s="137"/>
      <c r="C4" s="137"/>
      <c r="D4" s="137"/>
      <c r="E4" s="137"/>
      <c r="F4" s="137"/>
      <c r="G4" s="137"/>
      <c r="H4" s="137"/>
      <c r="I4" s="137"/>
      <c r="J4" s="137"/>
      <c r="K4" s="137"/>
      <c r="L4" s="137"/>
      <c r="M4" s="137"/>
    </row>
    <row r="5" spans="1:13" ht="23.25" x14ac:dyDescent="0.25">
      <c r="A5" s="137" t="s">
        <v>3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</row>
    <row r="6" spans="1:13" x14ac:dyDescent="0.25">
      <c r="A6" s="138"/>
      <c r="B6" s="138"/>
      <c r="C6" s="138"/>
      <c r="D6" s="138"/>
      <c r="E6" s="138"/>
      <c r="F6" s="138"/>
      <c r="G6" s="138"/>
      <c r="H6" s="138"/>
      <c r="I6" s="138"/>
      <c r="J6" s="138"/>
      <c r="K6" s="138"/>
      <c r="L6" s="138"/>
      <c r="M6" s="138"/>
    </row>
    <row r="7" spans="1:13" ht="17.25" customHeight="1" x14ac:dyDescent="0.25">
      <c r="A7" s="138" t="s">
        <v>182</v>
      </c>
      <c r="B7" s="138"/>
      <c r="C7" s="138"/>
      <c r="D7" s="138"/>
      <c r="E7" s="138"/>
      <c r="F7" s="138"/>
      <c r="G7" s="138"/>
      <c r="H7" s="138"/>
      <c r="I7" s="138"/>
      <c r="J7" s="138"/>
      <c r="K7" s="138"/>
      <c r="L7" s="138"/>
      <c r="M7" s="138"/>
    </row>
    <row r="8" spans="1:13" ht="24" customHeight="1" x14ac:dyDescent="0.25">
      <c r="C8" s="139" t="s">
        <v>114</v>
      </c>
      <c r="D8" s="140"/>
      <c r="E8" s="140"/>
      <c r="F8" s="140"/>
      <c r="G8" s="140"/>
      <c r="H8" s="140"/>
      <c r="I8" s="141"/>
      <c r="J8" s="96"/>
      <c r="K8" s="96"/>
      <c r="L8" s="96"/>
      <c r="M8" s="96"/>
    </row>
    <row r="9" spans="1:13" ht="25.5" x14ac:dyDescent="0.25">
      <c r="C9" s="75" t="s">
        <v>112</v>
      </c>
      <c r="D9" s="75" t="s">
        <v>4</v>
      </c>
      <c r="E9" s="75" t="s">
        <v>5</v>
      </c>
      <c r="F9" s="84" t="s">
        <v>6</v>
      </c>
      <c r="G9" s="84" t="s">
        <v>108</v>
      </c>
      <c r="H9" s="79" t="s">
        <v>121</v>
      </c>
      <c r="I9" s="79" t="s">
        <v>122</v>
      </c>
      <c r="J9" s="96"/>
      <c r="K9" s="96"/>
      <c r="L9" s="96"/>
      <c r="M9" s="96"/>
    </row>
    <row r="10" spans="1:13" x14ac:dyDescent="0.25">
      <c r="C10" s="79" t="s">
        <v>7</v>
      </c>
      <c r="D10" s="47">
        <v>2490.9903362670675</v>
      </c>
      <c r="E10" s="47">
        <v>2442.4531506947837</v>
      </c>
      <c r="F10" s="47">
        <f t="shared" ref="F10:F24" si="0">SUM(D10:E10)</f>
        <v>4933.4434869618508</v>
      </c>
      <c r="G10" s="51">
        <f t="shared" ref="G10:G25" si="1">+F10/$F$25</f>
        <v>6.7555693814629517E-2</v>
      </c>
      <c r="H10" s="142">
        <f>SUM(G10:G11)</f>
        <v>0.15008678414704169</v>
      </c>
      <c r="I10" s="143" t="s">
        <v>115</v>
      </c>
      <c r="J10" s="96"/>
      <c r="K10" s="96"/>
      <c r="L10" s="96"/>
      <c r="M10" s="96"/>
    </row>
    <row r="11" spans="1:13" x14ac:dyDescent="0.25">
      <c r="C11" s="79" t="s">
        <v>8</v>
      </c>
      <c r="D11" s="47">
        <v>3039.3964527416142</v>
      </c>
      <c r="E11" s="47">
        <v>2987.6672495354819</v>
      </c>
      <c r="F11" s="47">
        <f t="shared" si="0"/>
        <v>6027.0637022770961</v>
      </c>
      <c r="G11" s="51">
        <f t="shared" si="1"/>
        <v>8.2531090332412155E-2</v>
      </c>
      <c r="H11" s="142"/>
      <c r="I11" s="144"/>
      <c r="J11" s="96"/>
      <c r="K11" s="96"/>
      <c r="L11" s="96"/>
      <c r="M11" s="96"/>
    </row>
    <row r="12" spans="1:13" x14ac:dyDescent="0.25">
      <c r="C12" s="79" t="s">
        <v>9</v>
      </c>
      <c r="D12" s="47">
        <v>3542.0030090298542</v>
      </c>
      <c r="E12" s="47">
        <v>3413.1501506309723</v>
      </c>
      <c r="F12" s="47">
        <f t="shared" si="0"/>
        <v>6955.1531596608265</v>
      </c>
      <c r="G12" s="51">
        <f t="shared" si="1"/>
        <v>9.5239805326573751E-2</v>
      </c>
      <c r="H12" s="142">
        <f>SUM(G12:G14)</f>
        <v>0.26857074697541239</v>
      </c>
      <c r="I12" s="143" t="s">
        <v>116</v>
      </c>
      <c r="J12" s="96"/>
      <c r="K12" s="96"/>
      <c r="L12" s="96"/>
      <c r="M12" s="96"/>
    </row>
    <row r="13" spans="1:13" x14ac:dyDescent="0.25">
      <c r="C13" s="79" t="s">
        <v>10</v>
      </c>
      <c r="D13" s="47">
        <v>2963.6933141964064</v>
      </c>
      <c r="E13" s="47">
        <v>3255.3054248890999</v>
      </c>
      <c r="F13" s="47">
        <f t="shared" si="0"/>
        <v>6218.9987390855058</v>
      </c>
      <c r="G13" s="51">
        <f t="shared" si="1"/>
        <v>8.5159336629992338E-2</v>
      </c>
      <c r="H13" s="126"/>
      <c r="I13" s="145"/>
      <c r="J13" s="96"/>
      <c r="K13" s="96"/>
      <c r="L13" s="96"/>
      <c r="M13" s="96"/>
    </row>
    <row r="14" spans="1:13" x14ac:dyDescent="0.25">
      <c r="C14" s="79" t="s">
        <v>11</v>
      </c>
      <c r="D14" s="47">
        <v>3042.6302385309627</v>
      </c>
      <c r="E14" s="47">
        <v>3396.3478246474951</v>
      </c>
      <c r="F14" s="47">
        <f t="shared" si="0"/>
        <v>6438.9780631784579</v>
      </c>
      <c r="G14" s="51">
        <f t="shared" si="1"/>
        <v>8.81716050188463E-2</v>
      </c>
      <c r="H14" s="126"/>
      <c r="I14" s="144"/>
      <c r="J14" s="96"/>
      <c r="K14" s="96"/>
      <c r="L14" s="96"/>
      <c r="M14" s="96"/>
    </row>
    <row r="15" spans="1:13" x14ac:dyDescent="0.25">
      <c r="C15" s="79" t="s">
        <v>12</v>
      </c>
      <c r="D15" s="47">
        <v>2941.3628604964588</v>
      </c>
      <c r="E15" s="47">
        <v>2954.316240450446</v>
      </c>
      <c r="F15" s="47">
        <f t="shared" si="0"/>
        <v>5895.6791009469052</v>
      </c>
      <c r="G15" s="51">
        <f t="shared" si="1"/>
        <v>8.0731986334793351E-2</v>
      </c>
      <c r="H15" s="142">
        <f>SUM(G15:G17)</f>
        <v>0.20760541747884889</v>
      </c>
      <c r="I15" s="143" t="s">
        <v>105</v>
      </c>
      <c r="J15" s="96"/>
      <c r="K15" s="96"/>
      <c r="L15" s="96"/>
      <c r="M15" s="96"/>
    </row>
    <row r="16" spans="1:13" x14ac:dyDescent="0.25">
      <c r="C16" s="79" t="s">
        <v>13</v>
      </c>
      <c r="D16" s="47">
        <v>2107.1922303717679</v>
      </c>
      <c r="E16" s="47">
        <v>2345.2267525543871</v>
      </c>
      <c r="F16" s="47">
        <f t="shared" si="0"/>
        <v>4452.418982926155</v>
      </c>
      <c r="G16" s="51">
        <f t="shared" si="1"/>
        <v>6.0968825190746409E-2</v>
      </c>
      <c r="H16" s="126"/>
      <c r="I16" s="145"/>
      <c r="J16" s="96"/>
      <c r="K16" s="96"/>
      <c r="L16" s="96"/>
      <c r="M16" s="96"/>
    </row>
    <row r="17" spans="1:13" x14ac:dyDescent="0.25">
      <c r="C17" s="79" t="s">
        <v>14</v>
      </c>
      <c r="D17" s="47">
        <v>2154.4240492271956</v>
      </c>
      <c r="E17" s="47">
        <v>2658.4441287431737</v>
      </c>
      <c r="F17" s="47">
        <f t="shared" si="0"/>
        <v>4812.8681779703693</v>
      </c>
      <c r="G17" s="51">
        <f t="shared" si="1"/>
        <v>6.5904605953309131E-2</v>
      </c>
      <c r="H17" s="126"/>
      <c r="I17" s="144"/>
      <c r="J17" s="96"/>
      <c r="K17" s="96"/>
      <c r="L17" s="96"/>
      <c r="M17" s="96"/>
    </row>
    <row r="18" spans="1:13" x14ac:dyDescent="0.25">
      <c r="C18" s="79" t="s">
        <v>15</v>
      </c>
      <c r="D18" s="47">
        <v>2240.8716923906281</v>
      </c>
      <c r="E18" s="47">
        <v>2658.7026189865333</v>
      </c>
      <c r="F18" s="47">
        <f t="shared" si="0"/>
        <v>4899.5743113771614</v>
      </c>
      <c r="G18" s="51">
        <f t="shared" si="1"/>
        <v>6.7091909104902911E-2</v>
      </c>
      <c r="H18" s="142">
        <f>SUM(G18:G21)</f>
        <v>0.22974722092572106</v>
      </c>
      <c r="I18" s="143" t="s">
        <v>106</v>
      </c>
      <c r="J18" s="96"/>
      <c r="K18" s="96"/>
      <c r="L18" s="96"/>
      <c r="M18" s="96"/>
    </row>
    <row r="19" spans="1:13" x14ac:dyDescent="0.25">
      <c r="C19" s="79" t="s">
        <v>16</v>
      </c>
      <c r="D19" s="47">
        <v>2071.9385230181729</v>
      </c>
      <c r="E19" s="47">
        <v>2356.8208304386962</v>
      </c>
      <c r="F19" s="47">
        <f t="shared" si="0"/>
        <v>4428.7593534568696</v>
      </c>
      <c r="G19" s="51">
        <f t="shared" si="1"/>
        <v>6.0644844042808115E-2</v>
      </c>
      <c r="H19" s="126"/>
      <c r="I19" s="145"/>
      <c r="J19" s="96"/>
      <c r="K19" s="96"/>
      <c r="L19" s="96"/>
      <c r="M19" s="96"/>
    </row>
    <row r="20" spans="1:13" x14ac:dyDescent="0.25">
      <c r="C20" s="79" t="s">
        <v>17</v>
      </c>
      <c r="D20" s="47">
        <v>1647.2356606665971</v>
      </c>
      <c r="E20" s="47">
        <v>2315.5008200884931</v>
      </c>
      <c r="F20" s="47">
        <f t="shared" si="0"/>
        <v>3962.7364807550903</v>
      </c>
      <c r="G20" s="51">
        <f t="shared" si="1"/>
        <v>5.4263398996957743E-2</v>
      </c>
      <c r="H20" s="126"/>
      <c r="I20" s="145"/>
      <c r="J20" s="96"/>
      <c r="K20" s="96"/>
      <c r="L20" s="96"/>
      <c r="M20" s="96"/>
    </row>
    <row r="21" spans="1:13" x14ac:dyDescent="0.25">
      <c r="C21" s="79" t="s">
        <v>18</v>
      </c>
      <c r="D21" s="47">
        <v>1500.9417926800606</v>
      </c>
      <c r="E21" s="47">
        <v>1985.9214485703885</v>
      </c>
      <c r="F21" s="47">
        <f t="shared" si="0"/>
        <v>3486.8632412504494</v>
      </c>
      <c r="G21" s="51">
        <f t="shared" si="1"/>
        <v>4.774706878105231E-2</v>
      </c>
      <c r="H21" s="126"/>
      <c r="I21" s="144"/>
      <c r="J21" s="96"/>
      <c r="K21" s="96"/>
      <c r="L21" s="96"/>
      <c r="M21" s="96"/>
    </row>
    <row r="22" spans="1:13" x14ac:dyDescent="0.25">
      <c r="C22" s="79" t="s">
        <v>19</v>
      </c>
      <c r="D22" s="47">
        <v>1105.486737255882</v>
      </c>
      <c r="E22" s="47">
        <v>1459.4283889000785</v>
      </c>
      <c r="F22" s="47">
        <f t="shared" si="0"/>
        <v>2564.9151261559605</v>
      </c>
      <c r="G22" s="51">
        <f t="shared" si="1"/>
        <v>3.5122449741450498E-2</v>
      </c>
      <c r="H22" s="142">
        <f>SUM(G22:G24)</f>
        <v>0.14398983047297589</v>
      </c>
      <c r="I22" s="143" t="s">
        <v>117</v>
      </c>
      <c r="J22" s="96"/>
      <c r="K22" s="96"/>
      <c r="L22" s="96"/>
      <c r="M22" s="96"/>
    </row>
    <row r="23" spans="1:13" x14ac:dyDescent="0.25">
      <c r="C23" s="79" t="s">
        <v>20</v>
      </c>
      <c r="D23" s="47">
        <v>1171.7985122217231</v>
      </c>
      <c r="E23" s="47">
        <v>1585.6733325674675</v>
      </c>
      <c r="F23" s="47">
        <f t="shared" si="0"/>
        <v>2757.4718447891905</v>
      </c>
      <c r="G23" s="51">
        <f t="shared" si="1"/>
        <v>3.7759208986856821E-2</v>
      </c>
      <c r="H23" s="126"/>
      <c r="I23" s="145"/>
      <c r="J23" s="96"/>
      <c r="K23" s="96"/>
      <c r="L23" s="96"/>
      <c r="M23" s="96"/>
    </row>
    <row r="24" spans="1:13" x14ac:dyDescent="0.25">
      <c r="C24" s="79" t="s">
        <v>21</v>
      </c>
      <c r="D24" s="47">
        <v>2191.5998481414717</v>
      </c>
      <c r="E24" s="47">
        <v>3001.2732755674674</v>
      </c>
      <c r="F24" s="47">
        <f t="shared" si="0"/>
        <v>5192.8731237089396</v>
      </c>
      <c r="G24" s="51">
        <f t="shared" si="1"/>
        <v>7.1108171744668575E-2</v>
      </c>
      <c r="H24" s="126"/>
      <c r="I24" s="144"/>
      <c r="J24" s="96"/>
      <c r="K24" s="96"/>
      <c r="L24" s="96"/>
      <c r="M24" s="96"/>
    </row>
    <row r="25" spans="1:13" x14ac:dyDescent="0.25">
      <c r="C25" s="79" t="s">
        <v>22</v>
      </c>
      <c r="D25" s="47">
        <f>SUM(D10:D24)</f>
        <v>34211.565257235867</v>
      </c>
      <c r="E25" s="47">
        <f t="shared" ref="E25:F25" si="2">SUM(E10:E24)</f>
        <v>38816.231637264958</v>
      </c>
      <c r="F25" s="47">
        <f t="shared" si="2"/>
        <v>73027.796894500832</v>
      </c>
      <c r="G25" s="51">
        <f t="shared" si="1"/>
        <v>1</v>
      </c>
      <c r="H25" s="85">
        <f>SUM(H10:H24)</f>
        <v>0.99999999999999989</v>
      </c>
      <c r="I25" s="79"/>
      <c r="J25" s="96"/>
      <c r="K25" s="96"/>
      <c r="L25" s="96"/>
      <c r="M25" s="96"/>
    </row>
    <row r="26" spans="1:13" ht="38.25" customHeight="1" x14ac:dyDescent="0.25">
      <c r="C26" s="126" t="s">
        <v>181</v>
      </c>
      <c r="D26" s="126"/>
      <c r="E26" s="126"/>
      <c r="F26" s="126"/>
      <c r="G26" s="126"/>
      <c r="H26" s="126"/>
      <c r="I26" s="126"/>
      <c r="J26" s="96"/>
      <c r="K26" s="96"/>
      <c r="L26" s="96"/>
      <c r="M26" s="96"/>
    </row>
    <row r="27" spans="1:13" x14ac:dyDescent="0.25">
      <c r="A27" s="6"/>
      <c r="B27" s="9"/>
      <c r="C27" s="44"/>
      <c r="D27" s="45"/>
      <c r="E27" s="45"/>
      <c r="F27" s="45"/>
      <c r="G27" s="45"/>
      <c r="H27" s="45"/>
      <c r="I27" s="45"/>
      <c r="J27" s="96"/>
      <c r="K27" s="96"/>
      <c r="L27" s="96"/>
      <c r="M27" s="96"/>
    </row>
    <row r="28" spans="1:13" ht="25.5" customHeight="1" x14ac:dyDescent="0.25">
      <c r="C28" s="113" t="s">
        <v>183</v>
      </c>
      <c r="D28" s="113"/>
      <c r="E28" s="113"/>
      <c r="F28" s="113"/>
      <c r="G28" s="113"/>
      <c r="H28" s="113"/>
      <c r="I28" s="113"/>
      <c r="J28" s="96"/>
      <c r="K28" s="96"/>
      <c r="L28" s="96"/>
      <c r="M28" s="96"/>
    </row>
    <row r="29" spans="1:13" ht="25.5" customHeight="1" x14ac:dyDescent="0.25">
      <c r="C29" s="79" t="s">
        <v>113</v>
      </c>
      <c r="D29" s="75" t="s">
        <v>4</v>
      </c>
      <c r="E29" s="79" t="s">
        <v>109</v>
      </c>
      <c r="F29" s="75" t="s">
        <v>5</v>
      </c>
      <c r="G29" s="79" t="s">
        <v>110</v>
      </c>
      <c r="H29" s="113" t="s">
        <v>6</v>
      </c>
      <c r="I29" s="113"/>
      <c r="J29" s="96"/>
      <c r="K29" s="96"/>
      <c r="L29" s="96"/>
      <c r="M29" s="96"/>
    </row>
    <row r="30" spans="1:13" ht="25.5" customHeight="1" x14ac:dyDescent="0.25">
      <c r="C30" s="76" t="s">
        <v>167</v>
      </c>
      <c r="D30" s="76">
        <v>4516.5165501201182</v>
      </c>
      <c r="E30" s="46">
        <f t="shared" ref="E30:E42" si="3">+D30/H30</f>
        <v>0.4686125917364275</v>
      </c>
      <c r="F30" s="76">
        <v>5121.5440350304543</v>
      </c>
      <c r="G30" s="46">
        <f t="shared" ref="G30:G43" si="4">+F30/H30</f>
        <v>0.53138740826357256</v>
      </c>
      <c r="H30" s="114">
        <f>SUM(D30,F30)</f>
        <v>9638.0605851505716</v>
      </c>
      <c r="I30" s="115"/>
      <c r="J30" s="96"/>
      <c r="K30" s="96"/>
      <c r="L30" s="96"/>
      <c r="M30" s="96"/>
    </row>
    <row r="31" spans="1:13" ht="25.5" customHeight="1" x14ac:dyDescent="0.25">
      <c r="C31" s="76" t="s">
        <v>168</v>
      </c>
      <c r="D31" s="76">
        <v>3114.3618355873264</v>
      </c>
      <c r="E31" s="46">
        <f t="shared" si="3"/>
        <v>0.46804941382319498</v>
      </c>
      <c r="F31" s="76">
        <v>3539.5549168087623</v>
      </c>
      <c r="G31" s="46">
        <f t="shared" si="4"/>
        <v>0.53195058617680502</v>
      </c>
      <c r="H31" s="114">
        <f t="shared" ref="H31:H42" si="5">SUM(D31,F31)</f>
        <v>6653.9167523960887</v>
      </c>
      <c r="I31" s="115"/>
      <c r="J31" s="96"/>
      <c r="K31" s="96"/>
      <c r="L31" s="96"/>
      <c r="M31" s="96"/>
    </row>
    <row r="32" spans="1:13" ht="25.5" customHeight="1" x14ac:dyDescent="0.25">
      <c r="C32" s="76" t="s">
        <v>169</v>
      </c>
      <c r="D32" s="76">
        <v>6636.1262874480908</v>
      </c>
      <c r="E32" s="46">
        <f t="shared" si="3"/>
        <v>0.46798308283459505</v>
      </c>
      <c r="F32" s="76">
        <v>7544.1433224120956</v>
      </c>
      <c r="G32" s="46">
        <f t="shared" si="4"/>
        <v>0.53201691716540489</v>
      </c>
      <c r="H32" s="114">
        <f t="shared" si="5"/>
        <v>14180.269609860186</v>
      </c>
      <c r="I32" s="115"/>
      <c r="J32" s="96"/>
      <c r="K32" s="96"/>
      <c r="L32" s="96"/>
      <c r="M32" s="96"/>
    </row>
    <row r="33" spans="1:13" ht="15.75" customHeight="1" x14ac:dyDescent="0.25">
      <c r="C33" s="76" t="s">
        <v>170</v>
      </c>
      <c r="D33" s="76">
        <v>667.74243748391973</v>
      </c>
      <c r="E33" s="46">
        <f t="shared" si="3"/>
        <v>0.47503536669253732</v>
      </c>
      <c r="F33" s="76">
        <v>737.92645435694908</v>
      </c>
      <c r="G33" s="46">
        <f t="shared" si="4"/>
        <v>0.52496463330746268</v>
      </c>
      <c r="H33" s="114">
        <f t="shared" si="5"/>
        <v>1405.6688918408688</v>
      </c>
      <c r="I33" s="115"/>
      <c r="J33" s="96"/>
      <c r="K33" s="96"/>
      <c r="L33" s="96"/>
      <c r="M33" s="96"/>
    </row>
    <row r="34" spans="1:13" ht="15.75" customHeight="1" x14ac:dyDescent="0.25">
      <c r="C34" s="76" t="s">
        <v>171</v>
      </c>
      <c r="D34" s="76">
        <v>1517.3640320580521</v>
      </c>
      <c r="E34" s="46">
        <f t="shared" si="3"/>
        <v>0.46945422212418858</v>
      </c>
      <c r="F34" s="76">
        <v>1714.8233901623223</v>
      </c>
      <c r="G34" s="46">
        <f t="shared" si="4"/>
        <v>0.53054577787581148</v>
      </c>
      <c r="H34" s="114">
        <f t="shared" si="5"/>
        <v>3232.1874222203742</v>
      </c>
      <c r="I34" s="115"/>
      <c r="J34" s="96"/>
      <c r="K34" s="96"/>
      <c r="L34" s="96"/>
      <c r="M34" s="96"/>
    </row>
    <row r="35" spans="1:13" ht="25.5" customHeight="1" x14ac:dyDescent="0.25">
      <c r="C35" s="76" t="s">
        <v>172</v>
      </c>
      <c r="D35" s="76">
        <v>1648.635215642518</v>
      </c>
      <c r="E35" s="46">
        <f t="shared" si="3"/>
        <v>0.46690120856366857</v>
      </c>
      <c r="F35" s="76">
        <v>1882.3798800652569</v>
      </c>
      <c r="G35" s="46">
        <f t="shared" si="4"/>
        <v>0.53309879143633143</v>
      </c>
      <c r="H35" s="114">
        <f t="shared" si="5"/>
        <v>3531.0150957077749</v>
      </c>
      <c r="I35" s="115"/>
      <c r="J35" s="96"/>
      <c r="K35" s="96"/>
      <c r="L35" s="96"/>
      <c r="M35" s="96"/>
    </row>
    <row r="36" spans="1:13" ht="15.75" customHeight="1" x14ac:dyDescent="0.25">
      <c r="C36" s="76" t="s">
        <v>173</v>
      </c>
      <c r="D36" s="76">
        <v>6134.7927444771176</v>
      </c>
      <c r="E36" s="46">
        <f t="shared" si="3"/>
        <v>0.46727405746803879</v>
      </c>
      <c r="F36" s="76">
        <v>6994.1037701699279</v>
      </c>
      <c r="G36" s="46">
        <f t="shared" si="4"/>
        <v>0.53272594253196126</v>
      </c>
      <c r="H36" s="114">
        <f t="shared" si="5"/>
        <v>13128.896514647045</v>
      </c>
      <c r="I36" s="115"/>
      <c r="J36" s="96"/>
      <c r="K36" s="96"/>
      <c r="L36" s="96"/>
      <c r="M36" s="96"/>
    </row>
    <row r="37" spans="1:13" ht="15.75" customHeight="1" x14ac:dyDescent="0.25">
      <c r="C37" s="76" t="s">
        <v>174</v>
      </c>
      <c r="D37" s="76">
        <v>1489.7216814108651</v>
      </c>
      <c r="E37" s="46">
        <f t="shared" si="3"/>
        <v>0.46968351445302603</v>
      </c>
      <c r="F37" s="76">
        <v>1682.0346940406623</v>
      </c>
      <c r="G37" s="46">
        <f t="shared" si="4"/>
        <v>0.53031648554697386</v>
      </c>
      <c r="H37" s="114">
        <f t="shared" si="5"/>
        <v>3171.7563754515277</v>
      </c>
      <c r="I37" s="115"/>
      <c r="J37" s="96"/>
      <c r="K37" s="96"/>
      <c r="L37" s="96"/>
      <c r="M37" s="96"/>
    </row>
    <row r="38" spans="1:13" ht="15.75" customHeight="1" x14ac:dyDescent="0.25">
      <c r="C38" s="76" t="s">
        <v>175</v>
      </c>
      <c r="D38" s="76">
        <v>1472.2771256876267</v>
      </c>
      <c r="E38" s="46">
        <f t="shared" si="3"/>
        <v>0.4715735630682949</v>
      </c>
      <c r="F38" s="76">
        <v>1649.7747470005938</v>
      </c>
      <c r="G38" s="46">
        <f t="shared" si="4"/>
        <v>0.5284264369317051</v>
      </c>
      <c r="H38" s="114">
        <f t="shared" si="5"/>
        <v>3122.0518726882206</v>
      </c>
      <c r="I38" s="115"/>
      <c r="J38" s="96"/>
      <c r="K38" s="96"/>
      <c r="L38" s="96"/>
      <c r="M38" s="96"/>
    </row>
    <row r="39" spans="1:13" ht="15.75" customHeight="1" x14ac:dyDescent="0.25">
      <c r="C39" s="76" t="s">
        <v>176</v>
      </c>
      <c r="D39" s="76">
        <v>4220.9432360352685</v>
      </c>
      <c r="E39" s="46">
        <f t="shared" si="3"/>
        <v>0.46782551233257452</v>
      </c>
      <c r="F39" s="76">
        <v>4801.5301536473007</v>
      </c>
      <c r="G39" s="46">
        <f t="shared" si="4"/>
        <v>0.53217448766742548</v>
      </c>
      <c r="H39" s="114">
        <f t="shared" si="5"/>
        <v>9022.4733896825692</v>
      </c>
      <c r="I39" s="115"/>
      <c r="J39" s="96"/>
      <c r="K39" s="96"/>
      <c r="L39" s="96"/>
      <c r="M39" s="96"/>
    </row>
    <row r="40" spans="1:13" ht="15.75" customHeight="1" x14ac:dyDescent="0.25">
      <c r="C40" s="76" t="s">
        <v>177</v>
      </c>
      <c r="D40" s="76">
        <v>564.16180513544043</v>
      </c>
      <c r="E40" s="46">
        <f t="shared" si="3"/>
        <v>0.47678620414641693</v>
      </c>
      <c r="F40" s="76">
        <v>619.09769404711392</v>
      </c>
      <c r="G40" s="46">
        <f t="shared" si="4"/>
        <v>0.52321379585358296</v>
      </c>
      <c r="H40" s="114">
        <f t="shared" si="5"/>
        <v>1183.2594991825545</v>
      </c>
      <c r="I40" s="115"/>
      <c r="J40" s="96"/>
      <c r="K40" s="96"/>
      <c r="L40" s="96"/>
      <c r="M40" s="96"/>
    </row>
    <row r="41" spans="1:13" ht="15.75" customHeight="1" x14ac:dyDescent="0.25">
      <c r="C41" s="76" t="s">
        <v>178</v>
      </c>
      <c r="D41" s="76">
        <v>359.30882354730471</v>
      </c>
      <c r="E41" s="46">
        <f t="shared" si="3"/>
        <v>0.46895195642100823</v>
      </c>
      <c r="F41" s="76">
        <v>406.88655878889807</v>
      </c>
      <c r="G41" s="46">
        <f t="shared" si="4"/>
        <v>0.53104804357899171</v>
      </c>
      <c r="H41" s="114">
        <f t="shared" si="5"/>
        <v>766.19538233620278</v>
      </c>
      <c r="I41" s="115"/>
      <c r="J41" s="96"/>
      <c r="K41" s="96"/>
      <c r="L41" s="96"/>
      <c r="M41" s="96"/>
    </row>
    <row r="42" spans="1:13" ht="15.75" customHeight="1" x14ac:dyDescent="0.25">
      <c r="C42" s="76" t="s">
        <v>179</v>
      </c>
      <c r="D42" s="76">
        <v>1869.6134826022155</v>
      </c>
      <c r="E42" s="46">
        <f t="shared" si="3"/>
        <v>0.46833471237726532</v>
      </c>
      <c r="F42" s="76">
        <v>2122.4320207346273</v>
      </c>
      <c r="G42" s="46">
        <f t="shared" si="4"/>
        <v>0.53166528762273468</v>
      </c>
      <c r="H42" s="114">
        <f t="shared" si="5"/>
        <v>3992.0455033368426</v>
      </c>
      <c r="I42" s="115"/>
      <c r="J42" s="96"/>
      <c r="K42" s="96"/>
      <c r="L42" s="96"/>
      <c r="M42" s="96"/>
    </row>
    <row r="43" spans="1:13" ht="25.5" customHeight="1" x14ac:dyDescent="0.25">
      <c r="C43" s="75" t="s">
        <v>99</v>
      </c>
      <c r="D43" s="78">
        <f>SUM(D30:D42)</f>
        <v>34211.565257235867</v>
      </c>
      <c r="E43" s="48">
        <f>+D43/H43</f>
        <v>0.46847319393544612</v>
      </c>
      <c r="F43" s="78">
        <f>SUM(F30:F42)</f>
        <v>38816.231637264966</v>
      </c>
      <c r="G43" s="48">
        <f t="shared" si="4"/>
        <v>0.53152680606455371</v>
      </c>
      <c r="H43" s="122">
        <f>SUM(H30:I42)</f>
        <v>73027.796894500847</v>
      </c>
      <c r="I43" s="123"/>
      <c r="J43" s="96"/>
      <c r="K43" s="96"/>
      <c r="L43" s="96"/>
      <c r="M43" s="96"/>
    </row>
    <row r="44" spans="1:13" ht="30.75" customHeight="1" x14ac:dyDescent="0.25">
      <c r="C44" s="126" t="s">
        <v>187</v>
      </c>
      <c r="D44" s="126"/>
      <c r="E44" s="126"/>
      <c r="F44" s="126"/>
      <c r="G44" s="126"/>
      <c r="H44" s="126"/>
      <c r="I44" s="126"/>
      <c r="J44" s="96"/>
      <c r="K44" s="96"/>
      <c r="L44" s="96"/>
      <c r="M44" s="96"/>
    </row>
    <row r="45" spans="1:13" ht="30.75" customHeight="1" x14ac:dyDescent="0.25"/>
    <row r="46" spans="1:13" ht="25.5" customHeight="1" x14ac:dyDescent="0.25">
      <c r="A46" s="6"/>
      <c r="B46" s="9"/>
      <c r="C46" s="9"/>
      <c r="D46" s="9"/>
    </row>
    <row r="47" spans="1:13" ht="24.75" customHeight="1" x14ac:dyDescent="0.25">
      <c r="B47" s="135" t="s">
        <v>82</v>
      </c>
      <c r="C47" s="136" t="s">
        <v>83</v>
      </c>
      <c r="D47" s="109" t="s">
        <v>184</v>
      </c>
      <c r="E47" s="109"/>
      <c r="F47" s="109"/>
      <c r="G47" s="109"/>
      <c r="H47" s="109"/>
      <c r="I47" s="109"/>
      <c r="J47" s="109"/>
      <c r="K47" s="109"/>
      <c r="L47" s="109"/>
      <c r="M47" s="96"/>
    </row>
    <row r="48" spans="1:13" ht="24.75" customHeight="1" x14ac:dyDescent="0.25">
      <c r="B48" s="135"/>
      <c r="C48" s="136"/>
      <c r="D48" s="109"/>
      <c r="E48" s="109"/>
      <c r="F48" s="109"/>
      <c r="G48" s="109"/>
      <c r="H48" s="109"/>
      <c r="I48" s="109"/>
      <c r="J48" s="109"/>
      <c r="K48" s="109"/>
      <c r="L48" s="109"/>
      <c r="M48" s="96"/>
    </row>
    <row r="49" spans="2:13" ht="24.75" customHeight="1" x14ac:dyDescent="0.25">
      <c r="B49" s="135"/>
      <c r="C49" s="136"/>
      <c r="D49" s="136" t="s">
        <v>102</v>
      </c>
      <c r="E49" s="136"/>
      <c r="F49" s="136"/>
      <c r="G49" s="136"/>
      <c r="H49" s="119" t="s">
        <v>104</v>
      </c>
      <c r="I49" s="119"/>
      <c r="J49" s="119"/>
      <c r="K49" s="119"/>
      <c r="L49" s="119"/>
      <c r="M49" s="96"/>
    </row>
    <row r="50" spans="2:13" ht="24.75" customHeight="1" x14ac:dyDescent="0.25">
      <c r="B50" s="135"/>
      <c r="C50" s="136"/>
      <c r="D50" s="86" t="s">
        <v>84</v>
      </c>
      <c r="E50" s="86" t="s">
        <v>85</v>
      </c>
      <c r="F50" s="86" t="s">
        <v>103</v>
      </c>
      <c r="G50" s="86" t="s">
        <v>120</v>
      </c>
      <c r="H50" s="87" t="s">
        <v>86</v>
      </c>
      <c r="I50" s="87" t="s">
        <v>87</v>
      </c>
      <c r="J50" s="87" t="s">
        <v>88</v>
      </c>
      <c r="K50" s="87" t="s">
        <v>103</v>
      </c>
      <c r="L50" s="86" t="s">
        <v>120</v>
      </c>
      <c r="M50" s="96"/>
    </row>
    <row r="51" spans="2:13" ht="15.75" customHeight="1" x14ac:dyDescent="0.25">
      <c r="B51" s="76" t="str">
        <f t="shared" ref="B51:B63" si="6">C30</f>
        <v>Alfonso López 1a. Etapa</v>
      </c>
      <c r="C51" s="92">
        <v>3</v>
      </c>
      <c r="D51" s="13">
        <v>691.37630525968632</v>
      </c>
      <c r="E51" s="13">
        <v>812.19726991802952</v>
      </c>
      <c r="F51" s="13">
        <f>+D51+E51</f>
        <v>1503.5735751777158</v>
      </c>
      <c r="G51" s="50">
        <f t="shared" ref="G51:G63" si="7">F51/$F$64</f>
        <v>0.13718102175544647</v>
      </c>
      <c r="H51" s="27">
        <v>940.31383284227798</v>
      </c>
      <c r="I51" s="27">
        <v>804.93398824805502</v>
      </c>
      <c r="J51" s="27">
        <v>791.80408403299521</v>
      </c>
      <c r="K51" s="27">
        <f>SUM(H51:J51)</f>
        <v>2537.0519051233282</v>
      </c>
      <c r="L51" s="50">
        <f t="shared" ref="L51:L63" si="8">K51/$K$64</f>
        <v>0.12935476948597896</v>
      </c>
      <c r="M51" s="96"/>
    </row>
    <row r="52" spans="2:13" ht="15.75" customHeight="1" x14ac:dyDescent="0.25">
      <c r="B52" s="76" t="str">
        <f t="shared" si="6"/>
        <v>Alfonso López 2a. Etapa</v>
      </c>
      <c r="C52" s="92">
        <v>3</v>
      </c>
      <c r="D52" s="13">
        <v>426.7537776670415</v>
      </c>
      <c r="E52" s="13">
        <v>545.3641877398826</v>
      </c>
      <c r="F52" s="13">
        <f t="shared" ref="F52:F63" si="9">+D52+E52</f>
        <v>972.1179654069241</v>
      </c>
      <c r="G52" s="50">
        <f t="shared" si="7"/>
        <v>8.8692790271726815E-2</v>
      </c>
      <c r="H52" s="27">
        <v>672.75907354556466</v>
      </c>
      <c r="I52" s="27">
        <v>529.26295235746181</v>
      </c>
      <c r="J52" s="27">
        <v>542.03737602169053</v>
      </c>
      <c r="K52" s="27">
        <f t="shared" ref="K52:K64" si="10">SUM(H52:J52)</f>
        <v>1744.0594019247171</v>
      </c>
      <c r="L52" s="50">
        <f t="shared" si="8"/>
        <v>8.8923053347960329E-2</v>
      </c>
      <c r="M52" s="96"/>
    </row>
    <row r="53" spans="2:13" ht="15.75" customHeight="1" x14ac:dyDescent="0.25">
      <c r="B53" s="76" t="str">
        <f t="shared" si="6"/>
        <v>Alfonso López 3a. Etapa</v>
      </c>
      <c r="C53" s="92">
        <v>3</v>
      </c>
      <c r="D53" s="13">
        <v>927.48820212479347</v>
      </c>
      <c r="E53" s="13">
        <v>1133.717275314591</v>
      </c>
      <c r="F53" s="13">
        <f t="shared" si="9"/>
        <v>2061.2054774393846</v>
      </c>
      <c r="G53" s="50">
        <f t="shared" si="7"/>
        <v>0.18805749057516979</v>
      </c>
      <c r="H53" s="27">
        <v>1436.0660684741501</v>
      </c>
      <c r="I53" s="27">
        <v>1190.2686452817532</v>
      </c>
      <c r="J53" s="27">
        <v>1144.749794212574</v>
      </c>
      <c r="K53" s="27">
        <f t="shared" si="10"/>
        <v>3771.0845079684768</v>
      </c>
      <c r="L53" s="50">
        <f t="shared" si="8"/>
        <v>0.19227346758469097</v>
      </c>
      <c r="M53" s="96"/>
    </row>
    <row r="54" spans="2:13" ht="15.75" customHeight="1" x14ac:dyDescent="0.25">
      <c r="B54" s="76" t="str">
        <f t="shared" si="6"/>
        <v>Puerto Nuevo</v>
      </c>
      <c r="C54" s="92">
        <v>1</v>
      </c>
      <c r="D54" s="13">
        <v>128.01718722137858</v>
      </c>
      <c r="E54" s="13">
        <v>174.87480548958982</v>
      </c>
      <c r="F54" s="13">
        <f t="shared" si="9"/>
        <v>302.8919927109684</v>
      </c>
      <c r="G54" s="50">
        <f t="shared" si="7"/>
        <v>2.7634851880608994E-2</v>
      </c>
      <c r="H54" s="27">
        <v>188.02957035280807</v>
      </c>
      <c r="I54" s="27">
        <v>129.45997231705866</v>
      </c>
      <c r="J54" s="27">
        <v>105.16411978460251</v>
      </c>
      <c r="K54" s="27">
        <f t="shared" si="10"/>
        <v>422.65366245446927</v>
      </c>
      <c r="L54" s="50">
        <f t="shared" si="8"/>
        <v>2.1549526428212736E-2</v>
      </c>
      <c r="M54" s="96"/>
    </row>
    <row r="55" spans="2:13" ht="15.75" customHeight="1" x14ac:dyDescent="0.25">
      <c r="B55" s="76" t="str">
        <f t="shared" si="6"/>
        <v>Puerto Mallarino</v>
      </c>
      <c r="C55" s="92">
        <v>2</v>
      </c>
      <c r="D55" s="13">
        <v>244.33480321819454</v>
      </c>
      <c r="E55" s="13">
        <v>326.78497704579132</v>
      </c>
      <c r="F55" s="13">
        <f t="shared" si="9"/>
        <v>571.11978026398583</v>
      </c>
      <c r="G55" s="50">
        <f t="shared" si="7"/>
        <v>5.2107057675644108E-2</v>
      </c>
      <c r="H55" s="27">
        <v>298.07583985745094</v>
      </c>
      <c r="I55" s="27">
        <v>290.93529092158701</v>
      </c>
      <c r="J55" s="27">
        <v>269.50249511479859</v>
      </c>
      <c r="K55" s="27">
        <f t="shared" si="10"/>
        <v>858.51362589383666</v>
      </c>
      <c r="L55" s="50">
        <f t="shared" si="8"/>
        <v>4.3772392655352807E-2</v>
      </c>
      <c r="M55" s="96"/>
    </row>
    <row r="56" spans="2:13" ht="24.75" customHeight="1" x14ac:dyDescent="0.25">
      <c r="B56" s="76" t="str">
        <f t="shared" si="6"/>
        <v xml:space="preserve">Urbanizacion el Ángel del Hogar </v>
      </c>
      <c r="C56" s="68">
        <v>2</v>
      </c>
      <c r="D56" s="15">
        <v>236.24331478809282</v>
      </c>
      <c r="E56" s="15">
        <v>293.75640403952741</v>
      </c>
      <c r="F56" s="13">
        <f t="shared" si="9"/>
        <v>529.9997188276202</v>
      </c>
      <c r="G56" s="50">
        <f t="shared" si="7"/>
        <v>4.8355400865753281E-2</v>
      </c>
      <c r="H56" s="27">
        <v>326.74156020552152</v>
      </c>
      <c r="I56" s="27">
        <v>263.34047893111966</v>
      </c>
      <c r="J56" s="27">
        <v>288.91250927986209</v>
      </c>
      <c r="K56" s="27">
        <f t="shared" si="10"/>
        <v>878.99454841650333</v>
      </c>
      <c r="L56" s="50">
        <f t="shared" si="8"/>
        <v>4.4816638146124882E-2</v>
      </c>
      <c r="M56" s="96"/>
    </row>
    <row r="57" spans="2:13" ht="15.75" customHeight="1" x14ac:dyDescent="0.25">
      <c r="B57" s="76" t="str">
        <f t="shared" si="6"/>
        <v>Siete de Agosto</v>
      </c>
      <c r="C57" s="68">
        <v>3</v>
      </c>
      <c r="D57" s="15">
        <v>831.57045054708647</v>
      </c>
      <c r="E57" s="15">
        <v>1013.0957867490774</v>
      </c>
      <c r="F57" s="13">
        <f t="shared" si="9"/>
        <v>1844.6662372961639</v>
      </c>
      <c r="G57" s="50">
        <f t="shared" si="7"/>
        <v>0.16830117488607291</v>
      </c>
      <c r="H57" s="27">
        <v>1225.4112359353605</v>
      </c>
      <c r="I57" s="27">
        <v>1054.1447706501622</v>
      </c>
      <c r="J57" s="27">
        <v>1080.1082186425763</v>
      </c>
      <c r="K57" s="27">
        <f t="shared" si="10"/>
        <v>3359.664225228099</v>
      </c>
      <c r="L57" s="50">
        <f t="shared" si="8"/>
        <v>0.17129668909298296</v>
      </c>
      <c r="M57" s="96"/>
    </row>
    <row r="58" spans="2:13" ht="15.75" customHeight="1" x14ac:dyDescent="0.25">
      <c r="B58" s="76" t="str">
        <f t="shared" si="6"/>
        <v>Los Pinos</v>
      </c>
      <c r="C58" s="68">
        <v>2</v>
      </c>
      <c r="D58" s="15">
        <v>242.84460941474038</v>
      </c>
      <c r="E58" s="15">
        <v>256.35165435706494</v>
      </c>
      <c r="F58" s="13">
        <f t="shared" si="9"/>
        <v>499.19626377180532</v>
      </c>
      <c r="G58" s="50">
        <f t="shared" si="7"/>
        <v>4.5544996700692585E-2</v>
      </c>
      <c r="H58" s="27">
        <v>324.4993344717264</v>
      </c>
      <c r="I58" s="27">
        <v>248.00295513340367</v>
      </c>
      <c r="J58" s="27">
        <v>283.53393496891061</v>
      </c>
      <c r="K58" s="27">
        <f t="shared" si="10"/>
        <v>856.03622457404072</v>
      </c>
      <c r="L58" s="50">
        <f t="shared" si="8"/>
        <v>4.3646079245682583E-2</v>
      </c>
      <c r="M58" s="96"/>
    </row>
    <row r="59" spans="2:13" ht="15.75" customHeight="1" x14ac:dyDescent="0.25">
      <c r="B59" s="76" t="str">
        <f t="shared" si="6"/>
        <v>San Marino</v>
      </c>
      <c r="C59" s="68">
        <v>2</v>
      </c>
      <c r="D59" s="15">
        <v>254.33925450530424</v>
      </c>
      <c r="E59" s="15">
        <v>308.53854551116626</v>
      </c>
      <c r="F59" s="13">
        <f t="shared" si="9"/>
        <v>562.87780001647047</v>
      </c>
      <c r="G59" s="50">
        <f t="shared" si="7"/>
        <v>5.1355086977097661E-2</v>
      </c>
      <c r="H59" s="27">
        <v>335.60854931682161</v>
      </c>
      <c r="I59" s="27">
        <v>282.43467850356592</v>
      </c>
      <c r="J59" s="27">
        <v>267.31117005570468</v>
      </c>
      <c r="K59" s="27">
        <f t="shared" si="10"/>
        <v>885.35439787609221</v>
      </c>
      <c r="L59" s="50">
        <f t="shared" si="8"/>
        <v>4.5140903037650885E-2</v>
      </c>
      <c r="M59" s="96"/>
    </row>
    <row r="60" spans="2:13" ht="15.75" customHeight="1" x14ac:dyDescent="0.25">
      <c r="B60" s="76" t="str">
        <f t="shared" si="6"/>
        <v>Las Ceibas</v>
      </c>
      <c r="C60" s="68">
        <v>3</v>
      </c>
      <c r="D60" s="15">
        <v>579.54726270712354</v>
      </c>
      <c r="E60" s="15">
        <v>744.96188521628847</v>
      </c>
      <c r="F60" s="13">
        <f t="shared" si="9"/>
        <v>1324.509147923412</v>
      </c>
      <c r="G60" s="50">
        <f t="shared" si="7"/>
        <v>0.12084378259646762</v>
      </c>
      <c r="H60" s="27">
        <v>775.33699274511628</v>
      </c>
      <c r="I60" s="27">
        <v>679.71929170511692</v>
      </c>
      <c r="J60" s="27">
        <v>774.30848225890702</v>
      </c>
      <c r="K60" s="27">
        <f t="shared" si="10"/>
        <v>2229.3647667091404</v>
      </c>
      <c r="L60" s="50">
        <f t="shared" si="8"/>
        <v>0.11366695530173072</v>
      </c>
      <c r="M60" s="96"/>
    </row>
    <row r="61" spans="2:13" ht="15.75" customHeight="1" x14ac:dyDescent="0.25">
      <c r="B61" s="76" t="str">
        <f t="shared" si="6"/>
        <v>Base Aérea</v>
      </c>
      <c r="C61" s="68" t="s">
        <v>180</v>
      </c>
      <c r="D61" s="15">
        <v>39.870257389755018</v>
      </c>
      <c r="E61" s="15">
        <v>29.325066885009935</v>
      </c>
      <c r="F61" s="13">
        <f t="shared" si="9"/>
        <v>69.195324274764957</v>
      </c>
      <c r="G61" s="50">
        <f t="shared" si="7"/>
        <v>6.3131498460856882E-3</v>
      </c>
      <c r="H61" s="27">
        <v>28.715648303729935</v>
      </c>
      <c r="I61" s="27">
        <v>357.11080381411898</v>
      </c>
      <c r="J61" s="27">
        <v>462.84797425703806</v>
      </c>
      <c r="K61" s="27">
        <f t="shared" si="10"/>
        <v>848.67442637488693</v>
      </c>
      <c r="L61" s="50">
        <f t="shared" si="8"/>
        <v>4.3270728742553034E-2</v>
      </c>
      <c r="M61" s="96"/>
    </row>
    <row r="62" spans="2:13" ht="15.75" customHeight="1" x14ac:dyDescent="0.25">
      <c r="B62" s="76" t="str">
        <f t="shared" si="6"/>
        <v>Parque de la Caña</v>
      </c>
      <c r="C62" s="68">
        <v>3</v>
      </c>
      <c r="D62" s="15">
        <v>59.570229670628208</v>
      </c>
      <c r="E62" s="15">
        <v>72.112647228347271</v>
      </c>
      <c r="F62" s="13">
        <f t="shared" si="9"/>
        <v>131.68287689897548</v>
      </c>
      <c r="G62" s="50">
        <f t="shared" si="7"/>
        <v>1.2014305052257255E-2</v>
      </c>
      <c r="H62" s="27">
        <v>83.203509254772058</v>
      </c>
      <c r="I62" s="27">
        <v>42.376172998505652</v>
      </c>
      <c r="J62" s="27">
        <v>49.973725119048339</v>
      </c>
      <c r="K62" s="27">
        <f t="shared" si="10"/>
        <v>175.55340737232603</v>
      </c>
      <c r="L62" s="50">
        <f t="shared" si="8"/>
        <v>8.9508103863651569E-3</v>
      </c>
      <c r="M62" s="96"/>
    </row>
    <row r="63" spans="2:13" ht="15.75" customHeight="1" x14ac:dyDescent="0.25">
      <c r="B63" s="76" t="str">
        <f t="shared" si="6"/>
        <v>Fepicol</v>
      </c>
      <c r="C63" s="68">
        <v>3</v>
      </c>
      <c r="D63" s="15">
        <v>271.4878324480257</v>
      </c>
      <c r="E63" s="15">
        <v>315.98319678273089</v>
      </c>
      <c r="F63" s="13">
        <f t="shared" si="9"/>
        <v>587.47102923075659</v>
      </c>
      <c r="G63" s="50">
        <f t="shared" si="7"/>
        <v>5.359889091697663E-2</v>
      </c>
      <c r="H63" s="27">
        <v>320.3919443555256</v>
      </c>
      <c r="I63" s="27">
        <v>347.00873822359728</v>
      </c>
      <c r="J63" s="27">
        <v>378.72417942974914</v>
      </c>
      <c r="K63" s="27">
        <f t="shared" si="10"/>
        <v>1046.124862008872</v>
      </c>
      <c r="L63" s="50">
        <f t="shared" si="8"/>
        <v>5.3337986544714035E-2</v>
      </c>
      <c r="M63" s="96"/>
    </row>
    <row r="64" spans="2:13" ht="24.75" customHeight="1" x14ac:dyDescent="0.25">
      <c r="B64" s="75" t="s">
        <v>99</v>
      </c>
      <c r="C64" s="49">
        <f>AVERAGE(C51:C63)</f>
        <v>2.5</v>
      </c>
      <c r="D64" s="49">
        <f t="shared" ref="D64:J64" si="11">SUM(D51:D63)</f>
        <v>4933.4434869618517</v>
      </c>
      <c r="E64" s="49">
        <f t="shared" si="11"/>
        <v>6027.0637022770979</v>
      </c>
      <c r="F64" s="49">
        <f t="shared" si="11"/>
        <v>10960.50718923895</v>
      </c>
      <c r="G64" s="48">
        <f t="shared" si="11"/>
        <v>0.99999999999999978</v>
      </c>
      <c r="H64" s="87">
        <f t="shared" si="11"/>
        <v>6955.1531596608265</v>
      </c>
      <c r="I64" s="87">
        <f t="shared" si="11"/>
        <v>6218.9987390855058</v>
      </c>
      <c r="J64" s="87">
        <f t="shared" si="11"/>
        <v>6438.9780631784561</v>
      </c>
      <c r="K64" s="87">
        <f t="shared" si="10"/>
        <v>19613.129961924787</v>
      </c>
      <c r="L64" s="48">
        <f>SUM(L51:L63)</f>
        <v>0.99999999999999989</v>
      </c>
      <c r="M64" s="96"/>
    </row>
    <row r="65" spans="1:13" ht="24.75" customHeight="1" x14ac:dyDescent="0.25">
      <c r="B65" s="29" t="s">
        <v>188</v>
      </c>
    </row>
    <row r="66" spans="1:13" ht="24.75" customHeight="1" x14ac:dyDescent="0.25">
      <c r="B66" s="29" t="s">
        <v>189</v>
      </c>
    </row>
    <row r="67" spans="1:13" ht="16.5" customHeight="1" x14ac:dyDescent="0.25"/>
    <row r="68" spans="1:13" ht="19.5" customHeight="1" x14ac:dyDescent="0.25"/>
    <row r="69" spans="1:13" ht="19.5" customHeight="1" x14ac:dyDescent="0.25">
      <c r="A69" s="135" t="s">
        <v>82</v>
      </c>
      <c r="B69" s="136" t="s">
        <v>83</v>
      </c>
      <c r="C69" s="109" t="s">
        <v>185</v>
      </c>
      <c r="D69" s="109"/>
      <c r="E69" s="109"/>
      <c r="F69" s="109"/>
      <c r="G69" s="109"/>
      <c r="H69" s="109"/>
      <c r="I69" s="109"/>
      <c r="J69" s="109"/>
      <c r="K69" s="109"/>
      <c r="L69" s="109"/>
      <c r="M69" s="109"/>
    </row>
    <row r="70" spans="1:13" ht="19.5" customHeight="1" x14ac:dyDescent="0.25">
      <c r="A70" s="135"/>
      <c r="B70" s="136"/>
      <c r="C70" s="109"/>
      <c r="D70" s="109"/>
      <c r="E70" s="109"/>
      <c r="F70" s="109"/>
      <c r="G70" s="109"/>
      <c r="H70" s="109"/>
      <c r="I70" s="109"/>
      <c r="J70" s="109"/>
      <c r="K70" s="109"/>
      <c r="L70" s="109"/>
      <c r="M70" s="109"/>
    </row>
    <row r="71" spans="1:13" ht="19.5" customHeight="1" x14ac:dyDescent="0.25">
      <c r="A71" s="135"/>
      <c r="B71" s="136"/>
      <c r="C71" s="146" t="s">
        <v>105</v>
      </c>
      <c r="D71" s="146"/>
      <c r="E71" s="146"/>
      <c r="F71" s="146"/>
      <c r="G71" s="146"/>
      <c r="H71" s="156" t="s">
        <v>106</v>
      </c>
      <c r="I71" s="156"/>
      <c r="J71" s="156"/>
      <c r="K71" s="156"/>
      <c r="L71" s="156"/>
      <c r="M71" s="156"/>
    </row>
    <row r="72" spans="1:13" ht="19.5" customHeight="1" x14ac:dyDescent="0.25">
      <c r="A72" s="135"/>
      <c r="B72" s="136"/>
      <c r="C72" s="86" t="s">
        <v>89</v>
      </c>
      <c r="D72" s="86" t="s">
        <v>90</v>
      </c>
      <c r="E72" s="86" t="s">
        <v>91</v>
      </c>
      <c r="F72" s="86" t="s">
        <v>103</v>
      </c>
      <c r="G72" s="86" t="s">
        <v>120</v>
      </c>
      <c r="H72" s="87" t="s">
        <v>92</v>
      </c>
      <c r="I72" s="87" t="s">
        <v>93</v>
      </c>
      <c r="J72" s="87" t="s">
        <v>94</v>
      </c>
      <c r="K72" s="87" t="s">
        <v>95</v>
      </c>
      <c r="L72" s="87" t="s">
        <v>103</v>
      </c>
      <c r="M72" s="87" t="s">
        <v>120</v>
      </c>
    </row>
    <row r="73" spans="1:13" ht="15" customHeight="1" x14ac:dyDescent="0.25">
      <c r="A73" s="76" t="str">
        <f t="shared" ref="A73:A85" si="12">C30</f>
        <v>Alfonso López 1a. Etapa</v>
      </c>
      <c r="B73" s="92">
        <f>C51</f>
        <v>3</v>
      </c>
      <c r="C73" s="13">
        <v>735.18310275769625</v>
      </c>
      <c r="D73" s="13">
        <v>553.14987075905583</v>
      </c>
      <c r="E73" s="13">
        <v>635.37626034827122</v>
      </c>
      <c r="F73" s="13">
        <f>SUM(C73:E73)</f>
        <v>1923.7092338650234</v>
      </c>
      <c r="G73" s="52">
        <f t="shared" ref="G73:G86" si="13">F73/$F$86</f>
        <v>0.12688566154959036</v>
      </c>
      <c r="H73" s="27">
        <v>696.71458683448009</v>
      </c>
      <c r="I73" s="27">
        <v>631.80722700795388</v>
      </c>
      <c r="J73" s="27">
        <v>516.48352682158884</v>
      </c>
      <c r="K73" s="27">
        <v>401.39204459402509</v>
      </c>
      <c r="L73" s="87">
        <f>SUM(H73:K73)</f>
        <v>2246.397385258048</v>
      </c>
      <c r="M73" s="53">
        <f t="shared" ref="M73:M86" si="14">L73/$L$86</f>
        <v>0.13388999309176527</v>
      </c>
    </row>
    <row r="74" spans="1:13" ht="15" customHeight="1" x14ac:dyDescent="0.25">
      <c r="A74" s="76" t="str">
        <f t="shared" si="12"/>
        <v>Alfonso López 2a. Etapa</v>
      </c>
      <c r="B74" s="92">
        <f t="shared" ref="B74:B85" si="15">C52</f>
        <v>3</v>
      </c>
      <c r="C74" s="13">
        <v>497.85486771206627</v>
      </c>
      <c r="D74" s="13">
        <v>451.34269327782403</v>
      </c>
      <c r="E74" s="13">
        <v>476.25102622751552</v>
      </c>
      <c r="F74" s="13">
        <f t="shared" ref="F74:F85" si="16">SUM(C74:E74)</f>
        <v>1425.4485872174057</v>
      </c>
      <c r="G74" s="52">
        <f t="shared" si="13"/>
        <v>9.4020958994211534E-2</v>
      </c>
      <c r="H74" s="27">
        <v>459.38978678307188</v>
      </c>
      <c r="I74" s="27">
        <v>389.93082276452077</v>
      </c>
      <c r="J74" s="27">
        <v>324.59785147291905</v>
      </c>
      <c r="K74" s="27">
        <v>291.36900642887014</v>
      </c>
      <c r="L74" s="87">
        <f t="shared" ref="L74:L86" si="17">SUM(H74:K74)</f>
        <v>1465.2874674493817</v>
      </c>
      <c r="M74" s="53">
        <f t="shared" si="14"/>
        <v>8.7334204616567226E-2</v>
      </c>
    </row>
    <row r="75" spans="1:13" ht="15" customHeight="1" x14ac:dyDescent="0.25">
      <c r="A75" s="76" t="str">
        <f t="shared" si="12"/>
        <v>Alfonso López 3a. Etapa</v>
      </c>
      <c r="B75" s="92">
        <f t="shared" si="15"/>
        <v>3</v>
      </c>
      <c r="C75" s="13">
        <v>1076.0733471559588</v>
      </c>
      <c r="D75" s="13">
        <v>845.51110198351375</v>
      </c>
      <c r="E75" s="13">
        <v>923.67535165673053</v>
      </c>
      <c r="F75" s="13">
        <f t="shared" si="16"/>
        <v>2845.2598007962033</v>
      </c>
      <c r="G75" s="52">
        <f t="shared" si="13"/>
        <v>0.18767008326883822</v>
      </c>
      <c r="H75" s="27">
        <v>1010.0933585989937</v>
      </c>
      <c r="I75" s="27">
        <v>923.30345908857601</v>
      </c>
      <c r="J75" s="27">
        <v>778.7189098075138</v>
      </c>
      <c r="K75" s="27">
        <v>558.41560921742052</v>
      </c>
      <c r="L75" s="87">
        <f t="shared" si="17"/>
        <v>3270.5313367125036</v>
      </c>
      <c r="M75" s="53">
        <f t="shared" si="14"/>
        <v>0.19493052340271377</v>
      </c>
    </row>
    <row r="76" spans="1:13" ht="15" customHeight="1" x14ac:dyDescent="0.25">
      <c r="A76" s="76" t="str">
        <f t="shared" si="12"/>
        <v>Puerto Nuevo</v>
      </c>
      <c r="B76" s="92">
        <f t="shared" si="15"/>
        <v>1</v>
      </c>
      <c r="C76" s="13">
        <v>97.370883108389549</v>
      </c>
      <c r="D76" s="13">
        <v>90.809534622238388</v>
      </c>
      <c r="E76" s="13">
        <v>78.912366204679472</v>
      </c>
      <c r="F76" s="13">
        <f t="shared" si="16"/>
        <v>267.09278393530741</v>
      </c>
      <c r="G76" s="52">
        <f t="shared" si="13"/>
        <v>1.7617134641841187E-2</v>
      </c>
      <c r="H76" s="27">
        <v>79.102669094239758</v>
      </c>
      <c r="I76" s="27">
        <v>71.89152182545422</v>
      </c>
      <c r="J76" s="27">
        <v>63.350682170407737</v>
      </c>
      <c r="K76" s="27">
        <v>52.041885223000868</v>
      </c>
      <c r="L76" s="87">
        <f t="shared" si="17"/>
        <v>266.38675831310258</v>
      </c>
      <c r="M76" s="53">
        <f t="shared" si="14"/>
        <v>1.587720919920051E-2</v>
      </c>
    </row>
    <row r="77" spans="1:13" ht="15" customHeight="1" x14ac:dyDescent="0.25">
      <c r="A77" s="76" t="str">
        <f t="shared" si="12"/>
        <v>Puerto Mallarino</v>
      </c>
      <c r="B77" s="92">
        <f t="shared" si="15"/>
        <v>2</v>
      </c>
      <c r="C77" s="13">
        <v>232.31091821349622</v>
      </c>
      <c r="D77" s="13">
        <v>197.17978573665397</v>
      </c>
      <c r="E77" s="13">
        <v>198.72141592929117</v>
      </c>
      <c r="F77" s="13">
        <f t="shared" si="16"/>
        <v>628.21211987944139</v>
      </c>
      <c r="G77" s="52">
        <f t="shared" si="13"/>
        <v>4.1436153146815112E-2</v>
      </c>
      <c r="H77" s="27">
        <v>194.60468431674789</v>
      </c>
      <c r="I77" s="27">
        <v>198.03351527776866</v>
      </c>
      <c r="J77" s="27">
        <v>192.82906781849047</v>
      </c>
      <c r="K77" s="27">
        <v>161.84770140865535</v>
      </c>
      <c r="L77" s="87">
        <f t="shared" si="17"/>
        <v>747.31496882166232</v>
      </c>
      <c r="M77" s="53">
        <f t="shared" si="14"/>
        <v>4.4541538674116331E-2</v>
      </c>
    </row>
    <row r="78" spans="1:13" ht="29.25" customHeight="1" x14ac:dyDescent="0.25">
      <c r="A78" s="76" t="str">
        <f t="shared" si="12"/>
        <v xml:space="preserve">Urbanizacion el Ángel del Hogar </v>
      </c>
      <c r="B78" s="92">
        <f t="shared" si="15"/>
        <v>2</v>
      </c>
      <c r="C78" s="13">
        <v>266.35409326259594</v>
      </c>
      <c r="D78" s="13">
        <v>218.87005076880132</v>
      </c>
      <c r="E78" s="13">
        <v>233.08239514323091</v>
      </c>
      <c r="F78" s="13">
        <f t="shared" si="16"/>
        <v>718.30653917462814</v>
      </c>
      <c r="G78" s="52">
        <f t="shared" si="13"/>
        <v>4.7378678032048392E-2</v>
      </c>
      <c r="H78" s="27">
        <v>224.98665117296866</v>
      </c>
      <c r="I78" s="27">
        <v>208.94682986019816</v>
      </c>
      <c r="J78" s="27">
        <v>159.13537594953456</v>
      </c>
      <c r="K78" s="27">
        <v>143.31125835896148</v>
      </c>
      <c r="L78" s="87">
        <f t="shared" si="17"/>
        <v>736.38011534166287</v>
      </c>
      <c r="M78" s="53">
        <f t="shared" si="14"/>
        <v>4.3889798484911827E-2</v>
      </c>
    </row>
    <row r="79" spans="1:13" ht="15" customHeight="1" x14ac:dyDescent="0.25">
      <c r="A79" s="76" t="str">
        <f t="shared" si="12"/>
        <v>Siete de Agosto</v>
      </c>
      <c r="B79" s="92">
        <f t="shared" si="15"/>
        <v>3</v>
      </c>
      <c r="C79" s="13">
        <v>1074.6102196743352</v>
      </c>
      <c r="D79" s="13">
        <v>755.32791858673988</v>
      </c>
      <c r="E79" s="13">
        <v>933.78191112176557</v>
      </c>
      <c r="F79" s="13">
        <f t="shared" si="16"/>
        <v>2763.7200493828404</v>
      </c>
      <c r="G79" s="52">
        <f t="shared" si="13"/>
        <v>0.18229181449591841</v>
      </c>
      <c r="H79" s="27">
        <v>957.40288388999284</v>
      </c>
      <c r="I79" s="27">
        <v>818.44799237483676</v>
      </c>
      <c r="J79" s="27">
        <v>751.4469006104049</v>
      </c>
      <c r="K79" s="27">
        <v>638.69921683583755</v>
      </c>
      <c r="L79" s="87">
        <f t="shared" si="17"/>
        <v>3165.9969937110718</v>
      </c>
      <c r="M79" s="53">
        <f t="shared" si="14"/>
        <v>0.18870005743344087</v>
      </c>
    </row>
    <row r="80" spans="1:13" ht="15" customHeight="1" x14ac:dyDescent="0.25">
      <c r="A80" s="76" t="str">
        <f t="shared" si="12"/>
        <v>Los Pinos</v>
      </c>
      <c r="B80" s="92">
        <f t="shared" si="15"/>
        <v>2</v>
      </c>
      <c r="C80" s="13">
        <v>283.13285257060829</v>
      </c>
      <c r="D80" s="13">
        <v>183.16274665897328</v>
      </c>
      <c r="E80" s="13">
        <v>234.35188587070189</v>
      </c>
      <c r="F80" s="13">
        <f t="shared" si="16"/>
        <v>700.64748510028346</v>
      </c>
      <c r="G80" s="52">
        <f t="shared" si="13"/>
        <v>4.6213907016180597E-2</v>
      </c>
      <c r="H80" s="27">
        <v>205.08733370669006</v>
      </c>
      <c r="I80" s="27">
        <v>164.15349150131973</v>
      </c>
      <c r="J80" s="27">
        <v>172.45729572975739</v>
      </c>
      <c r="K80" s="27">
        <v>182.02788091145862</v>
      </c>
      <c r="L80" s="87">
        <f t="shared" si="17"/>
        <v>723.7260018492259</v>
      </c>
      <c r="M80" s="53">
        <f t="shared" si="14"/>
        <v>4.3135586795028567E-2</v>
      </c>
    </row>
    <row r="81" spans="1:13" ht="15" customHeight="1" x14ac:dyDescent="0.25">
      <c r="A81" s="76" t="str">
        <f t="shared" si="12"/>
        <v>San Marino</v>
      </c>
      <c r="B81" s="92">
        <f t="shared" si="15"/>
        <v>2</v>
      </c>
      <c r="C81" s="13">
        <v>255.17969361981358</v>
      </c>
      <c r="D81" s="13">
        <v>200.37392260618239</v>
      </c>
      <c r="E81" s="13">
        <v>171.96762304928234</v>
      </c>
      <c r="F81" s="13">
        <f t="shared" si="16"/>
        <v>627.52123927527828</v>
      </c>
      <c r="G81" s="52">
        <f t="shared" si="13"/>
        <v>4.139058345209836E-2</v>
      </c>
      <c r="H81" s="27">
        <v>199.6802054489288</v>
      </c>
      <c r="I81" s="27">
        <v>156.336807478054</v>
      </c>
      <c r="J81" s="27">
        <v>146.87978146824977</v>
      </c>
      <c r="K81" s="27">
        <v>130.3497346597714</v>
      </c>
      <c r="L81" s="87">
        <f t="shared" si="17"/>
        <v>633.24652905500398</v>
      </c>
      <c r="M81" s="53">
        <f t="shared" si="14"/>
        <v>3.7742820552125668E-2</v>
      </c>
    </row>
    <row r="82" spans="1:13" ht="15" customHeight="1" x14ac:dyDescent="0.25">
      <c r="A82" s="76" t="str">
        <f t="shared" si="12"/>
        <v>Las Ceibas</v>
      </c>
      <c r="B82" s="92">
        <f t="shared" si="15"/>
        <v>3</v>
      </c>
      <c r="C82" s="13">
        <v>838.79645554364583</v>
      </c>
      <c r="D82" s="13">
        <v>635.73154179935261</v>
      </c>
      <c r="E82" s="13">
        <v>579.80835684980752</v>
      </c>
      <c r="F82" s="13">
        <f t="shared" si="16"/>
        <v>2054.3363541928056</v>
      </c>
      <c r="G82" s="52">
        <f t="shared" si="13"/>
        <v>0.13550167705095978</v>
      </c>
      <c r="H82" s="27">
        <v>538.7679700798094</v>
      </c>
      <c r="I82" s="27">
        <v>499.98580947268715</v>
      </c>
      <c r="J82" s="27">
        <v>579.80082842041861</v>
      </c>
      <c r="K82" s="27">
        <v>681.7436155679685</v>
      </c>
      <c r="L82" s="87">
        <f t="shared" si="17"/>
        <v>2300.2982235408836</v>
      </c>
      <c r="M82" s="53">
        <f t="shared" si="14"/>
        <v>0.13710259604113179</v>
      </c>
    </row>
    <row r="83" spans="1:13" ht="15" customHeight="1" x14ac:dyDescent="0.25">
      <c r="A83" s="76" t="str">
        <f t="shared" si="12"/>
        <v>Base Aérea</v>
      </c>
      <c r="B83" s="92" t="str">
        <f t="shared" si="15"/>
        <v>NR</v>
      </c>
      <c r="C83" s="13">
        <v>120.38786787091047</v>
      </c>
      <c r="D83" s="13">
        <v>46.034649875544439</v>
      </c>
      <c r="E83" s="13">
        <v>38.866942576188464</v>
      </c>
      <c r="F83" s="13">
        <f t="shared" si="16"/>
        <v>205.28946032264338</v>
      </c>
      <c r="G83" s="52">
        <f t="shared" si="13"/>
        <v>1.3540658080567624E-2</v>
      </c>
      <c r="H83" s="27">
        <v>22.486291287392948</v>
      </c>
      <c r="I83" s="27">
        <v>13.967892580407815</v>
      </c>
      <c r="J83" s="27">
        <v>4.8111893826624037</v>
      </c>
      <c r="K83" s="27">
        <v>8.6661217713324277</v>
      </c>
      <c r="L83" s="87">
        <f t="shared" si="17"/>
        <v>49.931495021795598</v>
      </c>
      <c r="M83" s="53">
        <f t="shared" si="14"/>
        <v>2.9760217704143067E-3</v>
      </c>
    </row>
    <row r="84" spans="1:13" ht="15" customHeight="1" x14ac:dyDescent="0.25">
      <c r="A84" s="76" t="str">
        <f t="shared" si="12"/>
        <v>Parque de la Caña</v>
      </c>
      <c r="B84" s="92">
        <f t="shared" si="15"/>
        <v>3</v>
      </c>
      <c r="C84" s="13">
        <v>60.115081076067987</v>
      </c>
      <c r="D84" s="13">
        <v>50.630764186119272</v>
      </c>
      <c r="E84" s="13">
        <v>55.426193593675748</v>
      </c>
      <c r="F84" s="13">
        <f t="shared" si="16"/>
        <v>166.17203885586301</v>
      </c>
      <c r="G84" s="52">
        <f t="shared" si="13"/>
        <v>1.0960517686400949E-2</v>
      </c>
      <c r="H84" s="27">
        <v>38.938129503342573</v>
      </c>
      <c r="I84" s="27">
        <v>60.785628938365505</v>
      </c>
      <c r="J84" s="27">
        <v>54.227091973639673</v>
      </c>
      <c r="K84" s="27">
        <v>25.109178622374007</v>
      </c>
      <c r="L84" s="87">
        <f t="shared" si="17"/>
        <v>179.06002903772176</v>
      </c>
      <c r="M84" s="53">
        <f t="shared" si="14"/>
        <v>1.0672353078846678E-2</v>
      </c>
    </row>
    <row r="85" spans="1:13" ht="15" customHeight="1" x14ac:dyDescent="0.25">
      <c r="A85" s="76" t="str">
        <f t="shared" si="12"/>
        <v>Fepicol</v>
      </c>
      <c r="B85" s="92">
        <f t="shared" si="15"/>
        <v>3</v>
      </c>
      <c r="C85" s="13">
        <v>358.30971838132069</v>
      </c>
      <c r="D85" s="13">
        <v>224.29440206515622</v>
      </c>
      <c r="E85" s="13">
        <v>252.64644939922883</v>
      </c>
      <c r="F85" s="13">
        <f t="shared" si="16"/>
        <v>835.25056984570574</v>
      </c>
      <c r="G85" s="52">
        <f t="shared" si="13"/>
        <v>5.5092172584529392E-2</v>
      </c>
      <c r="H85" s="27">
        <v>272.31976066050311</v>
      </c>
      <c r="I85" s="27">
        <v>291.16835528672618</v>
      </c>
      <c r="J85" s="27">
        <v>217.99797912950254</v>
      </c>
      <c r="K85" s="27">
        <v>211.88998765077312</v>
      </c>
      <c r="L85" s="87">
        <f t="shared" si="17"/>
        <v>993.37608272750492</v>
      </c>
      <c r="M85" s="53">
        <f t="shared" si="14"/>
        <v>5.9207296859737114E-2</v>
      </c>
    </row>
    <row r="86" spans="1:13" ht="19.5" customHeight="1" x14ac:dyDescent="0.25">
      <c r="A86" s="75" t="s">
        <v>99</v>
      </c>
      <c r="B86" s="49">
        <f>AVERAGE(B73:B85)</f>
        <v>2.5</v>
      </c>
      <c r="C86" s="49">
        <f>SUM(C73:C85)</f>
        <v>5895.6791009469052</v>
      </c>
      <c r="D86" s="49">
        <f>SUM(D73:D85)</f>
        <v>4452.4189829261559</v>
      </c>
      <c r="E86" s="49">
        <f>SUM(E73:E85)</f>
        <v>4812.8681779703684</v>
      </c>
      <c r="F86" s="49">
        <f>SUM(F73:F85)</f>
        <v>15160.96626184343</v>
      </c>
      <c r="G86" s="52">
        <f t="shared" si="13"/>
        <v>1</v>
      </c>
      <c r="H86" s="87">
        <f>SUM(H73:H85)</f>
        <v>4899.5743113771623</v>
      </c>
      <c r="I86" s="87">
        <f>SUM(I73:I85)</f>
        <v>4428.7593534568696</v>
      </c>
      <c r="J86" s="87">
        <f>SUM(J73:J85)</f>
        <v>3962.7364807550894</v>
      </c>
      <c r="K86" s="87">
        <f>SUM(K73:K85)</f>
        <v>3486.8632412504494</v>
      </c>
      <c r="L86" s="87">
        <f t="shared" si="17"/>
        <v>16777.93338683957</v>
      </c>
      <c r="M86" s="53">
        <f t="shared" si="14"/>
        <v>1</v>
      </c>
    </row>
    <row r="87" spans="1:13" ht="19.5" customHeight="1" x14ac:dyDescent="0.25">
      <c r="A87" s="29" t="s">
        <v>190</v>
      </c>
    </row>
    <row r="88" spans="1:13" ht="19.5" customHeight="1" x14ac:dyDescent="0.25">
      <c r="A88" s="29" t="s">
        <v>191</v>
      </c>
    </row>
    <row r="89" spans="1:13" ht="24.75" customHeight="1" x14ac:dyDescent="0.25"/>
    <row r="90" spans="1:13" ht="24.75" customHeight="1" x14ac:dyDescent="0.25">
      <c r="B90" s="135" t="s">
        <v>82</v>
      </c>
      <c r="C90" s="136" t="s">
        <v>83</v>
      </c>
      <c r="D90" s="109" t="s">
        <v>186</v>
      </c>
      <c r="E90" s="109"/>
      <c r="F90" s="109"/>
      <c r="G90" s="109"/>
      <c r="H90" s="109"/>
      <c r="I90" s="109"/>
      <c r="J90" s="109"/>
      <c r="K90" s="109"/>
      <c r="L90" s="96"/>
      <c r="M90" s="96"/>
    </row>
    <row r="91" spans="1:13" ht="24.75" customHeight="1" x14ac:dyDescent="0.25">
      <c r="B91" s="135"/>
      <c r="C91" s="136"/>
      <c r="D91" s="109"/>
      <c r="E91" s="109"/>
      <c r="F91" s="109"/>
      <c r="G91" s="109"/>
      <c r="H91" s="109"/>
      <c r="I91" s="109"/>
      <c r="J91" s="109"/>
      <c r="K91" s="109"/>
      <c r="L91" s="96"/>
      <c r="M91" s="96"/>
    </row>
    <row r="92" spans="1:13" ht="24.75" customHeight="1" x14ac:dyDescent="0.25">
      <c r="B92" s="135"/>
      <c r="C92" s="136"/>
      <c r="D92" s="106" t="s">
        <v>107</v>
      </c>
      <c r="E92" s="106"/>
      <c r="F92" s="106"/>
      <c r="G92" s="106"/>
      <c r="H92" s="106"/>
      <c r="I92" s="157" t="s">
        <v>132</v>
      </c>
      <c r="J92" s="159" t="s">
        <v>133</v>
      </c>
      <c r="K92" s="160"/>
      <c r="L92" s="96"/>
      <c r="M92" s="96"/>
    </row>
    <row r="93" spans="1:13" ht="24.75" customHeight="1" x14ac:dyDescent="0.25">
      <c r="B93" s="135"/>
      <c r="C93" s="136"/>
      <c r="D93" s="86" t="s">
        <v>96</v>
      </c>
      <c r="E93" s="86" t="s">
        <v>97</v>
      </c>
      <c r="F93" s="86" t="s">
        <v>98</v>
      </c>
      <c r="G93" s="86" t="s">
        <v>103</v>
      </c>
      <c r="H93" s="86" t="s">
        <v>120</v>
      </c>
      <c r="I93" s="158"/>
      <c r="J93" s="161"/>
      <c r="K93" s="162"/>
      <c r="L93" s="96"/>
      <c r="M93" s="96"/>
    </row>
    <row r="94" spans="1:13" ht="24.75" customHeight="1" x14ac:dyDescent="0.25">
      <c r="B94" s="76" t="str">
        <f t="shared" ref="B94:B106" si="18">C30</f>
        <v>Alfonso López 1a. Etapa</v>
      </c>
      <c r="C94" s="92">
        <f>C51</f>
        <v>3</v>
      </c>
      <c r="D94" s="13">
        <v>312.39046611812228</v>
      </c>
      <c r="E94" s="13">
        <v>342.73698239628175</v>
      </c>
      <c r="F94" s="13">
        <v>772.2010372120526</v>
      </c>
      <c r="G94" s="15">
        <f>SUM(D94:F94)</f>
        <v>1427.3284857264566</v>
      </c>
      <c r="H94" s="50">
        <f t="shared" ref="H94:H106" si="19">G94/$G$107</f>
        <v>0.13573877135498566</v>
      </c>
      <c r="I94" s="54">
        <v>9638.0605851505716</v>
      </c>
      <c r="J94" s="124">
        <f t="shared" ref="J94:J107" si="20">I94/$I$107</f>
        <v>0.13197797270365605</v>
      </c>
      <c r="K94" s="125"/>
      <c r="L94" s="96"/>
      <c r="M94" s="96"/>
    </row>
    <row r="95" spans="1:13" ht="24.75" customHeight="1" x14ac:dyDescent="0.25">
      <c r="B95" s="76" t="str">
        <f t="shared" si="18"/>
        <v>Alfonso López 2a. Etapa</v>
      </c>
      <c r="C95" s="92">
        <f t="shared" ref="C95:C106" si="21">C52</f>
        <v>3</v>
      </c>
      <c r="D95" s="13">
        <v>245.86049127983185</v>
      </c>
      <c r="E95" s="13">
        <v>247.74875284959163</v>
      </c>
      <c r="F95" s="13">
        <v>553.39408626823626</v>
      </c>
      <c r="G95" s="15">
        <f t="shared" ref="G95:G106" si="22">SUM(D95:F95)</f>
        <v>1047.0033303976597</v>
      </c>
      <c r="H95" s="50">
        <f t="shared" si="19"/>
        <v>9.9569893751838931E-2</v>
      </c>
      <c r="I95" s="54">
        <v>6653.9167523960887</v>
      </c>
      <c r="J95" s="124">
        <f t="shared" si="20"/>
        <v>9.111484989761677E-2</v>
      </c>
      <c r="K95" s="125"/>
      <c r="L95" s="96"/>
      <c r="M95" s="96"/>
    </row>
    <row r="96" spans="1:13" ht="24.75" customHeight="1" x14ac:dyDescent="0.25">
      <c r="B96" s="76" t="str">
        <f t="shared" si="18"/>
        <v>Alfonso López 3a. Etapa</v>
      </c>
      <c r="C96" s="92">
        <f t="shared" si="21"/>
        <v>3</v>
      </c>
      <c r="D96" s="13">
        <v>469.8156125000466</v>
      </c>
      <c r="E96" s="13">
        <v>623.23805299425055</v>
      </c>
      <c r="F96" s="13">
        <v>1139.1348214493212</v>
      </c>
      <c r="G96" s="15">
        <f t="shared" si="22"/>
        <v>2232.188486943618</v>
      </c>
      <c r="H96" s="50">
        <f t="shared" si="19"/>
        <v>0.21228086294113183</v>
      </c>
      <c r="I96" s="54">
        <v>14180.269609860186</v>
      </c>
      <c r="J96" s="124">
        <f t="shared" si="20"/>
        <v>0.19417633028620082</v>
      </c>
      <c r="K96" s="125"/>
      <c r="L96" s="96"/>
      <c r="M96" s="96"/>
    </row>
    <row r="97" spans="1:13" ht="24.75" customHeight="1" x14ac:dyDescent="0.25">
      <c r="B97" s="76" t="str">
        <f t="shared" si="18"/>
        <v>Puerto Nuevo</v>
      </c>
      <c r="C97" s="92">
        <f t="shared" si="21"/>
        <v>1</v>
      </c>
      <c r="D97" s="13">
        <v>33.735728962319314</v>
      </c>
      <c r="E97" s="13">
        <v>39.45307895068688</v>
      </c>
      <c r="F97" s="13">
        <v>73.454886514015058</v>
      </c>
      <c r="G97" s="15">
        <f t="shared" si="22"/>
        <v>146.64369442702127</v>
      </c>
      <c r="H97" s="50">
        <f t="shared" si="19"/>
        <v>1.3945798116926679E-2</v>
      </c>
      <c r="I97" s="54">
        <v>1405.6688918408688</v>
      </c>
      <c r="J97" s="124">
        <f t="shared" si="20"/>
        <v>1.9248408847271671E-2</v>
      </c>
      <c r="K97" s="125"/>
      <c r="L97" s="96"/>
      <c r="M97" s="96"/>
    </row>
    <row r="98" spans="1:13" ht="24.75" customHeight="1" x14ac:dyDescent="0.25">
      <c r="B98" s="76" t="str">
        <f t="shared" si="18"/>
        <v>Puerto Mallarino</v>
      </c>
      <c r="C98" s="92">
        <f t="shared" si="21"/>
        <v>2</v>
      </c>
      <c r="D98" s="13">
        <v>118.68147684223493</v>
      </c>
      <c r="E98" s="13">
        <v>95.299213635010929</v>
      </c>
      <c r="F98" s="13">
        <v>213.04623688420219</v>
      </c>
      <c r="G98" s="15">
        <f t="shared" si="22"/>
        <v>427.02692736144803</v>
      </c>
      <c r="H98" s="50">
        <f t="shared" si="19"/>
        <v>4.0610210638398425E-2</v>
      </c>
      <c r="I98" s="54">
        <v>3232.1874222203742</v>
      </c>
      <c r="J98" s="124">
        <f t="shared" si="20"/>
        <v>4.4259686854441656E-2</v>
      </c>
      <c r="K98" s="125"/>
      <c r="L98" s="96"/>
      <c r="M98" s="96"/>
    </row>
    <row r="99" spans="1:13" ht="24.75" customHeight="1" x14ac:dyDescent="0.25">
      <c r="B99" s="76" t="str">
        <f t="shared" si="18"/>
        <v xml:space="preserve">Urbanizacion el Ángel del Hogar </v>
      </c>
      <c r="C99" s="92">
        <f t="shared" si="21"/>
        <v>2</v>
      </c>
      <c r="D99" s="13">
        <v>141.79622267602343</v>
      </c>
      <c r="E99" s="13">
        <v>185.61712690174696</v>
      </c>
      <c r="F99" s="13">
        <v>339.92082436958987</v>
      </c>
      <c r="G99" s="15">
        <f t="shared" si="22"/>
        <v>667.33417394736034</v>
      </c>
      <c r="H99" s="50">
        <f t="shared" si="19"/>
        <v>6.3463401564991237E-2</v>
      </c>
      <c r="I99" s="54">
        <v>3531.0150957077749</v>
      </c>
      <c r="J99" s="124">
        <f t="shared" si="20"/>
        <v>4.835165848983277E-2</v>
      </c>
      <c r="K99" s="125"/>
      <c r="L99" s="96"/>
      <c r="M99" s="96"/>
    </row>
    <row r="100" spans="1:13" ht="24.75" customHeight="1" x14ac:dyDescent="0.25">
      <c r="B100" s="76" t="str">
        <f t="shared" si="18"/>
        <v>Siete de Agosto</v>
      </c>
      <c r="C100" s="92">
        <f t="shared" si="21"/>
        <v>3</v>
      </c>
      <c r="D100" s="13">
        <v>455.99528646043905</v>
      </c>
      <c r="E100" s="13">
        <v>567.69756399527978</v>
      </c>
      <c r="F100" s="13">
        <v>971.15615857314981</v>
      </c>
      <c r="G100" s="15">
        <f t="shared" si="22"/>
        <v>1994.8490090288687</v>
      </c>
      <c r="H100" s="50">
        <f t="shared" si="19"/>
        <v>0.18970990646660663</v>
      </c>
      <c r="I100" s="54">
        <v>13128.896514647044</v>
      </c>
      <c r="J100" s="124">
        <f t="shared" si="20"/>
        <v>0.17977944115736672</v>
      </c>
      <c r="K100" s="125"/>
      <c r="L100" s="96"/>
      <c r="M100" s="96"/>
    </row>
    <row r="101" spans="1:13" ht="24.75" customHeight="1" x14ac:dyDescent="0.25">
      <c r="B101" s="76" t="str">
        <f t="shared" si="18"/>
        <v>Los Pinos</v>
      </c>
      <c r="C101" s="92">
        <f t="shared" si="21"/>
        <v>2</v>
      </c>
      <c r="D101" s="13">
        <v>126.51824757114913</v>
      </c>
      <c r="E101" s="13">
        <v>103.84978710846126</v>
      </c>
      <c r="F101" s="13">
        <v>161.78236547656229</v>
      </c>
      <c r="G101" s="15">
        <f t="shared" si="22"/>
        <v>392.15040015617268</v>
      </c>
      <c r="H101" s="50">
        <f t="shared" si="19"/>
        <v>3.7293456997372805E-2</v>
      </c>
      <c r="I101" s="54">
        <v>3171.7563754515277</v>
      </c>
      <c r="J101" s="124">
        <f t="shared" si="20"/>
        <v>4.3432179393739424E-2</v>
      </c>
      <c r="K101" s="125"/>
      <c r="L101" s="96"/>
      <c r="M101" s="96"/>
    </row>
    <row r="102" spans="1:13" ht="24.75" customHeight="1" x14ac:dyDescent="0.25">
      <c r="B102" s="76" t="str">
        <f t="shared" si="18"/>
        <v>San Marino</v>
      </c>
      <c r="C102" s="92">
        <f t="shared" si="21"/>
        <v>2</v>
      </c>
      <c r="D102" s="13">
        <v>103.82888371353441</v>
      </c>
      <c r="E102" s="13">
        <v>116.81918415457363</v>
      </c>
      <c r="F102" s="13">
        <v>192.40383859726779</v>
      </c>
      <c r="G102" s="15">
        <f t="shared" si="22"/>
        <v>413.05190646537585</v>
      </c>
      <c r="H102" s="50">
        <f t="shared" si="19"/>
        <v>3.928118779252731E-2</v>
      </c>
      <c r="I102" s="54">
        <v>3122.051872688221</v>
      </c>
      <c r="J102" s="124">
        <f t="shared" si="20"/>
        <v>4.2751554961988979E-2</v>
      </c>
      <c r="K102" s="125"/>
      <c r="L102" s="96"/>
      <c r="M102" s="96"/>
    </row>
    <row r="103" spans="1:13" ht="24.75" customHeight="1" x14ac:dyDescent="0.25">
      <c r="B103" s="76" t="str">
        <f t="shared" si="18"/>
        <v>Las Ceibas</v>
      </c>
      <c r="C103" s="92">
        <f t="shared" si="21"/>
        <v>3</v>
      </c>
      <c r="D103" s="13">
        <v>397.12721593787177</v>
      </c>
      <c r="E103" s="13">
        <v>278.03047147876407</v>
      </c>
      <c r="F103" s="13">
        <v>438.80720989968995</v>
      </c>
      <c r="G103" s="15">
        <f t="shared" si="22"/>
        <v>1113.9648973163257</v>
      </c>
      <c r="H103" s="50">
        <f t="shared" si="19"/>
        <v>0.10593793090126798</v>
      </c>
      <c r="I103" s="54">
        <v>9022.4733896825674</v>
      </c>
      <c r="J103" s="124">
        <f t="shared" si="20"/>
        <v>0.12354848117240655</v>
      </c>
      <c r="K103" s="125"/>
      <c r="L103" s="96"/>
      <c r="M103" s="96"/>
    </row>
    <row r="104" spans="1:13" ht="24.75" customHeight="1" x14ac:dyDescent="0.25">
      <c r="B104" s="76" t="str">
        <f t="shared" si="18"/>
        <v>Base Aérea</v>
      </c>
      <c r="C104" s="92" t="str">
        <f t="shared" si="21"/>
        <v>NR</v>
      </c>
      <c r="D104" s="13">
        <v>1.5791588477183516</v>
      </c>
      <c r="E104" s="13">
        <v>5.2242609335643317</v>
      </c>
      <c r="F104" s="13">
        <v>3.3653734071806354</v>
      </c>
      <c r="G104" s="15">
        <f t="shared" si="22"/>
        <v>10.168793188463319</v>
      </c>
      <c r="H104" s="50">
        <f t="shared" si="19"/>
        <v>9.6705103791327855E-4</v>
      </c>
      <c r="I104" s="54">
        <v>1183.2594991825542</v>
      </c>
      <c r="J104" s="124">
        <f t="shared" si="20"/>
        <v>1.6202864518724873E-2</v>
      </c>
      <c r="K104" s="125"/>
      <c r="L104" s="96"/>
      <c r="M104" s="96"/>
    </row>
    <row r="105" spans="1:13" ht="24.75" customHeight="1" x14ac:dyDescent="0.25">
      <c r="B105" s="76" t="str">
        <f t="shared" si="18"/>
        <v>Parque de la Caña</v>
      </c>
      <c r="C105" s="92">
        <f t="shared" si="21"/>
        <v>3</v>
      </c>
      <c r="D105" s="13">
        <v>30.504393255611774</v>
      </c>
      <c r="E105" s="13">
        <v>11.771626447744696</v>
      </c>
      <c r="F105" s="13">
        <v>71.451010467960032</v>
      </c>
      <c r="G105" s="15">
        <f t="shared" si="22"/>
        <v>113.7270301713165</v>
      </c>
      <c r="H105" s="50">
        <f t="shared" si="19"/>
        <v>1.0815427212222242E-2</v>
      </c>
      <c r="I105" s="54">
        <v>766.19538233620278</v>
      </c>
      <c r="J105" s="124">
        <f t="shared" si="20"/>
        <v>1.0491832082009569E-2</v>
      </c>
      <c r="K105" s="125"/>
      <c r="L105" s="96"/>
      <c r="M105" s="96"/>
    </row>
    <row r="106" spans="1:13" ht="24.75" customHeight="1" x14ac:dyDescent="0.25">
      <c r="B106" s="76" t="str">
        <f t="shared" si="18"/>
        <v>Fepicol</v>
      </c>
      <c r="C106" s="92">
        <f t="shared" si="21"/>
        <v>3</v>
      </c>
      <c r="D106" s="13">
        <v>127.08194199105776</v>
      </c>
      <c r="E106" s="13">
        <v>139.98574294323438</v>
      </c>
      <c r="F106" s="13">
        <v>262.75527458971089</v>
      </c>
      <c r="G106" s="15">
        <f t="shared" si="22"/>
        <v>529.82295952400307</v>
      </c>
      <c r="H106" s="50">
        <f t="shared" si="19"/>
        <v>5.0386101223816857E-2</v>
      </c>
      <c r="I106" s="54">
        <v>3992.0455033368426</v>
      </c>
      <c r="J106" s="124">
        <f t="shared" si="20"/>
        <v>5.4664739634743824E-2</v>
      </c>
      <c r="K106" s="125"/>
      <c r="L106" s="96"/>
      <c r="M106" s="96"/>
    </row>
    <row r="107" spans="1:13" s="90" customFormat="1" ht="24.75" customHeight="1" x14ac:dyDescent="0.25">
      <c r="B107" s="91" t="s">
        <v>101</v>
      </c>
      <c r="C107" s="83">
        <f>AVERAGE(C94:C106)</f>
        <v>2.5</v>
      </c>
      <c r="D107" s="86">
        <f>SUM(D94:D106)</f>
        <v>2564.9151261559609</v>
      </c>
      <c r="E107" s="86">
        <f>SUM(E94:E106)</f>
        <v>2757.4718447891914</v>
      </c>
      <c r="F107" s="86">
        <f>SUM(F94:F106)</f>
        <v>5192.8731237089387</v>
      </c>
      <c r="G107" s="86">
        <f>SUM(D107:F107)</f>
        <v>10515.260094654092</v>
      </c>
      <c r="H107" s="52">
        <f>SUM(H94:H106)</f>
        <v>0.99999999999999989</v>
      </c>
      <c r="I107" s="87">
        <f>SUM(I94:I106)</f>
        <v>73027.796894500847</v>
      </c>
      <c r="J107" s="107">
        <f t="shared" si="20"/>
        <v>1</v>
      </c>
      <c r="K107" s="108"/>
      <c r="L107" s="97"/>
      <c r="M107" s="97"/>
    </row>
    <row r="108" spans="1:13" ht="15" customHeight="1" x14ac:dyDescent="0.25">
      <c r="B108" s="163" t="s">
        <v>192</v>
      </c>
      <c r="C108" s="163"/>
      <c r="D108" s="163"/>
      <c r="E108" s="163"/>
      <c r="F108" s="163"/>
    </row>
    <row r="110" spans="1:13" x14ac:dyDescent="0.25">
      <c r="A110" s="6"/>
      <c r="B110" s="12"/>
      <c r="C110" s="12"/>
    </row>
    <row r="111" spans="1:13" ht="25.5" customHeight="1" x14ac:dyDescent="0.25">
      <c r="B111" s="109" t="s">
        <v>199</v>
      </c>
      <c r="C111" s="109"/>
      <c r="D111" s="109"/>
      <c r="E111" s="109"/>
      <c r="F111" s="109"/>
      <c r="G111" s="109"/>
      <c r="H111" s="109"/>
      <c r="I111" s="109"/>
      <c r="J111" s="109"/>
      <c r="K111" s="109"/>
      <c r="L111" s="96"/>
      <c r="M111" s="96"/>
    </row>
    <row r="112" spans="1:13" ht="76.5" customHeight="1" x14ac:dyDescent="0.25">
      <c r="B112" s="68" t="s">
        <v>131</v>
      </c>
      <c r="C112" s="30" t="s">
        <v>135</v>
      </c>
      <c r="D112" s="30" t="s">
        <v>134</v>
      </c>
      <c r="E112" s="30" t="s">
        <v>136</v>
      </c>
      <c r="F112" s="30" t="s">
        <v>123</v>
      </c>
      <c r="G112" s="30" t="s">
        <v>121</v>
      </c>
      <c r="H112" s="69" t="s">
        <v>137</v>
      </c>
      <c r="I112" s="69" t="s">
        <v>139</v>
      </c>
      <c r="J112" s="69" t="s">
        <v>140</v>
      </c>
      <c r="K112" s="69" t="s">
        <v>122</v>
      </c>
      <c r="L112" s="96"/>
      <c r="M112" s="96"/>
    </row>
    <row r="113" spans="2:13" ht="12.75" customHeight="1" x14ac:dyDescent="0.25">
      <c r="B113" s="68" t="s">
        <v>7</v>
      </c>
      <c r="C113" s="31">
        <v>1845</v>
      </c>
      <c r="D113" s="31">
        <v>1802</v>
      </c>
      <c r="E113" s="31">
        <f>SUM(C113:D113)</f>
        <v>3647</v>
      </c>
      <c r="F113" s="32">
        <f t="shared" ref="F113:F128" si="23">E113/$E$128</f>
        <v>7.0268395599314082E-2</v>
      </c>
      <c r="G113" s="103">
        <f>SUM(F113:F114)</f>
        <v>0.14598947997148418</v>
      </c>
      <c r="H113" s="15">
        <f t="shared" ref="H113:H127" si="24">F10</f>
        <v>4933.4434869618508</v>
      </c>
      <c r="I113" s="89">
        <f>E113/H113</f>
        <v>0.73924025067649501</v>
      </c>
      <c r="J113" s="105">
        <f>(SUM(E113:E114)/SUM(H113:H114))</f>
        <v>0.69130012591380063</v>
      </c>
      <c r="K113" s="106" t="s">
        <v>115</v>
      </c>
      <c r="L113" s="96"/>
      <c r="M113" s="96"/>
    </row>
    <row r="114" spans="2:13" ht="12.75" customHeight="1" x14ac:dyDescent="0.25">
      <c r="B114" s="68" t="s">
        <v>8</v>
      </c>
      <c r="C114" s="31">
        <v>1987</v>
      </c>
      <c r="D114" s="31">
        <v>1943</v>
      </c>
      <c r="E114" s="31">
        <f t="shared" ref="E114:E127" si="25">SUM(C114:D114)</f>
        <v>3930</v>
      </c>
      <c r="F114" s="32">
        <f t="shared" si="23"/>
        <v>7.5721084372170094E-2</v>
      </c>
      <c r="G114" s="103"/>
      <c r="H114" s="15">
        <f t="shared" si="24"/>
        <v>6027.0637022770961</v>
      </c>
      <c r="I114" s="89">
        <f>E114/H114</f>
        <v>0.65205881240564945</v>
      </c>
      <c r="J114" s="105"/>
      <c r="K114" s="106"/>
      <c r="L114" s="96"/>
      <c r="M114" s="96"/>
    </row>
    <row r="115" spans="2:13" ht="12.75" customHeight="1" x14ac:dyDescent="0.25">
      <c r="B115" s="68" t="s">
        <v>9</v>
      </c>
      <c r="C115" s="31">
        <v>2183</v>
      </c>
      <c r="D115" s="31">
        <v>2210</v>
      </c>
      <c r="E115" s="31">
        <f t="shared" si="25"/>
        <v>4393</v>
      </c>
      <c r="F115" s="32">
        <f t="shared" si="23"/>
        <v>8.464191441398046E-2</v>
      </c>
      <c r="G115" s="103">
        <f>SUM(F115:F117)</f>
        <v>0.26687347064603767</v>
      </c>
      <c r="H115" s="15">
        <f t="shared" si="24"/>
        <v>6955.1531596608265</v>
      </c>
      <c r="I115" s="89">
        <f t="shared" ref="I115:I128" si="26">E115/H115</f>
        <v>0.63161801029471909</v>
      </c>
      <c r="J115" s="105">
        <f>(SUM(E115:E117)/SUM(H115:H117))</f>
        <v>0.70621058581109275</v>
      </c>
      <c r="K115" s="106" t="s">
        <v>125</v>
      </c>
      <c r="L115" s="96"/>
      <c r="M115" s="96"/>
    </row>
    <row r="116" spans="2:13" x14ac:dyDescent="0.25">
      <c r="B116" s="68" t="s">
        <v>10</v>
      </c>
      <c r="C116" s="31">
        <v>2503</v>
      </c>
      <c r="D116" s="31">
        <v>2462</v>
      </c>
      <c r="E116" s="31">
        <f t="shared" si="25"/>
        <v>4965</v>
      </c>
      <c r="F116" s="32">
        <f t="shared" si="23"/>
        <v>9.566289666865764E-2</v>
      </c>
      <c r="G116" s="104"/>
      <c r="H116" s="15">
        <f t="shared" si="24"/>
        <v>6218.9987390855058</v>
      </c>
      <c r="I116" s="89">
        <f t="shared" si="26"/>
        <v>0.79836002679912033</v>
      </c>
      <c r="J116" s="106"/>
      <c r="K116" s="106"/>
      <c r="L116" s="96"/>
      <c r="M116" s="96"/>
    </row>
    <row r="117" spans="2:13" x14ac:dyDescent="0.25">
      <c r="B117" s="68" t="s">
        <v>11</v>
      </c>
      <c r="C117" s="31">
        <v>2149</v>
      </c>
      <c r="D117" s="31">
        <v>2344</v>
      </c>
      <c r="E117" s="31">
        <f t="shared" si="25"/>
        <v>4493</v>
      </c>
      <c r="F117" s="32">
        <f t="shared" si="23"/>
        <v>8.6568659563399555E-2</v>
      </c>
      <c r="G117" s="104"/>
      <c r="H117" s="15">
        <f t="shared" si="24"/>
        <v>6438.9780631784579</v>
      </c>
      <c r="I117" s="89">
        <f t="shared" si="26"/>
        <v>0.69778153550380795</v>
      </c>
      <c r="J117" s="106"/>
      <c r="K117" s="106"/>
      <c r="L117" s="96"/>
      <c r="M117" s="96"/>
    </row>
    <row r="118" spans="2:13" x14ac:dyDescent="0.25">
      <c r="B118" s="68" t="s">
        <v>12</v>
      </c>
      <c r="C118" s="31">
        <v>1951</v>
      </c>
      <c r="D118" s="31">
        <v>2262</v>
      </c>
      <c r="E118" s="31">
        <f t="shared" si="25"/>
        <v>4213</v>
      </c>
      <c r="F118" s="32">
        <f t="shared" si="23"/>
        <v>8.1173773145026107E-2</v>
      </c>
      <c r="G118" s="103">
        <f>SUM(F118:F120)</f>
        <v>0.21803048110826379</v>
      </c>
      <c r="H118" s="15">
        <f t="shared" si="24"/>
        <v>5895.6791009469052</v>
      </c>
      <c r="I118" s="89">
        <f t="shared" si="26"/>
        <v>0.7145911315497735</v>
      </c>
      <c r="J118" s="105">
        <f>(SUM(E118:E120)/SUM(H118:H120))</f>
        <v>0.74639042159731583</v>
      </c>
      <c r="K118" s="106" t="s">
        <v>105</v>
      </c>
      <c r="L118" s="96"/>
      <c r="M118" s="96"/>
    </row>
    <row r="119" spans="2:13" x14ac:dyDescent="0.25">
      <c r="B119" s="68" t="s">
        <v>13</v>
      </c>
      <c r="C119" s="31">
        <v>1596</v>
      </c>
      <c r="D119" s="31">
        <v>1904</v>
      </c>
      <c r="E119" s="31">
        <f t="shared" si="25"/>
        <v>3500</v>
      </c>
      <c r="F119" s="32">
        <f t="shared" si="23"/>
        <v>6.7436080229668016E-2</v>
      </c>
      <c r="G119" s="104"/>
      <c r="H119" s="15">
        <f t="shared" si="24"/>
        <v>4452.418982926155</v>
      </c>
      <c r="I119" s="89">
        <f t="shared" si="26"/>
        <v>0.78608954220651084</v>
      </c>
      <c r="J119" s="106"/>
      <c r="K119" s="106"/>
      <c r="L119" s="96"/>
      <c r="M119" s="96"/>
    </row>
    <row r="120" spans="2:13" x14ac:dyDescent="0.25">
      <c r="B120" s="68" t="s">
        <v>14</v>
      </c>
      <c r="C120" s="31">
        <v>1643</v>
      </c>
      <c r="D120" s="31">
        <v>1960</v>
      </c>
      <c r="E120" s="31">
        <f t="shared" si="25"/>
        <v>3603</v>
      </c>
      <c r="F120" s="32">
        <f t="shared" si="23"/>
        <v>6.9420627733569676E-2</v>
      </c>
      <c r="G120" s="104"/>
      <c r="H120" s="15">
        <f t="shared" si="24"/>
        <v>4812.8681779703693</v>
      </c>
      <c r="I120" s="89">
        <f t="shared" si="26"/>
        <v>0.74861805201559006</v>
      </c>
      <c r="J120" s="106"/>
      <c r="K120" s="106"/>
      <c r="L120" s="96"/>
      <c r="M120" s="96"/>
    </row>
    <row r="121" spans="2:13" x14ac:dyDescent="0.25">
      <c r="B121" s="68" t="s">
        <v>15</v>
      </c>
      <c r="C121" s="31">
        <v>1742</v>
      </c>
      <c r="D121" s="31">
        <v>2129</v>
      </c>
      <c r="E121" s="31">
        <f t="shared" si="25"/>
        <v>3871</v>
      </c>
      <c r="F121" s="32">
        <f t="shared" si="23"/>
        <v>7.4584304734012827E-2</v>
      </c>
      <c r="G121" s="103">
        <f>SUM(F121:F124)</f>
        <v>0.2450434481031194</v>
      </c>
      <c r="H121" s="15">
        <f t="shared" si="24"/>
        <v>4899.5743113771614</v>
      </c>
      <c r="I121" s="89">
        <f t="shared" si="26"/>
        <v>0.79006863739391842</v>
      </c>
      <c r="J121" s="105">
        <f>(SUM(E121:E124)/SUM(H121:H124))</f>
        <v>0.758019459653825</v>
      </c>
      <c r="K121" s="106" t="s">
        <v>106</v>
      </c>
      <c r="L121" s="96"/>
      <c r="M121" s="96"/>
    </row>
    <row r="122" spans="2:13" x14ac:dyDescent="0.25">
      <c r="B122" s="68" t="s">
        <v>16</v>
      </c>
      <c r="C122" s="31">
        <v>1670</v>
      </c>
      <c r="D122" s="31">
        <v>2115</v>
      </c>
      <c r="E122" s="31">
        <f t="shared" si="25"/>
        <v>3785</v>
      </c>
      <c r="F122" s="32">
        <f t="shared" si="23"/>
        <v>7.2927303905512414E-2</v>
      </c>
      <c r="G122" s="104"/>
      <c r="H122" s="15">
        <f t="shared" si="24"/>
        <v>4428.7593534568696</v>
      </c>
      <c r="I122" s="89">
        <f t="shared" si="26"/>
        <v>0.85464115295531173</v>
      </c>
      <c r="J122" s="106"/>
      <c r="K122" s="106"/>
      <c r="L122" s="96"/>
      <c r="M122" s="96"/>
    </row>
    <row r="123" spans="2:13" x14ac:dyDescent="0.25">
      <c r="B123" s="68" t="s">
        <v>17</v>
      </c>
      <c r="C123" s="31">
        <v>1285</v>
      </c>
      <c r="D123" s="31">
        <v>1563</v>
      </c>
      <c r="E123" s="31">
        <f t="shared" si="25"/>
        <v>2848</v>
      </c>
      <c r="F123" s="32">
        <f t="shared" si="23"/>
        <v>5.4873701855455578E-2</v>
      </c>
      <c r="G123" s="104"/>
      <c r="H123" s="15">
        <f t="shared" si="24"/>
        <v>3962.7364807550903</v>
      </c>
      <c r="I123" s="89">
        <f t="shared" si="26"/>
        <v>0.71869527883855655</v>
      </c>
      <c r="J123" s="106"/>
      <c r="K123" s="106"/>
      <c r="L123" s="96"/>
      <c r="M123" s="96"/>
    </row>
    <row r="124" spans="2:13" ht="12.75" customHeight="1" x14ac:dyDescent="0.25">
      <c r="B124" s="68" t="s">
        <v>18</v>
      </c>
      <c r="C124" s="31">
        <v>967</v>
      </c>
      <c r="D124" s="31">
        <v>1247</v>
      </c>
      <c r="E124" s="31">
        <f t="shared" si="25"/>
        <v>2214</v>
      </c>
      <c r="F124" s="32">
        <f t="shared" si="23"/>
        <v>4.2658137608138573E-2</v>
      </c>
      <c r="G124" s="104"/>
      <c r="H124" s="15">
        <f t="shared" si="24"/>
        <v>3486.8632412504494</v>
      </c>
      <c r="I124" s="89">
        <f t="shared" si="26"/>
        <v>0.63495464169854321</v>
      </c>
      <c r="J124" s="106"/>
      <c r="K124" s="106"/>
      <c r="L124" s="96"/>
      <c r="M124" s="96"/>
    </row>
    <row r="125" spans="2:13" ht="12.75" customHeight="1" x14ac:dyDescent="0.25">
      <c r="B125" s="68" t="s">
        <v>19</v>
      </c>
      <c r="C125" s="31">
        <v>739</v>
      </c>
      <c r="D125" s="31">
        <v>983</v>
      </c>
      <c r="E125" s="31">
        <f t="shared" si="25"/>
        <v>1722</v>
      </c>
      <c r="F125" s="32">
        <f t="shared" si="23"/>
        <v>3.317855147299667E-2</v>
      </c>
      <c r="G125" s="103">
        <f>SUM(F125:F127)</f>
        <v>0.12406312017109497</v>
      </c>
      <c r="H125" s="15">
        <f t="shared" si="24"/>
        <v>2564.9151261559605</v>
      </c>
      <c r="I125" s="89">
        <f t="shared" si="26"/>
        <v>0.67136724425683525</v>
      </c>
      <c r="J125" s="105">
        <f>(SUM(E125:E127)/SUM(H125:H127))</f>
        <v>0.61234814374906021</v>
      </c>
      <c r="K125" s="106" t="s">
        <v>117</v>
      </c>
      <c r="L125" s="96"/>
      <c r="M125" s="96"/>
    </row>
    <row r="126" spans="2:13" x14ac:dyDescent="0.25">
      <c r="B126" s="68" t="s">
        <v>20</v>
      </c>
      <c r="C126" s="31">
        <v>594</v>
      </c>
      <c r="D126" s="31">
        <v>820</v>
      </c>
      <c r="E126" s="31">
        <f t="shared" si="25"/>
        <v>1414</v>
      </c>
      <c r="F126" s="32">
        <f t="shared" si="23"/>
        <v>2.724417641278588E-2</v>
      </c>
      <c r="G126" s="104"/>
      <c r="H126" s="15">
        <f t="shared" si="24"/>
        <v>2757.4718447891905</v>
      </c>
      <c r="I126" s="89">
        <f t="shared" si="26"/>
        <v>0.51278855400538126</v>
      </c>
      <c r="J126" s="106"/>
      <c r="K126" s="106"/>
      <c r="L126" s="96"/>
      <c r="M126" s="96"/>
    </row>
    <row r="127" spans="2:13" x14ac:dyDescent="0.25">
      <c r="B127" s="68" t="s">
        <v>98</v>
      </c>
      <c r="C127" s="31">
        <v>1272</v>
      </c>
      <c r="D127" s="31">
        <v>2031</v>
      </c>
      <c r="E127" s="31">
        <f t="shared" si="25"/>
        <v>3303</v>
      </c>
      <c r="F127" s="32">
        <f t="shared" si="23"/>
        <v>6.3640392285312417E-2</v>
      </c>
      <c r="G127" s="104"/>
      <c r="H127" s="15">
        <f t="shared" si="24"/>
        <v>5192.8731237089396</v>
      </c>
      <c r="I127" s="89">
        <f t="shared" si="26"/>
        <v>0.63606406729245812</v>
      </c>
      <c r="J127" s="106"/>
      <c r="K127" s="106"/>
      <c r="L127" s="96"/>
      <c r="M127" s="96"/>
    </row>
    <row r="128" spans="2:13" x14ac:dyDescent="0.25">
      <c r="B128" s="68" t="s">
        <v>22</v>
      </c>
      <c r="C128" s="31">
        <f>SUM(C113:C127)</f>
        <v>24126</v>
      </c>
      <c r="D128" s="31">
        <f>SUM(D113:D127)</f>
        <v>27775</v>
      </c>
      <c r="E128" s="31">
        <f>SUM(E113:E127)</f>
        <v>51901</v>
      </c>
      <c r="F128" s="32">
        <f t="shared" si="23"/>
        <v>1</v>
      </c>
      <c r="G128" s="70">
        <f>SUM(G113:G127)</f>
        <v>1</v>
      </c>
      <c r="H128" s="15">
        <f>SUM(H113:H127)</f>
        <v>73027.796894500832</v>
      </c>
      <c r="I128" s="89">
        <f t="shared" si="26"/>
        <v>0.71070198208195257</v>
      </c>
      <c r="J128" s="72">
        <f>(SUM(E113:E127)/SUM(H113:H127))</f>
        <v>0.71070198208195257</v>
      </c>
      <c r="K128" s="68" t="s">
        <v>138</v>
      </c>
      <c r="L128" s="96"/>
      <c r="M128" s="96"/>
    </row>
    <row r="129" spans="1:13" ht="15.75" customHeight="1" x14ac:dyDescent="0.25">
      <c r="B129" s="29" t="s">
        <v>193</v>
      </c>
      <c r="L129" s="96"/>
      <c r="M129" s="96"/>
    </row>
    <row r="130" spans="1:13" ht="12.75" customHeight="1" x14ac:dyDescent="0.25">
      <c r="B130" s="29" t="s">
        <v>194</v>
      </c>
    </row>
    <row r="131" spans="1:13" ht="12.75" customHeight="1" x14ac:dyDescent="0.25">
      <c r="B131" s="29" t="s">
        <v>195</v>
      </c>
    </row>
    <row r="132" spans="1:13" ht="12.75" customHeight="1" x14ac:dyDescent="0.25">
      <c r="B132" s="29" t="s">
        <v>196</v>
      </c>
    </row>
    <row r="133" spans="1:13" ht="12.75" customHeight="1" x14ac:dyDescent="0.25">
      <c r="B133" s="29" t="s">
        <v>197</v>
      </c>
    </row>
    <row r="134" spans="1:13" ht="12.75" customHeight="1" x14ac:dyDescent="0.25">
      <c r="B134" s="29" t="s">
        <v>198</v>
      </c>
      <c r="K134" s="24"/>
      <c r="L134" s="24"/>
      <c r="M134" s="24"/>
    </row>
    <row r="135" spans="1:13" x14ac:dyDescent="0.25">
      <c r="A135" s="6"/>
      <c r="B135" s="6"/>
      <c r="C135" s="6"/>
      <c r="D135" s="6"/>
      <c r="K135" s="24"/>
      <c r="L135" s="24"/>
      <c r="M135" s="24"/>
    </row>
    <row r="136" spans="1:13" s="45" customFormat="1" x14ac:dyDescent="0.25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</row>
    <row r="137" spans="1:13" ht="12.75" customHeight="1" x14ac:dyDescent="0.25"/>
    <row r="138" spans="1:13" ht="25.5" customHeight="1" x14ac:dyDescent="0.25">
      <c r="B138" s="119" t="s">
        <v>200</v>
      </c>
      <c r="C138" s="119"/>
      <c r="D138" s="119"/>
      <c r="E138" s="119"/>
      <c r="F138" s="119"/>
      <c r="G138" s="119"/>
      <c r="H138" s="119"/>
      <c r="I138" s="119"/>
      <c r="J138" s="119"/>
      <c r="K138" s="119"/>
      <c r="L138" s="98"/>
      <c r="M138" s="98"/>
    </row>
    <row r="139" spans="1:13" x14ac:dyDescent="0.25">
      <c r="B139" s="120" t="s">
        <v>111</v>
      </c>
      <c r="C139" s="147" t="s">
        <v>119</v>
      </c>
      <c r="D139" s="148"/>
      <c r="E139" s="148"/>
      <c r="F139" s="149"/>
      <c r="G139" s="131" t="s">
        <v>126</v>
      </c>
      <c r="H139" s="131"/>
      <c r="I139" s="131"/>
      <c r="J139" s="131"/>
      <c r="K139" s="131"/>
      <c r="L139" s="98"/>
      <c r="M139" s="98"/>
    </row>
    <row r="140" spans="1:13" x14ac:dyDescent="0.25">
      <c r="B140" s="121"/>
      <c r="C140" s="21" t="s">
        <v>84</v>
      </c>
      <c r="D140" s="21" t="s">
        <v>85</v>
      </c>
      <c r="E140" s="86" t="s">
        <v>103</v>
      </c>
      <c r="F140" s="86" t="s">
        <v>124</v>
      </c>
      <c r="G140" s="25" t="s">
        <v>86</v>
      </c>
      <c r="H140" s="25" t="s">
        <v>87</v>
      </c>
      <c r="I140" s="25" t="s">
        <v>88</v>
      </c>
      <c r="J140" s="87" t="s">
        <v>103</v>
      </c>
      <c r="K140" s="87" t="s">
        <v>124</v>
      </c>
      <c r="L140" s="98"/>
      <c r="M140" s="98"/>
    </row>
    <row r="141" spans="1:13" x14ac:dyDescent="0.25">
      <c r="B141" s="67" t="str">
        <f t="shared" ref="B141:B153" si="27">C30</f>
        <v>Alfonso López 1a. Etapa</v>
      </c>
      <c r="C141" s="93">
        <v>602</v>
      </c>
      <c r="D141" s="93">
        <v>642</v>
      </c>
      <c r="E141" s="86">
        <f>SUM(C141:D141)</f>
        <v>1244</v>
      </c>
      <c r="F141" s="52">
        <f t="shared" ref="F141:F153" si="28">E141/$E$154</f>
        <v>0.16418107430381418</v>
      </c>
      <c r="G141" s="81">
        <v>709</v>
      </c>
      <c r="H141" s="81">
        <v>829</v>
      </c>
      <c r="I141" s="81">
        <v>767</v>
      </c>
      <c r="J141" s="87">
        <f>SUM(G141:I141)</f>
        <v>2305</v>
      </c>
      <c r="K141" s="53">
        <f t="shared" ref="K141:K153" si="29">J141/$J$154</f>
        <v>0.16641397733015667</v>
      </c>
      <c r="L141" s="98"/>
      <c r="M141" s="98"/>
    </row>
    <row r="142" spans="1:13" x14ac:dyDescent="0.25">
      <c r="B142" s="67" t="str">
        <f t="shared" si="27"/>
        <v>Alfonso López 2a. Etapa</v>
      </c>
      <c r="C142" s="93">
        <v>327</v>
      </c>
      <c r="D142" s="93">
        <v>347</v>
      </c>
      <c r="E142" s="86">
        <f t="shared" ref="E142:E153" si="30">SUM(C142:D142)</f>
        <v>674</v>
      </c>
      <c r="F142" s="52">
        <f t="shared" si="28"/>
        <v>8.8953411640490962E-2</v>
      </c>
      <c r="G142" s="81">
        <v>381</v>
      </c>
      <c r="H142" s="81">
        <v>429</v>
      </c>
      <c r="I142" s="81">
        <v>374</v>
      </c>
      <c r="J142" s="87">
        <f t="shared" ref="J142:J153" si="31">SUM(G142:I142)</f>
        <v>1184</v>
      </c>
      <c r="K142" s="53">
        <f t="shared" si="29"/>
        <v>8.5481192693668329E-2</v>
      </c>
      <c r="L142" s="98"/>
      <c r="M142" s="98"/>
    </row>
    <row r="143" spans="1:13" x14ac:dyDescent="0.25">
      <c r="B143" s="67" t="str">
        <f t="shared" si="27"/>
        <v>Alfonso López 3a. Etapa</v>
      </c>
      <c r="C143" s="93">
        <v>623</v>
      </c>
      <c r="D143" s="93">
        <v>640</v>
      </c>
      <c r="E143" s="86">
        <f t="shared" si="30"/>
        <v>1263</v>
      </c>
      <c r="F143" s="52">
        <f t="shared" si="28"/>
        <v>0.16668866305925828</v>
      </c>
      <c r="G143" s="81">
        <v>779</v>
      </c>
      <c r="H143" s="81">
        <v>918</v>
      </c>
      <c r="I143" s="81">
        <v>782</v>
      </c>
      <c r="J143" s="87">
        <f t="shared" si="31"/>
        <v>2479</v>
      </c>
      <c r="K143" s="53">
        <f t="shared" si="29"/>
        <v>0.17897624720236807</v>
      </c>
      <c r="L143" s="98"/>
      <c r="M143" s="98"/>
    </row>
    <row r="144" spans="1:13" x14ac:dyDescent="0.25">
      <c r="B144" s="67" t="str">
        <f t="shared" si="27"/>
        <v>Puerto Nuevo</v>
      </c>
      <c r="C144" s="93">
        <v>163</v>
      </c>
      <c r="D144" s="93">
        <v>153</v>
      </c>
      <c r="E144" s="86">
        <f t="shared" si="30"/>
        <v>316</v>
      </c>
      <c r="F144" s="52">
        <f t="shared" si="28"/>
        <v>4.1705160353701996E-2</v>
      </c>
      <c r="G144" s="81">
        <v>175</v>
      </c>
      <c r="H144" s="81">
        <v>195</v>
      </c>
      <c r="I144" s="81">
        <v>169</v>
      </c>
      <c r="J144" s="87">
        <f t="shared" si="31"/>
        <v>539</v>
      </c>
      <c r="K144" s="53">
        <f t="shared" si="29"/>
        <v>3.8914157822539888E-2</v>
      </c>
      <c r="L144" s="98"/>
      <c r="M144" s="98"/>
    </row>
    <row r="145" spans="1:13" x14ac:dyDescent="0.25">
      <c r="B145" s="67" t="str">
        <f t="shared" si="27"/>
        <v>Puerto Mallarino</v>
      </c>
      <c r="C145" s="93">
        <v>263</v>
      </c>
      <c r="D145" s="93">
        <v>293</v>
      </c>
      <c r="E145" s="86">
        <f t="shared" si="30"/>
        <v>556</v>
      </c>
      <c r="F145" s="52">
        <f t="shared" si="28"/>
        <v>7.337996568562756E-2</v>
      </c>
      <c r="G145" s="81">
        <v>310</v>
      </c>
      <c r="H145" s="81">
        <v>306</v>
      </c>
      <c r="I145" s="81">
        <v>315</v>
      </c>
      <c r="J145" s="87">
        <f t="shared" si="31"/>
        <v>931</v>
      </c>
      <c r="K145" s="53">
        <f t="shared" si="29"/>
        <v>6.7215363511659812E-2</v>
      </c>
      <c r="L145" s="98"/>
      <c r="M145" s="98"/>
    </row>
    <row r="146" spans="1:13" ht="25.5" x14ac:dyDescent="0.25">
      <c r="B146" s="67" t="str">
        <f t="shared" si="27"/>
        <v xml:space="preserve">Urbanizacion el Ángel del Hogar </v>
      </c>
      <c r="C146" s="93">
        <v>179</v>
      </c>
      <c r="D146" s="93">
        <v>246</v>
      </c>
      <c r="E146" s="86">
        <f t="shared" si="30"/>
        <v>425</v>
      </c>
      <c r="F146" s="52">
        <f t="shared" si="28"/>
        <v>5.6090801108618187E-2</v>
      </c>
      <c r="G146" s="81">
        <v>233</v>
      </c>
      <c r="H146" s="81">
        <v>250</v>
      </c>
      <c r="I146" s="81">
        <v>204</v>
      </c>
      <c r="J146" s="87">
        <f t="shared" si="31"/>
        <v>687</v>
      </c>
      <c r="K146" s="53">
        <f t="shared" si="29"/>
        <v>4.9599306909248429E-2</v>
      </c>
      <c r="L146" s="98"/>
      <c r="M146" s="98"/>
    </row>
    <row r="147" spans="1:13" x14ac:dyDescent="0.25">
      <c r="B147" s="67" t="str">
        <f t="shared" si="27"/>
        <v>Siete de Agosto</v>
      </c>
      <c r="C147" s="93">
        <v>537</v>
      </c>
      <c r="D147" s="93">
        <v>543</v>
      </c>
      <c r="E147" s="86">
        <f t="shared" si="30"/>
        <v>1080</v>
      </c>
      <c r="F147" s="52">
        <f t="shared" si="28"/>
        <v>0.14253662399366504</v>
      </c>
      <c r="G147" s="81">
        <v>636</v>
      </c>
      <c r="H147" s="81">
        <v>757</v>
      </c>
      <c r="I147" s="81">
        <v>724</v>
      </c>
      <c r="J147" s="87">
        <f t="shared" si="31"/>
        <v>2117</v>
      </c>
      <c r="K147" s="53">
        <f t="shared" si="29"/>
        <v>0.15284095011190527</v>
      </c>
      <c r="L147" s="98"/>
      <c r="M147" s="98"/>
    </row>
    <row r="148" spans="1:13" x14ac:dyDescent="0.25">
      <c r="B148" s="67" t="str">
        <f t="shared" si="27"/>
        <v>Los Pinos</v>
      </c>
      <c r="C148" s="93">
        <v>159</v>
      </c>
      <c r="D148" s="93">
        <v>182</v>
      </c>
      <c r="E148" s="86">
        <f t="shared" si="30"/>
        <v>341</v>
      </c>
      <c r="F148" s="52">
        <f t="shared" si="28"/>
        <v>4.5004619242444241E-2</v>
      </c>
      <c r="G148" s="81">
        <v>202</v>
      </c>
      <c r="H148" s="81">
        <v>239</v>
      </c>
      <c r="I148" s="81">
        <v>176</v>
      </c>
      <c r="J148" s="87">
        <f t="shared" si="31"/>
        <v>617</v>
      </c>
      <c r="K148" s="53">
        <f t="shared" si="29"/>
        <v>4.4545520179048441E-2</v>
      </c>
      <c r="L148" s="98"/>
      <c r="M148" s="98"/>
    </row>
    <row r="149" spans="1:13" x14ac:dyDescent="0.25">
      <c r="B149" s="67" t="str">
        <f t="shared" si="27"/>
        <v>San Marino</v>
      </c>
      <c r="C149" s="93">
        <v>298</v>
      </c>
      <c r="D149" s="93">
        <v>304</v>
      </c>
      <c r="E149" s="86">
        <f t="shared" si="30"/>
        <v>602</v>
      </c>
      <c r="F149" s="52">
        <f t="shared" si="28"/>
        <v>7.9450970040913296E-2</v>
      </c>
      <c r="G149" s="81">
        <v>332</v>
      </c>
      <c r="H149" s="81">
        <v>339</v>
      </c>
      <c r="I149" s="81">
        <v>299</v>
      </c>
      <c r="J149" s="87">
        <f t="shared" si="31"/>
        <v>970</v>
      </c>
      <c r="K149" s="53">
        <f t="shared" si="29"/>
        <v>7.0031044689914085E-2</v>
      </c>
      <c r="L149" s="98"/>
      <c r="M149" s="98"/>
    </row>
    <row r="150" spans="1:13" x14ac:dyDescent="0.25">
      <c r="B150" s="67" t="str">
        <f t="shared" si="27"/>
        <v>Las Ceibas</v>
      </c>
      <c r="C150" s="93">
        <v>342</v>
      </c>
      <c r="D150" s="93">
        <v>387</v>
      </c>
      <c r="E150" s="86">
        <f t="shared" si="30"/>
        <v>729</v>
      </c>
      <c r="F150" s="52">
        <f t="shared" si="28"/>
        <v>9.6212221195723896E-2</v>
      </c>
      <c r="G150" s="81">
        <v>419</v>
      </c>
      <c r="H150" s="81">
        <v>455</v>
      </c>
      <c r="I150" s="81">
        <v>448</v>
      </c>
      <c r="J150" s="87">
        <f t="shared" si="31"/>
        <v>1322</v>
      </c>
      <c r="K150" s="53">
        <f t="shared" si="29"/>
        <v>9.5444372247491152E-2</v>
      </c>
      <c r="L150" s="98"/>
      <c r="M150" s="98"/>
    </row>
    <row r="151" spans="1:13" x14ac:dyDescent="0.25">
      <c r="B151" s="67" t="str">
        <f t="shared" si="27"/>
        <v>Base Aérea</v>
      </c>
      <c r="C151" s="93">
        <v>9</v>
      </c>
      <c r="D151" s="93">
        <v>3</v>
      </c>
      <c r="E151" s="86">
        <f t="shared" si="30"/>
        <v>12</v>
      </c>
      <c r="F151" s="52">
        <f t="shared" si="28"/>
        <v>1.5837402665962782E-3</v>
      </c>
      <c r="G151" s="81">
        <v>3</v>
      </c>
      <c r="H151" s="81">
        <v>7</v>
      </c>
      <c r="I151" s="81">
        <v>7</v>
      </c>
      <c r="J151" s="87">
        <f t="shared" si="31"/>
        <v>17</v>
      </c>
      <c r="K151" s="53">
        <f t="shared" si="29"/>
        <v>1.2273482059057107E-3</v>
      </c>
      <c r="L151" s="98"/>
      <c r="M151" s="98"/>
    </row>
    <row r="152" spans="1:13" x14ac:dyDescent="0.25">
      <c r="B152" s="67" t="str">
        <f t="shared" si="27"/>
        <v>Parque de la Caña</v>
      </c>
      <c r="C152" s="93" t="s">
        <v>74</v>
      </c>
      <c r="D152" s="93" t="s">
        <v>74</v>
      </c>
      <c r="E152" s="86">
        <f t="shared" si="30"/>
        <v>0</v>
      </c>
      <c r="F152" s="52">
        <f t="shared" si="28"/>
        <v>0</v>
      </c>
      <c r="G152" s="81" t="s">
        <v>74</v>
      </c>
      <c r="H152" s="81" t="s">
        <v>74</v>
      </c>
      <c r="I152" s="81">
        <v>2</v>
      </c>
      <c r="J152" s="87">
        <f t="shared" si="31"/>
        <v>2</v>
      </c>
      <c r="K152" s="53">
        <f t="shared" si="29"/>
        <v>1.4439390657714244E-4</v>
      </c>
      <c r="L152" s="98"/>
      <c r="M152" s="98"/>
    </row>
    <row r="153" spans="1:13" x14ac:dyDescent="0.25">
      <c r="B153" s="67" t="str">
        <f t="shared" si="27"/>
        <v>Fepicol</v>
      </c>
      <c r="C153" s="93">
        <v>145</v>
      </c>
      <c r="D153" s="93">
        <v>190</v>
      </c>
      <c r="E153" s="86">
        <f t="shared" si="30"/>
        <v>335</v>
      </c>
      <c r="F153" s="52">
        <f t="shared" si="28"/>
        <v>4.4212749109146098E-2</v>
      </c>
      <c r="G153" s="81">
        <v>214</v>
      </c>
      <c r="H153" s="81">
        <v>241</v>
      </c>
      <c r="I153" s="81">
        <v>226</v>
      </c>
      <c r="J153" s="87">
        <f t="shared" si="31"/>
        <v>681</v>
      </c>
      <c r="K153" s="53">
        <f t="shared" si="29"/>
        <v>4.9166125189517004E-2</v>
      </c>
      <c r="L153" s="98"/>
      <c r="M153" s="98"/>
    </row>
    <row r="154" spans="1:13" ht="25.5" x14ac:dyDescent="0.25">
      <c r="B154" s="20" t="s">
        <v>118</v>
      </c>
      <c r="C154" s="19">
        <f t="shared" ref="C154:K154" si="32">SUM(C141:C153)</f>
        <v>3647</v>
      </c>
      <c r="D154" s="19">
        <f t="shared" si="32"/>
        <v>3930</v>
      </c>
      <c r="E154" s="19">
        <f t="shared" si="32"/>
        <v>7577</v>
      </c>
      <c r="F154" s="89">
        <f t="shared" si="32"/>
        <v>1</v>
      </c>
      <c r="G154" s="19">
        <f t="shared" si="32"/>
        <v>4393</v>
      </c>
      <c r="H154" s="19">
        <f t="shared" si="32"/>
        <v>4965</v>
      </c>
      <c r="I154" s="19">
        <f t="shared" si="32"/>
        <v>4493</v>
      </c>
      <c r="J154" s="19">
        <f t="shared" si="32"/>
        <v>13851</v>
      </c>
      <c r="K154" s="89">
        <f t="shared" si="32"/>
        <v>1</v>
      </c>
      <c r="L154" s="98"/>
      <c r="M154" s="98"/>
    </row>
    <row r="155" spans="1:13" x14ac:dyDescent="0.25">
      <c r="B155" s="29" t="s">
        <v>203</v>
      </c>
      <c r="C155" s="23"/>
      <c r="D155" s="23"/>
      <c r="E155" s="24"/>
      <c r="F155" s="12"/>
      <c r="G155" s="24"/>
      <c r="H155" s="24"/>
      <c r="I155" s="24"/>
      <c r="J155" s="24"/>
      <c r="K155" s="12"/>
      <c r="L155" s="24"/>
      <c r="M155" s="24"/>
    </row>
    <row r="156" spans="1:13" x14ac:dyDescent="0.25">
      <c r="B156" s="29" t="s">
        <v>204</v>
      </c>
      <c r="C156" s="23"/>
      <c r="D156" s="23"/>
      <c r="E156" s="24"/>
      <c r="F156" s="12"/>
      <c r="G156" s="24"/>
      <c r="H156" s="24"/>
      <c r="I156" s="24"/>
      <c r="J156" s="24"/>
      <c r="K156" s="12"/>
      <c r="L156" s="24"/>
      <c r="M156" s="24"/>
    </row>
    <row r="157" spans="1:13" x14ac:dyDescent="0.25">
      <c r="A157" s="29"/>
      <c r="C157" s="23"/>
      <c r="D157" s="23"/>
      <c r="E157" s="24"/>
      <c r="F157" s="12"/>
      <c r="G157" s="24"/>
      <c r="H157" s="24"/>
      <c r="I157" s="24"/>
      <c r="J157" s="24"/>
      <c r="K157" s="12"/>
      <c r="L157" s="24"/>
      <c r="M157" s="24"/>
    </row>
    <row r="158" spans="1:13" x14ac:dyDescent="0.25">
      <c r="A158" s="29"/>
      <c r="B158" s="23"/>
      <c r="C158" s="23"/>
      <c r="D158" s="24"/>
      <c r="E158" s="12"/>
      <c r="F158" s="24"/>
      <c r="G158" s="24"/>
      <c r="H158" s="24"/>
      <c r="I158" s="24"/>
      <c r="J158" s="12"/>
      <c r="K158" s="24"/>
      <c r="L158" s="24"/>
      <c r="M158" s="24"/>
    </row>
    <row r="159" spans="1:13" ht="27.75" customHeight="1" x14ac:dyDescent="0.25">
      <c r="A159" s="119" t="s">
        <v>201</v>
      </c>
      <c r="B159" s="119"/>
      <c r="C159" s="119"/>
      <c r="D159" s="119"/>
      <c r="E159" s="119"/>
      <c r="F159" s="119"/>
      <c r="G159" s="119"/>
      <c r="H159" s="119"/>
      <c r="I159" s="119"/>
      <c r="J159" s="119"/>
      <c r="K159" s="119"/>
      <c r="L159" s="119"/>
      <c r="M159" s="98"/>
    </row>
    <row r="160" spans="1:13" ht="15" customHeight="1" x14ac:dyDescent="0.25">
      <c r="A160" s="120" t="s">
        <v>111</v>
      </c>
      <c r="B160" s="136" t="s">
        <v>127</v>
      </c>
      <c r="C160" s="136"/>
      <c r="D160" s="136"/>
      <c r="E160" s="136"/>
      <c r="F160" s="136"/>
      <c r="G160" s="131" t="s">
        <v>128</v>
      </c>
      <c r="H160" s="131"/>
      <c r="I160" s="131"/>
      <c r="J160" s="131"/>
      <c r="K160" s="131"/>
      <c r="L160" s="131"/>
      <c r="M160" s="98"/>
    </row>
    <row r="161" spans="1:13" x14ac:dyDescent="0.25">
      <c r="A161" s="121"/>
      <c r="B161" s="22" t="s">
        <v>89</v>
      </c>
      <c r="C161" s="22" t="s">
        <v>90</v>
      </c>
      <c r="D161" s="22" t="s">
        <v>91</v>
      </c>
      <c r="E161" s="86" t="s">
        <v>103</v>
      </c>
      <c r="F161" s="86" t="s">
        <v>124</v>
      </c>
      <c r="G161" s="25" t="s">
        <v>92</v>
      </c>
      <c r="H161" s="25" t="s">
        <v>93</v>
      </c>
      <c r="I161" s="25" t="s">
        <v>94</v>
      </c>
      <c r="J161" s="25" t="s">
        <v>95</v>
      </c>
      <c r="K161" s="28" t="s">
        <v>103</v>
      </c>
      <c r="L161" s="28" t="s">
        <v>124</v>
      </c>
      <c r="M161" s="98"/>
    </row>
    <row r="162" spans="1:13" x14ac:dyDescent="0.25">
      <c r="A162" s="67" t="str">
        <f t="shared" ref="A162:A174" si="33">B141</f>
        <v>Alfonso López 1a. Etapa</v>
      </c>
      <c r="B162" s="18">
        <v>710</v>
      </c>
      <c r="C162" s="18">
        <v>505</v>
      </c>
      <c r="D162" s="18">
        <v>584</v>
      </c>
      <c r="E162" s="13">
        <f>SUM(B162:D162)</f>
        <v>1799</v>
      </c>
      <c r="F162" s="50">
        <f t="shared" ref="F162:F174" si="34">E162/$E$175</f>
        <v>0.15897843761046307</v>
      </c>
      <c r="G162" s="81">
        <v>656</v>
      </c>
      <c r="H162" s="81">
        <v>669</v>
      </c>
      <c r="I162" s="81">
        <v>500</v>
      </c>
      <c r="J162" s="81">
        <v>364</v>
      </c>
      <c r="K162" s="26">
        <f>SUM(G162:J162)</f>
        <v>2189</v>
      </c>
      <c r="L162" s="55">
        <f t="shared" ref="L162:L174" si="35">K162/$K$175</f>
        <v>0.17211825758767102</v>
      </c>
      <c r="M162" s="98"/>
    </row>
    <row r="163" spans="1:13" x14ac:dyDescent="0.25">
      <c r="A163" s="67" t="str">
        <f t="shared" si="33"/>
        <v>Alfonso López 2a. Etapa</v>
      </c>
      <c r="B163" s="18">
        <v>374</v>
      </c>
      <c r="C163" s="18">
        <v>322</v>
      </c>
      <c r="D163" s="18">
        <v>334</v>
      </c>
      <c r="E163" s="13">
        <f t="shared" ref="E163:E174" si="36">SUM(B163:D163)</f>
        <v>1030</v>
      </c>
      <c r="F163" s="50">
        <f t="shared" si="34"/>
        <v>9.1021562389536945E-2</v>
      </c>
      <c r="G163" s="81">
        <v>334</v>
      </c>
      <c r="H163" s="81">
        <v>360</v>
      </c>
      <c r="I163" s="81">
        <v>224</v>
      </c>
      <c r="J163" s="81">
        <v>190</v>
      </c>
      <c r="K163" s="26">
        <f t="shared" ref="K163:K174" si="37">SUM(G163:J163)</f>
        <v>1108</v>
      </c>
      <c r="L163" s="55">
        <f t="shared" si="35"/>
        <v>8.7120616449127219E-2</v>
      </c>
      <c r="M163" s="98"/>
    </row>
    <row r="164" spans="1:13" x14ac:dyDescent="0.25">
      <c r="A164" s="67" t="str">
        <f t="shared" si="33"/>
        <v>Alfonso López 3a. Etapa</v>
      </c>
      <c r="B164" s="18">
        <v>760</v>
      </c>
      <c r="C164" s="18">
        <v>576</v>
      </c>
      <c r="D164" s="18">
        <v>592</v>
      </c>
      <c r="E164" s="13">
        <f t="shared" si="36"/>
        <v>1928</v>
      </c>
      <c r="F164" s="50">
        <f t="shared" si="34"/>
        <v>0.17037822552138565</v>
      </c>
      <c r="G164" s="81">
        <v>672</v>
      </c>
      <c r="H164" s="81">
        <v>700</v>
      </c>
      <c r="I164" s="81">
        <v>564</v>
      </c>
      <c r="J164" s="81">
        <v>410</v>
      </c>
      <c r="K164" s="26">
        <f t="shared" si="37"/>
        <v>2346</v>
      </c>
      <c r="L164" s="55">
        <f t="shared" si="35"/>
        <v>0.18446296587513761</v>
      </c>
      <c r="M164" s="98"/>
    </row>
    <row r="165" spans="1:13" x14ac:dyDescent="0.25">
      <c r="A165" s="67" t="str">
        <f t="shared" si="33"/>
        <v>Puerto Nuevo</v>
      </c>
      <c r="B165" s="18">
        <v>143</v>
      </c>
      <c r="C165" s="18">
        <v>107</v>
      </c>
      <c r="D165" s="18">
        <v>103</v>
      </c>
      <c r="E165" s="13">
        <f t="shared" si="36"/>
        <v>353</v>
      </c>
      <c r="F165" s="50">
        <f t="shared" si="34"/>
        <v>3.1194768469423824E-2</v>
      </c>
      <c r="G165" s="81">
        <v>108</v>
      </c>
      <c r="H165" s="81">
        <v>76</v>
      </c>
      <c r="I165" s="81">
        <v>74</v>
      </c>
      <c r="J165" s="81">
        <v>57</v>
      </c>
      <c r="K165" s="26">
        <f t="shared" si="37"/>
        <v>315</v>
      </c>
      <c r="L165" s="55">
        <f t="shared" si="35"/>
        <v>2.476804529013996E-2</v>
      </c>
      <c r="M165" s="98"/>
    </row>
    <row r="166" spans="1:13" x14ac:dyDescent="0.25">
      <c r="A166" s="67" t="str">
        <f t="shared" si="33"/>
        <v>Puerto Mallarino</v>
      </c>
      <c r="B166" s="18">
        <v>230</v>
      </c>
      <c r="C166" s="18">
        <v>231</v>
      </c>
      <c r="D166" s="18">
        <v>239</v>
      </c>
      <c r="E166" s="13">
        <f t="shared" si="36"/>
        <v>700</v>
      </c>
      <c r="F166" s="50">
        <f t="shared" si="34"/>
        <v>6.1859314245316363E-2</v>
      </c>
      <c r="G166" s="81">
        <v>219</v>
      </c>
      <c r="H166" s="81">
        <v>198</v>
      </c>
      <c r="I166" s="81">
        <v>159</v>
      </c>
      <c r="J166" s="81">
        <v>135</v>
      </c>
      <c r="K166" s="26">
        <f t="shared" si="37"/>
        <v>711</v>
      </c>
      <c r="L166" s="55">
        <f t="shared" si="35"/>
        <v>5.5905016512030191E-2</v>
      </c>
      <c r="M166" s="98"/>
    </row>
    <row r="167" spans="1:13" ht="25.5" x14ac:dyDescent="0.25">
      <c r="A167" s="67" t="str">
        <f t="shared" si="33"/>
        <v xml:space="preserve">Urbanizacion el Ángel del Hogar </v>
      </c>
      <c r="B167" s="18">
        <v>241</v>
      </c>
      <c r="C167" s="18">
        <v>181</v>
      </c>
      <c r="D167" s="18">
        <v>183</v>
      </c>
      <c r="E167" s="13">
        <f t="shared" si="36"/>
        <v>605</v>
      </c>
      <c r="F167" s="50">
        <f t="shared" si="34"/>
        <v>5.3464121597737717E-2</v>
      </c>
      <c r="G167" s="81">
        <v>215</v>
      </c>
      <c r="H167" s="81">
        <v>206</v>
      </c>
      <c r="I167" s="81">
        <v>149</v>
      </c>
      <c r="J167" s="81">
        <v>110</v>
      </c>
      <c r="K167" s="26">
        <f t="shared" si="37"/>
        <v>680</v>
      </c>
      <c r="L167" s="55">
        <f t="shared" si="35"/>
        <v>5.3467526340619596E-2</v>
      </c>
      <c r="M167" s="98"/>
    </row>
    <row r="168" spans="1:13" x14ac:dyDescent="0.25">
      <c r="A168" s="67" t="str">
        <f t="shared" si="33"/>
        <v>Siete de Agosto</v>
      </c>
      <c r="B168" s="18">
        <v>637</v>
      </c>
      <c r="C168" s="18">
        <v>557</v>
      </c>
      <c r="D168" s="18">
        <v>554</v>
      </c>
      <c r="E168" s="13">
        <f t="shared" si="36"/>
        <v>1748</v>
      </c>
      <c r="F168" s="50">
        <f t="shared" si="34"/>
        <v>0.15447154471544716</v>
      </c>
      <c r="G168" s="81">
        <v>676</v>
      </c>
      <c r="H168" s="81">
        <v>650</v>
      </c>
      <c r="I168" s="81">
        <v>461</v>
      </c>
      <c r="J168" s="81">
        <v>350</v>
      </c>
      <c r="K168" s="26">
        <f t="shared" si="37"/>
        <v>2137</v>
      </c>
      <c r="L168" s="55">
        <f t="shared" si="35"/>
        <v>0.16802956439691774</v>
      </c>
      <c r="M168" s="98"/>
    </row>
    <row r="169" spans="1:13" x14ac:dyDescent="0.25">
      <c r="A169" s="67" t="str">
        <f t="shared" si="33"/>
        <v>Los Pinos</v>
      </c>
      <c r="B169" s="18">
        <v>180</v>
      </c>
      <c r="C169" s="18">
        <v>164</v>
      </c>
      <c r="D169" s="18">
        <v>186</v>
      </c>
      <c r="E169" s="13">
        <f t="shared" si="36"/>
        <v>530</v>
      </c>
      <c r="F169" s="50">
        <f t="shared" si="34"/>
        <v>4.6836337928596677E-2</v>
      </c>
      <c r="G169" s="81">
        <v>196</v>
      </c>
      <c r="H169" s="81">
        <v>166</v>
      </c>
      <c r="I169" s="81">
        <v>107</v>
      </c>
      <c r="J169" s="81">
        <v>96</v>
      </c>
      <c r="K169" s="26">
        <f t="shared" si="37"/>
        <v>565</v>
      </c>
      <c r="L169" s="55">
        <f t="shared" si="35"/>
        <v>4.4425224091838342E-2</v>
      </c>
      <c r="M169" s="98"/>
    </row>
    <row r="170" spans="1:13" x14ac:dyDescent="0.25">
      <c r="A170" s="67" t="str">
        <f t="shared" si="33"/>
        <v>San Marino</v>
      </c>
      <c r="B170" s="18">
        <v>302</v>
      </c>
      <c r="C170" s="18">
        <v>255</v>
      </c>
      <c r="D170" s="18">
        <v>237</v>
      </c>
      <c r="E170" s="13">
        <f t="shared" si="36"/>
        <v>794</v>
      </c>
      <c r="F170" s="50">
        <f t="shared" si="34"/>
        <v>7.016613644397314E-2</v>
      </c>
      <c r="G170" s="81">
        <v>208</v>
      </c>
      <c r="H170" s="81">
        <v>205</v>
      </c>
      <c r="I170" s="81">
        <v>136</v>
      </c>
      <c r="J170" s="81">
        <v>135</v>
      </c>
      <c r="K170" s="26">
        <f t="shared" si="37"/>
        <v>684</v>
      </c>
      <c r="L170" s="55">
        <f t="shared" si="35"/>
        <v>5.3782041201446772E-2</v>
      </c>
      <c r="M170" s="98"/>
    </row>
    <row r="171" spans="1:13" x14ac:dyDescent="0.25">
      <c r="A171" s="67" t="str">
        <f t="shared" si="33"/>
        <v>Las Ceibas</v>
      </c>
      <c r="B171" s="18">
        <v>444</v>
      </c>
      <c r="C171" s="18">
        <v>420</v>
      </c>
      <c r="D171" s="18">
        <v>412</v>
      </c>
      <c r="E171" s="13">
        <f t="shared" si="36"/>
        <v>1276</v>
      </c>
      <c r="F171" s="50">
        <f t="shared" si="34"/>
        <v>0.11276069282431955</v>
      </c>
      <c r="G171" s="81">
        <v>379</v>
      </c>
      <c r="H171" s="81">
        <v>369</v>
      </c>
      <c r="I171" s="81">
        <v>273</v>
      </c>
      <c r="J171" s="81">
        <v>250</v>
      </c>
      <c r="K171" s="26">
        <f t="shared" si="37"/>
        <v>1271</v>
      </c>
      <c r="L171" s="55">
        <f t="shared" si="35"/>
        <v>9.993709702783457E-2</v>
      </c>
      <c r="M171" s="98"/>
    </row>
    <row r="172" spans="1:13" x14ac:dyDescent="0.25">
      <c r="A172" s="67" t="str">
        <f t="shared" si="33"/>
        <v>Base Aérea</v>
      </c>
      <c r="B172" s="18">
        <v>7</v>
      </c>
      <c r="C172" s="18">
        <v>4</v>
      </c>
      <c r="D172" s="18">
        <v>2</v>
      </c>
      <c r="E172" s="13">
        <f t="shared" si="36"/>
        <v>13</v>
      </c>
      <c r="F172" s="50">
        <f t="shared" si="34"/>
        <v>1.1488158359844469E-3</v>
      </c>
      <c r="G172" s="81">
        <v>4</v>
      </c>
      <c r="H172" s="81">
        <v>2</v>
      </c>
      <c r="I172" s="81">
        <v>5</v>
      </c>
      <c r="J172" s="81" t="s">
        <v>74</v>
      </c>
      <c r="K172" s="26">
        <f t="shared" si="37"/>
        <v>11</v>
      </c>
      <c r="L172" s="55">
        <f t="shared" si="35"/>
        <v>8.6491586727472877E-4</v>
      </c>
      <c r="M172" s="98"/>
    </row>
    <row r="173" spans="1:13" x14ac:dyDescent="0.25">
      <c r="A173" s="67" t="str">
        <f t="shared" si="33"/>
        <v>Parque de la Caña</v>
      </c>
      <c r="B173" s="18" t="s">
        <v>74</v>
      </c>
      <c r="C173" s="18" t="s">
        <v>74</v>
      </c>
      <c r="D173" s="18" t="s">
        <v>74</v>
      </c>
      <c r="E173" s="13">
        <f t="shared" si="36"/>
        <v>0</v>
      </c>
      <c r="F173" s="50">
        <f t="shared" si="34"/>
        <v>0</v>
      </c>
      <c r="G173" s="81" t="s">
        <v>74</v>
      </c>
      <c r="H173" s="81">
        <v>1</v>
      </c>
      <c r="I173" s="81">
        <v>1</v>
      </c>
      <c r="J173" s="81" t="s">
        <v>74</v>
      </c>
      <c r="K173" s="26">
        <f t="shared" si="37"/>
        <v>2</v>
      </c>
      <c r="L173" s="55">
        <f t="shared" si="35"/>
        <v>1.5725743041358704E-4</v>
      </c>
      <c r="M173" s="98"/>
    </row>
    <row r="174" spans="1:13" x14ac:dyDescent="0.25">
      <c r="A174" s="67" t="str">
        <f t="shared" si="33"/>
        <v>Fepicol</v>
      </c>
      <c r="B174" s="18">
        <v>185</v>
      </c>
      <c r="C174" s="18">
        <v>178</v>
      </c>
      <c r="D174" s="18">
        <v>177</v>
      </c>
      <c r="E174" s="13">
        <f t="shared" si="36"/>
        <v>540</v>
      </c>
      <c r="F174" s="50">
        <f t="shared" si="34"/>
        <v>4.7720042417815481E-2</v>
      </c>
      <c r="G174" s="81">
        <v>204</v>
      </c>
      <c r="H174" s="81">
        <v>183</v>
      </c>
      <c r="I174" s="81">
        <v>195</v>
      </c>
      <c r="J174" s="81">
        <v>117</v>
      </c>
      <c r="K174" s="26">
        <f t="shared" si="37"/>
        <v>699</v>
      </c>
      <c r="L174" s="55">
        <f t="shared" si="35"/>
        <v>5.4961471929548672E-2</v>
      </c>
      <c r="M174" s="98"/>
    </row>
    <row r="175" spans="1:13" ht="25.5" x14ac:dyDescent="0.25">
      <c r="A175" s="20" t="s">
        <v>118</v>
      </c>
      <c r="B175" s="15">
        <f t="shared" ref="B175:L175" si="38">SUM(B162:B174)</f>
        <v>4213</v>
      </c>
      <c r="C175" s="15">
        <f t="shared" si="38"/>
        <v>3500</v>
      </c>
      <c r="D175" s="15">
        <f t="shared" si="38"/>
        <v>3603</v>
      </c>
      <c r="E175" s="15">
        <f t="shared" si="38"/>
        <v>11316</v>
      </c>
      <c r="F175" s="89">
        <f t="shared" si="38"/>
        <v>1</v>
      </c>
      <c r="G175" s="15">
        <f t="shared" si="38"/>
        <v>3871</v>
      </c>
      <c r="H175" s="15">
        <f t="shared" si="38"/>
        <v>3785</v>
      </c>
      <c r="I175" s="15">
        <f t="shared" si="38"/>
        <v>2848</v>
      </c>
      <c r="J175" s="15">
        <f t="shared" si="38"/>
        <v>2214</v>
      </c>
      <c r="K175" s="15">
        <f t="shared" si="38"/>
        <v>12718</v>
      </c>
      <c r="L175" s="89">
        <f t="shared" si="38"/>
        <v>1.0000000000000002</v>
      </c>
      <c r="M175" s="98"/>
    </row>
    <row r="176" spans="1:13" x14ac:dyDescent="0.25">
      <c r="A176" s="29" t="s">
        <v>205</v>
      </c>
      <c r="B176" s="24"/>
      <c r="C176" s="24"/>
      <c r="D176" s="24"/>
      <c r="E176" s="43"/>
      <c r="F176" s="12"/>
      <c r="G176" s="24"/>
      <c r="H176" s="24"/>
      <c r="I176" s="24"/>
      <c r="J176" s="24"/>
      <c r="K176" s="24"/>
      <c r="L176" s="12"/>
      <c r="M176" s="24"/>
    </row>
    <row r="177" spans="1:13" x14ac:dyDescent="0.25">
      <c r="A177" s="130" t="s">
        <v>206</v>
      </c>
      <c r="B177" s="130"/>
      <c r="C177" s="130"/>
      <c r="D177" s="130"/>
      <c r="E177" s="12"/>
      <c r="F177" s="24"/>
      <c r="G177" s="24"/>
      <c r="H177" s="24"/>
      <c r="I177" s="24"/>
      <c r="J177" s="12"/>
      <c r="K177" s="24"/>
      <c r="L177" s="24"/>
      <c r="M177" s="24"/>
    </row>
    <row r="178" spans="1:13" x14ac:dyDescent="0.25">
      <c r="A178" s="23"/>
      <c r="B178" s="23"/>
      <c r="C178" s="23"/>
      <c r="D178" s="58"/>
      <c r="E178" s="12"/>
      <c r="F178" s="24"/>
      <c r="G178" s="24"/>
      <c r="H178" s="24"/>
      <c r="I178" s="24"/>
      <c r="J178" s="12"/>
      <c r="K178" s="24"/>
      <c r="L178" s="24"/>
      <c r="M178" s="24"/>
    </row>
    <row r="179" spans="1:13" x14ac:dyDescent="0.25">
      <c r="A179" s="23"/>
      <c r="B179" s="23"/>
      <c r="C179" s="23"/>
      <c r="D179" s="24"/>
      <c r="E179" s="12"/>
      <c r="F179" s="24"/>
      <c r="G179" s="24"/>
      <c r="H179" s="24"/>
      <c r="I179" s="24"/>
      <c r="J179" s="24"/>
      <c r="K179" s="24"/>
      <c r="L179" s="24"/>
      <c r="M179" s="24"/>
    </row>
    <row r="180" spans="1:13" ht="21.75" customHeight="1" x14ac:dyDescent="0.25">
      <c r="A180" s="23"/>
      <c r="B180" s="119" t="s">
        <v>202</v>
      </c>
      <c r="C180" s="119"/>
      <c r="D180" s="119"/>
      <c r="E180" s="119"/>
      <c r="F180" s="119"/>
      <c r="G180" s="119"/>
      <c r="H180" s="119"/>
      <c r="I180" s="119"/>
      <c r="J180" s="119"/>
      <c r="K180" s="98"/>
      <c r="L180" s="99"/>
      <c r="M180" s="98"/>
    </row>
    <row r="181" spans="1:13" ht="12.75" customHeight="1" x14ac:dyDescent="0.25">
      <c r="B181" s="119" t="s">
        <v>129</v>
      </c>
      <c r="C181" s="119"/>
      <c r="D181" s="119"/>
      <c r="E181" s="119"/>
      <c r="F181" s="119"/>
      <c r="G181" s="119"/>
      <c r="H181" s="132" t="s">
        <v>99</v>
      </c>
      <c r="I181" s="155" t="s">
        <v>130</v>
      </c>
      <c r="J181" s="155"/>
      <c r="K181" s="98"/>
      <c r="L181" s="98"/>
      <c r="M181" s="96"/>
    </row>
    <row r="182" spans="1:13" ht="18" customHeight="1" x14ac:dyDescent="0.25">
      <c r="B182" s="11" t="s">
        <v>111</v>
      </c>
      <c r="C182" s="22" t="s">
        <v>96</v>
      </c>
      <c r="D182" s="22" t="s">
        <v>97</v>
      </c>
      <c r="E182" s="22" t="s">
        <v>98</v>
      </c>
      <c r="F182" s="86" t="s">
        <v>103</v>
      </c>
      <c r="G182" s="86" t="s">
        <v>124</v>
      </c>
      <c r="H182" s="132"/>
      <c r="I182" s="155"/>
      <c r="J182" s="155"/>
      <c r="K182" s="98"/>
      <c r="L182" s="100"/>
      <c r="M182" s="96"/>
    </row>
    <row r="183" spans="1:13" ht="18" customHeight="1" x14ac:dyDescent="0.25">
      <c r="B183" s="67" t="str">
        <f t="shared" ref="B183:B195" si="39">A162</f>
        <v>Alfonso López 1a. Etapa</v>
      </c>
      <c r="C183" s="18">
        <v>248</v>
      </c>
      <c r="D183" s="18">
        <v>218</v>
      </c>
      <c r="E183" s="18">
        <v>570</v>
      </c>
      <c r="F183" s="86">
        <f>SUM(C183:E183)</f>
        <v>1036</v>
      </c>
      <c r="G183" s="52">
        <f t="shared" ref="G183:G195" si="40">F183/$F$196</f>
        <v>0.16089454884298804</v>
      </c>
      <c r="H183" s="81">
        <v>8573</v>
      </c>
      <c r="I183" s="133">
        <f t="shared" ref="I183:I196" si="41">H183/$H$196</f>
        <v>0.16517986165969828</v>
      </c>
      <c r="J183" s="134"/>
      <c r="K183" s="98"/>
      <c r="L183" s="98"/>
      <c r="M183" s="96"/>
    </row>
    <row r="184" spans="1:13" ht="18" customHeight="1" x14ac:dyDescent="0.25">
      <c r="B184" s="67" t="str">
        <f t="shared" si="39"/>
        <v>Alfonso López 2a. Etapa</v>
      </c>
      <c r="C184" s="18">
        <v>154</v>
      </c>
      <c r="D184" s="18">
        <v>122</v>
      </c>
      <c r="E184" s="18">
        <v>360</v>
      </c>
      <c r="F184" s="86">
        <f t="shared" ref="F184:F195" si="42">SUM(C184:E184)</f>
        <v>636</v>
      </c>
      <c r="G184" s="52">
        <f t="shared" si="40"/>
        <v>9.8773101413262926E-2</v>
      </c>
      <c r="H184" s="81">
        <v>4632</v>
      </c>
      <c r="I184" s="133">
        <f t="shared" si="41"/>
        <v>8.924683532109208E-2</v>
      </c>
      <c r="J184" s="134"/>
      <c r="K184" s="98"/>
      <c r="L184" s="98"/>
      <c r="M184" s="96"/>
    </row>
    <row r="185" spans="1:13" ht="18" customHeight="1" x14ac:dyDescent="0.25">
      <c r="B185" s="67" t="str">
        <f t="shared" si="39"/>
        <v>Alfonso López 3a. Etapa</v>
      </c>
      <c r="C185" s="18">
        <v>256</v>
      </c>
      <c r="D185" s="18">
        <v>232</v>
      </c>
      <c r="E185" s="18">
        <v>646</v>
      </c>
      <c r="F185" s="86">
        <f t="shared" si="42"/>
        <v>1134</v>
      </c>
      <c r="G185" s="52">
        <f t="shared" si="40"/>
        <v>0.1761143034632707</v>
      </c>
      <c r="H185" s="81">
        <v>9150</v>
      </c>
      <c r="I185" s="133">
        <f t="shared" si="41"/>
        <v>0.1762971811718464</v>
      </c>
      <c r="J185" s="134"/>
      <c r="K185" s="98"/>
      <c r="L185" s="98"/>
      <c r="M185" s="96"/>
    </row>
    <row r="186" spans="1:13" ht="18" customHeight="1" x14ac:dyDescent="0.25">
      <c r="B186" s="67" t="str">
        <f t="shared" si="39"/>
        <v>Puerto Nuevo</v>
      </c>
      <c r="C186" s="18">
        <v>44</v>
      </c>
      <c r="D186" s="18">
        <v>32</v>
      </c>
      <c r="E186" s="18">
        <v>65</v>
      </c>
      <c r="F186" s="86">
        <f t="shared" si="42"/>
        <v>141</v>
      </c>
      <c r="G186" s="52">
        <f t="shared" si="40"/>
        <v>2.1897810218978103E-2</v>
      </c>
      <c r="H186" s="81">
        <v>1664</v>
      </c>
      <c r="I186" s="133">
        <f t="shared" si="41"/>
        <v>3.2061039286333595E-2</v>
      </c>
      <c r="J186" s="134"/>
      <c r="K186" s="98"/>
      <c r="L186" s="98"/>
      <c r="M186" s="96"/>
    </row>
    <row r="187" spans="1:13" ht="18" customHeight="1" x14ac:dyDescent="0.25">
      <c r="B187" s="67" t="str">
        <f t="shared" si="39"/>
        <v>Puerto Mallarino</v>
      </c>
      <c r="C187" s="18">
        <v>117</v>
      </c>
      <c r="D187" s="18">
        <v>94</v>
      </c>
      <c r="E187" s="18">
        <v>175</v>
      </c>
      <c r="F187" s="86">
        <f t="shared" si="42"/>
        <v>386</v>
      </c>
      <c r="G187" s="52">
        <f t="shared" si="40"/>
        <v>5.9947196769684734E-2</v>
      </c>
      <c r="H187" s="81">
        <v>3284</v>
      </c>
      <c r="I187" s="133">
        <f t="shared" si="41"/>
        <v>6.3274310706922798E-2</v>
      </c>
      <c r="J187" s="134"/>
      <c r="K187" s="98"/>
      <c r="L187" s="98"/>
      <c r="M187" s="96"/>
    </row>
    <row r="188" spans="1:13" ht="29.25" customHeight="1" x14ac:dyDescent="0.25">
      <c r="B188" s="67" t="str">
        <f t="shared" si="39"/>
        <v xml:space="preserve">Urbanizacion el Ángel del Hogar </v>
      </c>
      <c r="C188" s="18">
        <v>80</v>
      </c>
      <c r="D188" s="18">
        <v>89</v>
      </c>
      <c r="E188" s="18">
        <v>209</v>
      </c>
      <c r="F188" s="86">
        <f t="shared" si="42"/>
        <v>378</v>
      </c>
      <c r="G188" s="52">
        <f t="shared" si="40"/>
        <v>5.8704767821090229E-2</v>
      </c>
      <c r="H188" s="81">
        <v>2775</v>
      </c>
      <c r="I188" s="133">
        <f t="shared" si="41"/>
        <v>5.3467177896379649E-2</v>
      </c>
      <c r="J188" s="134"/>
      <c r="K188" s="98"/>
      <c r="L188" s="98"/>
      <c r="M188" s="96"/>
    </row>
    <row r="189" spans="1:13" ht="18" customHeight="1" x14ac:dyDescent="0.25">
      <c r="B189" s="67" t="str">
        <f t="shared" si="39"/>
        <v>Siete de Agosto</v>
      </c>
      <c r="C189" s="18">
        <v>271</v>
      </c>
      <c r="D189" s="18">
        <v>249</v>
      </c>
      <c r="E189" s="18">
        <v>556</v>
      </c>
      <c r="F189" s="86">
        <f t="shared" si="42"/>
        <v>1076</v>
      </c>
      <c r="G189" s="52">
        <f t="shared" si="40"/>
        <v>0.16710669358596056</v>
      </c>
      <c r="H189" s="81">
        <v>8158</v>
      </c>
      <c r="I189" s="133">
        <f t="shared" si="41"/>
        <v>0.15718386928960906</v>
      </c>
      <c r="J189" s="134"/>
      <c r="K189" s="98"/>
      <c r="L189" s="98"/>
      <c r="M189" s="96"/>
    </row>
    <row r="190" spans="1:13" ht="18" customHeight="1" x14ac:dyDescent="0.25">
      <c r="B190" s="67" t="str">
        <f t="shared" si="39"/>
        <v>Los Pinos</v>
      </c>
      <c r="C190" s="18">
        <v>105</v>
      </c>
      <c r="D190" s="18">
        <v>83</v>
      </c>
      <c r="E190" s="18">
        <v>113</v>
      </c>
      <c r="F190" s="86">
        <f t="shared" si="42"/>
        <v>301</v>
      </c>
      <c r="G190" s="52">
        <f t="shared" si="40"/>
        <v>4.6746389190868147E-2</v>
      </c>
      <c r="H190" s="81">
        <v>2354</v>
      </c>
      <c r="I190" s="133">
        <f t="shared" si="41"/>
        <v>4.535558081732529E-2</v>
      </c>
      <c r="J190" s="134"/>
      <c r="K190" s="98"/>
      <c r="L190" s="98"/>
      <c r="M190" s="96"/>
    </row>
    <row r="191" spans="1:13" ht="18" customHeight="1" x14ac:dyDescent="0.25">
      <c r="B191" s="67" t="str">
        <f t="shared" si="39"/>
        <v>San Marino</v>
      </c>
      <c r="C191" s="18">
        <v>88</v>
      </c>
      <c r="D191" s="18">
        <v>86</v>
      </c>
      <c r="E191" s="18">
        <v>180</v>
      </c>
      <c r="F191" s="86">
        <f t="shared" si="42"/>
        <v>354</v>
      </c>
      <c r="G191" s="52">
        <f t="shared" si="40"/>
        <v>5.4977480975306726E-2</v>
      </c>
      <c r="H191" s="81">
        <v>3404</v>
      </c>
      <c r="I191" s="133">
        <f t="shared" si="41"/>
        <v>6.5586404886225705E-2</v>
      </c>
      <c r="J191" s="134"/>
      <c r="K191" s="98"/>
      <c r="L191" s="98"/>
      <c r="M191" s="96"/>
    </row>
    <row r="192" spans="1:13" ht="18" customHeight="1" x14ac:dyDescent="0.25">
      <c r="B192" s="67" t="str">
        <f t="shared" si="39"/>
        <v>Las Ceibas</v>
      </c>
      <c r="C192" s="18">
        <v>260</v>
      </c>
      <c r="D192" s="18">
        <v>154</v>
      </c>
      <c r="E192" s="18">
        <v>268</v>
      </c>
      <c r="F192" s="86">
        <f t="shared" si="42"/>
        <v>682</v>
      </c>
      <c r="G192" s="52">
        <f t="shared" si="40"/>
        <v>0.10591706786768132</v>
      </c>
      <c r="H192" s="81">
        <v>5280</v>
      </c>
      <c r="I192" s="133">
        <f t="shared" si="41"/>
        <v>0.10173214388932776</v>
      </c>
      <c r="J192" s="134"/>
      <c r="K192" s="98"/>
      <c r="L192" s="98"/>
      <c r="M192" s="96"/>
    </row>
    <row r="193" spans="1:13" ht="18" customHeight="1" x14ac:dyDescent="0.25">
      <c r="B193" s="67" t="str">
        <f t="shared" si="39"/>
        <v>Base Aérea</v>
      </c>
      <c r="C193" s="18">
        <v>4</v>
      </c>
      <c r="D193" s="18" t="s">
        <v>74</v>
      </c>
      <c r="E193" s="18">
        <v>6</v>
      </c>
      <c r="F193" s="86">
        <f t="shared" si="42"/>
        <v>10</v>
      </c>
      <c r="G193" s="52">
        <f t="shared" si="40"/>
        <v>1.5530361857431277E-3</v>
      </c>
      <c r="H193" s="81">
        <v>63</v>
      </c>
      <c r="I193" s="133">
        <f t="shared" si="41"/>
        <v>1.2138494441340244E-3</v>
      </c>
      <c r="J193" s="134"/>
      <c r="K193" s="98"/>
      <c r="L193" s="98"/>
      <c r="M193" s="96"/>
    </row>
    <row r="194" spans="1:13" ht="18" customHeight="1" x14ac:dyDescent="0.25">
      <c r="B194" s="67" t="str">
        <f t="shared" si="39"/>
        <v>Parque de la Caña</v>
      </c>
      <c r="C194" s="18" t="s">
        <v>74</v>
      </c>
      <c r="D194" s="18" t="s">
        <v>74</v>
      </c>
      <c r="E194" s="18">
        <v>0</v>
      </c>
      <c r="F194" s="86">
        <f t="shared" si="42"/>
        <v>0</v>
      </c>
      <c r="G194" s="52">
        <f t="shared" si="40"/>
        <v>0</v>
      </c>
      <c r="H194" s="81">
        <v>4</v>
      </c>
      <c r="I194" s="133">
        <f t="shared" si="41"/>
        <v>7.7069805976763455E-5</v>
      </c>
      <c r="J194" s="134"/>
      <c r="K194" s="98"/>
      <c r="L194" s="98"/>
      <c r="M194" s="96"/>
    </row>
    <row r="195" spans="1:13" ht="18" customHeight="1" x14ac:dyDescent="0.25">
      <c r="B195" s="67" t="str">
        <f t="shared" si="39"/>
        <v>Fepicol</v>
      </c>
      <c r="C195" s="18">
        <v>95</v>
      </c>
      <c r="D195" s="18">
        <v>55</v>
      </c>
      <c r="E195" s="18">
        <v>155</v>
      </c>
      <c r="F195" s="86">
        <f t="shared" si="42"/>
        <v>305</v>
      </c>
      <c r="G195" s="52">
        <f t="shared" si="40"/>
        <v>4.7367603665165396E-2</v>
      </c>
      <c r="H195" s="81">
        <v>2560</v>
      </c>
      <c r="I195" s="133">
        <f t="shared" si="41"/>
        <v>4.932467582512861E-2</v>
      </c>
      <c r="J195" s="134"/>
      <c r="K195" s="98"/>
      <c r="L195" s="98"/>
      <c r="M195" s="96"/>
    </row>
    <row r="196" spans="1:13" ht="25.5" x14ac:dyDescent="0.25">
      <c r="B196" s="56" t="s">
        <v>118</v>
      </c>
      <c r="C196" s="57">
        <f t="shared" ref="C196:H196" si="43">SUM(C183:C195)</f>
        <v>1722</v>
      </c>
      <c r="D196" s="57">
        <f t="shared" si="43"/>
        <v>1414</v>
      </c>
      <c r="E196" s="57">
        <f t="shared" si="43"/>
        <v>3303</v>
      </c>
      <c r="F196" s="57">
        <f t="shared" si="43"/>
        <v>6439</v>
      </c>
      <c r="G196" s="77">
        <f t="shared" si="43"/>
        <v>0.99999999999999989</v>
      </c>
      <c r="H196" s="28">
        <f t="shared" si="43"/>
        <v>51901</v>
      </c>
      <c r="I196" s="133">
        <f t="shared" si="41"/>
        <v>1</v>
      </c>
      <c r="J196" s="134"/>
      <c r="K196" s="98"/>
      <c r="L196" s="98"/>
      <c r="M196" s="96"/>
    </row>
    <row r="197" spans="1:13" x14ac:dyDescent="0.25">
      <c r="B197" s="130" t="s">
        <v>207</v>
      </c>
      <c r="C197" s="130"/>
      <c r="D197" s="130"/>
      <c r="E197" s="130"/>
      <c r="F197" s="12"/>
      <c r="G197" s="24"/>
      <c r="H197" s="24"/>
      <c r="I197" s="24"/>
      <c r="J197" s="24"/>
      <c r="K197" s="24"/>
      <c r="L197" s="24"/>
    </row>
    <row r="198" spans="1:13" x14ac:dyDescent="0.25">
      <c r="F198" s="12"/>
      <c r="G198" s="24"/>
      <c r="H198" s="24"/>
      <c r="I198" s="24"/>
      <c r="J198" s="24"/>
      <c r="K198" s="24"/>
      <c r="L198" s="24"/>
    </row>
    <row r="199" spans="1:13" x14ac:dyDescent="0.25">
      <c r="A199" s="23"/>
      <c r="B199" s="23"/>
      <c r="C199" s="23"/>
      <c r="D199" s="24"/>
      <c r="E199" s="12"/>
      <c r="F199" s="24"/>
      <c r="G199" s="24"/>
      <c r="H199" s="24"/>
      <c r="I199" s="24"/>
      <c r="J199" s="12"/>
      <c r="K199" s="24"/>
      <c r="L199" s="24"/>
      <c r="M199" s="24"/>
    </row>
    <row r="200" spans="1:13" ht="42" customHeight="1" x14ac:dyDescent="0.25">
      <c r="B200" s="116" t="s">
        <v>208</v>
      </c>
      <c r="C200" s="117"/>
      <c r="D200" s="117"/>
      <c r="E200" s="117"/>
      <c r="F200" s="117"/>
      <c r="G200" s="117"/>
      <c r="H200" s="118"/>
      <c r="I200" s="127" t="s">
        <v>209</v>
      </c>
      <c r="J200" s="128"/>
      <c r="K200" s="128"/>
      <c r="L200" s="129"/>
      <c r="M200" s="96"/>
    </row>
    <row r="201" spans="1:13" x14ac:dyDescent="0.25">
      <c r="B201" s="69" t="s">
        <v>141</v>
      </c>
      <c r="C201" s="30" t="s">
        <v>23</v>
      </c>
      <c r="D201" s="30" t="s">
        <v>24</v>
      </c>
      <c r="E201" s="30" t="s">
        <v>50</v>
      </c>
      <c r="F201" s="69" t="s">
        <v>23</v>
      </c>
      <c r="G201" s="69" t="s">
        <v>24</v>
      </c>
      <c r="H201" s="69" t="s">
        <v>50</v>
      </c>
      <c r="I201" s="30"/>
      <c r="J201" s="30" t="s">
        <v>144</v>
      </c>
      <c r="K201" s="30" t="s">
        <v>145</v>
      </c>
      <c r="L201" s="30" t="s">
        <v>50</v>
      </c>
      <c r="M201" s="96"/>
    </row>
    <row r="202" spans="1:13" x14ac:dyDescent="0.25">
      <c r="B202" s="68" t="s">
        <v>25</v>
      </c>
      <c r="C202" s="31">
        <v>909</v>
      </c>
      <c r="D202" s="31">
        <v>2738</v>
      </c>
      <c r="E202" s="31">
        <f>SUM(C202:D202)</f>
        <v>3647</v>
      </c>
      <c r="F202" s="65">
        <f t="shared" ref="F202:F210" si="44">+C202/E202</f>
        <v>0.24924595557992871</v>
      </c>
      <c r="G202" s="65">
        <f t="shared" ref="G202:G210" si="45">+D202/E202</f>
        <v>0.75075404442007132</v>
      </c>
      <c r="H202" s="14">
        <f t="shared" ref="H202:H210" si="46">+F202+G202</f>
        <v>1</v>
      </c>
      <c r="I202" s="37" t="s">
        <v>142</v>
      </c>
      <c r="J202" s="59">
        <f>+(C202+C203)/(E202+E203)</f>
        <v>0.350296668188042</v>
      </c>
      <c r="K202" s="60">
        <f>+(D202+D203)/(E202+E203)</f>
        <v>0.64970333181195805</v>
      </c>
      <c r="L202" s="35">
        <f>+J202+K202</f>
        <v>1</v>
      </c>
      <c r="M202" s="96"/>
    </row>
    <row r="203" spans="1:13" x14ac:dyDescent="0.25">
      <c r="B203" s="68" t="s">
        <v>26</v>
      </c>
      <c r="C203" s="31">
        <v>626</v>
      </c>
      <c r="D203" s="31">
        <v>109</v>
      </c>
      <c r="E203" s="31">
        <f t="shared" ref="E203:E209" si="47">SUM(C203:D203)</f>
        <v>735</v>
      </c>
      <c r="F203" s="65">
        <f t="shared" si="44"/>
        <v>0.85170068027210888</v>
      </c>
      <c r="G203" s="65">
        <f t="shared" si="45"/>
        <v>0.14829931972789115</v>
      </c>
      <c r="H203" s="14">
        <f t="shared" si="46"/>
        <v>1</v>
      </c>
      <c r="I203" s="38"/>
      <c r="J203" s="61"/>
      <c r="K203" s="62"/>
      <c r="L203" s="36"/>
      <c r="M203" s="96"/>
    </row>
    <row r="204" spans="1:13" x14ac:dyDescent="0.25">
      <c r="B204" s="68" t="s">
        <v>27</v>
      </c>
      <c r="C204" s="31">
        <v>3915</v>
      </c>
      <c r="D204" s="31">
        <v>121</v>
      </c>
      <c r="E204" s="31">
        <f t="shared" si="47"/>
        <v>4036</v>
      </c>
      <c r="F204" s="65">
        <f t="shared" si="44"/>
        <v>0.97001982160555</v>
      </c>
      <c r="G204" s="65">
        <f t="shared" si="45"/>
        <v>2.9980178394449952E-2</v>
      </c>
      <c r="H204" s="14">
        <f t="shared" si="46"/>
        <v>1</v>
      </c>
      <c r="I204" s="71" t="s">
        <v>146</v>
      </c>
      <c r="J204" s="63">
        <f t="shared" ref="J204:K209" si="48">+F204</f>
        <v>0.97001982160555</v>
      </c>
      <c r="K204" s="63">
        <f t="shared" si="48"/>
        <v>2.9980178394449952E-2</v>
      </c>
      <c r="L204" s="70">
        <f t="shared" ref="L204:L209" si="49">+J204+K204</f>
        <v>1</v>
      </c>
      <c r="M204" s="96"/>
    </row>
    <row r="205" spans="1:13" ht="25.5" x14ac:dyDescent="0.25">
      <c r="B205" s="68" t="s">
        <v>29</v>
      </c>
      <c r="C205" s="31">
        <v>5035</v>
      </c>
      <c r="D205" s="31">
        <v>436</v>
      </c>
      <c r="E205" s="31">
        <f t="shared" si="47"/>
        <v>5471</v>
      </c>
      <c r="F205" s="65">
        <f t="shared" si="44"/>
        <v>0.9203070736611223</v>
      </c>
      <c r="G205" s="65">
        <f t="shared" si="45"/>
        <v>7.9692926338877715E-2</v>
      </c>
      <c r="H205" s="14">
        <f t="shared" si="46"/>
        <v>1</v>
      </c>
      <c r="I205" s="71" t="s">
        <v>147</v>
      </c>
      <c r="J205" s="63">
        <f t="shared" si="48"/>
        <v>0.9203070736611223</v>
      </c>
      <c r="K205" s="63">
        <f t="shared" si="48"/>
        <v>7.9692926338877715E-2</v>
      </c>
      <c r="L205" s="70">
        <f t="shared" si="49"/>
        <v>1</v>
      </c>
      <c r="M205" s="96"/>
    </row>
    <row r="206" spans="1:13" ht="25.5" x14ac:dyDescent="0.25">
      <c r="B206" s="68" t="s">
        <v>30</v>
      </c>
      <c r="C206" s="31">
        <v>3420</v>
      </c>
      <c r="D206" s="31">
        <v>132</v>
      </c>
      <c r="E206" s="31">
        <f t="shared" si="47"/>
        <v>3552</v>
      </c>
      <c r="F206" s="65">
        <f t="shared" si="44"/>
        <v>0.96283783783783783</v>
      </c>
      <c r="G206" s="65">
        <f t="shared" si="45"/>
        <v>3.7162162162162164E-2</v>
      </c>
      <c r="H206" s="14">
        <f t="shared" si="46"/>
        <v>1</v>
      </c>
      <c r="I206" s="71" t="s">
        <v>143</v>
      </c>
      <c r="J206" s="63">
        <f t="shared" si="48"/>
        <v>0.96283783783783783</v>
      </c>
      <c r="K206" s="63">
        <f t="shared" si="48"/>
        <v>3.7162162162162164E-2</v>
      </c>
      <c r="L206" s="70">
        <f t="shared" si="49"/>
        <v>1</v>
      </c>
      <c r="M206" s="96"/>
    </row>
    <row r="207" spans="1:13" ht="25.5" customHeight="1" x14ac:dyDescent="0.25">
      <c r="B207" s="68" t="s">
        <v>28</v>
      </c>
      <c r="C207" s="31">
        <v>1615</v>
      </c>
      <c r="D207" s="31">
        <v>304</v>
      </c>
      <c r="E207" s="31">
        <f t="shared" si="47"/>
        <v>1919</v>
      </c>
      <c r="F207" s="65">
        <f t="shared" si="44"/>
        <v>0.84158415841584155</v>
      </c>
      <c r="G207" s="65">
        <f t="shared" si="45"/>
        <v>0.15841584158415842</v>
      </c>
      <c r="H207" s="14">
        <f t="shared" si="46"/>
        <v>1</v>
      </c>
      <c r="I207" s="34" t="s">
        <v>149</v>
      </c>
      <c r="J207" s="63">
        <f t="shared" si="48"/>
        <v>0.84158415841584155</v>
      </c>
      <c r="K207" s="63">
        <f t="shared" si="48"/>
        <v>0.15841584158415842</v>
      </c>
      <c r="L207" s="70">
        <f t="shared" si="49"/>
        <v>1</v>
      </c>
      <c r="M207" s="96"/>
    </row>
    <row r="208" spans="1:13" ht="54" customHeight="1" x14ac:dyDescent="0.25">
      <c r="B208" s="68" t="s">
        <v>31</v>
      </c>
      <c r="C208" s="31">
        <v>1611</v>
      </c>
      <c r="D208" s="31">
        <v>3364</v>
      </c>
      <c r="E208" s="31">
        <f t="shared" si="47"/>
        <v>4975</v>
      </c>
      <c r="F208" s="65">
        <f t="shared" si="44"/>
        <v>0.32381909547738691</v>
      </c>
      <c r="G208" s="65">
        <f t="shared" si="45"/>
        <v>0.67618090452261304</v>
      </c>
      <c r="H208" s="14">
        <f t="shared" si="46"/>
        <v>1</v>
      </c>
      <c r="I208" s="32" t="s">
        <v>148</v>
      </c>
      <c r="J208" s="64">
        <f t="shared" si="48"/>
        <v>0.32381909547738691</v>
      </c>
      <c r="K208" s="64">
        <f t="shared" si="48"/>
        <v>0.67618090452261304</v>
      </c>
      <c r="L208" s="70">
        <f t="shared" si="49"/>
        <v>1</v>
      </c>
      <c r="M208" s="96"/>
    </row>
    <row r="209" spans="1:13" ht="60.75" customHeight="1" x14ac:dyDescent="0.25">
      <c r="B209" s="68" t="s">
        <v>32</v>
      </c>
      <c r="C209" s="31">
        <v>694</v>
      </c>
      <c r="D209" s="31">
        <v>32343</v>
      </c>
      <c r="E209" s="31">
        <f t="shared" si="47"/>
        <v>33037</v>
      </c>
      <c r="F209" s="65">
        <f t="shared" si="44"/>
        <v>2.1006750007567274E-2</v>
      </c>
      <c r="G209" s="65">
        <f t="shared" si="45"/>
        <v>0.97899324999243276</v>
      </c>
      <c r="H209" s="14">
        <f t="shared" si="46"/>
        <v>1</v>
      </c>
      <c r="I209" s="32" t="s">
        <v>158</v>
      </c>
      <c r="J209" s="64">
        <f t="shared" si="48"/>
        <v>2.1006750007567274E-2</v>
      </c>
      <c r="K209" s="64">
        <f t="shared" si="48"/>
        <v>0.97899324999243276</v>
      </c>
      <c r="L209" s="70">
        <f t="shared" si="49"/>
        <v>1</v>
      </c>
      <c r="M209" s="96"/>
    </row>
    <row r="210" spans="1:13" x14ac:dyDescent="0.25">
      <c r="B210" s="68" t="s">
        <v>33</v>
      </c>
      <c r="C210" s="31">
        <v>12790</v>
      </c>
      <c r="D210" s="31">
        <v>39111</v>
      </c>
      <c r="E210" s="31">
        <f>SUM(C210:D210)</f>
        <v>51901</v>
      </c>
      <c r="F210" s="65">
        <f t="shared" si="44"/>
        <v>0.24643070461070113</v>
      </c>
      <c r="G210" s="65">
        <f t="shared" si="45"/>
        <v>0.75356929538929884</v>
      </c>
      <c r="H210" s="14">
        <f t="shared" si="46"/>
        <v>1</v>
      </c>
      <c r="I210" s="71"/>
      <c r="J210" s="71"/>
      <c r="K210" s="71"/>
      <c r="L210" s="71"/>
      <c r="M210" s="96"/>
    </row>
    <row r="211" spans="1:13" x14ac:dyDescent="0.25">
      <c r="B211" s="29" t="s">
        <v>210</v>
      </c>
      <c r="C211" s="29"/>
      <c r="D211" s="29"/>
      <c r="E211" s="29"/>
      <c r="F211" s="39"/>
      <c r="G211" s="39"/>
      <c r="H211" s="39"/>
      <c r="I211" s="39"/>
      <c r="J211" s="39"/>
      <c r="K211" s="39"/>
      <c r="L211" s="39"/>
    </row>
    <row r="212" spans="1:13" x14ac:dyDescent="0.25">
      <c r="B212" s="29" t="s">
        <v>211</v>
      </c>
      <c r="C212" s="29"/>
      <c r="D212" s="29"/>
      <c r="E212" s="29"/>
      <c r="F212" s="39"/>
      <c r="G212" s="39"/>
      <c r="H212" s="39"/>
      <c r="I212" s="39"/>
      <c r="J212" s="39"/>
      <c r="K212" s="39"/>
      <c r="L212" s="39"/>
    </row>
    <row r="213" spans="1:13" x14ac:dyDescent="0.25">
      <c r="B213" s="29" t="s">
        <v>212</v>
      </c>
      <c r="C213" s="29"/>
      <c r="D213" s="29"/>
      <c r="E213" s="29"/>
      <c r="F213" s="39"/>
      <c r="G213" s="39"/>
      <c r="H213" s="39"/>
      <c r="I213" s="39"/>
      <c r="J213" s="39"/>
      <c r="K213" s="39"/>
      <c r="L213" s="39"/>
    </row>
    <row r="214" spans="1:13" x14ac:dyDescent="0.25">
      <c r="B214" s="29" t="s">
        <v>213</v>
      </c>
      <c r="C214" s="29"/>
      <c r="D214" s="29"/>
      <c r="E214" s="29"/>
      <c r="F214" s="39"/>
      <c r="G214" s="39"/>
      <c r="H214" s="39"/>
      <c r="I214" s="39"/>
      <c r="J214" s="39"/>
      <c r="K214" s="39"/>
      <c r="L214" s="39"/>
    </row>
    <row r="215" spans="1:13" x14ac:dyDescent="0.25">
      <c r="A215" s="6"/>
      <c r="B215" s="29" t="s">
        <v>214</v>
      </c>
      <c r="C215" s="6"/>
      <c r="I215" s="39"/>
      <c r="J215" s="39"/>
      <c r="K215" s="39"/>
      <c r="L215" s="39"/>
    </row>
    <row r="216" spans="1:13" x14ac:dyDescent="0.25">
      <c r="B216" s="29" t="s">
        <v>215</v>
      </c>
    </row>
    <row r="217" spans="1:13" x14ac:dyDescent="0.25">
      <c r="B217" s="29" t="s">
        <v>216</v>
      </c>
    </row>
    <row r="218" spans="1:13" s="39" customFormat="1" x14ac:dyDescent="0.25"/>
    <row r="219" spans="1:13" s="39" customFormat="1" x14ac:dyDescent="0.25"/>
    <row r="220" spans="1:13" ht="51" customHeight="1" x14ac:dyDescent="0.25">
      <c r="B220" s="152" t="s">
        <v>82</v>
      </c>
      <c r="C220" s="109" t="s">
        <v>224</v>
      </c>
      <c r="D220" s="109"/>
      <c r="E220" s="109"/>
      <c r="F220" s="109"/>
      <c r="G220" s="109"/>
      <c r="H220" s="109"/>
      <c r="I220" s="109"/>
      <c r="J220" s="96"/>
      <c r="K220" s="96"/>
      <c r="L220" s="96"/>
      <c r="M220" s="96"/>
    </row>
    <row r="221" spans="1:13" ht="126.75" customHeight="1" x14ac:dyDescent="0.25">
      <c r="B221" s="153"/>
      <c r="C221" s="69" t="s">
        <v>150</v>
      </c>
      <c r="D221" s="69" t="s">
        <v>151</v>
      </c>
      <c r="E221" s="69" t="s">
        <v>152</v>
      </c>
      <c r="F221" s="69" t="s">
        <v>153</v>
      </c>
      <c r="G221" s="69" t="s">
        <v>154</v>
      </c>
      <c r="H221" s="69" t="s">
        <v>156</v>
      </c>
      <c r="I221" s="69" t="s">
        <v>157</v>
      </c>
      <c r="J221" s="96"/>
      <c r="K221" s="96"/>
      <c r="L221" s="96"/>
      <c r="M221" s="96"/>
    </row>
    <row r="222" spans="1:13" x14ac:dyDescent="0.25">
      <c r="B222" s="79" t="str">
        <f t="shared" ref="B222:B234" si="50">B183</f>
        <v>Alfonso López 1a. Etapa</v>
      </c>
      <c r="C222" s="16">
        <v>87.850467289719631</v>
      </c>
      <c r="D222" s="16">
        <v>98.012232415902147</v>
      </c>
      <c r="E222" s="16">
        <v>93.149171270718227</v>
      </c>
      <c r="F222" s="16">
        <v>96.440677966101703</v>
      </c>
      <c r="G222" s="16">
        <v>86.984126984126988</v>
      </c>
      <c r="H222" s="16">
        <v>94.717887154861941</v>
      </c>
      <c r="I222" s="16">
        <v>33.568075117370896</v>
      </c>
      <c r="J222" s="96"/>
      <c r="K222" s="96"/>
      <c r="L222" s="96"/>
      <c r="M222" s="96"/>
    </row>
    <row r="223" spans="1:13" x14ac:dyDescent="0.25">
      <c r="B223" s="79" t="str">
        <f t="shared" si="50"/>
        <v>Alfonso López 2a. Etapa</v>
      </c>
      <c r="C223" s="16">
        <v>85.483870967741936</v>
      </c>
      <c r="D223" s="16">
        <v>97.206703910614522</v>
      </c>
      <c r="E223" s="16">
        <v>93.93305439330544</v>
      </c>
      <c r="F223" s="16">
        <v>98.376623376623371</v>
      </c>
      <c r="G223" s="16">
        <v>85.882352941176464</v>
      </c>
      <c r="H223" s="16">
        <v>94.654788418708236</v>
      </c>
      <c r="I223" s="16">
        <v>35.56085918854415</v>
      </c>
      <c r="J223" s="96"/>
      <c r="K223" s="96"/>
      <c r="L223" s="96"/>
      <c r="M223" s="96"/>
    </row>
    <row r="224" spans="1:13" x14ac:dyDescent="0.25">
      <c r="B224" s="79" t="str">
        <f t="shared" si="50"/>
        <v>Alfonso López 3a. Etapa</v>
      </c>
      <c r="C224" s="16">
        <v>87.068965517241381</v>
      </c>
      <c r="D224" s="16">
        <v>97.626112759643917</v>
      </c>
      <c r="E224" s="16">
        <v>93.099897013388258</v>
      </c>
      <c r="F224" s="16">
        <v>97.933227344992048</v>
      </c>
      <c r="G224" s="16">
        <v>84.210526315789465</v>
      </c>
      <c r="H224" s="16">
        <v>94.434980124929012</v>
      </c>
      <c r="I224" s="16">
        <v>32.307692307692307</v>
      </c>
      <c r="J224" s="96"/>
      <c r="K224" s="96"/>
      <c r="L224" s="96"/>
      <c r="M224" s="96"/>
    </row>
    <row r="225" spans="2:13" x14ac:dyDescent="0.25">
      <c r="B225" s="79" t="str">
        <f t="shared" si="50"/>
        <v>Puerto Nuevo</v>
      </c>
      <c r="C225" s="16">
        <v>72.41379310344827</v>
      </c>
      <c r="D225" s="16">
        <v>98.148148148148152</v>
      </c>
      <c r="E225" s="16">
        <v>85.365853658536579</v>
      </c>
      <c r="F225" s="16">
        <v>92.700729927007302</v>
      </c>
      <c r="G225" s="16">
        <v>70.588235294117652</v>
      </c>
      <c r="H225" s="16">
        <v>89.646464646464651</v>
      </c>
      <c r="I225" s="16">
        <v>18.5</v>
      </c>
      <c r="J225" s="96"/>
      <c r="K225" s="96"/>
      <c r="L225" s="96"/>
      <c r="M225" s="96"/>
    </row>
    <row r="226" spans="2:13" x14ac:dyDescent="0.25">
      <c r="B226" s="79" t="str">
        <f t="shared" si="50"/>
        <v>Puerto Mallarino</v>
      </c>
      <c r="C226" s="16">
        <v>89.830508474576277</v>
      </c>
      <c r="D226" s="16">
        <v>98.293515358361773</v>
      </c>
      <c r="E226" s="16">
        <v>91.60104986876641</v>
      </c>
      <c r="F226" s="16">
        <v>97.211155378486055</v>
      </c>
      <c r="G226" s="16">
        <v>80.769230769230774</v>
      </c>
      <c r="H226" s="16">
        <v>94.133697135061396</v>
      </c>
      <c r="I226" s="16">
        <v>24.522292993630572</v>
      </c>
      <c r="J226" s="96"/>
      <c r="K226" s="96"/>
      <c r="L226" s="96"/>
      <c r="M226" s="96"/>
    </row>
    <row r="227" spans="2:13" ht="25.5" x14ac:dyDescent="0.25">
      <c r="B227" s="79" t="str">
        <f t="shared" si="50"/>
        <v xml:space="preserve">Urbanizacion el Ángel del Hogar </v>
      </c>
      <c r="C227" s="16">
        <v>89.583333333333343</v>
      </c>
      <c r="D227" s="16">
        <v>96.370967741935488</v>
      </c>
      <c r="E227" s="16">
        <v>90.747330960854086</v>
      </c>
      <c r="F227" s="16">
        <v>95.081967213114751</v>
      </c>
      <c r="G227" s="16">
        <v>82.653061224489804</v>
      </c>
      <c r="H227" s="16">
        <v>93.067590987868286</v>
      </c>
      <c r="I227" s="16">
        <v>24.066390041493776</v>
      </c>
      <c r="J227" s="96"/>
      <c r="K227" s="96"/>
      <c r="L227" s="96"/>
      <c r="M227" s="96"/>
    </row>
    <row r="228" spans="2:13" x14ac:dyDescent="0.25">
      <c r="B228" s="79" t="str">
        <f t="shared" si="50"/>
        <v>Siete de Agosto</v>
      </c>
      <c r="C228" s="16">
        <v>83.962264150943398</v>
      </c>
      <c r="D228" s="16">
        <v>96.6131907308378</v>
      </c>
      <c r="E228" s="16">
        <v>93.467336683417088</v>
      </c>
      <c r="F228" s="16">
        <v>95.8984375</v>
      </c>
      <c r="G228" s="16">
        <v>89.08450704225352</v>
      </c>
      <c r="H228" s="16">
        <v>93.984962406015043</v>
      </c>
      <c r="I228" s="16">
        <v>35.575679172056923</v>
      </c>
      <c r="J228" s="96"/>
      <c r="K228" s="96"/>
      <c r="L228" s="96"/>
      <c r="M228" s="96"/>
    </row>
    <row r="229" spans="2:13" x14ac:dyDescent="0.25">
      <c r="B229" s="79" t="str">
        <f t="shared" si="50"/>
        <v>Los Pinos</v>
      </c>
      <c r="C229" s="16">
        <v>90.322580645161281</v>
      </c>
      <c r="D229" s="16">
        <v>94.652406417112303</v>
      </c>
      <c r="E229" s="16">
        <v>88.808664259927795</v>
      </c>
      <c r="F229" s="16">
        <v>96.98795180722891</v>
      </c>
      <c r="G229" s="16">
        <v>76.576576576576571</v>
      </c>
      <c r="H229" s="16">
        <v>91.111111111111114</v>
      </c>
      <c r="I229" s="16">
        <v>34.761904761904759</v>
      </c>
      <c r="J229" s="96"/>
      <c r="K229" s="96"/>
      <c r="L229" s="96"/>
      <c r="M229" s="96"/>
    </row>
    <row r="230" spans="2:13" x14ac:dyDescent="0.25">
      <c r="B230" s="79" t="str">
        <f t="shared" si="50"/>
        <v>San Marino</v>
      </c>
      <c r="C230" s="16">
        <v>84.848484848484844</v>
      </c>
      <c r="D230" s="16">
        <v>95.792880258899672</v>
      </c>
      <c r="E230" s="16">
        <v>84.210526315789465</v>
      </c>
      <c r="F230" s="16">
        <v>90.804597701149419</v>
      </c>
      <c r="G230" s="16">
        <v>69.747899159663859</v>
      </c>
      <c r="H230" s="16">
        <v>89.006622516556291</v>
      </c>
      <c r="I230" s="16">
        <v>22.285714285714285</v>
      </c>
      <c r="J230" s="96"/>
      <c r="K230" s="96"/>
      <c r="L230" s="96"/>
      <c r="M230" s="96"/>
    </row>
    <row r="231" spans="2:13" x14ac:dyDescent="0.25">
      <c r="B231" s="79" t="str">
        <f t="shared" si="50"/>
        <v>Las Ceibas</v>
      </c>
      <c r="C231" s="16">
        <v>78.666666666666657</v>
      </c>
      <c r="D231" s="16">
        <v>97.662337662337663</v>
      </c>
      <c r="E231" s="16">
        <v>94.285714285714278</v>
      </c>
      <c r="F231" s="16">
        <v>97.398843930635834</v>
      </c>
      <c r="G231" s="16">
        <v>88.268156424581008</v>
      </c>
      <c r="H231" s="16">
        <v>94.416243654822338</v>
      </c>
      <c r="I231" s="16">
        <v>44.843049327354265</v>
      </c>
      <c r="J231" s="96"/>
      <c r="K231" s="96"/>
      <c r="L231" s="96"/>
      <c r="M231" s="96"/>
    </row>
    <row r="232" spans="2:13" x14ac:dyDescent="0.25">
      <c r="B232" s="79" t="str">
        <f t="shared" si="50"/>
        <v>Base Aérea</v>
      </c>
      <c r="C232" s="16" t="s">
        <v>74</v>
      </c>
      <c r="D232" s="16">
        <v>100</v>
      </c>
      <c r="E232" s="16">
        <v>100</v>
      </c>
      <c r="F232" s="16">
        <v>100</v>
      </c>
      <c r="G232" s="16">
        <v>100</v>
      </c>
      <c r="H232" s="16">
        <v>100</v>
      </c>
      <c r="I232" s="16">
        <v>44.444444444444443</v>
      </c>
      <c r="J232" s="96"/>
      <c r="K232" s="96"/>
      <c r="L232" s="96"/>
      <c r="M232" s="96"/>
    </row>
    <row r="233" spans="2:13" x14ac:dyDescent="0.25">
      <c r="B233" s="79" t="str">
        <f t="shared" si="50"/>
        <v>Parque de la Caña</v>
      </c>
      <c r="C233" s="16" t="s">
        <v>74</v>
      </c>
      <c r="D233" s="16" t="s">
        <v>74</v>
      </c>
      <c r="E233" s="16" t="s">
        <v>74</v>
      </c>
      <c r="F233" s="16" t="s">
        <v>74</v>
      </c>
      <c r="G233" s="16" t="s">
        <v>74</v>
      </c>
      <c r="H233" s="16" t="s">
        <v>74</v>
      </c>
      <c r="I233" s="16">
        <v>0</v>
      </c>
      <c r="J233" s="96"/>
      <c r="K233" s="96"/>
      <c r="L233" s="96"/>
      <c r="M233" s="96"/>
    </row>
    <row r="234" spans="2:13" x14ac:dyDescent="0.25">
      <c r="B234" s="79" t="str">
        <f t="shared" si="50"/>
        <v>Fepicol</v>
      </c>
      <c r="C234" s="16">
        <v>80.555555555555557</v>
      </c>
      <c r="D234" s="16">
        <v>93.03482587064677</v>
      </c>
      <c r="E234" s="16">
        <v>93.63295880149812</v>
      </c>
      <c r="F234" s="16">
        <v>95.209580838323348</v>
      </c>
      <c r="G234" s="16">
        <v>91</v>
      </c>
      <c r="H234" s="16">
        <v>92.460317460317469</v>
      </c>
      <c r="I234" s="16">
        <v>32</v>
      </c>
      <c r="J234" s="96"/>
      <c r="K234" s="96"/>
      <c r="L234" s="96"/>
      <c r="M234" s="96"/>
    </row>
    <row r="235" spans="2:13" x14ac:dyDescent="0.25">
      <c r="B235" s="11" t="s">
        <v>155</v>
      </c>
      <c r="C235" s="16">
        <f t="shared" ref="C235:I235" si="51">AVERAGE(C222:C234)</f>
        <v>84.598771868442952</v>
      </c>
      <c r="D235" s="16">
        <f t="shared" si="51"/>
        <v>96.95111010620333</v>
      </c>
      <c r="E235" s="16">
        <f t="shared" si="51"/>
        <v>91.858463125992969</v>
      </c>
      <c r="F235" s="16">
        <f t="shared" si="51"/>
        <v>96.170316081971876</v>
      </c>
      <c r="G235" s="16">
        <f t="shared" si="51"/>
        <v>83.813722727667184</v>
      </c>
      <c r="H235" s="16">
        <f t="shared" si="51"/>
        <v>93.469555468059639</v>
      </c>
      <c r="I235" s="16">
        <f t="shared" si="51"/>
        <v>29.418161664631263</v>
      </c>
      <c r="J235" s="96"/>
      <c r="K235" s="96"/>
      <c r="L235" s="96"/>
      <c r="M235" s="96"/>
    </row>
    <row r="236" spans="2:13" x14ac:dyDescent="0.25">
      <c r="B236" s="29" t="s">
        <v>217</v>
      </c>
      <c r="C236" s="40"/>
      <c r="D236" s="40"/>
      <c r="E236" s="40"/>
      <c r="F236" s="40"/>
      <c r="G236" s="40"/>
      <c r="H236" s="40"/>
      <c r="I236" s="40"/>
    </row>
    <row r="237" spans="2:13" x14ac:dyDescent="0.25">
      <c r="B237" s="29" t="s">
        <v>218</v>
      </c>
      <c r="C237" s="40"/>
      <c r="D237" s="40"/>
      <c r="E237" s="40"/>
      <c r="F237" s="40"/>
      <c r="G237" s="40"/>
      <c r="H237" s="40"/>
      <c r="I237" s="40"/>
    </row>
    <row r="238" spans="2:13" x14ac:dyDescent="0.25">
      <c r="B238" s="29" t="s">
        <v>219</v>
      </c>
      <c r="C238" s="40"/>
      <c r="D238" s="40"/>
      <c r="E238" s="40"/>
      <c r="F238" s="40"/>
      <c r="G238" s="40"/>
      <c r="H238" s="40"/>
      <c r="I238" s="40"/>
    </row>
    <row r="239" spans="2:13" x14ac:dyDescent="0.25">
      <c r="B239" s="29" t="s">
        <v>220</v>
      </c>
      <c r="C239" s="6"/>
      <c r="D239" s="6"/>
      <c r="E239" s="6"/>
    </row>
    <row r="240" spans="2:13" x14ac:dyDescent="0.25">
      <c r="B240" s="29" t="s">
        <v>221</v>
      </c>
      <c r="C240" s="6"/>
      <c r="D240" s="6"/>
      <c r="E240" s="6"/>
    </row>
    <row r="241" spans="1:13" x14ac:dyDescent="0.25">
      <c r="B241" s="29" t="s">
        <v>222</v>
      </c>
      <c r="C241" s="6"/>
      <c r="D241" s="6"/>
      <c r="E241" s="6"/>
    </row>
    <row r="242" spans="1:13" x14ac:dyDescent="0.25">
      <c r="B242" s="29" t="s">
        <v>223</v>
      </c>
      <c r="C242" s="6"/>
      <c r="D242" s="6"/>
      <c r="E242" s="6"/>
    </row>
    <row r="243" spans="1:13" x14ac:dyDescent="0.25">
      <c r="A243" s="29"/>
      <c r="B243" s="6"/>
      <c r="C243" s="6"/>
      <c r="D243" s="6"/>
    </row>
    <row r="244" spans="1:13" x14ac:dyDescent="0.25">
      <c r="A244" s="6"/>
      <c r="B244" s="6"/>
      <c r="C244" s="6"/>
      <c r="D244" s="6"/>
    </row>
    <row r="245" spans="1:13" ht="24.75" customHeight="1" x14ac:dyDescent="0.25">
      <c r="B245" s="82" t="s">
        <v>82</v>
      </c>
      <c r="C245" s="109" t="s">
        <v>225</v>
      </c>
      <c r="D245" s="109"/>
      <c r="E245" s="109"/>
      <c r="F245" s="109"/>
      <c r="G245" s="109"/>
      <c r="H245" s="109"/>
      <c r="I245" s="96"/>
      <c r="J245" s="96"/>
      <c r="K245" s="96"/>
      <c r="L245" s="96"/>
      <c r="M245" s="96"/>
    </row>
    <row r="246" spans="1:13" ht="63.75" x14ac:dyDescent="0.25">
      <c r="B246" s="82"/>
      <c r="C246" s="68" t="s">
        <v>34</v>
      </c>
      <c r="D246" s="68" t="s">
        <v>159</v>
      </c>
      <c r="E246" s="68" t="s">
        <v>35</v>
      </c>
      <c r="F246" s="68" t="s">
        <v>160</v>
      </c>
      <c r="G246" s="42" t="s">
        <v>36</v>
      </c>
      <c r="H246" s="68" t="s">
        <v>161</v>
      </c>
      <c r="I246" s="96"/>
      <c r="J246" s="96"/>
      <c r="K246" s="96"/>
      <c r="L246" s="96"/>
      <c r="M246" s="96"/>
    </row>
    <row r="247" spans="1:13" x14ac:dyDescent="0.25">
      <c r="B247" s="79" t="str">
        <f t="shared" ref="B247:B259" si="52">B222</f>
        <v>Alfonso López 1a. Etapa</v>
      </c>
      <c r="C247" s="15">
        <v>2880</v>
      </c>
      <c r="D247" s="42">
        <f t="shared" ref="D247:D260" si="53">IFERROR(+C247/H183,0)</f>
        <v>0.33593841129126328</v>
      </c>
      <c r="E247" s="15">
        <v>4325</v>
      </c>
      <c r="F247" s="42">
        <f t="shared" ref="F247:F260" si="54">IFERROR(E247/H183,0)</f>
        <v>0.50449084334538663</v>
      </c>
      <c r="G247" s="15">
        <v>177</v>
      </c>
      <c r="H247" s="94">
        <f t="shared" ref="H247:H260" si="55">IFERROR(G247/H183,0)</f>
        <v>2.0646214860608889E-2</v>
      </c>
      <c r="I247" s="96"/>
      <c r="J247" s="96"/>
      <c r="K247" s="96"/>
      <c r="L247" s="96"/>
      <c r="M247" s="96"/>
    </row>
    <row r="248" spans="1:13" x14ac:dyDescent="0.25">
      <c r="B248" s="79" t="str">
        <f t="shared" si="52"/>
        <v>Alfonso López 2a. Etapa</v>
      </c>
      <c r="C248" s="15">
        <v>1460</v>
      </c>
      <c r="D248" s="42">
        <f t="shared" si="53"/>
        <v>0.31519861830742657</v>
      </c>
      <c r="E248" s="15">
        <v>2425</v>
      </c>
      <c r="F248" s="42">
        <f t="shared" si="54"/>
        <v>0.52353195164075994</v>
      </c>
      <c r="G248" s="15">
        <v>93</v>
      </c>
      <c r="H248" s="94">
        <f t="shared" si="55"/>
        <v>2.0077720207253884E-2</v>
      </c>
      <c r="I248" s="96"/>
      <c r="J248" s="96"/>
      <c r="K248" s="96"/>
      <c r="L248" s="96"/>
      <c r="M248" s="96"/>
    </row>
    <row r="249" spans="1:13" x14ac:dyDescent="0.25">
      <c r="B249" s="79" t="str">
        <f t="shared" si="52"/>
        <v>Alfonso López 3a. Etapa</v>
      </c>
      <c r="C249" s="15">
        <v>3006</v>
      </c>
      <c r="D249" s="42">
        <f t="shared" si="53"/>
        <v>0.32852459016393443</v>
      </c>
      <c r="E249" s="15">
        <v>4632</v>
      </c>
      <c r="F249" s="42">
        <f t="shared" si="54"/>
        <v>0.5062295081967213</v>
      </c>
      <c r="G249" s="15">
        <v>193</v>
      </c>
      <c r="H249" s="94">
        <f t="shared" si="55"/>
        <v>2.1092896174863388E-2</v>
      </c>
      <c r="I249" s="96"/>
      <c r="J249" s="96"/>
      <c r="K249" s="96"/>
      <c r="L249" s="96"/>
      <c r="M249" s="96"/>
    </row>
    <row r="250" spans="1:13" x14ac:dyDescent="0.25">
      <c r="B250" s="79" t="str">
        <f t="shared" si="52"/>
        <v>Puerto Nuevo</v>
      </c>
      <c r="C250" s="15">
        <v>784</v>
      </c>
      <c r="D250" s="42">
        <f t="shared" si="53"/>
        <v>0.47115384615384615</v>
      </c>
      <c r="E250" s="15">
        <v>593</v>
      </c>
      <c r="F250" s="42">
        <f t="shared" si="54"/>
        <v>0.35637019230769229</v>
      </c>
      <c r="G250" s="15">
        <v>17</v>
      </c>
      <c r="H250" s="94">
        <f t="shared" si="55"/>
        <v>1.0216346153846154E-2</v>
      </c>
      <c r="I250" s="96"/>
      <c r="J250" s="96"/>
      <c r="K250" s="96"/>
      <c r="L250" s="96"/>
      <c r="M250" s="96"/>
    </row>
    <row r="251" spans="1:13" x14ac:dyDescent="0.25">
      <c r="B251" s="79" t="str">
        <f t="shared" si="52"/>
        <v>Puerto Mallarino</v>
      </c>
      <c r="C251" s="15">
        <v>1244</v>
      </c>
      <c r="D251" s="42">
        <f t="shared" si="53"/>
        <v>0.37880633373934225</v>
      </c>
      <c r="E251" s="15">
        <v>1510</v>
      </c>
      <c r="F251" s="42">
        <f t="shared" si="54"/>
        <v>0.45980511571254568</v>
      </c>
      <c r="G251" s="15">
        <v>38</v>
      </c>
      <c r="H251" s="94">
        <f t="shared" si="55"/>
        <v>1.1571254567600487E-2</v>
      </c>
      <c r="I251" s="96"/>
      <c r="J251" s="96"/>
      <c r="K251" s="96"/>
      <c r="L251" s="96"/>
      <c r="M251" s="96"/>
    </row>
    <row r="252" spans="1:13" ht="25.5" x14ac:dyDescent="0.25">
      <c r="B252" s="79" t="str">
        <f t="shared" si="52"/>
        <v xml:space="preserve">Urbanizacion el Ángel del Hogar </v>
      </c>
      <c r="C252" s="15">
        <v>1002</v>
      </c>
      <c r="D252" s="42">
        <f t="shared" si="53"/>
        <v>0.36108108108108106</v>
      </c>
      <c r="E252" s="15">
        <v>1320</v>
      </c>
      <c r="F252" s="42">
        <f t="shared" si="54"/>
        <v>0.4756756756756757</v>
      </c>
      <c r="G252" s="15">
        <v>45</v>
      </c>
      <c r="H252" s="94">
        <f t="shared" si="55"/>
        <v>1.6216216216216217E-2</v>
      </c>
      <c r="I252" s="96"/>
      <c r="J252" s="96"/>
      <c r="K252" s="96"/>
      <c r="L252" s="96"/>
      <c r="M252" s="96"/>
    </row>
    <row r="253" spans="1:13" x14ac:dyDescent="0.25">
      <c r="B253" s="79" t="str">
        <f t="shared" si="52"/>
        <v>Siete de Agosto</v>
      </c>
      <c r="C253" s="15">
        <v>2521</v>
      </c>
      <c r="D253" s="42">
        <f t="shared" si="53"/>
        <v>0.30902181907330228</v>
      </c>
      <c r="E253" s="15">
        <v>4264</v>
      </c>
      <c r="F253" s="42">
        <f t="shared" si="54"/>
        <v>0.52267712674675171</v>
      </c>
      <c r="G253" s="15">
        <v>184</v>
      </c>
      <c r="H253" s="94">
        <f t="shared" si="55"/>
        <v>2.25545476832557E-2</v>
      </c>
      <c r="I253" s="96"/>
      <c r="J253" s="96"/>
      <c r="K253" s="96"/>
      <c r="L253" s="96"/>
      <c r="M253" s="96"/>
    </row>
    <row r="254" spans="1:13" x14ac:dyDescent="0.25">
      <c r="B254" s="79" t="str">
        <f t="shared" si="52"/>
        <v>Los Pinos</v>
      </c>
      <c r="C254" s="15">
        <v>695</v>
      </c>
      <c r="D254" s="42">
        <f t="shared" si="53"/>
        <v>0.29524214103653357</v>
      </c>
      <c r="E254" s="15">
        <v>1243</v>
      </c>
      <c r="F254" s="42">
        <f t="shared" si="54"/>
        <v>0.5280373831775701</v>
      </c>
      <c r="G254" s="15">
        <v>61</v>
      </c>
      <c r="H254" s="94">
        <f t="shared" si="55"/>
        <v>2.5913338997451147E-2</v>
      </c>
      <c r="I254" s="96"/>
      <c r="J254" s="96"/>
      <c r="K254" s="96"/>
      <c r="L254" s="96"/>
      <c r="M254" s="96"/>
    </row>
    <row r="255" spans="1:13" x14ac:dyDescent="0.25">
      <c r="B255" s="79" t="str">
        <f t="shared" si="52"/>
        <v>San Marino</v>
      </c>
      <c r="C255" s="15">
        <v>1219</v>
      </c>
      <c r="D255" s="42">
        <f t="shared" si="53"/>
        <v>0.35810810810810811</v>
      </c>
      <c r="E255" s="15">
        <v>1580</v>
      </c>
      <c r="F255" s="42">
        <f t="shared" si="54"/>
        <v>0.46415981198589895</v>
      </c>
      <c r="G255" s="15">
        <v>58</v>
      </c>
      <c r="H255" s="94">
        <f t="shared" si="55"/>
        <v>1.7038777908343124E-2</v>
      </c>
      <c r="I255" s="96"/>
      <c r="J255" s="96"/>
      <c r="K255" s="96"/>
      <c r="L255" s="96"/>
      <c r="M255" s="96"/>
    </row>
    <row r="256" spans="1:13" x14ac:dyDescent="0.25">
      <c r="B256" s="79" t="str">
        <f t="shared" si="52"/>
        <v>Las Ceibas</v>
      </c>
      <c r="C256" s="15">
        <v>1292</v>
      </c>
      <c r="D256" s="42">
        <f t="shared" si="53"/>
        <v>0.24469696969696969</v>
      </c>
      <c r="E256" s="15">
        <v>2880</v>
      </c>
      <c r="F256" s="42">
        <f t="shared" si="54"/>
        <v>0.54545454545454541</v>
      </c>
      <c r="G256" s="15">
        <v>240</v>
      </c>
      <c r="H256" s="94">
        <f t="shared" si="55"/>
        <v>4.5454545454545456E-2</v>
      </c>
      <c r="I256" s="96"/>
      <c r="J256" s="96"/>
      <c r="K256" s="96"/>
      <c r="L256" s="96"/>
      <c r="M256" s="96"/>
    </row>
    <row r="257" spans="1:13" x14ac:dyDescent="0.25">
      <c r="B257" s="79" t="str">
        <f t="shared" si="52"/>
        <v>Base Aérea</v>
      </c>
      <c r="C257" s="15">
        <v>12</v>
      </c>
      <c r="D257" s="42">
        <f t="shared" si="53"/>
        <v>0.19047619047619047</v>
      </c>
      <c r="E257" s="15">
        <v>37</v>
      </c>
      <c r="F257" s="42">
        <f t="shared" si="54"/>
        <v>0.58730158730158732</v>
      </c>
      <c r="G257" s="15">
        <v>3</v>
      </c>
      <c r="H257" s="94">
        <f t="shared" si="55"/>
        <v>4.7619047619047616E-2</v>
      </c>
      <c r="I257" s="96"/>
      <c r="J257" s="96"/>
      <c r="K257" s="96"/>
      <c r="L257" s="96"/>
      <c r="M257" s="96"/>
    </row>
    <row r="258" spans="1:13" x14ac:dyDescent="0.25">
      <c r="B258" s="79" t="str">
        <f t="shared" si="52"/>
        <v>Parque de la Caña</v>
      </c>
      <c r="C258" s="15">
        <v>1</v>
      </c>
      <c r="D258" s="42">
        <f t="shared" si="53"/>
        <v>0.25</v>
      </c>
      <c r="E258" s="15">
        <v>3</v>
      </c>
      <c r="F258" s="42">
        <f t="shared" si="54"/>
        <v>0.75</v>
      </c>
      <c r="G258" s="15">
        <v>0</v>
      </c>
      <c r="H258" s="94">
        <f t="shared" si="55"/>
        <v>0</v>
      </c>
      <c r="I258" s="96"/>
      <c r="J258" s="96"/>
      <c r="K258" s="96"/>
      <c r="L258" s="96"/>
      <c r="M258" s="96"/>
    </row>
    <row r="259" spans="1:13" x14ac:dyDescent="0.25">
      <c r="B259" s="79" t="str">
        <f t="shared" si="52"/>
        <v>Fepicol</v>
      </c>
      <c r="C259" s="15">
        <v>714</v>
      </c>
      <c r="D259" s="42">
        <f t="shared" si="53"/>
        <v>0.27890625000000002</v>
      </c>
      <c r="E259" s="15">
        <v>1387</v>
      </c>
      <c r="F259" s="42">
        <f t="shared" si="54"/>
        <v>0.54179687499999996</v>
      </c>
      <c r="G259" s="15">
        <v>97</v>
      </c>
      <c r="H259" s="94">
        <f t="shared" si="55"/>
        <v>3.7890624999999997E-2</v>
      </c>
      <c r="I259" s="96"/>
      <c r="J259" s="96"/>
      <c r="K259" s="96"/>
      <c r="L259" s="96"/>
      <c r="M259" s="96"/>
    </row>
    <row r="260" spans="1:13" x14ac:dyDescent="0.25">
      <c r="B260" s="11" t="s">
        <v>100</v>
      </c>
      <c r="C260" s="15">
        <f>SUM(C247:C259)</f>
        <v>16830</v>
      </c>
      <c r="D260" s="42">
        <f t="shared" si="53"/>
        <v>0.32427120864723225</v>
      </c>
      <c r="E260" s="15">
        <f>SUM(E247:E259)</f>
        <v>26199</v>
      </c>
      <c r="F260" s="42">
        <f t="shared" si="54"/>
        <v>0.50478796169630646</v>
      </c>
      <c r="G260" s="15">
        <f>SUM(G247:G259)</f>
        <v>1206</v>
      </c>
      <c r="H260" s="94">
        <f t="shared" si="55"/>
        <v>2.3236546501994183E-2</v>
      </c>
      <c r="I260" s="96"/>
      <c r="J260" s="96"/>
      <c r="K260" s="96"/>
      <c r="L260" s="96"/>
      <c r="M260" s="96"/>
    </row>
    <row r="261" spans="1:13" x14ac:dyDescent="0.25">
      <c r="B261" s="29" t="s">
        <v>226</v>
      </c>
      <c r="C261" s="24"/>
      <c r="D261" s="12"/>
      <c r="E261" s="24"/>
      <c r="F261" s="12"/>
      <c r="G261" s="41"/>
      <c r="H261" s="12"/>
      <c r="I261" s="96"/>
      <c r="J261" s="98"/>
      <c r="K261" s="101"/>
      <c r="L261" s="98"/>
      <c r="M261" s="101"/>
    </row>
    <row r="262" spans="1:13" x14ac:dyDescent="0.25">
      <c r="B262" s="29" t="s">
        <v>227</v>
      </c>
      <c r="C262" s="24"/>
      <c r="D262" s="12"/>
      <c r="E262" s="24"/>
      <c r="F262" s="12"/>
      <c r="G262" s="41"/>
      <c r="H262" s="12"/>
      <c r="I262" s="96"/>
      <c r="J262" s="98"/>
      <c r="K262" s="101"/>
      <c r="L262" s="98"/>
      <c r="M262" s="101"/>
    </row>
    <row r="263" spans="1:13" x14ac:dyDescent="0.25">
      <c r="B263" s="29" t="s">
        <v>228</v>
      </c>
      <c r="C263" s="24"/>
      <c r="D263" s="12"/>
      <c r="E263" s="24"/>
      <c r="F263" s="12"/>
      <c r="G263" s="41"/>
      <c r="H263" s="12"/>
      <c r="I263" s="96"/>
      <c r="J263" s="98"/>
      <c r="K263" s="101"/>
      <c r="L263" s="98"/>
      <c r="M263" s="101"/>
    </row>
    <row r="264" spans="1:13" x14ac:dyDescent="0.25">
      <c r="A264" s="29"/>
      <c r="B264" s="24"/>
      <c r="C264" s="12"/>
      <c r="D264" s="24"/>
      <c r="E264" s="12"/>
      <c r="F264" s="41"/>
      <c r="G264" s="12"/>
      <c r="H264" s="24"/>
      <c r="I264" s="102"/>
      <c r="J264" s="98"/>
      <c r="K264" s="101"/>
      <c r="L264" s="98"/>
      <c r="M264" s="101"/>
    </row>
    <row r="265" spans="1:13" x14ac:dyDescent="0.25">
      <c r="A265" s="33"/>
      <c r="B265" s="24"/>
      <c r="C265" s="12"/>
      <c r="D265" s="24"/>
      <c r="E265" s="12"/>
      <c r="F265" s="41"/>
      <c r="G265" s="12"/>
      <c r="H265" s="24"/>
      <c r="I265" s="102"/>
      <c r="J265" s="98"/>
      <c r="K265" s="101"/>
      <c r="L265" s="98"/>
      <c r="M265" s="101"/>
    </row>
    <row r="266" spans="1:13" ht="26.25" customHeight="1" x14ac:dyDescent="0.25">
      <c r="B266" s="152" t="s">
        <v>82</v>
      </c>
      <c r="C266" s="116" t="s">
        <v>225</v>
      </c>
      <c r="D266" s="117"/>
      <c r="E266" s="117"/>
      <c r="F266" s="117"/>
      <c r="G266" s="117"/>
      <c r="H266" s="118"/>
      <c r="I266" s="102"/>
      <c r="J266" s="98"/>
      <c r="K266" s="96"/>
      <c r="L266" s="96"/>
      <c r="M266" s="96"/>
    </row>
    <row r="267" spans="1:13" ht="63.75" x14ac:dyDescent="0.25">
      <c r="B267" s="153"/>
      <c r="C267" s="68" t="s">
        <v>37</v>
      </c>
      <c r="D267" s="68" t="s">
        <v>162</v>
      </c>
      <c r="E267" s="68" t="s">
        <v>164</v>
      </c>
      <c r="F267" s="68" t="s">
        <v>163</v>
      </c>
      <c r="G267" s="68" t="s">
        <v>38</v>
      </c>
      <c r="H267" s="68" t="s">
        <v>165</v>
      </c>
      <c r="I267" s="102"/>
      <c r="J267" s="98"/>
      <c r="K267" s="96"/>
      <c r="L267" s="96"/>
      <c r="M267" s="96"/>
    </row>
    <row r="268" spans="1:13" x14ac:dyDescent="0.25">
      <c r="B268" s="79" t="str">
        <f t="shared" ref="B268:B280" si="56">B247</f>
        <v>Alfonso López 1a. Etapa</v>
      </c>
      <c r="C268" s="15">
        <v>170</v>
      </c>
      <c r="D268" s="94">
        <f>IFERROR(C268/$H183,0)</f>
        <v>1.98296978887204E-2</v>
      </c>
      <c r="E268" s="15">
        <v>2</v>
      </c>
      <c r="F268" s="66">
        <f t="shared" ref="F268:F280" si="57">IFERROR(E268/$H183,0)</f>
        <v>2.3329056339671062E-4</v>
      </c>
      <c r="G268" s="15">
        <v>1019</v>
      </c>
      <c r="H268" s="94">
        <f t="shared" ref="H268:H281" si="58">IFERROR(G268/$H183,0)</f>
        <v>0.11886154205062405</v>
      </c>
      <c r="I268" s="102"/>
      <c r="J268" s="98"/>
      <c r="K268" s="96"/>
      <c r="L268" s="96"/>
      <c r="M268" s="96"/>
    </row>
    <row r="269" spans="1:13" x14ac:dyDescent="0.25">
      <c r="B269" s="79" t="str">
        <f t="shared" si="56"/>
        <v>Alfonso López 2a. Etapa</v>
      </c>
      <c r="C269" s="15">
        <v>105</v>
      </c>
      <c r="D269" s="94">
        <f t="shared" ref="D269:D281" si="59">IFERROR(C269/H184,0)</f>
        <v>2.266839378238342E-2</v>
      </c>
      <c r="E269" s="15">
        <v>3</v>
      </c>
      <c r="F269" s="66">
        <f t="shared" si="57"/>
        <v>6.4766839378238344E-4</v>
      </c>
      <c r="G269" s="15">
        <v>546</v>
      </c>
      <c r="H269" s="94">
        <f t="shared" si="58"/>
        <v>0.11787564766839378</v>
      </c>
      <c r="I269" s="102"/>
      <c r="J269" s="98"/>
      <c r="K269" s="96"/>
      <c r="L269" s="96"/>
      <c r="M269" s="96"/>
    </row>
    <row r="270" spans="1:13" x14ac:dyDescent="0.25">
      <c r="B270" s="79" t="str">
        <f t="shared" si="56"/>
        <v>Alfonso López 3a. Etapa</v>
      </c>
      <c r="C270" s="15">
        <v>243</v>
      </c>
      <c r="D270" s="94">
        <f t="shared" si="59"/>
        <v>2.6557377049180327E-2</v>
      </c>
      <c r="E270" s="15">
        <v>7</v>
      </c>
      <c r="F270" s="66">
        <f t="shared" si="57"/>
        <v>7.6502732240437158E-4</v>
      </c>
      <c r="G270" s="15">
        <v>1069</v>
      </c>
      <c r="H270" s="94">
        <f t="shared" si="58"/>
        <v>0.11683060109289617</v>
      </c>
      <c r="I270" s="102"/>
      <c r="J270" s="98"/>
      <c r="K270" s="96"/>
      <c r="L270" s="96"/>
      <c r="M270" s="96"/>
    </row>
    <row r="271" spans="1:13" x14ac:dyDescent="0.25">
      <c r="B271" s="79" t="str">
        <f t="shared" si="56"/>
        <v>Puerto Nuevo</v>
      </c>
      <c r="C271" s="15">
        <v>4</v>
      </c>
      <c r="D271" s="94">
        <f t="shared" si="59"/>
        <v>2.403846153846154E-3</v>
      </c>
      <c r="E271" s="15">
        <v>0</v>
      </c>
      <c r="F271" s="66">
        <f t="shared" si="57"/>
        <v>0</v>
      </c>
      <c r="G271" s="15">
        <v>266</v>
      </c>
      <c r="H271" s="94">
        <f t="shared" si="58"/>
        <v>0.15985576923076922</v>
      </c>
      <c r="I271" s="102"/>
      <c r="J271" s="98"/>
      <c r="K271" s="96"/>
      <c r="L271" s="96"/>
      <c r="M271" s="96"/>
    </row>
    <row r="272" spans="1:13" x14ac:dyDescent="0.25">
      <c r="B272" s="79" t="str">
        <f t="shared" si="56"/>
        <v>Puerto Mallarino</v>
      </c>
      <c r="C272" s="15">
        <v>29</v>
      </c>
      <c r="D272" s="94">
        <f t="shared" si="59"/>
        <v>8.8306942752740553E-3</v>
      </c>
      <c r="E272" s="15">
        <v>0</v>
      </c>
      <c r="F272" s="66">
        <f t="shared" si="57"/>
        <v>0</v>
      </c>
      <c r="G272" s="15">
        <v>463</v>
      </c>
      <c r="H272" s="94">
        <f t="shared" si="58"/>
        <v>0.14098660170523752</v>
      </c>
      <c r="I272" s="102"/>
      <c r="J272" s="98"/>
      <c r="K272" s="96"/>
      <c r="L272" s="96"/>
      <c r="M272" s="96"/>
    </row>
    <row r="273" spans="1:13" ht="25.5" x14ac:dyDescent="0.25">
      <c r="B273" s="79" t="str">
        <f t="shared" si="56"/>
        <v xml:space="preserve">Urbanizacion el Ángel del Hogar </v>
      </c>
      <c r="C273" s="15">
        <v>69</v>
      </c>
      <c r="D273" s="94">
        <f t="shared" si="59"/>
        <v>2.4864864864864864E-2</v>
      </c>
      <c r="E273" s="15">
        <v>2</v>
      </c>
      <c r="F273" s="66">
        <f t="shared" si="57"/>
        <v>7.2072072072072073E-4</v>
      </c>
      <c r="G273" s="15">
        <v>337</v>
      </c>
      <c r="H273" s="94">
        <f t="shared" si="58"/>
        <v>0.12144144144144144</v>
      </c>
      <c r="I273" s="102"/>
      <c r="J273" s="98"/>
      <c r="K273" s="96"/>
      <c r="L273" s="96"/>
      <c r="M273" s="96"/>
    </row>
    <row r="274" spans="1:13" x14ac:dyDescent="0.25">
      <c r="B274" s="79" t="str">
        <f t="shared" si="56"/>
        <v>Siete de Agosto</v>
      </c>
      <c r="C274" s="15">
        <v>269</v>
      </c>
      <c r="D274" s="94">
        <f t="shared" si="59"/>
        <v>3.2973768080411865E-2</v>
      </c>
      <c r="E274" s="15">
        <v>2</v>
      </c>
      <c r="F274" s="66">
        <f t="shared" si="57"/>
        <v>2.4515812699190976E-4</v>
      </c>
      <c r="G274" s="15">
        <v>918</v>
      </c>
      <c r="H274" s="94">
        <f t="shared" si="58"/>
        <v>0.1125275802892866</v>
      </c>
      <c r="I274" s="102"/>
      <c r="J274" s="98"/>
      <c r="K274" s="96"/>
      <c r="L274" s="96"/>
      <c r="M274" s="96"/>
    </row>
    <row r="275" spans="1:13" x14ac:dyDescent="0.25">
      <c r="B275" s="79" t="str">
        <f t="shared" si="56"/>
        <v>Los Pinos</v>
      </c>
      <c r="C275" s="15">
        <v>76</v>
      </c>
      <c r="D275" s="94">
        <f t="shared" si="59"/>
        <v>3.2285471537807989E-2</v>
      </c>
      <c r="E275" s="15">
        <v>4</v>
      </c>
      <c r="F275" s="66">
        <f t="shared" si="57"/>
        <v>1.6992353440951572E-3</v>
      </c>
      <c r="G275" s="15">
        <v>275</v>
      </c>
      <c r="H275" s="94">
        <f t="shared" si="58"/>
        <v>0.11682242990654206</v>
      </c>
      <c r="I275" s="102"/>
      <c r="J275" s="98"/>
      <c r="K275" s="96"/>
      <c r="L275" s="96"/>
      <c r="M275" s="96"/>
    </row>
    <row r="276" spans="1:13" x14ac:dyDescent="0.25">
      <c r="B276" s="79" t="str">
        <f t="shared" si="56"/>
        <v>San Marino</v>
      </c>
      <c r="C276" s="15">
        <v>36</v>
      </c>
      <c r="D276" s="94">
        <f t="shared" si="59"/>
        <v>1.0575793184488837E-2</v>
      </c>
      <c r="E276" s="15">
        <v>1</v>
      </c>
      <c r="F276" s="66">
        <f t="shared" si="57"/>
        <v>2.9377203290246768E-4</v>
      </c>
      <c r="G276" s="15">
        <v>510</v>
      </c>
      <c r="H276" s="94">
        <f t="shared" si="58"/>
        <v>0.14982373678025851</v>
      </c>
      <c r="I276" s="102"/>
      <c r="J276" s="98"/>
      <c r="K276" s="96"/>
      <c r="L276" s="96"/>
      <c r="M276" s="96"/>
    </row>
    <row r="277" spans="1:13" x14ac:dyDescent="0.25">
      <c r="B277" s="79" t="str">
        <f t="shared" si="56"/>
        <v>Las Ceibas</v>
      </c>
      <c r="C277" s="15">
        <v>327</v>
      </c>
      <c r="D277" s="94">
        <f t="shared" si="59"/>
        <v>6.1931818181818185E-2</v>
      </c>
      <c r="E277" s="15">
        <v>11</v>
      </c>
      <c r="F277" s="66">
        <f t="shared" si="57"/>
        <v>2.0833333333333333E-3</v>
      </c>
      <c r="G277" s="15">
        <v>530</v>
      </c>
      <c r="H277" s="94">
        <f t="shared" si="58"/>
        <v>0.10037878787878787</v>
      </c>
      <c r="I277" s="102"/>
      <c r="J277" s="98"/>
      <c r="K277" s="96"/>
      <c r="L277" s="96"/>
      <c r="M277" s="96"/>
    </row>
    <row r="278" spans="1:13" x14ac:dyDescent="0.25">
      <c r="B278" s="79" t="str">
        <f t="shared" si="56"/>
        <v>Base Aérea</v>
      </c>
      <c r="C278" s="15">
        <v>0</v>
      </c>
      <c r="D278" s="94">
        <f t="shared" si="59"/>
        <v>0</v>
      </c>
      <c r="E278" s="15">
        <v>0</v>
      </c>
      <c r="F278" s="66">
        <f t="shared" si="57"/>
        <v>0</v>
      </c>
      <c r="G278" s="15">
        <v>11</v>
      </c>
      <c r="H278" s="94">
        <f t="shared" si="58"/>
        <v>0.17460317460317459</v>
      </c>
      <c r="I278" s="102"/>
      <c r="J278" s="98"/>
      <c r="K278" s="96"/>
      <c r="L278" s="96"/>
      <c r="M278" s="96"/>
    </row>
    <row r="279" spans="1:13" x14ac:dyDescent="0.25">
      <c r="B279" s="79" t="str">
        <f t="shared" si="56"/>
        <v>Parque de la Caña</v>
      </c>
      <c r="C279" s="15">
        <v>0</v>
      </c>
      <c r="D279" s="94">
        <f t="shared" si="59"/>
        <v>0</v>
      </c>
      <c r="E279" s="15">
        <v>0</v>
      </c>
      <c r="F279" s="66">
        <f t="shared" si="57"/>
        <v>0</v>
      </c>
      <c r="G279" s="15" t="s">
        <v>74</v>
      </c>
      <c r="H279" s="94">
        <f t="shared" si="58"/>
        <v>0</v>
      </c>
      <c r="I279" s="102"/>
      <c r="J279" s="98"/>
      <c r="K279" s="96"/>
      <c r="L279" s="96"/>
      <c r="M279" s="96"/>
    </row>
    <row r="280" spans="1:13" x14ac:dyDescent="0.25">
      <c r="B280" s="79" t="str">
        <f t="shared" si="56"/>
        <v>Fepicol</v>
      </c>
      <c r="C280" s="15">
        <v>109</v>
      </c>
      <c r="D280" s="94">
        <f t="shared" si="59"/>
        <v>4.2578125000000001E-2</v>
      </c>
      <c r="E280" s="15">
        <v>4</v>
      </c>
      <c r="F280" s="66">
        <f t="shared" si="57"/>
        <v>1.5625000000000001E-3</v>
      </c>
      <c r="G280" s="15">
        <v>249</v>
      </c>
      <c r="H280" s="94">
        <f t="shared" si="58"/>
        <v>9.7265624999999994E-2</v>
      </c>
      <c r="I280" s="102"/>
      <c r="J280" s="98"/>
      <c r="K280" s="96"/>
      <c r="L280" s="96"/>
      <c r="M280" s="96"/>
    </row>
    <row r="281" spans="1:13" x14ac:dyDescent="0.25">
      <c r="B281" s="11" t="s">
        <v>100</v>
      </c>
      <c r="C281" s="15">
        <f>SUM(C268:C280)</f>
        <v>1437</v>
      </c>
      <c r="D281" s="94">
        <f t="shared" si="59"/>
        <v>2.7687327797152269E-2</v>
      </c>
      <c r="E281" s="15">
        <f>SUM(E268:E280)</f>
        <v>36</v>
      </c>
      <c r="F281" s="66">
        <f>+E281/$H196</f>
        <v>6.9362825379087108E-4</v>
      </c>
      <c r="G281" s="15">
        <f>SUM(G268:G280)</f>
        <v>6193</v>
      </c>
      <c r="H281" s="94">
        <f t="shared" si="58"/>
        <v>0.11932332710352402</v>
      </c>
      <c r="I281" s="102"/>
      <c r="J281" s="98"/>
      <c r="K281" s="96"/>
      <c r="L281" s="96"/>
      <c r="M281" s="96"/>
    </row>
    <row r="282" spans="1:13" x14ac:dyDescent="0.25">
      <c r="B282" s="29" t="s">
        <v>229</v>
      </c>
      <c r="C282" s="24"/>
      <c r="D282" s="12"/>
      <c r="E282" s="24"/>
      <c r="F282" s="12"/>
      <c r="G282" s="41"/>
      <c r="H282" s="43"/>
      <c r="I282" s="12"/>
      <c r="J282" s="24"/>
    </row>
    <row r="283" spans="1:13" x14ac:dyDescent="0.25">
      <c r="B283" s="29" t="s">
        <v>230</v>
      </c>
      <c r="C283" s="24"/>
      <c r="D283" s="12"/>
      <c r="E283" s="24"/>
      <c r="F283" s="12"/>
      <c r="G283" s="41"/>
      <c r="H283" s="12"/>
      <c r="I283" s="12"/>
      <c r="J283" s="24"/>
    </row>
    <row r="284" spans="1:13" x14ac:dyDescent="0.25">
      <c r="B284" s="29" t="s">
        <v>231</v>
      </c>
      <c r="C284" s="24"/>
      <c r="D284" s="24"/>
      <c r="E284" s="41"/>
      <c r="F284" s="24"/>
      <c r="G284" s="24"/>
      <c r="H284" s="24"/>
    </row>
    <row r="285" spans="1:13" x14ac:dyDescent="0.25">
      <c r="B285" s="29"/>
      <c r="C285" s="24"/>
      <c r="D285" s="24"/>
      <c r="E285" s="41"/>
      <c r="F285" s="24"/>
      <c r="G285" s="24"/>
      <c r="H285" s="24"/>
    </row>
    <row r="286" spans="1:13" x14ac:dyDescent="0.25">
      <c r="B286" s="29"/>
      <c r="C286" s="24"/>
      <c r="D286" s="24"/>
      <c r="E286" s="41"/>
      <c r="F286" s="24"/>
      <c r="G286" s="24"/>
      <c r="H286" s="24"/>
    </row>
    <row r="287" spans="1:13" x14ac:dyDescent="0.25">
      <c r="B287" s="29"/>
      <c r="C287" s="24"/>
      <c r="D287" s="24"/>
      <c r="E287" s="41"/>
      <c r="F287" s="24"/>
      <c r="G287" s="24"/>
      <c r="H287" s="24"/>
    </row>
    <row r="288" spans="1:13" x14ac:dyDescent="0.25">
      <c r="A288" s="29"/>
      <c r="B288" s="24"/>
      <c r="C288" s="24"/>
      <c r="D288" s="41"/>
      <c r="E288" s="24"/>
      <c r="F288" s="24"/>
      <c r="G288" s="24"/>
    </row>
    <row r="289" spans="2:13" x14ac:dyDescent="0.25">
      <c r="B289" s="80"/>
      <c r="C289" s="109" t="s">
        <v>233</v>
      </c>
      <c r="D289" s="109"/>
      <c r="E289" s="109"/>
      <c r="F289" s="109"/>
      <c r="G289" s="109"/>
      <c r="H289" s="109"/>
      <c r="I289" s="109"/>
      <c r="J289" s="109"/>
      <c r="K289" s="96"/>
      <c r="L289" s="96"/>
      <c r="M289" s="96"/>
    </row>
    <row r="290" spans="2:13" ht="51" x14ac:dyDescent="0.25">
      <c r="B290" s="80"/>
      <c r="C290" s="95" t="s">
        <v>39</v>
      </c>
      <c r="D290" s="68" t="s">
        <v>40</v>
      </c>
      <c r="E290" s="68" t="s">
        <v>41</v>
      </c>
      <c r="F290" s="68" t="s">
        <v>42</v>
      </c>
      <c r="G290" s="68" t="s">
        <v>43</v>
      </c>
      <c r="H290" s="68" t="s">
        <v>44</v>
      </c>
      <c r="I290" s="68" t="s">
        <v>45</v>
      </c>
      <c r="J290" s="68" t="s">
        <v>22</v>
      </c>
      <c r="K290" s="96"/>
      <c r="L290" s="96"/>
      <c r="M290" s="96"/>
    </row>
    <row r="291" spans="2:13" x14ac:dyDescent="0.25">
      <c r="B291" s="80"/>
      <c r="C291" s="68">
        <v>58</v>
      </c>
      <c r="D291" s="68">
        <v>138</v>
      </c>
      <c r="E291" s="68">
        <v>32</v>
      </c>
      <c r="F291" s="68">
        <v>350</v>
      </c>
      <c r="G291" s="68">
        <v>94</v>
      </c>
      <c r="H291" s="68">
        <v>283</v>
      </c>
      <c r="I291" s="68">
        <v>287</v>
      </c>
      <c r="J291" s="68">
        <f>SUM(C291:I291)</f>
        <v>1242</v>
      </c>
      <c r="K291" s="96"/>
      <c r="L291" s="96"/>
      <c r="M291" s="96"/>
    </row>
    <row r="292" spans="2:13" x14ac:dyDescent="0.25">
      <c r="B292" s="80"/>
      <c r="C292" s="154" t="s">
        <v>232</v>
      </c>
      <c r="D292" s="154"/>
      <c r="E292" s="154"/>
      <c r="F292" s="154"/>
      <c r="G292" s="154"/>
      <c r="H292" s="154"/>
      <c r="K292" s="96"/>
      <c r="L292" s="96"/>
      <c r="M292" s="96"/>
    </row>
    <row r="293" spans="2:13" x14ac:dyDescent="0.25">
      <c r="B293" s="80"/>
      <c r="C293" s="80"/>
      <c r="D293" s="80"/>
      <c r="E293" s="80"/>
      <c r="F293" s="80"/>
      <c r="G293" s="80"/>
    </row>
    <row r="294" spans="2:13" x14ac:dyDescent="0.25">
      <c r="B294" s="80"/>
      <c r="C294" s="80"/>
      <c r="D294" s="80"/>
      <c r="E294" s="80"/>
      <c r="F294" s="80"/>
      <c r="G294" s="80"/>
    </row>
    <row r="295" spans="2:13" x14ac:dyDescent="0.25">
      <c r="B295" s="80"/>
      <c r="C295" s="80"/>
      <c r="D295" s="80"/>
      <c r="E295" s="116" t="s">
        <v>75</v>
      </c>
      <c r="F295" s="117"/>
      <c r="G295" s="118"/>
      <c r="H295" s="96"/>
      <c r="I295" s="96"/>
      <c r="J295" s="96"/>
      <c r="K295" s="96"/>
      <c r="L295" s="96"/>
      <c r="M295" s="96"/>
    </row>
    <row r="296" spans="2:13" ht="38.25" x14ac:dyDescent="0.25">
      <c r="B296" s="80"/>
      <c r="C296" s="80"/>
      <c r="D296" s="80"/>
      <c r="E296" s="69" t="s">
        <v>46</v>
      </c>
      <c r="F296" s="69" t="s">
        <v>47</v>
      </c>
      <c r="G296" s="69" t="s">
        <v>166</v>
      </c>
      <c r="H296" s="96"/>
      <c r="I296" s="96"/>
      <c r="J296" s="96"/>
      <c r="K296" s="96"/>
      <c r="L296" s="96"/>
      <c r="M296" s="96"/>
    </row>
    <row r="297" spans="2:13" x14ac:dyDescent="0.25">
      <c r="B297" s="80"/>
      <c r="C297" s="80"/>
      <c r="D297" s="80"/>
      <c r="E297" s="68" t="s">
        <v>48</v>
      </c>
      <c r="F297" s="2">
        <v>8100</v>
      </c>
      <c r="G297" s="14">
        <f>+F297/F299</f>
        <v>0.5423865006026517</v>
      </c>
      <c r="H297" s="96"/>
      <c r="I297" s="96"/>
      <c r="J297" s="96"/>
      <c r="K297" s="96"/>
      <c r="L297" s="96"/>
      <c r="M297" s="96"/>
    </row>
    <row r="298" spans="2:13" x14ac:dyDescent="0.25">
      <c r="B298" s="80"/>
      <c r="C298" s="80"/>
      <c r="D298" s="80"/>
      <c r="E298" s="68" t="s">
        <v>49</v>
      </c>
      <c r="F298" s="2">
        <v>6834</v>
      </c>
      <c r="G298" s="14">
        <f>+F298/F299</f>
        <v>0.45761349939734836</v>
      </c>
      <c r="H298" s="96"/>
      <c r="I298" s="96"/>
      <c r="J298" s="96"/>
      <c r="K298" s="96"/>
      <c r="L298" s="96"/>
      <c r="M298" s="96"/>
    </row>
    <row r="299" spans="2:13" x14ac:dyDescent="0.25">
      <c r="B299" s="80"/>
      <c r="C299" s="80"/>
      <c r="D299" s="80"/>
      <c r="E299" s="68" t="s">
        <v>50</v>
      </c>
      <c r="F299" s="2">
        <f>SUM(F297:F298)</f>
        <v>14934</v>
      </c>
      <c r="G299" s="14">
        <f>SUM(G297:G298)</f>
        <v>1</v>
      </c>
      <c r="H299" s="96"/>
      <c r="I299" s="96"/>
      <c r="J299" s="96"/>
      <c r="K299" s="96"/>
      <c r="L299" s="96"/>
      <c r="M299" s="96"/>
    </row>
    <row r="300" spans="2:13" x14ac:dyDescent="0.25">
      <c r="B300" s="80"/>
      <c r="C300" s="80"/>
      <c r="D300" s="80"/>
      <c r="E300" s="80"/>
      <c r="F300" s="80"/>
      <c r="G300" s="80"/>
      <c r="H300" s="96"/>
      <c r="I300" s="96"/>
      <c r="J300" s="96"/>
      <c r="K300" s="96"/>
      <c r="L300" s="96"/>
      <c r="M300" s="96"/>
    </row>
    <row r="301" spans="2:13" x14ac:dyDescent="0.25">
      <c r="B301" s="80"/>
      <c r="C301" s="80"/>
      <c r="D301" s="80"/>
      <c r="E301" s="80"/>
      <c r="F301" s="80"/>
      <c r="G301" s="80"/>
      <c r="H301" s="96"/>
      <c r="I301" s="96"/>
      <c r="J301" s="96"/>
      <c r="K301" s="96"/>
      <c r="L301" s="96"/>
      <c r="M301" s="96"/>
    </row>
    <row r="302" spans="2:13" ht="62.25" customHeight="1" x14ac:dyDescent="0.25">
      <c r="B302" s="6"/>
      <c r="C302" s="6"/>
      <c r="D302" s="6"/>
      <c r="E302" s="150" t="s">
        <v>113</v>
      </c>
      <c r="F302" s="109" t="s">
        <v>76</v>
      </c>
      <c r="G302" s="109"/>
      <c r="H302" s="96"/>
      <c r="I302" s="96"/>
      <c r="J302" s="96"/>
      <c r="K302" s="96"/>
      <c r="L302" s="96"/>
      <c r="M302" s="96"/>
    </row>
    <row r="303" spans="2:13" ht="25.5" x14ac:dyDescent="0.25">
      <c r="B303" s="6"/>
      <c r="C303" s="6"/>
      <c r="E303" s="151"/>
      <c r="F303" s="79" t="s">
        <v>51</v>
      </c>
      <c r="G303" s="79" t="s">
        <v>52</v>
      </c>
      <c r="H303" s="96"/>
      <c r="I303" s="96"/>
      <c r="J303" s="96"/>
      <c r="K303" s="96"/>
      <c r="L303" s="96"/>
      <c r="M303" s="96"/>
    </row>
    <row r="304" spans="2:13" ht="25.5" x14ac:dyDescent="0.25">
      <c r="E304" s="79" t="str">
        <f t="shared" ref="E304:E316" si="60">B268</f>
        <v>Alfonso López 1a. Etapa</v>
      </c>
      <c r="F304" s="92">
        <v>66</v>
      </c>
      <c r="G304" s="92">
        <v>1</v>
      </c>
      <c r="H304" s="96"/>
      <c r="I304" s="96"/>
      <c r="J304" s="96"/>
      <c r="K304" s="96"/>
      <c r="L304" s="96"/>
      <c r="M304" s="96"/>
    </row>
    <row r="305" spans="2:13" ht="25.5" x14ac:dyDescent="0.25">
      <c r="E305" s="79" t="str">
        <f t="shared" si="60"/>
        <v>Alfonso López 2a. Etapa</v>
      </c>
      <c r="F305" s="92">
        <v>26</v>
      </c>
      <c r="G305" s="92" t="s">
        <v>74</v>
      </c>
      <c r="H305" s="96"/>
      <c r="I305" s="96"/>
      <c r="J305" s="96"/>
      <c r="K305" s="96"/>
      <c r="L305" s="96"/>
      <c r="M305" s="96"/>
    </row>
    <row r="306" spans="2:13" ht="25.5" x14ac:dyDescent="0.25">
      <c r="E306" s="79" t="str">
        <f t="shared" si="60"/>
        <v>Alfonso López 3a. Etapa</v>
      </c>
      <c r="F306" s="92">
        <v>72</v>
      </c>
      <c r="G306" s="92">
        <v>1</v>
      </c>
      <c r="H306" s="96"/>
      <c r="I306" s="96"/>
      <c r="J306" s="96"/>
      <c r="K306" s="96"/>
      <c r="L306" s="96"/>
      <c r="M306" s="96"/>
    </row>
    <row r="307" spans="2:13" x14ac:dyDescent="0.25">
      <c r="E307" s="79" t="str">
        <f t="shared" si="60"/>
        <v>Puerto Nuevo</v>
      </c>
      <c r="F307" s="92">
        <v>36</v>
      </c>
      <c r="G307" s="92">
        <v>2</v>
      </c>
      <c r="H307" s="96"/>
      <c r="I307" s="96"/>
      <c r="J307" s="96"/>
      <c r="K307" s="96"/>
      <c r="L307" s="96"/>
      <c r="M307" s="96"/>
    </row>
    <row r="308" spans="2:13" x14ac:dyDescent="0.25">
      <c r="E308" s="79" t="str">
        <f t="shared" si="60"/>
        <v>Puerto Mallarino</v>
      </c>
      <c r="F308" s="92">
        <v>38</v>
      </c>
      <c r="G308" s="92">
        <v>1</v>
      </c>
      <c r="H308" s="96"/>
      <c r="I308" s="96"/>
      <c r="J308" s="96"/>
      <c r="K308" s="96"/>
      <c r="L308" s="96"/>
      <c r="M308" s="96"/>
    </row>
    <row r="309" spans="2:13" ht="25.5" x14ac:dyDescent="0.25">
      <c r="E309" s="79" t="str">
        <f t="shared" si="60"/>
        <v xml:space="preserve">Urbanizacion el Ángel del Hogar </v>
      </c>
      <c r="F309" s="92">
        <v>20</v>
      </c>
      <c r="G309" s="92" t="s">
        <v>74</v>
      </c>
      <c r="H309" s="96"/>
      <c r="I309" s="96"/>
      <c r="J309" s="96"/>
      <c r="K309" s="96"/>
      <c r="L309" s="96"/>
      <c r="M309" s="96"/>
    </row>
    <row r="310" spans="2:13" x14ac:dyDescent="0.25">
      <c r="E310" s="79" t="str">
        <f t="shared" si="60"/>
        <v>Siete de Agosto</v>
      </c>
      <c r="F310" s="92">
        <v>48</v>
      </c>
      <c r="G310" s="92">
        <v>1</v>
      </c>
      <c r="H310" s="96"/>
      <c r="I310" s="96"/>
      <c r="J310" s="96"/>
      <c r="K310" s="96"/>
      <c r="L310" s="96"/>
      <c r="M310" s="96"/>
    </row>
    <row r="311" spans="2:13" x14ac:dyDescent="0.25">
      <c r="E311" s="79" t="str">
        <f t="shared" si="60"/>
        <v>Los Pinos</v>
      </c>
      <c r="F311" s="92">
        <v>14</v>
      </c>
      <c r="G311" s="92">
        <v>1</v>
      </c>
      <c r="H311" s="96"/>
      <c r="I311" s="96"/>
      <c r="J311" s="96"/>
      <c r="K311" s="96"/>
      <c r="L311" s="96"/>
      <c r="M311" s="96"/>
    </row>
    <row r="312" spans="2:13" x14ac:dyDescent="0.25">
      <c r="E312" s="79" t="str">
        <f t="shared" si="60"/>
        <v>San Marino</v>
      </c>
      <c r="F312" s="92">
        <v>53</v>
      </c>
      <c r="G312" s="92" t="s">
        <v>74</v>
      </c>
      <c r="H312" s="96"/>
      <c r="I312" s="96"/>
      <c r="J312" s="96"/>
      <c r="K312" s="96"/>
      <c r="L312" s="96"/>
      <c r="M312" s="96"/>
    </row>
    <row r="313" spans="2:13" x14ac:dyDescent="0.25">
      <c r="E313" s="79" t="str">
        <f t="shared" si="60"/>
        <v>Las Ceibas</v>
      </c>
      <c r="F313" s="92">
        <v>22</v>
      </c>
      <c r="G313" s="92">
        <v>1</v>
      </c>
      <c r="H313" s="96"/>
      <c r="I313" s="96"/>
      <c r="J313" s="96"/>
      <c r="K313" s="96"/>
      <c r="L313" s="96"/>
      <c r="M313" s="96"/>
    </row>
    <row r="314" spans="2:13" x14ac:dyDescent="0.25">
      <c r="E314" s="79" t="str">
        <f t="shared" si="60"/>
        <v>Base Aérea</v>
      </c>
      <c r="F314" s="92" t="s">
        <v>74</v>
      </c>
      <c r="G314" s="92" t="s">
        <v>74</v>
      </c>
      <c r="H314" s="96"/>
      <c r="I314" s="96"/>
      <c r="J314" s="96"/>
      <c r="K314" s="96"/>
      <c r="L314" s="96"/>
      <c r="M314" s="96"/>
    </row>
    <row r="315" spans="2:13" x14ac:dyDescent="0.25">
      <c r="E315" s="79" t="str">
        <f t="shared" si="60"/>
        <v>Parque de la Caña</v>
      </c>
      <c r="F315" s="92" t="s">
        <v>74</v>
      </c>
      <c r="G315" s="92" t="s">
        <v>74</v>
      </c>
      <c r="H315" s="96"/>
      <c r="I315" s="96"/>
      <c r="J315" s="96"/>
      <c r="K315" s="96"/>
      <c r="L315" s="96"/>
      <c r="M315" s="96"/>
    </row>
    <row r="316" spans="2:13" x14ac:dyDescent="0.25">
      <c r="E316" s="79" t="str">
        <f t="shared" si="60"/>
        <v>Fepicol</v>
      </c>
      <c r="F316" s="92">
        <v>10</v>
      </c>
      <c r="G316" s="92">
        <v>2</v>
      </c>
      <c r="H316" s="96"/>
      <c r="I316" s="96"/>
      <c r="J316" s="96"/>
      <c r="K316" s="96"/>
      <c r="L316" s="96"/>
      <c r="M316" s="96"/>
    </row>
    <row r="317" spans="2:13" x14ac:dyDescent="0.25">
      <c r="E317" s="11" t="s">
        <v>100</v>
      </c>
      <c r="F317" s="92">
        <f>SUM(F304:F316)</f>
        <v>405</v>
      </c>
      <c r="G317" s="92">
        <f>SUM(G304:G316)</f>
        <v>10</v>
      </c>
      <c r="H317" s="96"/>
      <c r="I317" s="96"/>
      <c r="J317" s="96"/>
      <c r="K317" s="96"/>
      <c r="L317" s="96"/>
      <c r="M317" s="96"/>
    </row>
    <row r="318" spans="2:13" x14ac:dyDescent="0.25">
      <c r="B318" s="6"/>
      <c r="C318" s="6"/>
      <c r="H318" s="96"/>
      <c r="I318" s="96"/>
      <c r="J318" s="96"/>
      <c r="K318" s="96"/>
      <c r="L318" s="96"/>
      <c r="M318" s="96"/>
    </row>
    <row r="319" spans="2:13" x14ac:dyDescent="0.25">
      <c r="H319" s="96"/>
      <c r="I319" s="96"/>
      <c r="J319" s="96"/>
      <c r="K319" s="96"/>
      <c r="L319" s="96"/>
      <c r="M319" s="96"/>
    </row>
    <row r="320" spans="2:13" x14ac:dyDescent="0.25">
      <c r="E320" s="116" t="s">
        <v>53</v>
      </c>
      <c r="F320" s="117"/>
      <c r="G320" s="118"/>
      <c r="H320" s="96"/>
      <c r="I320" s="96"/>
      <c r="J320" s="96"/>
      <c r="K320" s="96"/>
      <c r="L320" s="96"/>
      <c r="M320" s="96"/>
    </row>
    <row r="321" spans="5:13" ht="25.5" x14ac:dyDescent="0.25">
      <c r="E321" s="69" t="s">
        <v>54</v>
      </c>
      <c r="F321" s="69" t="s">
        <v>55</v>
      </c>
      <c r="G321" s="69" t="s">
        <v>56</v>
      </c>
      <c r="H321" s="96"/>
      <c r="I321" s="96"/>
      <c r="J321" s="96"/>
      <c r="K321" s="96"/>
      <c r="L321" s="96"/>
      <c r="M321" s="96"/>
    </row>
    <row r="322" spans="5:13" ht="63.75" x14ac:dyDescent="0.25">
      <c r="E322" s="110" t="s">
        <v>57</v>
      </c>
      <c r="F322" s="68" t="s">
        <v>58</v>
      </c>
      <c r="G322" s="2">
        <v>5</v>
      </c>
      <c r="H322" s="96"/>
      <c r="I322" s="96"/>
      <c r="J322" s="96"/>
      <c r="K322" s="96"/>
      <c r="L322" s="96"/>
      <c r="M322" s="96"/>
    </row>
    <row r="323" spans="5:13" ht="63.75" x14ac:dyDescent="0.25">
      <c r="E323" s="111"/>
      <c r="F323" s="68" t="s">
        <v>59</v>
      </c>
      <c r="G323" s="2">
        <v>15</v>
      </c>
      <c r="H323" s="96"/>
      <c r="I323" s="96"/>
      <c r="J323" s="96"/>
      <c r="K323" s="96"/>
      <c r="L323" s="96"/>
      <c r="M323" s="96"/>
    </row>
    <row r="324" spans="5:13" ht="63.75" x14ac:dyDescent="0.25">
      <c r="E324" s="112"/>
      <c r="F324" s="68" t="s">
        <v>78</v>
      </c>
      <c r="G324" s="2">
        <v>4</v>
      </c>
      <c r="H324" s="96"/>
      <c r="I324" s="96"/>
      <c r="J324" s="96"/>
      <c r="K324" s="96"/>
      <c r="L324" s="96"/>
      <c r="M324" s="96"/>
    </row>
    <row r="325" spans="5:13" ht="25.5" x14ac:dyDescent="0.25">
      <c r="E325" s="73" t="s">
        <v>60</v>
      </c>
      <c r="F325" s="68" t="s">
        <v>61</v>
      </c>
      <c r="G325" s="2">
        <v>3</v>
      </c>
      <c r="H325" s="96"/>
      <c r="I325" s="96"/>
      <c r="J325" s="96"/>
      <c r="K325" s="96"/>
      <c r="L325" s="96"/>
      <c r="M325" s="96"/>
    </row>
    <row r="326" spans="5:13" ht="25.5" x14ac:dyDescent="0.25">
      <c r="E326" s="74"/>
      <c r="F326" s="68" t="s">
        <v>62</v>
      </c>
      <c r="G326" s="2">
        <v>2</v>
      </c>
      <c r="H326" s="96"/>
      <c r="I326" s="96"/>
      <c r="J326" s="96"/>
      <c r="K326" s="96"/>
      <c r="L326" s="96"/>
      <c r="M326" s="96"/>
    </row>
    <row r="327" spans="5:13" ht="25.5" x14ac:dyDescent="0.25">
      <c r="E327" s="7" t="s">
        <v>63</v>
      </c>
      <c r="F327" s="68" t="s">
        <v>77</v>
      </c>
      <c r="G327" s="3">
        <v>35</v>
      </c>
      <c r="H327" s="96"/>
      <c r="I327" s="96"/>
      <c r="J327" s="96"/>
      <c r="K327" s="96"/>
      <c r="L327" s="96"/>
      <c r="M327" s="96"/>
    </row>
    <row r="328" spans="5:13" ht="38.25" x14ac:dyDescent="0.25">
      <c r="E328" s="68" t="s">
        <v>64</v>
      </c>
      <c r="F328" s="68" t="s">
        <v>65</v>
      </c>
      <c r="G328" s="2">
        <v>3</v>
      </c>
      <c r="H328" s="96"/>
      <c r="I328" s="96"/>
      <c r="J328" s="96"/>
      <c r="K328" s="96"/>
      <c r="L328" s="96"/>
      <c r="M328" s="96"/>
    </row>
    <row r="329" spans="5:13" ht="38.25" x14ac:dyDescent="0.25">
      <c r="E329" s="68" t="s">
        <v>66</v>
      </c>
      <c r="F329" s="4" t="s">
        <v>67</v>
      </c>
      <c r="G329" s="2">
        <v>0</v>
      </c>
      <c r="H329" s="96"/>
      <c r="I329" s="96"/>
      <c r="J329" s="96"/>
      <c r="K329" s="96"/>
      <c r="L329" s="96"/>
      <c r="M329" s="96"/>
    </row>
    <row r="330" spans="5:13" ht="25.5" x14ac:dyDescent="0.25">
      <c r="E330" s="4" t="s">
        <v>68</v>
      </c>
      <c r="F330" s="68" t="s">
        <v>69</v>
      </c>
      <c r="G330" s="2">
        <v>0</v>
      </c>
      <c r="H330" s="96"/>
      <c r="I330" s="96"/>
      <c r="J330" s="96"/>
      <c r="K330" s="96"/>
      <c r="L330" s="96"/>
      <c r="M330" s="96"/>
    </row>
    <row r="331" spans="5:13" ht="38.25" x14ac:dyDescent="0.25">
      <c r="E331" s="4" t="s">
        <v>70</v>
      </c>
      <c r="F331" s="68" t="s">
        <v>71</v>
      </c>
      <c r="G331" s="2">
        <v>3</v>
      </c>
      <c r="H331" s="96"/>
      <c r="I331" s="96"/>
      <c r="J331" s="96"/>
      <c r="K331" s="96"/>
      <c r="L331" s="96"/>
      <c r="M331" s="96"/>
    </row>
    <row r="332" spans="5:13" ht="38.25" x14ac:dyDescent="0.25">
      <c r="E332" s="4" t="s">
        <v>72</v>
      </c>
      <c r="F332" s="4" t="s">
        <v>73</v>
      </c>
      <c r="G332" s="5">
        <v>10</v>
      </c>
      <c r="H332" s="96"/>
      <c r="I332" s="96"/>
      <c r="J332" s="96"/>
      <c r="K332" s="96"/>
      <c r="L332" s="96"/>
      <c r="M332" s="96"/>
    </row>
    <row r="333" spans="5:13" ht="25.5" x14ac:dyDescent="0.25">
      <c r="E333" s="4" t="s">
        <v>80</v>
      </c>
      <c r="F333" s="4" t="s">
        <v>81</v>
      </c>
      <c r="G333" s="2">
        <v>27</v>
      </c>
      <c r="H333" s="96"/>
      <c r="I333" s="96"/>
      <c r="J333" s="96"/>
      <c r="K333" s="96"/>
      <c r="L333" s="96"/>
      <c r="M333" s="96"/>
    </row>
    <row r="334" spans="5:13" x14ac:dyDescent="0.25">
      <c r="H334" s="96"/>
      <c r="I334" s="96"/>
      <c r="J334" s="96"/>
      <c r="K334" s="96"/>
      <c r="L334" s="96"/>
      <c r="M334" s="96"/>
    </row>
    <row r="335" spans="5:13" x14ac:dyDescent="0.25">
      <c r="E335" s="17" t="s">
        <v>79</v>
      </c>
    </row>
    <row r="357" ht="38.25" customHeight="1" x14ac:dyDescent="0.25"/>
    <row r="365" ht="39.75" customHeight="1" x14ac:dyDescent="0.25"/>
    <row r="366" ht="57" customHeight="1" x14ac:dyDescent="0.25"/>
    <row r="367" ht="48" customHeight="1" x14ac:dyDescent="0.25"/>
    <row r="368" ht="63.75" customHeight="1" x14ac:dyDescent="0.25"/>
    <row r="369" spans="1:5" ht="39.75" customHeight="1" x14ac:dyDescent="0.25"/>
    <row r="370" spans="1:5" ht="42" customHeight="1" x14ac:dyDescent="0.25"/>
    <row r="371" spans="1:5" ht="43.5" customHeight="1" x14ac:dyDescent="0.25"/>
    <row r="373" spans="1:5" ht="38.25" customHeight="1" x14ac:dyDescent="0.25"/>
    <row r="374" spans="1:5" ht="38.25" customHeight="1" x14ac:dyDescent="0.25"/>
    <row r="376" spans="1:5" ht="51" customHeight="1" x14ac:dyDescent="0.25"/>
    <row r="378" spans="1:5" ht="38.25" customHeight="1" x14ac:dyDescent="0.25"/>
    <row r="380" spans="1:5" x14ac:dyDescent="0.25">
      <c r="B380" s="10"/>
      <c r="C380" s="6"/>
    </row>
    <row r="381" spans="1:5" x14ac:dyDescent="0.25">
      <c r="B381" s="88"/>
      <c r="C381" s="6"/>
    </row>
    <row r="382" spans="1:5" x14ac:dyDescent="0.25">
      <c r="A382" s="1"/>
      <c r="E382" s="6"/>
    </row>
    <row r="383" spans="1:5" x14ac:dyDescent="0.25">
      <c r="A383" s="6"/>
      <c r="E383" s="6"/>
    </row>
    <row r="384" spans="1:5" ht="12.75" customHeight="1" x14ac:dyDescent="0.25"/>
    <row r="392" ht="45.75" customHeight="1" x14ac:dyDescent="0.25"/>
    <row r="393" ht="46.5" customHeight="1" x14ac:dyDescent="0.25"/>
    <row r="402" ht="20.25" customHeight="1" x14ac:dyDescent="0.25"/>
    <row r="443" ht="22.5" customHeight="1" x14ac:dyDescent="0.25"/>
  </sheetData>
  <sheetProtection password="AC80" sheet="1" objects="1" scenarios="1"/>
  <mergeCells count="124">
    <mergeCell ref="I22:I24"/>
    <mergeCell ref="C26:I26"/>
    <mergeCell ref="H71:M71"/>
    <mergeCell ref="D47:L48"/>
    <mergeCell ref="C69:M70"/>
    <mergeCell ref="K113:K114"/>
    <mergeCell ref="B90:B93"/>
    <mergeCell ref="C90:C93"/>
    <mergeCell ref="D92:H92"/>
    <mergeCell ref="I92:I93"/>
    <mergeCell ref="J92:K93"/>
    <mergeCell ref="B108:F108"/>
    <mergeCell ref="D90:K91"/>
    <mergeCell ref="J97:K97"/>
    <mergeCell ref="J98:K98"/>
    <mergeCell ref="J99:K99"/>
    <mergeCell ref="J100:K100"/>
    <mergeCell ref="J101:K101"/>
    <mergeCell ref="J102:K102"/>
    <mergeCell ref="J103:K103"/>
    <mergeCell ref="J104:K104"/>
    <mergeCell ref="J105:K105"/>
    <mergeCell ref="J106:K106"/>
    <mergeCell ref="I187:J187"/>
    <mergeCell ref="I188:J188"/>
    <mergeCell ref="C139:F139"/>
    <mergeCell ref="G139:K139"/>
    <mergeCell ref="B160:F160"/>
    <mergeCell ref="E302:E303"/>
    <mergeCell ref="F302:G302"/>
    <mergeCell ref="B266:B267"/>
    <mergeCell ref="C266:H266"/>
    <mergeCell ref="C292:H292"/>
    <mergeCell ref="B197:E197"/>
    <mergeCell ref="B220:B221"/>
    <mergeCell ref="C220:I220"/>
    <mergeCell ref="I181:J182"/>
    <mergeCell ref="A69:A72"/>
    <mergeCell ref="B47:B50"/>
    <mergeCell ref="C47:C50"/>
    <mergeCell ref="A2:M2"/>
    <mergeCell ref="A3:M3"/>
    <mergeCell ref="A7:M7"/>
    <mergeCell ref="C28:I28"/>
    <mergeCell ref="C8:I8"/>
    <mergeCell ref="H10:H11"/>
    <mergeCell ref="I10:I11"/>
    <mergeCell ref="H12:H14"/>
    <mergeCell ref="I12:I14"/>
    <mergeCell ref="H15:H17"/>
    <mergeCell ref="I15:I17"/>
    <mergeCell ref="A4:M4"/>
    <mergeCell ref="A5:M5"/>
    <mergeCell ref="A6:M6"/>
    <mergeCell ref="D49:G49"/>
    <mergeCell ref="H49:L49"/>
    <mergeCell ref="B69:B72"/>
    <mergeCell ref="C71:G71"/>
    <mergeCell ref="H18:H21"/>
    <mergeCell ref="I18:I21"/>
    <mergeCell ref="H22:H24"/>
    <mergeCell ref="A160:A161"/>
    <mergeCell ref="E295:G295"/>
    <mergeCell ref="B200:H200"/>
    <mergeCell ref="I200:L200"/>
    <mergeCell ref="C245:H245"/>
    <mergeCell ref="B180:J180"/>
    <mergeCell ref="B181:G181"/>
    <mergeCell ref="A159:L159"/>
    <mergeCell ref="C289:J289"/>
    <mergeCell ref="A177:D177"/>
    <mergeCell ref="G160:L160"/>
    <mergeCell ref="H181:H182"/>
    <mergeCell ref="I189:J189"/>
    <mergeCell ref="I190:J190"/>
    <mergeCell ref="I191:J191"/>
    <mergeCell ref="I192:J192"/>
    <mergeCell ref="I193:J193"/>
    <mergeCell ref="I196:J196"/>
    <mergeCell ref="I194:J194"/>
    <mergeCell ref="I195:J195"/>
    <mergeCell ref="I183:J183"/>
    <mergeCell ref="I184:J184"/>
    <mergeCell ref="I185:J185"/>
    <mergeCell ref="I186:J186"/>
    <mergeCell ref="E322:E324"/>
    <mergeCell ref="H29:I29"/>
    <mergeCell ref="H30:I30"/>
    <mergeCell ref="H31:I31"/>
    <mergeCell ref="H32:I32"/>
    <mergeCell ref="H33:I33"/>
    <mergeCell ref="H34:I34"/>
    <mergeCell ref="H35:I35"/>
    <mergeCell ref="H36:I36"/>
    <mergeCell ref="H37:I37"/>
    <mergeCell ref="H38:I38"/>
    <mergeCell ref="H39:I39"/>
    <mergeCell ref="H40:I40"/>
    <mergeCell ref="H41:I41"/>
    <mergeCell ref="H42:I42"/>
    <mergeCell ref="E320:G320"/>
    <mergeCell ref="B138:K138"/>
    <mergeCell ref="B139:B140"/>
    <mergeCell ref="H43:I43"/>
    <mergeCell ref="J94:K94"/>
    <mergeCell ref="J95:K95"/>
    <mergeCell ref="J96:K96"/>
    <mergeCell ref="C44:I44"/>
    <mergeCell ref="K121:K124"/>
    <mergeCell ref="G121:G124"/>
    <mergeCell ref="J121:J124"/>
    <mergeCell ref="G125:G127"/>
    <mergeCell ref="K118:K120"/>
    <mergeCell ref="J107:K107"/>
    <mergeCell ref="B111:K111"/>
    <mergeCell ref="G115:G117"/>
    <mergeCell ref="J115:J117"/>
    <mergeCell ref="K115:K117"/>
    <mergeCell ref="G118:G120"/>
    <mergeCell ref="J118:J120"/>
    <mergeCell ref="G113:G114"/>
    <mergeCell ref="J113:J114"/>
    <mergeCell ref="J125:J127"/>
    <mergeCell ref="K125:K127"/>
  </mergeCells>
  <pageMargins left="0.7" right="0.7" top="0.75" bottom="0.75" header="0.3" footer="0.3"/>
  <pageSetup scale="34" fitToHeight="0" orientation="portrait" r:id="rId1"/>
  <rowBreaks count="4" manualBreakCount="4">
    <brk id="45" max="12" man="1"/>
    <brk id="135" max="12" man="1"/>
    <brk id="198" max="12" man="1"/>
    <brk id="284" max="12" man="1"/>
  </rowBreaks>
  <ignoredErrors>
    <ignoredError sqref="G25 K64 D281 F281 E43" formula="1"/>
    <ignoredError sqref="F73:F85 G94:G106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Comuna 7</vt:lpstr>
      <vt:lpstr>'Comuna 7'!Área_de_impresión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FRAGATA</dc:creator>
  <cp:lastModifiedBy>Luffi</cp:lastModifiedBy>
  <cp:lastPrinted>2014-09-24T19:32:26Z</cp:lastPrinted>
  <dcterms:created xsi:type="dcterms:W3CDTF">2014-05-12T17:20:30Z</dcterms:created>
  <dcterms:modified xsi:type="dcterms:W3CDTF">2014-11-13T21:44:29Z</dcterms:modified>
</cp:coreProperties>
</file>