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3080" yWindow="180" windowWidth="12120" windowHeight="11760"/>
  </bookViews>
  <sheets>
    <sheet name="Comuna 4" sheetId="3" r:id="rId1"/>
  </sheets>
  <definedNames>
    <definedName name="_xlnm.Print_Area" localSheetId="0">'Comuna 4'!$A$1:$M$463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5" i="3" l="1"/>
  <c r="F405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C36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F33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C332" i="3"/>
  <c r="D299" i="3"/>
  <c r="E258" i="3"/>
  <c r="F258" i="3" s="1"/>
  <c r="E259" i="3"/>
  <c r="G259" i="3" s="1"/>
  <c r="E260" i="3"/>
  <c r="G260" i="3" s="1"/>
  <c r="K260" i="3" s="1"/>
  <c r="E261" i="3"/>
  <c r="F261" i="3" s="1"/>
  <c r="E262" i="3"/>
  <c r="F262" i="3" s="1"/>
  <c r="E263" i="3"/>
  <c r="F263" i="3" s="1"/>
  <c r="E264" i="3"/>
  <c r="G264" i="3" s="1"/>
  <c r="K264" i="3" s="1"/>
  <c r="E265" i="3"/>
  <c r="F265" i="3" s="1"/>
  <c r="E266" i="3"/>
  <c r="G266" i="3" s="1"/>
  <c r="H252" i="3"/>
  <c r="I235" i="3" s="1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02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I244" i="3" l="1"/>
  <c r="I234" i="3"/>
  <c r="I252" i="3"/>
  <c r="I242" i="3"/>
  <c r="I232" i="3"/>
  <c r="F259" i="3"/>
  <c r="I250" i="3"/>
  <c r="I240" i="3"/>
  <c r="D332" i="3"/>
  <c r="I248" i="3"/>
  <c r="I236" i="3"/>
  <c r="I246" i="3"/>
  <c r="I238" i="3"/>
  <c r="I249" i="3"/>
  <c r="I245" i="3"/>
  <c r="I241" i="3"/>
  <c r="I237" i="3"/>
  <c r="I233" i="3"/>
  <c r="I251" i="3"/>
  <c r="I247" i="3"/>
  <c r="I243" i="3"/>
  <c r="I239" i="3"/>
  <c r="F264" i="3"/>
  <c r="H264" i="3" s="1"/>
  <c r="G262" i="3"/>
  <c r="K262" i="3" s="1"/>
  <c r="F266" i="3"/>
  <c r="G261" i="3"/>
  <c r="K261" i="3" s="1"/>
  <c r="J262" i="3"/>
  <c r="H262" i="3"/>
  <c r="H266" i="3"/>
  <c r="G265" i="3"/>
  <c r="K265" i="3" s="1"/>
  <c r="F260" i="3"/>
  <c r="H260" i="3" s="1"/>
  <c r="J258" i="3"/>
  <c r="H259" i="3"/>
  <c r="J265" i="3"/>
  <c r="L265" i="3" s="1"/>
  <c r="J261" i="3"/>
  <c r="L261" i="3" s="1"/>
  <c r="J263" i="3"/>
  <c r="G263" i="3"/>
  <c r="K263" i="3" s="1"/>
  <c r="G258" i="3"/>
  <c r="H258" i="3" s="1"/>
  <c r="K258" i="3"/>
  <c r="J264" i="3" l="1"/>
  <c r="L264" i="3" s="1"/>
  <c r="H261" i="3"/>
  <c r="L262" i="3"/>
  <c r="L258" i="3"/>
  <c r="J260" i="3"/>
  <c r="L260" i="3" s="1"/>
  <c r="H265" i="3"/>
  <c r="L263" i="3"/>
  <c r="H263" i="3"/>
  <c r="E146" i="3" l="1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45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59" i="3"/>
  <c r="B90" i="3"/>
  <c r="C119" i="3" s="1"/>
  <c r="B91" i="3"/>
  <c r="C120" i="3" s="1"/>
  <c r="B92" i="3"/>
  <c r="C121" i="3" s="1"/>
  <c r="B93" i="3"/>
  <c r="C122" i="3" s="1"/>
  <c r="B94" i="3"/>
  <c r="C123" i="3" s="1"/>
  <c r="B95" i="3"/>
  <c r="C124" i="3" s="1"/>
  <c r="B96" i="3"/>
  <c r="C125" i="3" s="1"/>
  <c r="B97" i="3"/>
  <c r="C126" i="3" s="1"/>
  <c r="B98" i="3"/>
  <c r="C127" i="3" s="1"/>
  <c r="B99" i="3"/>
  <c r="C128" i="3" s="1"/>
  <c r="B100" i="3"/>
  <c r="C129" i="3" s="1"/>
  <c r="B101" i="3"/>
  <c r="C130" i="3" s="1"/>
  <c r="B102" i="3"/>
  <c r="C131" i="3" s="1"/>
  <c r="B103" i="3"/>
  <c r="C132" i="3" s="1"/>
  <c r="B104" i="3"/>
  <c r="C133" i="3" s="1"/>
  <c r="B105" i="3"/>
  <c r="C134" i="3" s="1"/>
  <c r="B106" i="3"/>
  <c r="C135" i="3" s="1"/>
  <c r="B107" i="3"/>
  <c r="C136" i="3" s="1"/>
  <c r="B108" i="3"/>
  <c r="C137" i="3" s="1"/>
  <c r="B109" i="3"/>
  <c r="C138" i="3" s="1"/>
  <c r="C80" i="3"/>
  <c r="B89" i="3"/>
  <c r="C118" i="3" s="1"/>
  <c r="F51" i="3"/>
  <c r="D51" i="3"/>
  <c r="F155" i="3" l="1"/>
  <c r="E160" i="3"/>
  <c r="F159" i="3" s="1"/>
  <c r="F152" i="3"/>
  <c r="H30" i="3"/>
  <c r="E30" i="3" s="1"/>
  <c r="H31" i="3"/>
  <c r="E31" i="3" s="1"/>
  <c r="H32" i="3"/>
  <c r="E32" i="3" s="1"/>
  <c r="H33" i="3"/>
  <c r="E33" i="3" s="1"/>
  <c r="H34" i="3"/>
  <c r="E34" i="3" s="1"/>
  <c r="H35" i="3"/>
  <c r="E35" i="3" s="1"/>
  <c r="H36" i="3"/>
  <c r="E36" i="3" s="1"/>
  <c r="H37" i="3"/>
  <c r="G37" i="3" s="1"/>
  <c r="H38" i="3"/>
  <c r="G38" i="3" s="1"/>
  <c r="H39" i="3"/>
  <c r="G39" i="3" s="1"/>
  <c r="H40" i="3"/>
  <c r="G40" i="3" s="1"/>
  <c r="H41" i="3"/>
  <c r="G41" i="3" s="1"/>
  <c r="H42" i="3"/>
  <c r="G42" i="3" s="1"/>
  <c r="H43" i="3"/>
  <c r="E43" i="3" s="1"/>
  <c r="H44" i="3"/>
  <c r="G44" i="3" s="1"/>
  <c r="H45" i="3"/>
  <c r="G45" i="3" s="1"/>
  <c r="G30" i="3"/>
  <c r="G31" i="3"/>
  <c r="G32" i="3"/>
  <c r="G33" i="3"/>
  <c r="G34" i="3"/>
  <c r="G35" i="3"/>
  <c r="G36" i="3"/>
  <c r="B74" i="3"/>
  <c r="A104" i="3" s="1"/>
  <c r="B133" i="3" s="1"/>
  <c r="B188" i="3" s="1"/>
  <c r="A217" i="3" s="1"/>
  <c r="B246" i="3" s="1"/>
  <c r="B293" i="3" s="1"/>
  <c r="B326" i="3" s="1"/>
  <c r="B355" i="3" s="1"/>
  <c r="E399" i="3" s="1"/>
  <c r="B75" i="3"/>
  <c r="A105" i="3" s="1"/>
  <c r="B134" i="3" s="1"/>
  <c r="B189" i="3" s="1"/>
  <c r="A218" i="3" s="1"/>
  <c r="B247" i="3" s="1"/>
  <c r="B294" i="3" s="1"/>
  <c r="B327" i="3" s="1"/>
  <c r="B356" i="3" s="1"/>
  <c r="E400" i="3" s="1"/>
  <c r="B76" i="3"/>
  <c r="A106" i="3" s="1"/>
  <c r="B135" i="3" s="1"/>
  <c r="B190" i="3" s="1"/>
  <c r="A219" i="3" s="1"/>
  <c r="B248" i="3" s="1"/>
  <c r="B295" i="3" s="1"/>
  <c r="B328" i="3" s="1"/>
  <c r="B357" i="3" s="1"/>
  <c r="E401" i="3" s="1"/>
  <c r="B77" i="3"/>
  <c r="A107" i="3" s="1"/>
  <c r="B136" i="3" s="1"/>
  <c r="B191" i="3" s="1"/>
  <c r="A220" i="3" s="1"/>
  <c r="B249" i="3" s="1"/>
  <c r="B296" i="3" s="1"/>
  <c r="B329" i="3" s="1"/>
  <c r="B358" i="3" s="1"/>
  <c r="E402" i="3" s="1"/>
  <c r="B78" i="3"/>
  <c r="A108" i="3" s="1"/>
  <c r="B137" i="3" s="1"/>
  <c r="B192" i="3" s="1"/>
  <c r="A221" i="3" s="1"/>
  <c r="B250" i="3" s="1"/>
  <c r="B297" i="3" s="1"/>
  <c r="B330" i="3" s="1"/>
  <c r="B359" i="3" s="1"/>
  <c r="E403" i="3" s="1"/>
  <c r="B79" i="3"/>
  <c r="A109" i="3" s="1"/>
  <c r="B138" i="3" s="1"/>
  <c r="B193" i="3" s="1"/>
  <c r="A222" i="3" s="1"/>
  <c r="B251" i="3" s="1"/>
  <c r="B298" i="3" s="1"/>
  <c r="B331" i="3" s="1"/>
  <c r="B360" i="3" s="1"/>
  <c r="E404" i="3" s="1"/>
  <c r="B60" i="3"/>
  <c r="A90" i="3" s="1"/>
  <c r="B119" i="3" s="1"/>
  <c r="B174" i="3" s="1"/>
  <c r="A203" i="3" s="1"/>
  <c r="B232" i="3" s="1"/>
  <c r="B279" i="3" s="1"/>
  <c r="B312" i="3" s="1"/>
  <c r="B341" i="3" s="1"/>
  <c r="E385" i="3" s="1"/>
  <c r="B61" i="3"/>
  <c r="A91" i="3" s="1"/>
  <c r="B120" i="3" s="1"/>
  <c r="B175" i="3" s="1"/>
  <c r="A204" i="3" s="1"/>
  <c r="B233" i="3" s="1"/>
  <c r="B280" i="3" s="1"/>
  <c r="B313" i="3" s="1"/>
  <c r="B342" i="3" s="1"/>
  <c r="E386" i="3" s="1"/>
  <c r="B62" i="3"/>
  <c r="A92" i="3" s="1"/>
  <c r="B121" i="3" s="1"/>
  <c r="B176" i="3" s="1"/>
  <c r="A205" i="3" s="1"/>
  <c r="B234" i="3" s="1"/>
  <c r="B281" i="3" s="1"/>
  <c r="B314" i="3" s="1"/>
  <c r="B343" i="3" s="1"/>
  <c r="E387" i="3" s="1"/>
  <c r="B63" i="3"/>
  <c r="A93" i="3" s="1"/>
  <c r="B122" i="3" s="1"/>
  <c r="B177" i="3" s="1"/>
  <c r="A206" i="3" s="1"/>
  <c r="B235" i="3" s="1"/>
  <c r="B282" i="3" s="1"/>
  <c r="B315" i="3" s="1"/>
  <c r="B344" i="3" s="1"/>
  <c r="E388" i="3" s="1"/>
  <c r="B64" i="3"/>
  <c r="A94" i="3" s="1"/>
  <c r="B123" i="3" s="1"/>
  <c r="B178" i="3" s="1"/>
  <c r="A207" i="3" s="1"/>
  <c r="B236" i="3" s="1"/>
  <c r="B283" i="3" s="1"/>
  <c r="B316" i="3" s="1"/>
  <c r="B345" i="3" s="1"/>
  <c r="E389" i="3" s="1"/>
  <c r="B65" i="3"/>
  <c r="A95" i="3" s="1"/>
  <c r="B124" i="3" s="1"/>
  <c r="B179" i="3" s="1"/>
  <c r="A208" i="3" s="1"/>
  <c r="B237" i="3" s="1"/>
  <c r="B284" i="3" s="1"/>
  <c r="B317" i="3" s="1"/>
  <c r="B346" i="3" s="1"/>
  <c r="E390" i="3" s="1"/>
  <c r="B66" i="3"/>
  <c r="A96" i="3" s="1"/>
  <c r="B125" i="3" s="1"/>
  <c r="B180" i="3" s="1"/>
  <c r="A209" i="3" s="1"/>
  <c r="B238" i="3" s="1"/>
  <c r="B285" i="3" s="1"/>
  <c r="B318" i="3" s="1"/>
  <c r="B347" i="3" s="1"/>
  <c r="E391" i="3" s="1"/>
  <c r="B67" i="3"/>
  <c r="A97" i="3" s="1"/>
  <c r="B126" i="3" s="1"/>
  <c r="B181" i="3" s="1"/>
  <c r="A210" i="3" s="1"/>
  <c r="B239" i="3" s="1"/>
  <c r="B286" i="3" s="1"/>
  <c r="B319" i="3" s="1"/>
  <c r="B348" i="3" s="1"/>
  <c r="E392" i="3" s="1"/>
  <c r="B68" i="3"/>
  <c r="A98" i="3" s="1"/>
  <c r="B127" i="3" s="1"/>
  <c r="B182" i="3" s="1"/>
  <c r="A211" i="3" s="1"/>
  <c r="B240" i="3" s="1"/>
  <c r="B287" i="3" s="1"/>
  <c r="B320" i="3" s="1"/>
  <c r="B349" i="3" s="1"/>
  <c r="E393" i="3" s="1"/>
  <c r="B69" i="3"/>
  <c r="A99" i="3" s="1"/>
  <c r="B128" i="3" s="1"/>
  <c r="B183" i="3" s="1"/>
  <c r="A212" i="3" s="1"/>
  <c r="B241" i="3" s="1"/>
  <c r="B288" i="3" s="1"/>
  <c r="B321" i="3" s="1"/>
  <c r="B350" i="3" s="1"/>
  <c r="E394" i="3" s="1"/>
  <c r="B70" i="3"/>
  <c r="A100" i="3" s="1"/>
  <c r="B129" i="3" s="1"/>
  <c r="B184" i="3" s="1"/>
  <c r="A213" i="3" s="1"/>
  <c r="B242" i="3" s="1"/>
  <c r="B289" i="3" s="1"/>
  <c r="B322" i="3" s="1"/>
  <c r="B351" i="3" s="1"/>
  <c r="E395" i="3" s="1"/>
  <c r="B71" i="3"/>
  <c r="A101" i="3" s="1"/>
  <c r="B130" i="3" s="1"/>
  <c r="B185" i="3" s="1"/>
  <c r="A214" i="3" s="1"/>
  <c r="B243" i="3" s="1"/>
  <c r="B290" i="3" s="1"/>
  <c r="B323" i="3" s="1"/>
  <c r="B352" i="3" s="1"/>
  <c r="E396" i="3" s="1"/>
  <c r="B72" i="3"/>
  <c r="A102" i="3" s="1"/>
  <c r="B131" i="3" s="1"/>
  <c r="B186" i="3" s="1"/>
  <c r="A215" i="3" s="1"/>
  <c r="B244" i="3" s="1"/>
  <c r="B291" i="3" s="1"/>
  <c r="B324" i="3" s="1"/>
  <c r="B353" i="3" s="1"/>
  <c r="E397" i="3" s="1"/>
  <c r="B73" i="3"/>
  <c r="A103" i="3" s="1"/>
  <c r="B132" i="3" s="1"/>
  <c r="B187" i="3" s="1"/>
  <c r="A216" i="3" s="1"/>
  <c r="B245" i="3" s="1"/>
  <c r="B292" i="3" s="1"/>
  <c r="B325" i="3" s="1"/>
  <c r="B354" i="3" s="1"/>
  <c r="E398" i="3" s="1"/>
  <c r="B59" i="3"/>
  <c r="A89" i="3" s="1"/>
  <c r="B118" i="3" s="1"/>
  <c r="B173" i="3" s="1"/>
  <c r="F158" i="3" l="1"/>
  <c r="F150" i="3"/>
  <c r="F157" i="3"/>
  <c r="G157" i="3" s="1"/>
  <c r="E44" i="3"/>
  <c r="E42" i="3"/>
  <c r="G43" i="3"/>
  <c r="E39" i="3"/>
  <c r="F149" i="3"/>
  <c r="F154" i="3"/>
  <c r="F153" i="3"/>
  <c r="F148" i="3"/>
  <c r="F146" i="3"/>
  <c r="F156" i="3"/>
  <c r="F147" i="3"/>
  <c r="E38" i="3"/>
  <c r="F151" i="3"/>
  <c r="E40" i="3"/>
  <c r="E45" i="3"/>
  <c r="E41" i="3"/>
  <c r="E37" i="3"/>
  <c r="J371" i="3"/>
  <c r="G150" i="3" l="1"/>
  <c r="G153" i="3"/>
  <c r="G147" i="3"/>
  <c r="A202" i="3"/>
  <c r="B231" i="3" s="1"/>
  <c r="B278" i="3" s="1"/>
  <c r="B311" i="3" s="1"/>
  <c r="B340" i="3" s="1"/>
  <c r="E384" i="3" s="1"/>
  <c r="H47" i="3" l="1"/>
  <c r="H48" i="3"/>
  <c r="E48" i="3" s="1"/>
  <c r="H49" i="3"/>
  <c r="E49" i="3" s="1"/>
  <c r="H50" i="3"/>
  <c r="E50" i="3" s="1"/>
  <c r="H46" i="3"/>
  <c r="E46" i="3" s="1"/>
  <c r="E47" i="3" l="1"/>
  <c r="H51" i="3"/>
  <c r="D311" i="3"/>
  <c r="F311" i="3"/>
  <c r="C194" i="3"/>
  <c r="D194" i="3"/>
  <c r="F379" i="3"/>
  <c r="H340" i="3"/>
  <c r="F340" i="3"/>
  <c r="G361" i="3"/>
  <c r="D340" i="3"/>
  <c r="E361" i="3"/>
  <c r="H311" i="3"/>
  <c r="G378" i="3" l="1"/>
  <c r="G377" i="3"/>
  <c r="E332" i="3"/>
  <c r="F332" i="3" s="1"/>
  <c r="G332" i="3"/>
  <c r="C299" i="3"/>
  <c r="C252" i="3" l="1"/>
  <c r="D252" i="3"/>
  <c r="K202" i="3"/>
  <c r="C223" i="3"/>
  <c r="D223" i="3"/>
  <c r="G223" i="3"/>
  <c r="H223" i="3"/>
  <c r="I223" i="3"/>
  <c r="J223" i="3"/>
  <c r="B223" i="3"/>
  <c r="J173" i="3"/>
  <c r="E173" i="3"/>
  <c r="G194" i="3"/>
  <c r="H194" i="3"/>
  <c r="I194" i="3"/>
  <c r="I139" i="3"/>
  <c r="G118" i="3"/>
  <c r="E139" i="3"/>
  <c r="F139" i="3"/>
  <c r="D139" i="3"/>
  <c r="C139" i="3"/>
  <c r="B110" i="3"/>
  <c r="L89" i="3"/>
  <c r="D110" i="3"/>
  <c r="E110" i="3"/>
  <c r="C110" i="3"/>
  <c r="J110" i="3"/>
  <c r="I110" i="3"/>
  <c r="H110" i="3"/>
  <c r="K110" i="3"/>
  <c r="F89" i="3"/>
  <c r="E80" i="3"/>
  <c r="H80" i="3"/>
  <c r="I80" i="3"/>
  <c r="J80" i="3"/>
  <c r="D80" i="3"/>
  <c r="G139" i="3" l="1"/>
  <c r="J120" i="3"/>
  <c r="J124" i="3"/>
  <c r="J128" i="3"/>
  <c r="J132" i="3"/>
  <c r="J136" i="3"/>
  <c r="J121" i="3"/>
  <c r="J125" i="3"/>
  <c r="J129" i="3"/>
  <c r="J133" i="3"/>
  <c r="J137" i="3"/>
  <c r="J122" i="3"/>
  <c r="J126" i="3"/>
  <c r="J130" i="3"/>
  <c r="J134" i="3"/>
  <c r="J138" i="3"/>
  <c r="J119" i="3"/>
  <c r="J123" i="3"/>
  <c r="J127" i="3"/>
  <c r="J131" i="3"/>
  <c r="J135" i="3"/>
  <c r="H361" i="3"/>
  <c r="D361" i="3"/>
  <c r="H332" i="3"/>
  <c r="I231" i="3"/>
  <c r="K223" i="3"/>
  <c r="E223" i="3"/>
  <c r="J194" i="3"/>
  <c r="E194" i="3"/>
  <c r="J139" i="3"/>
  <c r="L110" i="3"/>
  <c r="F110" i="3"/>
  <c r="J118" i="3"/>
  <c r="K80" i="3"/>
  <c r="F80" i="3"/>
  <c r="G46" i="3"/>
  <c r="G47" i="3"/>
  <c r="G48" i="3"/>
  <c r="G49" i="3"/>
  <c r="G50" i="3"/>
  <c r="E25" i="3"/>
  <c r="D25" i="3"/>
  <c r="L205" i="3" l="1"/>
  <c r="L220" i="3"/>
  <c r="L219" i="3"/>
  <c r="L203" i="3"/>
  <c r="L209" i="3"/>
  <c r="L204" i="3"/>
  <c r="L214" i="3"/>
  <c r="L212" i="3"/>
  <c r="L215" i="3"/>
  <c r="L210" i="3"/>
  <c r="L221" i="3"/>
  <c r="L208" i="3"/>
  <c r="L211" i="3"/>
  <c r="L222" i="3"/>
  <c r="L206" i="3"/>
  <c r="L213" i="3"/>
  <c r="L207" i="3"/>
  <c r="L217" i="3"/>
  <c r="L216" i="3"/>
  <c r="L218" i="3"/>
  <c r="F217" i="3"/>
  <c r="F215" i="3"/>
  <c r="F210" i="3"/>
  <c r="F209" i="3"/>
  <c r="F220" i="3"/>
  <c r="F211" i="3"/>
  <c r="F213" i="3"/>
  <c r="F212" i="3"/>
  <c r="F222" i="3"/>
  <c r="F206" i="3"/>
  <c r="F216" i="3"/>
  <c r="F207" i="3"/>
  <c r="F205" i="3"/>
  <c r="F204" i="3"/>
  <c r="F218" i="3"/>
  <c r="F221" i="3"/>
  <c r="F208" i="3"/>
  <c r="F219" i="3"/>
  <c r="F203" i="3"/>
  <c r="F214" i="3"/>
  <c r="F186" i="3"/>
  <c r="F193" i="3"/>
  <c r="F177" i="3"/>
  <c r="F180" i="3"/>
  <c r="F183" i="3"/>
  <c r="F182" i="3"/>
  <c r="F189" i="3"/>
  <c r="F192" i="3"/>
  <c r="F176" i="3"/>
  <c r="F179" i="3"/>
  <c r="F175" i="3"/>
  <c r="F190" i="3"/>
  <c r="F174" i="3"/>
  <c r="F184" i="3"/>
  <c r="F178" i="3"/>
  <c r="F185" i="3"/>
  <c r="F188" i="3"/>
  <c r="F191" i="3"/>
  <c r="F181" i="3"/>
  <c r="F187" i="3"/>
  <c r="K182" i="3"/>
  <c r="K189" i="3"/>
  <c r="K190" i="3"/>
  <c r="K180" i="3"/>
  <c r="K183" i="3"/>
  <c r="K178" i="3"/>
  <c r="K185" i="3"/>
  <c r="K192" i="3"/>
  <c r="K176" i="3"/>
  <c r="K179" i="3"/>
  <c r="K174" i="3"/>
  <c r="K181" i="3"/>
  <c r="K188" i="3"/>
  <c r="K191" i="3"/>
  <c r="K175" i="3"/>
  <c r="K186" i="3"/>
  <c r="K193" i="3"/>
  <c r="K177" i="3"/>
  <c r="K184" i="3"/>
  <c r="K187" i="3"/>
  <c r="H122" i="3"/>
  <c r="H137" i="3"/>
  <c r="H125" i="3"/>
  <c r="H131" i="3"/>
  <c r="H126" i="3"/>
  <c r="H132" i="3"/>
  <c r="H130" i="3"/>
  <c r="H128" i="3"/>
  <c r="H124" i="3"/>
  <c r="H123" i="3"/>
  <c r="H127" i="3"/>
  <c r="H136" i="3"/>
  <c r="H121" i="3"/>
  <c r="H120" i="3"/>
  <c r="H119" i="3"/>
  <c r="H134" i="3"/>
  <c r="H133" i="3"/>
  <c r="H138" i="3"/>
  <c r="H129" i="3"/>
  <c r="H135" i="3"/>
  <c r="G102" i="3"/>
  <c r="G101" i="3"/>
  <c r="G108" i="3"/>
  <c r="G92" i="3"/>
  <c r="G99" i="3"/>
  <c r="G106" i="3"/>
  <c r="G90" i="3"/>
  <c r="G97" i="3"/>
  <c r="G104" i="3"/>
  <c r="G95" i="3"/>
  <c r="G98" i="3"/>
  <c r="G109" i="3"/>
  <c r="G93" i="3"/>
  <c r="G100" i="3"/>
  <c r="G107" i="3"/>
  <c r="G91" i="3"/>
  <c r="G94" i="3"/>
  <c r="G105" i="3"/>
  <c r="G96" i="3"/>
  <c r="G103" i="3"/>
  <c r="M105" i="3"/>
  <c r="M96" i="3"/>
  <c r="M103" i="3"/>
  <c r="M102" i="3"/>
  <c r="M109" i="3"/>
  <c r="M100" i="3"/>
  <c r="M107" i="3"/>
  <c r="M106" i="3"/>
  <c r="M101" i="3"/>
  <c r="M108" i="3"/>
  <c r="M92" i="3"/>
  <c r="M99" i="3"/>
  <c r="M98" i="3"/>
  <c r="M97" i="3"/>
  <c r="M104" i="3"/>
  <c r="M95" i="3"/>
  <c r="M94" i="3"/>
  <c r="M93" i="3"/>
  <c r="M91" i="3"/>
  <c r="M90" i="3"/>
  <c r="L76" i="3"/>
  <c r="L79" i="3"/>
  <c r="L63" i="3"/>
  <c r="L66" i="3"/>
  <c r="L69" i="3"/>
  <c r="L75" i="3"/>
  <c r="L62" i="3"/>
  <c r="L68" i="3"/>
  <c r="L71" i="3"/>
  <c r="L74" i="3"/>
  <c r="L77" i="3"/>
  <c r="L61" i="3"/>
  <c r="L64" i="3"/>
  <c r="L67" i="3"/>
  <c r="L70" i="3"/>
  <c r="L73" i="3"/>
  <c r="L60" i="3"/>
  <c r="L72" i="3"/>
  <c r="L78" i="3"/>
  <c r="L65" i="3"/>
  <c r="G76" i="3"/>
  <c r="G79" i="3"/>
  <c r="G63" i="3"/>
  <c r="G69" i="3"/>
  <c r="G78" i="3"/>
  <c r="G65" i="3"/>
  <c r="G68" i="3"/>
  <c r="G71" i="3"/>
  <c r="G74" i="3"/>
  <c r="G77" i="3"/>
  <c r="G61" i="3"/>
  <c r="G60" i="3"/>
  <c r="G67" i="3"/>
  <c r="G70" i="3"/>
  <c r="G73" i="3"/>
  <c r="G64" i="3"/>
  <c r="G66" i="3"/>
  <c r="G72" i="3"/>
  <c r="G75" i="3"/>
  <c r="G62" i="3"/>
  <c r="F202" i="3"/>
  <c r="L202" i="3"/>
  <c r="G51" i="3"/>
  <c r="F173" i="3"/>
  <c r="K173" i="3"/>
  <c r="M89" i="3"/>
  <c r="G89" i="3"/>
  <c r="G110" i="3"/>
  <c r="M110" i="3"/>
  <c r="E51" i="3"/>
  <c r="G59" i="3"/>
  <c r="F361" i="3"/>
  <c r="E299" i="3"/>
  <c r="F299" i="3"/>
  <c r="G299" i="3"/>
  <c r="H299" i="3"/>
  <c r="I299" i="3"/>
  <c r="K59" i="3"/>
  <c r="L59" i="3" s="1"/>
  <c r="F24" i="3"/>
  <c r="H159" i="3" s="1"/>
  <c r="F23" i="3"/>
  <c r="H158" i="3" s="1"/>
  <c r="I158" i="3" s="1"/>
  <c r="F22" i="3"/>
  <c r="H157" i="3" s="1"/>
  <c r="I157" i="3" s="1"/>
  <c r="F21" i="3"/>
  <c r="H156" i="3" s="1"/>
  <c r="I156" i="3" s="1"/>
  <c r="F20" i="3"/>
  <c r="H155" i="3" s="1"/>
  <c r="I155" i="3" s="1"/>
  <c r="F19" i="3"/>
  <c r="H154" i="3" s="1"/>
  <c r="I154" i="3" s="1"/>
  <c r="F18" i="3"/>
  <c r="H153" i="3" s="1"/>
  <c r="F17" i="3"/>
  <c r="H152" i="3" s="1"/>
  <c r="I152" i="3" s="1"/>
  <c r="F16" i="3"/>
  <c r="H151" i="3" s="1"/>
  <c r="I151" i="3" s="1"/>
  <c r="F15" i="3"/>
  <c r="H150" i="3" s="1"/>
  <c r="F14" i="3"/>
  <c r="H149" i="3" s="1"/>
  <c r="I149" i="3" s="1"/>
  <c r="F13" i="3"/>
  <c r="H148" i="3" s="1"/>
  <c r="I148" i="3" s="1"/>
  <c r="F12" i="3"/>
  <c r="H147" i="3" s="1"/>
  <c r="F11" i="3"/>
  <c r="H146" i="3" s="1"/>
  <c r="I146" i="3" s="1"/>
  <c r="F10" i="3"/>
  <c r="H145" i="3" s="1"/>
  <c r="J145" i="3" l="1"/>
  <c r="I145" i="3"/>
  <c r="J153" i="3"/>
  <c r="J150" i="3"/>
  <c r="J147" i="3"/>
  <c r="I147" i="3"/>
  <c r="I150" i="3"/>
  <c r="I153" i="3"/>
  <c r="H160" i="3"/>
  <c r="F223" i="3"/>
  <c r="F194" i="3"/>
  <c r="L80" i="3"/>
  <c r="G80" i="3"/>
  <c r="F25" i="3"/>
  <c r="G25" i="3" s="1"/>
  <c r="G379" i="3"/>
  <c r="L223" i="3"/>
  <c r="K194" i="3"/>
  <c r="H118" i="3" l="1"/>
  <c r="H139" i="3" s="1"/>
  <c r="G10" i="3"/>
  <c r="G11" i="3"/>
  <c r="G21" i="3"/>
  <c r="G18" i="3"/>
  <c r="G23" i="3"/>
  <c r="G24" i="3"/>
  <c r="G17" i="3"/>
  <c r="G20" i="3"/>
  <c r="G19" i="3"/>
  <c r="G16" i="3"/>
  <c r="G15" i="3"/>
  <c r="G12" i="3"/>
  <c r="G14" i="3"/>
  <c r="G13" i="3"/>
  <c r="G22" i="3"/>
  <c r="H22" i="3" l="1"/>
  <c r="H10" i="3"/>
  <c r="H18" i="3"/>
  <c r="H15" i="3"/>
  <c r="H12" i="3"/>
  <c r="H25" i="3" l="1"/>
  <c r="D160" i="3" l="1"/>
  <c r="C160" i="3" l="1"/>
  <c r="I159" i="3"/>
  <c r="J160" i="3" l="1"/>
  <c r="J157" i="3"/>
  <c r="F160" i="3" l="1"/>
  <c r="I160" i="3"/>
  <c r="F145" i="3"/>
  <c r="G145" i="3" s="1"/>
  <c r="G160" i="3" l="1"/>
  <c r="E252" i="3"/>
  <c r="F231" i="3"/>
  <c r="F252" i="3" s="1"/>
  <c r="G232" i="3" l="1"/>
  <c r="G242" i="3"/>
  <c r="G247" i="3"/>
  <c r="G249" i="3"/>
  <c r="G233" i="3"/>
  <c r="G236" i="3"/>
  <c r="G238" i="3"/>
  <c r="G243" i="3"/>
  <c r="G245" i="3"/>
  <c r="G248" i="3"/>
  <c r="G246" i="3"/>
  <c r="G251" i="3"/>
  <c r="G235" i="3"/>
  <c r="G240" i="3"/>
  <c r="G250" i="3"/>
  <c r="G234" i="3"/>
  <c r="G239" i="3"/>
  <c r="G241" i="3"/>
  <c r="G244" i="3"/>
  <c r="G237" i="3"/>
  <c r="G231" i="3"/>
  <c r="G252" i="3" l="1"/>
</calcChain>
</file>

<file path=xl/sharedStrings.xml><?xml version="1.0" encoding="utf-8"?>
<sst xmlns="http://schemas.openxmlformats.org/spreadsheetml/2006/main" count="341" uniqueCount="241">
  <si>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</si>
  <si>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</si>
  <si>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</si>
  <si>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</si>
  <si>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Total  Hombres</t>
  </si>
  <si>
    <t>Total Mujeres</t>
  </si>
  <si>
    <t>Total Personas</t>
  </si>
  <si>
    <t>De 0 a 4 años</t>
  </si>
  <si>
    <t>De 5 a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</si>
  <si>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</si>
  <si>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</si>
  <si>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</si>
  <si>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</si>
  <si>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</si>
  <si>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</si>
  <si>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</si>
  <si>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</si>
  <si>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</si>
  <si>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</si>
  <si>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</si>
  <si>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</si>
  <si>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años o más</t>
  </si>
  <si>
    <t xml:space="preserve">Total </t>
  </si>
  <si>
    <t>Si Asiste</t>
  </si>
  <si>
    <t>No Asiste</t>
  </si>
  <si>
    <t>0 - 4 años</t>
  </si>
  <si>
    <t>5 años</t>
  </si>
  <si>
    <t>6 - 10 años</t>
  </si>
  <si>
    <t>11 - 16 años</t>
  </si>
  <si>
    <t>11 - 14 años</t>
  </si>
  <si>
    <t>15 - 16 años</t>
  </si>
  <si>
    <t>17 - 21 años</t>
  </si>
  <si>
    <t>22 años y más</t>
  </si>
  <si>
    <t>Total personas</t>
  </si>
  <si>
    <t>Primaria</t>
  </si>
  <si>
    <t>Secundaria</t>
  </si>
  <si>
    <t>Técnica o tecnológica</t>
  </si>
  <si>
    <t>Universidad</t>
  </si>
  <si>
    <t xml:space="preserve">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</si>
  <si>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</si>
  <si>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</si>
  <si>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</si>
  <si>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</si>
  <si>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</si>
  <si>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</si>
  <si>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</si>
  <si>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Sexo</t>
  </si>
  <si>
    <t>Número de personas</t>
  </si>
  <si>
    <t>Hombre</t>
  </si>
  <si>
    <t>Mujer</t>
  </si>
  <si>
    <t>Total</t>
  </si>
  <si>
    <t>Mujeres menores de 15 años</t>
  </si>
  <si>
    <t>Mujeres Entre 15 y 19 años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</si>
  <si>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</si>
  <si>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</si>
  <si>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</si>
  <si>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</si>
  <si>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</si>
  <si>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</si>
  <si>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</si>
  <si>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Salud</t>
  </si>
  <si>
    <t>No. de Puestos de Salud</t>
  </si>
  <si>
    <t>No. de Centros de Salud</t>
  </si>
  <si>
    <t>ICBF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</si>
  <si>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</si>
  <si>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</si>
  <si>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</si>
  <si>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</si>
  <si>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</si>
  <si>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</si>
  <si>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</si>
  <si>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</si>
  <si>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</si>
  <si>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</si>
  <si>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>-</t>
  </si>
  <si>
    <t xml:space="preserve">Jefes de hogar según su sexo, por barrio, encuestados por el SISBEN III  </t>
  </si>
  <si>
    <t>Mujeres menores de  19 años embarazadas o que han tenido hijos, según barrios, encuestadas por el SISBEN III</t>
  </si>
  <si>
    <t>No. de hogares infantiles</t>
  </si>
  <si>
    <t>Entidad Administrativa de Servicio Educativo de Primera Infancia</t>
  </si>
  <si>
    <t>Datos recopilados por la Alcaldía</t>
  </si>
  <si>
    <t xml:space="preserve">Deporte </t>
  </si>
  <si>
    <t>No. de escenarios deportivos</t>
  </si>
  <si>
    <t>Nombre del Barrrio</t>
  </si>
  <si>
    <t>Estrato moda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</si>
  <si>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</si>
  <si>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</si>
  <si>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</si>
  <si>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</si>
  <si>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</si>
  <si>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</si>
  <si>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</si>
  <si>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</si>
  <si>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</si>
  <si>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</si>
  <si>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</si>
  <si>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</si>
  <si>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</si>
  <si>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</si>
  <si>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o +</t>
  </si>
  <si>
    <t>TOTAL</t>
  </si>
  <si>
    <t>Total Comuna</t>
  </si>
  <si>
    <t>TOTAL COMUNA 1</t>
  </si>
  <si>
    <t>Primera Infancia y niñez</t>
  </si>
  <si>
    <t>Subtotal</t>
  </si>
  <si>
    <t>Preadolescencia, Adolescencia y Juventud</t>
  </si>
  <si>
    <t>Adulto Joven</t>
  </si>
  <si>
    <t>Adultos</t>
  </si>
  <si>
    <t>Adulto Mayor</t>
  </si>
  <si>
    <t>% Part</t>
  </si>
  <si>
    <t>% Part Hombres</t>
  </si>
  <si>
    <t>% Part Mujeres</t>
  </si>
  <si>
    <t>NOMBRE DEL BARRIO</t>
  </si>
  <si>
    <t>Rangos de Edad</t>
  </si>
  <si>
    <t>Nombre del Barrio</t>
  </si>
  <si>
    <t>Población total al 2012 ,por rango de edad y sexo, según el DANE con base en Proyecciones del Censo de 2005</t>
  </si>
  <si>
    <t>Primera Infancia y Niñez</t>
  </si>
  <si>
    <t>Preadolescenia, adolescencia y juventud</t>
  </si>
  <si>
    <t>Adultos Mayores</t>
  </si>
  <si>
    <t>Primera Infancia y niñez - Encuestada por el Sisben</t>
  </si>
  <si>
    <t>% part</t>
  </si>
  <si>
    <t>% Participacion Rangos de Edad</t>
  </si>
  <si>
    <t>Rangos de edad</t>
  </si>
  <si>
    <t>% participacion</t>
  </si>
  <si>
    <t>% Participacion</t>
  </si>
  <si>
    <t>Preadolescencia, adolescencia y juventud</t>
  </si>
  <si>
    <t>Preadolescencia y adolescencia - Encuestada por el Sisben</t>
  </si>
  <si>
    <t>Adulto joven - Encuestado por el Sisben</t>
  </si>
  <si>
    <t>Adultos- Encuestados por el Sisben</t>
  </si>
  <si>
    <t>Adulto Mayor- Encuestado por el Sisben</t>
  </si>
  <si>
    <t>% part- poblacion encuestada del sisben por barrio</t>
  </si>
  <si>
    <t>Edad</t>
  </si>
  <si>
    <t>POBLACION TOTAL</t>
  </si>
  <si>
    <t>% Part Poblacion Total</t>
  </si>
  <si>
    <t xml:space="preserve">Total Mujeres encuestados por el Sisben </t>
  </si>
  <si>
    <t xml:space="preserve">Total  Hombres encuestados por el Sisben </t>
  </si>
  <si>
    <t>Total Personas encuestadas por el Sisben</t>
  </si>
  <si>
    <t xml:space="preserve">Total poblacion según Dane  </t>
  </si>
  <si>
    <t>Poblacion Total</t>
  </si>
  <si>
    <t>% población  encuestada por el Sisben por quintiles de edad</t>
  </si>
  <si>
    <t>% población  encuestada por el Sisben por rangos de edad</t>
  </si>
  <si>
    <t>Quintiles de Edad</t>
  </si>
  <si>
    <t>Preescolar</t>
  </si>
  <si>
    <t>Media Secundaria</t>
  </si>
  <si>
    <t>% de Asistencia</t>
  </si>
  <si>
    <t>% Inasistencia</t>
  </si>
  <si>
    <t>Basica Primaria</t>
  </si>
  <si>
    <t>Basica Secundaria</t>
  </si>
  <si>
    <t>Estudios Superiores a nivel de Pregrado</t>
  </si>
  <si>
    <t>Secundaria Completa</t>
  </si>
  <si>
    <t>5 años (Preescolar)</t>
  </si>
  <si>
    <t>6 - 10 años (Basica Primaria)</t>
  </si>
  <si>
    <t>11 - 14 años (Basica Secundaria)</t>
  </si>
  <si>
    <t>15 - 16 años (Media Secundaria)</t>
  </si>
  <si>
    <t>11 - 16 años (Secundaria Completa)</t>
  </si>
  <si>
    <t>Promedio Comuna 1</t>
  </si>
  <si>
    <t>5 - 16 años  Educacion basica completa (Grado 0 a 11)</t>
  </si>
  <si>
    <t>17 - 21 años (Estudios Superiores a Nivel de Pregrado Tecnico-Tecnologico y Universitario)</t>
  </si>
  <si>
    <t>Estudios Superiores a nivel de Posgrado</t>
  </si>
  <si>
    <t>Porcentaje de la población total del barrio encuesta que ha aprobado Primaria</t>
  </si>
  <si>
    <t>Porcentaje de la población total del barrio encuesta que ha aprobado Secundaria</t>
  </si>
  <si>
    <t>Porcentaje de la población total del barrio encuesta que ha aprobado Técnica o tecnológica</t>
  </si>
  <si>
    <t>Porcentaje de la población total del barrio encuesta que ha aprobado Universidad</t>
  </si>
  <si>
    <t>Porcentaje de la población total del barrio encuesta que ha aprobado Posgrado</t>
  </si>
  <si>
    <t>Posgrado</t>
  </si>
  <si>
    <t>Porcentaje de la población total del barrio encuesta que ha aprobado Ninguno</t>
  </si>
  <si>
    <t>El tipo de condición de discapacidad que más se padece  en la comuna es dificultad para salir a la calle sin ayuda o compañía</t>
  </si>
  <si>
    <t>Porcentaje de jefes de hogar según sexo</t>
  </si>
  <si>
    <t>Jorge Isaacs</t>
  </si>
  <si>
    <t>Santander</t>
  </si>
  <si>
    <t xml:space="preserve">Porvenir </t>
  </si>
  <si>
    <t>Las Delicias</t>
  </si>
  <si>
    <t xml:space="preserve">Manzanares </t>
  </si>
  <si>
    <t>Salomia</t>
  </si>
  <si>
    <t>Fátima</t>
  </si>
  <si>
    <t>Sultana - Berlin - San Francisco</t>
  </si>
  <si>
    <t>Popular</t>
  </si>
  <si>
    <t>Ignacio Rengifo</t>
  </si>
  <si>
    <t>Guillermo Valencia</t>
  </si>
  <si>
    <t>La Isla</t>
  </si>
  <si>
    <t>Marco Fidel Suarez</t>
  </si>
  <si>
    <t>Evaristo Garcia</t>
  </si>
  <si>
    <t>La Esmeralda</t>
  </si>
  <si>
    <t>Bolivariano</t>
  </si>
  <si>
    <t>Barrio Olaya Herrera</t>
  </si>
  <si>
    <t>Unidad Residencial Bueno Madrid</t>
  </si>
  <si>
    <t>Flora Industrial</t>
  </si>
  <si>
    <t>Calima</t>
  </si>
  <si>
    <t>La Alianza</t>
  </si>
  <si>
    <t>COMUNA 4</t>
  </si>
  <si>
    <t>Comuna 4 - Población total al 2012 por genero  según el DANE con base en Proyecciones del Censo de 2005</t>
  </si>
  <si>
    <t>El 39% de los habitantes de la comuna 4 tienen menos de 24 años, el 46% tiene entre 25 y 59 años y el 16% restante tiene  mas de 60 años</t>
  </si>
  <si>
    <t>En la comuna 4, el 53% son mujeres y el 47% son  hombres, una proporcion similar se observa en los barrios de esta comuna</t>
  </si>
  <si>
    <t>Barrio con mayor participacion de poblacion de primera infancia y niñez: La Isla (15,77%)</t>
  </si>
  <si>
    <t>Barrio con mayor participacion de poblacion preadolescentes, adolescentes y jovenes:  La Isla (13,64%)</t>
  </si>
  <si>
    <t>Comuna  4 - Población año 2012, por quintiles de edad y rangos de edad -  según el DANE con base en Proyecciones del Censo de 2005 - A</t>
  </si>
  <si>
    <t>Comuna  4 - Población año 2012, por quintiles de edad y rangos de edad -  según el DANE con base en Proyecciones del Censo de 2005 - B</t>
  </si>
  <si>
    <t>Barrio con mayor participacion en poblacion de adultos jovenes: La isla 12,91%</t>
  </si>
  <si>
    <t>Barrio con mayor participacion en la poblacion de adultos: La Isla 11,403%</t>
  </si>
  <si>
    <t>Barrio con mayor participacion en la poblacion de adulto mayor: la Isla 12,79%</t>
  </si>
  <si>
    <t>El 56% de la poblacion de primera infancia y niñez de la comuna 4 ha sido encuestada por el sisben III</t>
  </si>
  <si>
    <t>El 59% de la poblacion de Preadolescencia, adolescencia y juventud de la comuna 4 ha sido encuestada por el sisben III</t>
  </si>
  <si>
    <t>El 61% de la poblacion de Adulta Joven de la comuna 4 ha sido encuestada por el sisben III</t>
  </si>
  <si>
    <t>El 57% de la poblacion de Adulta de la comuna 4 ha sido encuestada por el sisben III</t>
  </si>
  <si>
    <t>El 51% de la poblacion de Adulta Mayor de la comuna 4 ha sido encuestada por el sisben III</t>
  </si>
  <si>
    <t>El 57% de la poblacion total de la comuna 4 ha sido encuestada por el Sisben III</t>
  </si>
  <si>
    <t>Barrio con mayor porcentaje de primera infancia y niñez encuestada por el Sisben III es La Isla (19,55%)</t>
  </si>
  <si>
    <t>Barrio con mayor porcentaje de preadolescentes, adolescentes y jovenes encuestados por el Sisben III es la isla (18,35%)</t>
  </si>
  <si>
    <t>Barrio con mayor porcentaje de adultos jovenes encuestados por el Sisben III: La Isla (17,29%)</t>
  </si>
  <si>
    <t>Barrio con mayor porcentaje de adultos encuestados por el Sisben III es La Isla (16,21%)</t>
  </si>
  <si>
    <t>Barrio con mayor porcentaje de adultos mayores encuestados por el Sisben III La Isla (17,15%)</t>
  </si>
  <si>
    <t>El 34,6% de la poblacion de primera infancia de la comuna 4 asiste a la educación preescolar sisben III</t>
  </si>
  <si>
    <t>El 97,0% de la poblacion entre 6 y 10 años de la comuna 4 asiste a la educación Básica primaria</t>
  </si>
  <si>
    <t>El 93,2% de la poblacion entre 11 y 14 años de la comuna 4 asiste a la educación Basica Secundaria</t>
  </si>
  <si>
    <t>El 96,9% de la poblacion entre 15 y 16 años de la comuna 4 asiste a la educación Media Secundaria</t>
  </si>
  <si>
    <t>El 86,0% de la poblacion entre 11-16 años de la comuna 4 asiste a la educación Secundaria Completa</t>
  </si>
  <si>
    <t>El 36,0% de la poblacion entre 17-21 años de la comuna 4 asiste a Estudios superiores a nivel de Pregrado</t>
  </si>
  <si>
    <t>El 2,2% de la poblacion mayor a 22 años de la comuna 4 asiste a Estudios superiores a nivel de Posgrado</t>
  </si>
  <si>
    <t>Comuna  4 - Población año 2012, por quintiles de edad y rangos de edad -  según el DANE con base en Proyecciones del Censo de 2005 - C</t>
  </si>
  <si>
    <t>Comuna 4 - Población  Encuestadas por el SISBEN III a junio 2013</t>
  </si>
  <si>
    <t>Comuna 4 - Poblacion encuestada por el SISBEN III  a junio de 2013 según Asistencia Educativa</t>
  </si>
  <si>
    <t>Comuna 4 - Población encuestada por el SISBEN III a junio 2013 por grupos de edades - C</t>
  </si>
  <si>
    <t>Comuna 4 - Población encuestada por el SISBEN IIII a junio 2013 por grupos de edades - B</t>
  </si>
  <si>
    <t>Comuna 4 - Población encuestada por el SISBEN IIII a junio 2013 por grupos de edades - A</t>
  </si>
  <si>
    <t>Comuna 4  - Tasa de asistencia escolar según nivel educativo esperado por rangos de edad  - En poblacion encuestada por el SISBEN III a Junio 2013</t>
  </si>
  <si>
    <t>Barrios con menor porcentaje de población menor o igual a 5 años en nivel preescolar Flora Industrial y jorge Isaacs (68,42%)</t>
  </si>
  <si>
    <t>Barrio con menor porcentaje de población entre 6 y 10 años en nivel basica primaria Ignacio Rengifo (93,90%)</t>
  </si>
  <si>
    <t>Barrio con menor porcentaje de población entre11 y 14 años en nivel basica secundaria  Olaya Herrera (90,66%)</t>
  </si>
  <si>
    <t>Barrio con menor porcentaje de población entre 15 y 16 años en nivel Media Secundaria es Bolibariano (92,16%)</t>
  </si>
  <si>
    <t>Barrio con menor porcentaje de población entre 11 y 16 años en nivel basica primaria Unidad Residencial Bueno Madrid (77,55%)</t>
  </si>
  <si>
    <t>Barrio con menor porcentaje de población entre 5 y 16 años en nivel Basico completo Manzanares (87,50%)</t>
  </si>
  <si>
    <t>Barrio con mayor porcentaje de población entre 17 y 21 años en nivel  Estudios superiores a nivel de Pregrado, técnico, tencológico y Universitario: La Alianza (60,42%)</t>
  </si>
  <si>
    <t>Barrio con mayor porcentaje de población con nivel  de primaria aprobada es Fatima (35,7%)</t>
  </si>
  <si>
    <t>Barrio con mayor porcentaje de población con nivel  de Secundaria aprobada es Calima(57%)</t>
  </si>
  <si>
    <t>Barrio con mayor porcentaje de población con nivel Técnico o tecnológico aprobado es La Esmeralda(6,5%)</t>
  </si>
  <si>
    <t>Comuna 4 - Población encuestada por SISBEN III a junio 2013  según maximo nivel educativo aprobado por  barrios</t>
  </si>
  <si>
    <t>Barrio con mayor porcentaje de población con nivel  Universitario aprobado es La Esmeralda (8,1%)</t>
  </si>
  <si>
    <t>Barrio con mayor porcentaje de población con nivel  posgrado aprobado es Calima (0,566%)</t>
  </si>
  <si>
    <t>Barrio con mayor porcentaje de población con nivel Ningun nivel educativo aprobado es Marco Fidel Suarez (13,3%)</t>
  </si>
  <si>
    <t xml:space="preserve">Comuna  4 -Personas encuestadas por Sisben III a junio 2013 en situación de discapacidad </t>
  </si>
  <si>
    <t>TOTAL ENCUESTADOS SISBEN - COMUNA 4</t>
  </si>
  <si>
    <t>Comuna 4 - Poblacion Encuestada por Sisben III a junio 2013 según Nivel Educativo esperado por rangos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</si>
</sst>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00000000000000"/>
    <numFmt numFmtId="166" formatCode="#,##0.00000000000000000000000"/>
    <numFmt numFmtId="167" formatCode="0.00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i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9" fontId="1" fillId="0" borderId="0" xfId="3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9" fontId="1" fillId="0" borderId="1" xfId="3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9" fontId="1" fillId="0" borderId="1" xfId="3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1" fontId="2" fillId="0" borderId="1" xfId="3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1" fillId="0" borderId="0" xfId="3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9" fontId="1" fillId="3" borderId="1" xfId="3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9" fontId="1" fillId="3" borderId="4" xfId="3" applyFont="1" applyFill="1" applyBorder="1" applyAlignment="1">
      <alignment horizontal="center" vertical="center" wrapText="1"/>
    </xf>
    <xf numFmtId="9" fontId="1" fillId="3" borderId="6" xfId="3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3" fontId="1" fillId="0" borderId="0" xfId="3" applyNumberFormat="1" applyFont="1" applyFill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10" fontId="1" fillId="0" borderId="0" xfId="3" applyNumberFormat="1" applyFont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3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1" fillId="2" borderId="1" xfId="3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1" fillId="0" borderId="1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9" fontId="2" fillId="2" borderId="1" xfId="3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3" fillId="2" borderId="1" xfId="3" applyNumberFormat="1" applyFont="1" applyFill="1" applyBorder="1" applyAlignment="1">
      <alignment horizontal="center" vertical="center"/>
    </xf>
    <xf numFmtId="10" fontId="3" fillId="2" borderId="1" xfId="3" applyNumberFormat="1" applyFont="1" applyFill="1" applyBorder="1" applyAlignment="1">
      <alignment horizontal="center" vertical="center" wrapText="1"/>
    </xf>
    <xf numFmtId="10" fontId="5" fillId="2" borderId="1" xfId="3" applyNumberFormat="1" applyFont="1" applyFill="1" applyBorder="1" applyAlignment="1">
      <alignment horizontal="center" vertical="center"/>
    </xf>
    <xf numFmtId="10" fontId="5" fillId="4" borderId="1" xfId="3" applyNumberFormat="1" applyFont="1" applyFill="1" applyBorder="1" applyAlignment="1">
      <alignment horizontal="center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10" fontId="2" fillId="4" borderId="1" xfId="3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4" xfId="3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6" xfId="3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3" applyNumberFormat="1" applyFont="1" applyFill="1" applyBorder="1" applyAlignment="1">
      <alignment horizontal="center" vertical="center" wrapText="1"/>
    </xf>
    <xf numFmtId="164" fontId="1" fillId="0" borderId="1" xfId="3" applyNumberFormat="1" applyFont="1" applyFill="1" applyBorder="1" applyAlignment="1">
      <alignment horizontal="center" vertical="center" wrapText="1"/>
    </xf>
    <xf numFmtId="167" fontId="1" fillId="0" borderId="1" xfId="3" applyNumberFormat="1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1" xfId="3" applyNumberFormat="1" applyFont="1" applyBorder="1" applyAlignment="1">
      <alignment horizontal="center" vertical="center" wrapText="1"/>
    </xf>
    <xf numFmtId="10" fontId="5" fillId="2" borderId="1" xfId="3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Border="1" applyAlignment="1" applyProtection="1">
      <alignment horizontal="center" vertical="center" wrapText="1"/>
      <protection locked="0"/>
    </xf>
    <xf numFmtId="3" fontId="2" fillId="0" borderId="0" xfId="0" applyNumberFormat="1" applyFont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Border="1" applyAlignment="1" applyProtection="1">
      <alignment horizontal="center" vertical="center" wrapText="1"/>
      <protection locked="0"/>
    </xf>
    <xf numFmtId="9" fontId="1" fillId="0" borderId="0" xfId="3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0" fontId="3" fillId="2" borderId="3" xfId="3" applyNumberFormat="1" applyFont="1" applyFill="1" applyBorder="1" applyAlignment="1">
      <alignment horizontal="center" vertical="center" wrapText="1"/>
    </xf>
    <xf numFmtId="10" fontId="3" fillId="2" borderId="2" xfId="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5" fillId="2" borderId="3" xfId="3" applyNumberFormat="1" applyFont="1" applyFill="1" applyBorder="1" applyAlignment="1">
      <alignment horizontal="center" vertical="center" wrapText="1"/>
    </xf>
    <xf numFmtId="10" fontId="5" fillId="2" borderId="2" xfId="3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1"/>
  <sheetViews>
    <sheetView tabSelected="1" view="pageBreakPreview" topLeftCell="A358" zoomScale="70" zoomScaleNormal="70" zoomScaleSheetLayoutView="70" zoomScalePageLayoutView="40" workbookViewId="0">
      <selection activeCell="F376" sqref="F376"/>
    </sheetView>
  </sheetViews>
  <sheetFormatPr baseColWidth="10" defaultColWidth="11.42578125" defaultRowHeight="12.75" x14ac:dyDescent="0.25"/>
  <cols>
    <col min="1" max="1" width="26.5703125" style="8" customWidth="1"/>
    <col min="2" max="2" width="22" style="8" customWidth="1"/>
    <col min="3" max="3" width="18.28515625" style="8" customWidth="1"/>
    <col min="4" max="4" width="28.7109375" style="8" customWidth="1"/>
    <col min="5" max="5" width="18.5703125" style="8" customWidth="1"/>
    <col min="6" max="6" width="16.140625" style="8" customWidth="1"/>
    <col min="7" max="7" width="16" style="8" customWidth="1"/>
    <col min="8" max="8" width="19.7109375" style="8" customWidth="1"/>
    <col min="9" max="9" width="15.42578125" style="8" customWidth="1"/>
    <col min="10" max="10" width="15.7109375" style="8" customWidth="1"/>
    <col min="11" max="11" width="17.140625" style="8" customWidth="1"/>
    <col min="12" max="12" width="25.85546875" style="8" bestFit="1" customWidth="1"/>
    <col min="13" max="13" width="18.5703125" style="8" customWidth="1"/>
    <col min="14" max="14" width="11.42578125" style="8"/>
    <col min="15" max="15" width="13.42578125" style="8" customWidth="1"/>
    <col min="16" max="16384" width="11.42578125" style="8"/>
  </cols>
  <sheetData>
    <row r="2" spans="1:13" ht="23.25" x14ac:dyDescent="0.25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ht="23.25" x14ac:dyDescent="0.25">
      <c r="A3" s="157" t="s">
        <v>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3" ht="23.25" x14ac:dyDescent="0.25">
      <c r="A4" s="157" t="s">
        <v>2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13" ht="23.25" x14ac:dyDescent="0.25">
      <c r="A5" s="157" t="s">
        <v>3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</row>
    <row r="6" spans="1:13" x14ac:dyDescent="0.2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3" ht="17.25" customHeight="1" x14ac:dyDescent="0.25">
      <c r="A7" s="158" t="s">
        <v>188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</row>
    <row r="8" spans="1:13" ht="24" customHeight="1" x14ac:dyDescent="0.25">
      <c r="C8" s="159" t="s">
        <v>114</v>
      </c>
      <c r="D8" s="160"/>
      <c r="E8" s="160"/>
      <c r="F8" s="160"/>
      <c r="G8" s="160"/>
      <c r="H8" s="160"/>
      <c r="I8" s="161"/>
      <c r="J8" s="119"/>
      <c r="K8" s="119"/>
      <c r="L8" s="119"/>
      <c r="M8" s="119"/>
    </row>
    <row r="9" spans="1:13" ht="25.5" x14ac:dyDescent="0.25">
      <c r="C9" s="65" t="s">
        <v>112</v>
      </c>
      <c r="D9" s="65" t="s">
        <v>4</v>
      </c>
      <c r="E9" s="65" t="s">
        <v>5</v>
      </c>
      <c r="F9" s="66" t="s">
        <v>6</v>
      </c>
      <c r="G9" s="66" t="s">
        <v>108</v>
      </c>
      <c r="H9" s="18" t="s">
        <v>120</v>
      </c>
      <c r="I9" s="18" t="s">
        <v>121</v>
      </c>
      <c r="J9" s="119"/>
      <c r="K9" s="119"/>
      <c r="L9" s="119"/>
      <c r="M9" s="119"/>
    </row>
    <row r="10" spans="1:13" x14ac:dyDescent="0.25">
      <c r="C10" s="18" t="s">
        <v>7</v>
      </c>
      <c r="D10" s="67">
        <v>1627.6074259912079</v>
      </c>
      <c r="E10" s="67">
        <v>1595.9901676461657</v>
      </c>
      <c r="F10" s="67">
        <f t="shared" ref="F10:F24" si="0">SUM(D10:E10)</f>
        <v>3223.5975936373734</v>
      </c>
      <c r="G10" s="82">
        <f t="shared" ref="G10:G25" si="1">+F10/$F$25</f>
        <v>5.7993725122983564E-2</v>
      </c>
      <c r="H10" s="162">
        <f>SUM(G10:G11)</f>
        <v>0.13789287565289166</v>
      </c>
      <c r="I10" s="163" t="s">
        <v>115</v>
      </c>
      <c r="J10" s="119"/>
      <c r="K10" s="119"/>
      <c r="L10" s="119"/>
      <c r="M10" s="119"/>
    </row>
    <row r="11" spans="1:13" x14ac:dyDescent="0.25">
      <c r="C11" s="18" t="s">
        <v>8</v>
      </c>
      <c r="D11" s="67">
        <v>2239.6188516633856</v>
      </c>
      <c r="E11" s="67">
        <v>2201.5980012924351</v>
      </c>
      <c r="F11" s="67">
        <f t="shared" si="0"/>
        <v>4441.2168529558203</v>
      </c>
      <c r="G11" s="82">
        <f t="shared" si="1"/>
        <v>7.9899150529908078E-2</v>
      </c>
      <c r="H11" s="162"/>
      <c r="I11" s="164"/>
      <c r="J11" s="119"/>
      <c r="K11" s="119"/>
      <c r="L11" s="119"/>
      <c r="M11" s="119"/>
    </row>
    <row r="12" spans="1:13" x14ac:dyDescent="0.25">
      <c r="C12" s="18" t="s">
        <v>9</v>
      </c>
      <c r="D12" s="67">
        <v>2510.9732689151188</v>
      </c>
      <c r="E12" s="67">
        <v>2419.6657956045642</v>
      </c>
      <c r="F12" s="67">
        <f t="shared" si="0"/>
        <v>4930.6390645196825</v>
      </c>
      <c r="G12" s="82">
        <f t="shared" si="1"/>
        <v>8.8704038975829361E-2</v>
      </c>
      <c r="H12" s="162">
        <f>SUM(G12:G14)</f>
        <v>0.24905855865522625</v>
      </c>
      <c r="I12" s="163" t="s">
        <v>116</v>
      </c>
      <c r="J12" s="119"/>
      <c r="K12" s="119"/>
      <c r="L12" s="119"/>
      <c r="M12" s="119"/>
    </row>
    <row r="13" spans="1:13" x14ac:dyDescent="0.25">
      <c r="C13" s="18" t="s">
        <v>10</v>
      </c>
      <c r="D13" s="67">
        <v>2066.0175422212069</v>
      </c>
      <c r="E13" s="67">
        <v>2269.2462043666028</v>
      </c>
      <c r="F13" s="67">
        <f t="shared" si="0"/>
        <v>4335.2637465878097</v>
      </c>
      <c r="G13" s="82">
        <f t="shared" si="1"/>
        <v>7.7993014559723503E-2</v>
      </c>
      <c r="H13" s="146"/>
      <c r="I13" s="165"/>
      <c r="J13" s="119"/>
      <c r="K13" s="119"/>
      <c r="L13" s="119"/>
      <c r="M13" s="119"/>
    </row>
    <row r="14" spans="1:13" x14ac:dyDescent="0.25">
      <c r="C14" s="18" t="s">
        <v>11</v>
      </c>
      <c r="D14" s="67">
        <v>2163.4607490357994</v>
      </c>
      <c r="E14" s="67">
        <v>2414.6267793839011</v>
      </c>
      <c r="F14" s="67">
        <f t="shared" si="0"/>
        <v>4578.0875284197009</v>
      </c>
      <c r="G14" s="82">
        <f t="shared" si="1"/>
        <v>8.2361505119673398E-2</v>
      </c>
      <c r="H14" s="146"/>
      <c r="I14" s="164"/>
      <c r="J14" s="119"/>
      <c r="K14" s="119"/>
      <c r="L14" s="119"/>
      <c r="M14" s="119"/>
    </row>
    <row r="15" spans="1:13" x14ac:dyDescent="0.25">
      <c r="C15" s="18" t="s">
        <v>12</v>
      </c>
      <c r="D15" s="67">
        <v>2166.7394064832642</v>
      </c>
      <c r="E15" s="67">
        <v>2176.2932591045655</v>
      </c>
      <c r="F15" s="67">
        <f t="shared" si="0"/>
        <v>4343.0326655878298</v>
      </c>
      <c r="G15" s="82">
        <f t="shared" si="1"/>
        <v>7.8132780315188513E-2</v>
      </c>
      <c r="H15" s="162">
        <f>SUM(G15:G17)</f>
        <v>0.19732447677423956</v>
      </c>
      <c r="I15" s="163" t="s">
        <v>105</v>
      </c>
      <c r="J15" s="119"/>
      <c r="K15" s="119"/>
      <c r="L15" s="119"/>
      <c r="M15" s="119"/>
    </row>
    <row r="16" spans="1:13" x14ac:dyDescent="0.25">
      <c r="C16" s="18" t="s">
        <v>13</v>
      </c>
      <c r="D16" s="67">
        <v>1528.9323570907602</v>
      </c>
      <c r="E16" s="67">
        <v>1701.0060994321152</v>
      </c>
      <c r="F16" s="67">
        <f t="shared" si="0"/>
        <v>3229.9384565228756</v>
      </c>
      <c r="G16" s="82">
        <f t="shared" si="1"/>
        <v>5.8107799615392343E-2</v>
      </c>
      <c r="H16" s="146"/>
      <c r="I16" s="165"/>
      <c r="J16" s="119"/>
      <c r="K16" s="119"/>
      <c r="L16" s="119"/>
      <c r="M16" s="119"/>
    </row>
    <row r="17" spans="1:13" x14ac:dyDescent="0.25">
      <c r="C17" s="18" t="s">
        <v>14</v>
      </c>
      <c r="D17" s="67">
        <v>1519.9120814711489</v>
      </c>
      <c r="E17" s="67">
        <v>1875.4535802041023</v>
      </c>
      <c r="F17" s="67">
        <f t="shared" si="0"/>
        <v>3395.3656616752514</v>
      </c>
      <c r="G17" s="82">
        <f t="shared" si="1"/>
        <v>6.1083896843658704E-2</v>
      </c>
      <c r="H17" s="146"/>
      <c r="I17" s="164"/>
      <c r="J17" s="119"/>
      <c r="K17" s="119"/>
      <c r="L17" s="119"/>
      <c r="M17" s="119"/>
    </row>
    <row r="18" spans="1:13" x14ac:dyDescent="0.25">
      <c r="C18" s="18" t="s">
        <v>15</v>
      </c>
      <c r="D18" s="67">
        <v>1788.0394445949528</v>
      </c>
      <c r="E18" s="67">
        <v>2121.5230194043993</v>
      </c>
      <c r="F18" s="67">
        <f t="shared" si="0"/>
        <v>3909.5624639993521</v>
      </c>
      <c r="G18" s="82">
        <f t="shared" si="1"/>
        <v>7.0334489433738517E-2</v>
      </c>
      <c r="H18" s="162">
        <f>SUM(G18:G21)</f>
        <v>0.25938083875330875</v>
      </c>
      <c r="I18" s="163" t="s">
        <v>106</v>
      </c>
      <c r="J18" s="119"/>
      <c r="K18" s="119"/>
      <c r="L18" s="119"/>
      <c r="M18" s="119"/>
    </row>
    <row r="19" spans="1:13" x14ac:dyDescent="0.25">
      <c r="C19" s="18" t="s">
        <v>16</v>
      </c>
      <c r="D19" s="67">
        <v>1833.9543569470504</v>
      </c>
      <c r="E19" s="67">
        <v>2086.1706565538984</v>
      </c>
      <c r="F19" s="67">
        <f t="shared" si="0"/>
        <v>3920.1250135009486</v>
      </c>
      <c r="G19" s="82">
        <f t="shared" si="1"/>
        <v>7.0524513645694301E-2</v>
      </c>
      <c r="H19" s="146"/>
      <c r="I19" s="165"/>
      <c r="J19" s="119"/>
      <c r="K19" s="119"/>
      <c r="L19" s="119"/>
      <c r="M19" s="119"/>
    </row>
    <row r="20" spans="1:13" x14ac:dyDescent="0.25">
      <c r="C20" s="18" t="s">
        <v>17</v>
      </c>
      <c r="D20" s="67">
        <v>1472.5337834034233</v>
      </c>
      <c r="E20" s="67">
        <v>2070.0978752515975</v>
      </c>
      <c r="F20" s="67">
        <f t="shared" si="0"/>
        <v>3542.6316586550211</v>
      </c>
      <c r="G20" s="82">
        <f t="shared" si="1"/>
        <v>6.3733267151436526E-2</v>
      </c>
      <c r="H20" s="146"/>
      <c r="I20" s="165"/>
      <c r="J20" s="119"/>
      <c r="K20" s="119"/>
      <c r="L20" s="119"/>
      <c r="M20" s="119"/>
    </row>
    <row r="21" spans="1:13" x14ac:dyDescent="0.25">
      <c r="C21" s="18" t="s">
        <v>18</v>
      </c>
      <c r="D21" s="67">
        <v>1310.9290579712506</v>
      </c>
      <c r="E21" s="67">
        <v>1734.5090005985876</v>
      </c>
      <c r="F21" s="67">
        <f t="shared" si="0"/>
        <v>3045.4380585698382</v>
      </c>
      <c r="G21" s="82">
        <f t="shared" si="1"/>
        <v>5.4788568522439379E-2</v>
      </c>
      <c r="H21" s="146"/>
      <c r="I21" s="164"/>
      <c r="J21" s="119"/>
      <c r="K21" s="119"/>
      <c r="L21" s="119"/>
      <c r="M21" s="119"/>
    </row>
    <row r="22" spans="1:13" x14ac:dyDescent="0.25">
      <c r="C22" s="18" t="s">
        <v>19</v>
      </c>
      <c r="D22" s="67">
        <v>957.75113367661697</v>
      </c>
      <c r="E22" s="67">
        <v>1264.4247949677276</v>
      </c>
      <c r="F22" s="67">
        <f t="shared" si="0"/>
        <v>2222.1759286443448</v>
      </c>
      <c r="G22" s="82">
        <f t="shared" si="1"/>
        <v>3.9977775214584642E-2</v>
      </c>
      <c r="H22" s="162">
        <f>SUM(G22:G24)</f>
        <v>0.15634325016433381</v>
      </c>
      <c r="I22" s="163" t="s">
        <v>117</v>
      </c>
      <c r="J22" s="119"/>
      <c r="K22" s="119"/>
      <c r="L22" s="119"/>
      <c r="M22" s="119"/>
    </row>
    <row r="23" spans="1:13" x14ac:dyDescent="0.25">
      <c r="C23" s="18" t="s">
        <v>20</v>
      </c>
      <c r="D23" s="67">
        <v>903.85151683423089</v>
      </c>
      <c r="E23" s="67">
        <v>1223.2504313814445</v>
      </c>
      <c r="F23" s="67">
        <f t="shared" si="0"/>
        <v>2127.1019482156753</v>
      </c>
      <c r="G23" s="82">
        <f t="shared" si="1"/>
        <v>3.8267358784751425E-2</v>
      </c>
      <c r="H23" s="146"/>
      <c r="I23" s="165"/>
      <c r="J23" s="119"/>
      <c r="K23" s="119"/>
      <c r="L23" s="119"/>
      <c r="M23" s="119"/>
    </row>
    <row r="24" spans="1:13" x14ac:dyDescent="0.25">
      <c r="C24" s="18" t="s">
        <v>21</v>
      </c>
      <c r="D24" s="67">
        <v>1832.2412791004617</v>
      </c>
      <c r="E24" s="67">
        <v>2508.864569906722</v>
      </c>
      <c r="F24" s="67">
        <f t="shared" si="0"/>
        <v>4341.1058490071837</v>
      </c>
      <c r="G24" s="82">
        <f t="shared" si="1"/>
        <v>7.8098116164997761E-2</v>
      </c>
      <c r="H24" s="146"/>
      <c r="I24" s="164"/>
      <c r="J24" s="119"/>
      <c r="K24" s="119"/>
      <c r="L24" s="119"/>
      <c r="M24" s="119"/>
    </row>
    <row r="25" spans="1:13" x14ac:dyDescent="0.25">
      <c r="C25" s="18" t="s">
        <v>22</v>
      </c>
      <c r="D25" s="67">
        <f>SUM(D10:D24)</f>
        <v>25922.56225539988</v>
      </c>
      <c r="E25" s="74">
        <f t="shared" ref="E25:F25" si="2">SUM(E10:E24)</f>
        <v>29662.72023509883</v>
      </c>
      <c r="F25" s="74">
        <f t="shared" si="2"/>
        <v>55585.282490498706</v>
      </c>
      <c r="G25" s="82">
        <f t="shared" si="1"/>
        <v>1</v>
      </c>
      <c r="H25" s="69">
        <f>SUM(H10:H24)</f>
        <v>1</v>
      </c>
      <c r="I25" s="18"/>
      <c r="J25" s="119"/>
      <c r="K25" s="119"/>
      <c r="L25" s="119"/>
      <c r="M25" s="119"/>
    </row>
    <row r="26" spans="1:13" ht="38.25" customHeight="1" x14ac:dyDescent="0.25">
      <c r="C26" s="146" t="s">
        <v>190</v>
      </c>
      <c r="D26" s="146"/>
      <c r="E26" s="146"/>
      <c r="F26" s="146"/>
      <c r="G26" s="146"/>
      <c r="H26" s="146"/>
      <c r="I26" s="146"/>
      <c r="J26" s="119"/>
      <c r="K26" s="119"/>
      <c r="L26" s="119"/>
      <c r="M26" s="119"/>
    </row>
    <row r="27" spans="1:13" x14ac:dyDescent="0.25">
      <c r="A27" s="6"/>
      <c r="B27" s="9"/>
      <c r="C27" s="70"/>
      <c r="D27" s="71"/>
      <c r="E27" s="71"/>
      <c r="F27" s="71"/>
      <c r="G27" s="71"/>
      <c r="H27" s="71"/>
      <c r="I27" s="71"/>
      <c r="J27" s="119"/>
      <c r="K27" s="119"/>
      <c r="L27" s="119"/>
      <c r="M27" s="119"/>
    </row>
    <row r="28" spans="1:13" ht="25.5" customHeight="1" x14ac:dyDescent="0.25">
      <c r="C28" s="133" t="s">
        <v>189</v>
      </c>
      <c r="D28" s="133"/>
      <c r="E28" s="133"/>
      <c r="F28" s="133"/>
      <c r="G28" s="133"/>
      <c r="H28" s="133"/>
      <c r="I28" s="133"/>
      <c r="J28" s="119"/>
      <c r="K28" s="119"/>
      <c r="L28" s="119"/>
      <c r="M28" s="119"/>
    </row>
    <row r="29" spans="1:13" ht="25.5" customHeight="1" x14ac:dyDescent="0.25">
      <c r="C29" s="68" t="s">
        <v>113</v>
      </c>
      <c r="D29" s="72" t="s">
        <v>4</v>
      </c>
      <c r="E29" s="68" t="s">
        <v>109</v>
      </c>
      <c r="F29" s="72" t="s">
        <v>5</v>
      </c>
      <c r="G29" s="68" t="s">
        <v>110</v>
      </c>
      <c r="H29" s="133" t="s">
        <v>6</v>
      </c>
      <c r="I29" s="133"/>
      <c r="J29" s="119"/>
      <c r="K29" s="119"/>
      <c r="L29" s="119"/>
      <c r="M29" s="119"/>
    </row>
    <row r="30" spans="1:13" ht="12.75" customHeight="1" x14ac:dyDescent="0.25">
      <c r="C30" s="113" t="s">
        <v>167</v>
      </c>
      <c r="D30" s="103">
        <v>951.29794595562851</v>
      </c>
      <c r="E30" s="79">
        <f t="shared" ref="E30:E50" si="3">+D30/H30</f>
        <v>0.46742439742693664</v>
      </c>
      <c r="F30" s="103">
        <v>1083.8930949748494</v>
      </c>
      <c r="G30" s="73">
        <f t="shared" ref="G30:G45" si="4">+F30/H30</f>
        <v>0.53257560257306347</v>
      </c>
      <c r="H30" s="134">
        <f t="shared" ref="H30:H45" si="5">SUM(D30,F30)</f>
        <v>2035.1910409304778</v>
      </c>
      <c r="I30" s="135"/>
      <c r="J30" s="119"/>
      <c r="K30" s="119"/>
      <c r="L30" s="119"/>
      <c r="M30" s="119"/>
    </row>
    <row r="31" spans="1:13" ht="12.75" customHeight="1" x14ac:dyDescent="0.25">
      <c r="C31" s="113" t="s">
        <v>168</v>
      </c>
      <c r="D31" s="103">
        <v>878.16159766828298</v>
      </c>
      <c r="E31" s="79">
        <f t="shared" si="3"/>
        <v>0.46334977924013526</v>
      </c>
      <c r="F31" s="103">
        <v>1017.0839317639599</v>
      </c>
      <c r="G31" s="73">
        <f t="shared" si="4"/>
        <v>0.53665022075986479</v>
      </c>
      <c r="H31" s="134">
        <f t="shared" si="5"/>
        <v>1895.2455294322428</v>
      </c>
      <c r="I31" s="135"/>
      <c r="J31" s="119"/>
      <c r="K31" s="119"/>
      <c r="L31" s="119"/>
      <c r="M31" s="119"/>
    </row>
    <row r="32" spans="1:13" ht="12.75" customHeight="1" x14ac:dyDescent="0.25">
      <c r="C32" s="113" t="s">
        <v>169</v>
      </c>
      <c r="D32" s="103">
        <v>1316.9317458899691</v>
      </c>
      <c r="E32" s="79">
        <f t="shared" si="3"/>
        <v>0.46510835927207528</v>
      </c>
      <c r="F32" s="103">
        <v>1514.5197204974609</v>
      </c>
      <c r="G32" s="73">
        <f t="shared" si="4"/>
        <v>0.53489164072792483</v>
      </c>
      <c r="H32" s="134">
        <f t="shared" si="5"/>
        <v>2831.4514663874297</v>
      </c>
      <c r="I32" s="135"/>
      <c r="J32" s="119"/>
      <c r="K32" s="119"/>
      <c r="L32" s="119"/>
      <c r="M32" s="119"/>
    </row>
    <row r="33" spans="3:13" ht="12.75" customHeight="1" x14ac:dyDescent="0.25">
      <c r="C33" s="113" t="s">
        <v>170</v>
      </c>
      <c r="D33" s="103">
        <v>1854.5048547457752</v>
      </c>
      <c r="E33" s="79">
        <f t="shared" si="3"/>
        <v>0.4640778508485302</v>
      </c>
      <c r="F33" s="103">
        <v>2141.6023745799885</v>
      </c>
      <c r="G33" s="73">
        <f t="shared" si="4"/>
        <v>0.53592214915146974</v>
      </c>
      <c r="H33" s="134">
        <f t="shared" si="5"/>
        <v>3996.1072293257639</v>
      </c>
      <c r="I33" s="135"/>
      <c r="J33" s="119"/>
      <c r="K33" s="119"/>
      <c r="L33" s="119"/>
      <c r="M33" s="119"/>
    </row>
    <row r="34" spans="3:13" ht="12.75" customHeight="1" x14ac:dyDescent="0.25">
      <c r="C34" s="113" t="s">
        <v>171</v>
      </c>
      <c r="D34" s="103">
        <v>1030.3293806759859</v>
      </c>
      <c r="E34" s="79">
        <f t="shared" si="3"/>
        <v>0.46718904795814359</v>
      </c>
      <c r="F34" s="103">
        <v>1175.0506152358514</v>
      </c>
      <c r="G34" s="73">
        <f t="shared" si="4"/>
        <v>0.53281095204185636</v>
      </c>
      <c r="H34" s="134">
        <f t="shared" si="5"/>
        <v>2205.3799959118373</v>
      </c>
      <c r="I34" s="135"/>
      <c r="J34" s="119"/>
      <c r="K34" s="119"/>
      <c r="L34" s="119"/>
      <c r="M34" s="119"/>
    </row>
    <row r="35" spans="3:13" ht="12.75" customHeight="1" x14ac:dyDescent="0.25">
      <c r="C35" s="113" t="s">
        <v>172</v>
      </c>
      <c r="D35" s="103">
        <v>2320.799260298787</v>
      </c>
      <c r="E35" s="79">
        <f t="shared" si="3"/>
        <v>0.46329090199064232</v>
      </c>
      <c r="F35" s="103">
        <v>2688.5787575446611</v>
      </c>
      <c r="G35" s="73">
        <f t="shared" si="4"/>
        <v>0.53670909800935773</v>
      </c>
      <c r="H35" s="134">
        <f t="shared" si="5"/>
        <v>5009.3780178434481</v>
      </c>
      <c r="I35" s="135"/>
      <c r="J35" s="119"/>
      <c r="K35" s="119"/>
      <c r="L35" s="119"/>
      <c r="M35" s="119"/>
    </row>
    <row r="36" spans="3:13" ht="12.75" customHeight="1" x14ac:dyDescent="0.25">
      <c r="C36" s="113" t="s">
        <v>173</v>
      </c>
      <c r="D36" s="103">
        <v>346.11043900773143</v>
      </c>
      <c r="E36" s="79">
        <f t="shared" si="3"/>
        <v>0.46898470343083021</v>
      </c>
      <c r="F36" s="103">
        <v>391.8889807511236</v>
      </c>
      <c r="G36" s="73">
        <f t="shared" si="4"/>
        <v>0.53101529656916968</v>
      </c>
      <c r="H36" s="134">
        <f t="shared" si="5"/>
        <v>737.99941975885508</v>
      </c>
      <c r="I36" s="135"/>
      <c r="J36" s="119"/>
      <c r="K36" s="119"/>
      <c r="L36" s="119"/>
      <c r="M36" s="119"/>
    </row>
    <row r="37" spans="3:13" ht="27.75" customHeight="1" x14ac:dyDescent="0.25">
      <c r="C37" s="113" t="s">
        <v>174</v>
      </c>
      <c r="D37" s="103">
        <v>741.59637126736072</v>
      </c>
      <c r="E37" s="79">
        <f t="shared" si="3"/>
        <v>0.46704444494701119</v>
      </c>
      <c r="F37" s="103">
        <v>846.25330618999328</v>
      </c>
      <c r="G37" s="73">
        <f t="shared" si="4"/>
        <v>0.53295555505298875</v>
      </c>
      <c r="H37" s="134">
        <f t="shared" si="5"/>
        <v>1587.8496774573541</v>
      </c>
      <c r="I37" s="135"/>
      <c r="J37" s="119"/>
      <c r="K37" s="119"/>
      <c r="L37" s="119"/>
      <c r="M37" s="119"/>
    </row>
    <row r="38" spans="3:13" ht="12.75" customHeight="1" x14ac:dyDescent="0.25">
      <c r="C38" s="113" t="s">
        <v>175</v>
      </c>
      <c r="D38" s="103">
        <v>381.23294711437433</v>
      </c>
      <c r="E38" s="79">
        <f t="shared" si="3"/>
        <v>0.46744151905322312</v>
      </c>
      <c r="F38" s="103">
        <v>434.34062000593735</v>
      </c>
      <c r="G38" s="73">
        <f t="shared" si="4"/>
        <v>0.53255848094677682</v>
      </c>
      <c r="H38" s="134">
        <f t="shared" si="5"/>
        <v>815.57356712031174</v>
      </c>
      <c r="I38" s="135"/>
      <c r="J38" s="119"/>
      <c r="K38" s="119"/>
      <c r="L38" s="119"/>
      <c r="M38" s="119"/>
    </row>
    <row r="39" spans="3:13" ht="12.75" customHeight="1" x14ac:dyDescent="0.25">
      <c r="C39" s="113" t="s">
        <v>176</v>
      </c>
      <c r="D39" s="103">
        <v>1008.5601251690797</v>
      </c>
      <c r="E39" s="79">
        <f t="shared" si="3"/>
        <v>0.46650881274839234</v>
      </c>
      <c r="F39" s="103">
        <v>1153.371434552683</v>
      </c>
      <c r="G39" s="73">
        <f t="shared" si="4"/>
        <v>0.5334911872516076</v>
      </c>
      <c r="H39" s="134">
        <f t="shared" si="5"/>
        <v>2161.9315597217628</v>
      </c>
      <c r="I39" s="135"/>
      <c r="J39" s="119"/>
      <c r="K39" s="119"/>
      <c r="L39" s="119"/>
      <c r="M39" s="119"/>
    </row>
    <row r="40" spans="3:13" ht="12.75" customHeight="1" x14ac:dyDescent="0.25">
      <c r="C40" s="113" t="s">
        <v>177</v>
      </c>
      <c r="D40" s="103">
        <v>1424.3318614185614</v>
      </c>
      <c r="E40" s="79">
        <f t="shared" si="3"/>
        <v>0.46614833625584856</v>
      </c>
      <c r="F40" s="103">
        <v>1631.2016472043413</v>
      </c>
      <c r="G40" s="73">
        <f t="shared" si="4"/>
        <v>0.53385166374415149</v>
      </c>
      <c r="H40" s="134">
        <f t="shared" si="5"/>
        <v>3055.5335086229024</v>
      </c>
      <c r="I40" s="135"/>
      <c r="J40" s="119"/>
      <c r="K40" s="119"/>
      <c r="L40" s="119"/>
      <c r="M40" s="119"/>
    </row>
    <row r="41" spans="3:13" ht="12.75" customHeight="1" x14ac:dyDescent="0.25">
      <c r="C41" s="113" t="s">
        <v>178</v>
      </c>
      <c r="D41" s="103">
        <v>3340.4957574071595</v>
      </c>
      <c r="E41" s="79">
        <f t="shared" si="3"/>
        <v>0.47005474426144728</v>
      </c>
      <c r="F41" s="103">
        <v>3766.1142666141191</v>
      </c>
      <c r="G41" s="73">
        <f t="shared" si="4"/>
        <v>0.52994525573855278</v>
      </c>
      <c r="H41" s="134">
        <f t="shared" si="5"/>
        <v>7106.6100240212782</v>
      </c>
      <c r="I41" s="135"/>
      <c r="J41" s="119"/>
      <c r="K41" s="119"/>
      <c r="L41" s="119"/>
      <c r="M41" s="119"/>
    </row>
    <row r="42" spans="3:13" ht="12.75" customHeight="1" x14ac:dyDescent="0.25">
      <c r="C42" s="113" t="s">
        <v>179</v>
      </c>
      <c r="D42" s="103">
        <v>632.24817619082376</v>
      </c>
      <c r="E42" s="79">
        <f t="shared" si="3"/>
        <v>0.46631579800648748</v>
      </c>
      <c r="F42" s="103">
        <v>723.58874568422675</v>
      </c>
      <c r="G42" s="73">
        <f t="shared" si="4"/>
        <v>0.53368420199351263</v>
      </c>
      <c r="H42" s="134">
        <f t="shared" si="5"/>
        <v>1355.8369218750504</v>
      </c>
      <c r="I42" s="135"/>
      <c r="J42" s="119"/>
      <c r="K42" s="119"/>
      <c r="L42" s="119"/>
      <c r="M42" s="119"/>
    </row>
    <row r="43" spans="3:13" ht="12.75" customHeight="1" x14ac:dyDescent="0.25">
      <c r="C43" s="113" t="s">
        <v>180</v>
      </c>
      <c r="D43" s="103">
        <v>712.04810572910117</v>
      </c>
      <c r="E43" s="79">
        <f t="shared" si="3"/>
        <v>0.46506309435958232</v>
      </c>
      <c r="F43" s="103">
        <v>819.03039601619628</v>
      </c>
      <c r="G43" s="73">
        <f t="shared" si="4"/>
        <v>0.53493690564041774</v>
      </c>
      <c r="H43" s="134">
        <f t="shared" si="5"/>
        <v>1531.0785017452974</v>
      </c>
      <c r="I43" s="135"/>
      <c r="J43" s="119"/>
      <c r="K43" s="119"/>
      <c r="L43" s="119"/>
      <c r="M43" s="119"/>
    </row>
    <row r="44" spans="3:13" ht="12.75" customHeight="1" x14ac:dyDescent="0.25">
      <c r="C44" s="113" t="s">
        <v>181</v>
      </c>
      <c r="D44" s="103">
        <v>1196.2169207972852</v>
      </c>
      <c r="E44" s="79">
        <f t="shared" si="3"/>
        <v>0.46507451106783582</v>
      </c>
      <c r="F44" s="103">
        <v>1375.8804363567494</v>
      </c>
      <c r="G44" s="73">
        <f t="shared" si="4"/>
        <v>0.53492548893216429</v>
      </c>
      <c r="H44" s="134">
        <f t="shared" si="5"/>
        <v>2572.0973571540344</v>
      </c>
      <c r="I44" s="135"/>
      <c r="J44" s="119"/>
      <c r="K44" s="119"/>
      <c r="L44" s="119"/>
      <c r="M44" s="119"/>
    </row>
    <row r="45" spans="3:13" ht="12.75" customHeight="1" x14ac:dyDescent="0.25">
      <c r="C45" s="113" t="s">
        <v>182</v>
      </c>
      <c r="D45" s="103">
        <v>1213.9934293525591</v>
      </c>
      <c r="E45" s="79">
        <f t="shared" si="3"/>
        <v>0.46827392107670796</v>
      </c>
      <c r="F45" s="103">
        <v>1378.492239209143</v>
      </c>
      <c r="G45" s="73">
        <f t="shared" si="4"/>
        <v>0.53172607892329193</v>
      </c>
      <c r="H45" s="134">
        <f t="shared" si="5"/>
        <v>2592.4856685617024</v>
      </c>
      <c r="I45" s="135"/>
      <c r="J45" s="119"/>
      <c r="K45" s="119"/>
      <c r="L45" s="119"/>
      <c r="M45" s="119"/>
    </row>
    <row r="46" spans="3:13" ht="12.75" customHeight="1" x14ac:dyDescent="0.25">
      <c r="C46" s="77" t="s">
        <v>183</v>
      </c>
      <c r="D46" s="103">
        <v>2221.5127233209482</v>
      </c>
      <c r="E46" s="79">
        <f t="shared" si="3"/>
        <v>0.4677674617564751</v>
      </c>
      <c r="F46" s="103">
        <v>2527.6690923169508</v>
      </c>
      <c r="G46" s="73">
        <f t="shared" ref="G46:G51" si="6">+F46/H46</f>
        <v>0.53223253824352479</v>
      </c>
      <c r="H46" s="134">
        <f>SUM(D46,F46)</f>
        <v>4749.1818156378995</v>
      </c>
      <c r="I46" s="135"/>
      <c r="J46" s="119"/>
      <c r="K46" s="119"/>
      <c r="L46" s="119"/>
      <c r="M46" s="119"/>
    </row>
    <row r="47" spans="3:13" ht="24.75" customHeight="1" x14ac:dyDescent="0.25">
      <c r="C47" s="77" t="s">
        <v>184</v>
      </c>
      <c r="D47" s="103">
        <v>825.65755904993443</v>
      </c>
      <c r="E47" s="79">
        <f t="shared" si="3"/>
        <v>0.46486483150838837</v>
      </c>
      <c r="F47" s="103">
        <v>950.46638728270125</v>
      </c>
      <c r="G47" s="73">
        <f t="shared" si="6"/>
        <v>0.53513516849161169</v>
      </c>
      <c r="H47" s="134">
        <f t="shared" ref="H47:H50" si="7">SUM(D47,F47)</f>
        <v>1776.1239463326356</v>
      </c>
      <c r="I47" s="135"/>
      <c r="J47" s="119"/>
      <c r="K47" s="119"/>
      <c r="L47" s="119"/>
      <c r="M47" s="119"/>
    </row>
    <row r="48" spans="3:13" ht="12.75" customHeight="1" x14ac:dyDescent="0.25">
      <c r="C48" s="77" t="s">
        <v>185</v>
      </c>
      <c r="D48" s="103">
        <v>886.41733141854866</v>
      </c>
      <c r="E48" s="79">
        <f t="shared" si="3"/>
        <v>0.47150107476750003</v>
      </c>
      <c r="F48" s="103">
        <v>993.57272344112744</v>
      </c>
      <c r="G48" s="73">
        <f t="shared" si="6"/>
        <v>0.52849892523249997</v>
      </c>
      <c r="H48" s="134">
        <f t="shared" si="7"/>
        <v>1879.9900548596761</v>
      </c>
      <c r="I48" s="135"/>
      <c r="J48" s="119"/>
      <c r="K48" s="119"/>
      <c r="L48" s="119"/>
      <c r="M48" s="119"/>
    </row>
    <row r="49" spans="1:13" ht="12.75" customHeight="1" x14ac:dyDescent="0.25">
      <c r="C49" s="77" t="s">
        <v>186</v>
      </c>
      <c r="D49" s="103">
        <v>2369.2541001094005</v>
      </c>
      <c r="E49" s="79">
        <f t="shared" si="3"/>
        <v>0.46419307577289026</v>
      </c>
      <c r="F49" s="103">
        <v>2734.7731328788286</v>
      </c>
      <c r="G49" s="73">
        <f t="shared" si="6"/>
        <v>0.53580692422710974</v>
      </c>
      <c r="H49" s="134">
        <f t="shared" si="7"/>
        <v>5104.0272329882291</v>
      </c>
      <c r="I49" s="135"/>
      <c r="J49" s="119"/>
      <c r="K49" s="119"/>
      <c r="L49" s="119"/>
      <c r="M49" s="119"/>
    </row>
    <row r="50" spans="1:13" ht="12.75" customHeight="1" x14ac:dyDescent="0.25">
      <c r="C50" s="77" t="s">
        <v>187</v>
      </c>
      <c r="D50" s="103">
        <v>270.86162281258208</v>
      </c>
      <c r="E50" s="79">
        <f t="shared" si="3"/>
        <v>0.46205565188693076</v>
      </c>
      <c r="F50" s="103">
        <v>315.34833199793582</v>
      </c>
      <c r="G50" s="73">
        <f t="shared" si="6"/>
        <v>0.53794434811306913</v>
      </c>
      <c r="H50" s="134">
        <f t="shared" si="7"/>
        <v>586.20995481051796</v>
      </c>
      <c r="I50" s="135"/>
      <c r="J50" s="119"/>
      <c r="K50" s="119"/>
      <c r="L50" s="119"/>
      <c r="M50" s="119"/>
    </row>
    <row r="51" spans="1:13" ht="19.5" customHeight="1" x14ac:dyDescent="0.25">
      <c r="C51" s="72" t="s">
        <v>99</v>
      </c>
      <c r="D51" s="78">
        <f>SUM(D30:D50)</f>
        <v>25922.56225539988</v>
      </c>
      <c r="E51" s="79">
        <f t="shared" ref="E51" si="8">+D51/H51</f>
        <v>0.46635658026620386</v>
      </c>
      <c r="F51" s="78">
        <f>SUM(F30:F50)</f>
        <v>29662.72023509883</v>
      </c>
      <c r="G51" s="79">
        <f t="shared" si="6"/>
        <v>0.53364341973379603</v>
      </c>
      <c r="H51" s="142">
        <f>SUM(H30:I50)</f>
        <v>55585.282490498714</v>
      </c>
      <c r="I51" s="143"/>
      <c r="J51" s="119"/>
      <c r="K51" s="119"/>
      <c r="L51" s="119"/>
      <c r="M51" s="119"/>
    </row>
    <row r="52" spans="1:13" ht="12.75" customHeight="1" x14ac:dyDescent="0.25">
      <c r="C52" s="146" t="s">
        <v>191</v>
      </c>
      <c r="D52" s="146"/>
      <c r="E52" s="146"/>
      <c r="F52" s="146"/>
      <c r="G52" s="146"/>
      <c r="H52" s="146"/>
      <c r="I52" s="146"/>
      <c r="J52" s="119"/>
      <c r="K52" s="119"/>
      <c r="L52" s="119"/>
      <c r="M52" s="119"/>
    </row>
    <row r="53" spans="1:13" ht="30.75" customHeight="1" x14ac:dyDescent="0.25"/>
    <row r="54" spans="1:13" ht="25.5" customHeight="1" x14ac:dyDescent="0.25">
      <c r="A54" s="6"/>
      <c r="B54" s="9"/>
      <c r="C54" s="9"/>
      <c r="D54" s="9"/>
    </row>
    <row r="55" spans="1:13" ht="24.75" customHeight="1" x14ac:dyDescent="0.25">
      <c r="B55" s="155" t="s">
        <v>82</v>
      </c>
      <c r="C55" s="156" t="s">
        <v>83</v>
      </c>
      <c r="D55" s="126" t="s">
        <v>194</v>
      </c>
      <c r="E55" s="126"/>
      <c r="F55" s="126"/>
      <c r="G55" s="126"/>
      <c r="H55" s="126"/>
      <c r="I55" s="126"/>
      <c r="J55" s="126"/>
      <c r="K55" s="126"/>
      <c r="L55" s="126"/>
      <c r="M55" s="119"/>
    </row>
    <row r="56" spans="1:13" ht="24.75" customHeight="1" x14ac:dyDescent="0.25">
      <c r="B56" s="155"/>
      <c r="C56" s="156"/>
      <c r="D56" s="126"/>
      <c r="E56" s="126"/>
      <c r="F56" s="126"/>
      <c r="G56" s="126"/>
      <c r="H56" s="126"/>
      <c r="I56" s="126"/>
      <c r="J56" s="126"/>
      <c r="K56" s="126"/>
      <c r="L56" s="126"/>
      <c r="M56" s="119"/>
    </row>
    <row r="57" spans="1:13" ht="24.75" customHeight="1" x14ac:dyDescent="0.25">
      <c r="B57" s="155"/>
      <c r="C57" s="156"/>
      <c r="D57" s="156" t="s">
        <v>102</v>
      </c>
      <c r="E57" s="156"/>
      <c r="F57" s="156"/>
      <c r="G57" s="156"/>
      <c r="H57" s="139" t="s">
        <v>104</v>
      </c>
      <c r="I57" s="139"/>
      <c r="J57" s="139"/>
      <c r="K57" s="139"/>
      <c r="L57" s="139"/>
      <c r="M57" s="119"/>
    </row>
    <row r="58" spans="1:13" ht="24.75" customHeight="1" x14ac:dyDescent="0.25">
      <c r="B58" s="155"/>
      <c r="C58" s="156"/>
      <c r="D58" s="23" t="s">
        <v>84</v>
      </c>
      <c r="E58" s="23" t="s">
        <v>85</v>
      </c>
      <c r="F58" s="23" t="s">
        <v>103</v>
      </c>
      <c r="G58" s="23" t="s">
        <v>119</v>
      </c>
      <c r="H58" s="30" t="s">
        <v>86</v>
      </c>
      <c r="I58" s="30" t="s">
        <v>87</v>
      </c>
      <c r="J58" s="30" t="s">
        <v>88</v>
      </c>
      <c r="K58" s="30" t="s">
        <v>103</v>
      </c>
      <c r="L58" s="23" t="s">
        <v>119</v>
      </c>
      <c r="M58" s="119"/>
    </row>
    <row r="59" spans="1:13" ht="24.75" hidden="1" customHeight="1" x14ac:dyDescent="0.2">
      <c r="B59" s="77" t="str">
        <f>C30</f>
        <v>Jorge Isaacs</v>
      </c>
      <c r="C59" s="14">
        <v>2</v>
      </c>
      <c r="D59" s="13">
        <v>116.98027340448238</v>
      </c>
      <c r="E59" s="13">
        <v>177.77637631320584</v>
      </c>
      <c r="F59" s="13">
        <f>+D59+E59</f>
        <v>294.75664971768822</v>
      </c>
      <c r="G59" s="81">
        <f>F59/$F$80</f>
        <v>3.8455810218432571E-2</v>
      </c>
      <c r="H59" s="37">
        <v>160.95415113215134</v>
      </c>
      <c r="I59" s="37">
        <v>164.15199470376726</v>
      </c>
      <c r="J59" s="37">
        <v>178.28143438836159</v>
      </c>
      <c r="K59" s="37">
        <f>SUM(H59:J59)</f>
        <v>503.38758022428021</v>
      </c>
      <c r="L59" s="81">
        <f>K59/$K$80</f>
        <v>3.6361451278033197E-2</v>
      </c>
    </row>
    <row r="60" spans="1:13" ht="24.75" hidden="1" customHeight="1" x14ac:dyDescent="0.2">
      <c r="B60" s="103" t="str">
        <f t="shared" ref="B60:B79" si="9">C31</f>
        <v>Santander</v>
      </c>
      <c r="C60" s="14">
        <v>2</v>
      </c>
      <c r="D60" s="13">
        <v>108.57369987752057</v>
      </c>
      <c r="E60" s="13">
        <v>119.84005187828272</v>
      </c>
      <c r="F60" s="13">
        <f t="shared" ref="F60:F79" si="10">+D60+E60</f>
        <v>228.41375175580328</v>
      </c>
      <c r="G60" s="81">
        <f t="shared" ref="G60:G79" si="11">F60/$F$80</f>
        <v>2.9800297625903655E-2</v>
      </c>
      <c r="H60" s="37">
        <v>157.28152113552062</v>
      </c>
      <c r="I60" s="37">
        <v>158.55016998859102</v>
      </c>
      <c r="J60" s="37">
        <v>145.13408608487481</v>
      </c>
      <c r="K60" s="37">
        <f t="shared" ref="K60:K79" si="12">SUM(H60:J60)</f>
        <v>460.96577720898648</v>
      </c>
      <c r="L60" s="81">
        <f t="shared" ref="L60:L79" si="13">K60/$K$80</f>
        <v>3.3297175590540726E-2</v>
      </c>
    </row>
    <row r="61" spans="1:13" ht="24.75" hidden="1" customHeight="1" x14ac:dyDescent="0.2">
      <c r="B61" s="103" t="str">
        <f t="shared" si="9"/>
        <v xml:space="preserve">Porvenir </v>
      </c>
      <c r="C61" s="14">
        <v>2</v>
      </c>
      <c r="D61" s="13">
        <v>183.028843184355</v>
      </c>
      <c r="E61" s="13">
        <v>192.24378809598824</v>
      </c>
      <c r="F61" s="13">
        <f t="shared" si="10"/>
        <v>375.27263128034326</v>
      </c>
      <c r="G61" s="81">
        <f t="shared" si="11"/>
        <v>4.8960432623015658E-2</v>
      </c>
      <c r="H61" s="37">
        <v>228.26301232978852</v>
      </c>
      <c r="I61" s="37">
        <v>201.60050233797992</v>
      </c>
      <c r="J61" s="37">
        <v>233.50625083404617</v>
      </c>
      <c r="K61" s="37">
        <f t="shared" si="12"/>
        <v>663.36976550181453</v>
      </c>
      <c r="L61" s="81">
        <f t="shared" si="13"/>
        <v>4.7917525889032822E-2</v>
      </c>
    </row>
    <row r="62" spans="1:13" ht="24.75" hidden="1" customHeight="1" x14ac:dyDescent="0.2">
      <c r="B62" s="103" t="str">
        <f t="shared" si="9"/>
        <v>Las Delicias</v>
      </c>
      <c r="C62" s="14">
        <v>3</v>
      </c>
      <c r="D62" s="13">
        <v>200.95718183169245</v>
      </c>
      <c r="E62" s="13">
        <v>271.31991168102172</v>
      </c>
      <c r="F62" s="13">
        <f t="shared" si="10"/>
        <v>472.27709351271415</v>
      </c>
      <c r="G62" s="81">
        <f t="shared" si="11"/>
        <v>6.1616246133998534E-2</v>
      </c>
      <c r="H62" s="37">
        <v>317.0976752957294</v>
      </c>
      <c r="I62" s="37">
        <v>300.25828353028248</v>
      </c>
      <c r="J62" s="37">
        <v>331.14668471008622</v>
      </c>
      <c r="K62" s="37">
        <f t="shared" si="12"/>
        <v>948.50264353609805</v>
      </c>
      <c r="L62" s="81">
        <f t="shared" si="13"/>
        <v>6.8513674184526474E-2</v>
      </c>
    </row>
    <row r="63" spans="1:13" ht="24.75" hidden="1" customHeight="1" x14ac:dyDescent="0.2">
      <c r="B63" s="103" t="str">
        <f t="shared" si="9"/>
        <v xml:space="preserve">Manzanares </v>
      </c>
      <c r="C63" s="14">
        <v>3</v>
      </c>
      <c r="D63" s="13">
        <v>132.02897329172046</v>
      </c>
      <c r="E63" s="13">
        <v>174.79467982690551</v>
      </c>
      <c r="F63" s="13">
        <f t="shared" si="10"/>
        <v>306.823653118626</v>
      </c>
      <c r="G63" s="81">
        <f t="shared" si="11"/>
        <v>4.0030147534099912E-2</v>
      </c>
      <c r="H63" s="37">
        <v>196.17607695322607</v>
      </c>
      <c r="I63" s="37">
        <v>161.88349031806237</v>
      </c>
      <c r="J63" s="37">
        <v>165.24740752636376</v>
      </c>
      <c r="K63" s="37">
        <f t="shared" si="12"/>
        <v>523.30697479765217</v>
      </c>
      <c r="L63" s="81">
        <f t="shared" si="13"/>
        <v>3.780029904409226E-2</v>
      </c>
    </row>
    <row r="64" spans="1:13" ht="24.75" hidden="1" customHeight="1" x14ac:dyDescent="0.25">
      <c r="B64" s="103" t="str">
        <f t="shared" si="9"/>
        <v>Salomia</v>
      </c>
      <c r="C64" s="62">
        <v>3</v>
      </c>
      <c r="D64" s="16">
        <v>242.96102489019492</v>
      </c>
      <c r="E64" s="16">
        <v>353.5334478208639</v>
      </c>
      <c r="F64" s="13">
        <f t="shared" si="10"/>
        <v>596.49447271105885</v>
      </c>
      <c r="G64" s="81">
        <f t="shared" si="11"/>
        <v>7.7822428301077079E-2</v>
      </c>
      <c r="H64" s="37">
        <v>410.03457578779182</v>
      </c>
      <c r="I64" s="37">
        <v>347.67137002394514</v>
      </c>
      <c r="J64" s="37">
        <v>418.43565266639473</v>
      </c>
      <c r="K64" s="37">
        <f t="shared" si="12"/>
        <v>1176.1415984781315</v>
      </c>
      <c r="L64" s="81">
        <f t="shared" si="13"/>
        <v>8.4956834672155646E-2</v>
      </c>
    </row>
    <row r="65" spans="2:12" ht="24.75" hidden="1" customHeight="1" x14ac:dyDescent="0.25">
      <c r="B65" s="103" t="str">
        <f t="shared" si="9"/>
        <v>Fátima</v>
      </c>
      <c r="C65" s="62">
        <v>2</v>
      </c>
      <c r="D65" s="16">
        <v>41.869467182784895</v>
      </c>
      <c r="E65" s="16">
        <v>65.516613767347692</v>
      </c>
      <c r="F65" s="13">
        <f t="shared" si="10"/>
        <v>107.38608095013259</v>
      </c>
      <c r="G65" s="81">
        <f t="shared" si="11"/>
        <v>1.4010264918789105E-2</v>
      </c>
      <c r="H65" s="37">
        <v>71.837842086103436</v>
      </c>
      <c r="I65" s="37">
        <v>61.711897197382555</v>
      </c>
      <c r="J65" s="37">
        <v>56.016338650557728</v>
      </c>
      <c r="K65" s="37">
        <f t="shared" si="12"/>
        <v>189.56607793404373</v>
      </c>
      <c r="L65" s="81">
        <f t="shared" si="13"/>
        <v>1.3693022985778673E-2</v>
      </c>
    </row>
    <row r="66" spans="2:12" ht="24.75" hidden="1" customHeight="1" x14ac:dyDescent="0.25">
      <c r="B66" s="103" t="str">
        <f t="shared" si="9"/>
        <v>Sultana - Berlin - San Francisco</v>
      </c>
      <c r="C66" s="62">
        <v>2</v>
      </c>
      <c r="D66" s="16">
        <v>83.1207339739302</v>
      </c>
      <c r="E66" s="16">
        <v>137.63578296942163</v>
      </c>
      <c r="F66" s="13">
        <f t="shared" si="10"/>
        <v>220.75651694335181</v>
      </c>
      <c r="G66" s="81">
        <f t="shared" si="11"/>
        <v>2.8801286512744238E-2</v>
      </c>
      <c r="H66" s="37">
        <v>135.92705934912715</v>
      </c>
      <c r="I66" s="37">
        <v>115.01228091536692</v>
      </c>
      <c r="J66" s="37">
        <v>142.66607346641632</v>
      </c>
      <c r="K66" s="37">
        <f t="shared" si="12"/>
        <v>393.60541373091041</v>
      </c>
      <c r="L66" s="81">
        <f t="shared" si="13"/>
        <v>2.8431500172829003E-2</v>
      </c>
    </row>
    <row r="67" spans="2:12" ht="24.75" hidden="1" customHeight="1" x14ac:dyDescent="0.25">
      <c r="B67" s="103" t="str">
        <f t="shared" si="9"/>
        <v>Popular</v>
      </c>
      <c r="C67" s="62">
        <v>3</v>
      </c>
      <c r="D67" s="16">
        <v>46.938579375135632</v>
      </c>
      <c r="E67" s="16">
        <v>64.084526871199088</v>
      </c>
      <c r="F67" s="13">
        <f t="shared" si="10"/>
        <v>111.02310624633472</v>
      </c>
      <c r="G67" s="81">
        <f t="shared" si="11"/>
        <v>1.4484774161190751E-2</v>
      </c>
      <c r="H67" s="37">
        <v>73.555421611692566</v>
      </c>
      <c r="I67" s="37">
        <v>62.175967304076885</v>
      </c>
      <c r="J67" s="37">
        <v>67.301571866572033</v>
      </c>
      <c r="K67" s="37">
        <f t="shared" si="12"/>
        <v>203.03296078234149</v>
      </c>
      <c r="L67" s="81">
        <f t="shared" si="13"/>
        <v>1.4665783188438399E-2</v>
      </c>
    </row>
    <row r="68" spans="2:12" ht="24.75" hidden="1" customHeight="1" x14ac:dyDescent="0.25">
      <c r="B68" s="103" t="str">
        <f t="shared" si="9"/>
        <v>Ignacio Rengifo</v>
      </c>
      <c r="C68" s="62">
        <v>3</v>
      </c>
      <c r="D68" s="16">
        <v>134.42612416410384</v>
      </c>
      <c r="E68" s="16">
        <v>161.39362077695122</v>
      </c>
      <c r="F68" s="13">
        <f t="shared" si="10"/>
        <v>295.81974494105509</v>
      </c>
      <c r="G68" s="81">
        <f t="shared" si="11"/>
        <v>3.8594508321403528E-2</v>
      </c>
      <c r="H68" s="37">
        <v>181.56415280120024</v>
      </c>
      <c r="I68" s="37">
        <v>178.22757520117278</v>
      </c>
      <c r="J68" s="37">
        <v>198.59764589161409</v>
      </c>
      <c r="K68" s="37">
        <f t="shared" si="12"/>
        <v>558.38937389398711</v>
      </c>
      <c r="L68" s="81">
        <f t="shared" si="13"/>
        <v>4.0334423832966759E-2</v>
      </c>
    </row>
    <row r="69" spans="2:12" ht="24.75" hidden="1" customHeight="1" x14ac:dyDescent="0.25">
      <c r="B69" s="103" t="str">
        <f t="shared" si="9"/>
        <v>Guillermo Valencia</v>
      </c>
      <c r="C69" s="62">
        <v>2</v>
      </c>
      <c r="D69" s="16">
        <v>174.34335890967932</v>
      </c>
      <c r="E69" s="16">
        <v>247.14642351744666</v>
      </c>
      <c r="F69" s="13">
        <f t="shared" si="10"/>
        <v>421.48978242712599</v>
      </c>
      <c r="G69" s="81">
        <f t="shared" si="11"/>
        <v>5.4990213444040627E-2</v>
      </c>
      <c r="H69" s="37">
        <v>258.80630124741543</v>
      </c>
      <c r="I69" s="37">
        <v>239.02762900989924</v>
      </c>
      <c r="J69" s="37">
        <v>278.0535503514264</v>
      </c>
      <c r="K69" s="37">
        <f t="shared" si="12"/>
        <v>775.88748060874104</v>
      </c>
      <c r="L69" s="81">
        <f t="shared" si="13"/>
        <v>5.604507526947896E-2</v>
      </c>
    </row>
    <row r="70" spans="2:12" ht="24.75" hidden="1" customHeight="1" x14ac:dyDescent="0.25">
      <c r="B70" s="103" t="str">
        <f t="shared" si="9"/>
        <v>La Isla</v>
      </c>
      <c r="C70" s="62">
        <v>2</v>
      </c>
      <c r="D70" s="16">
        <v>525.25013008023575</v>
      </c>
      <c r="E70" s="16">
        <v>683.75209619296561</v>
      </c>
      <c r="F70" s="13">
        <f t="shared" si="10"/>
        <v>1209.0022262732014</v>
      </c>
      <c r="G70" s="81">
        <f t="shared" si="11"/>
        <v>0.15773405014528047</v>
      </c>
      <c r="H70" s="37">
        <v>712.74088620826285</v>
      </c>
      <c r="I70" s="37">
        <v>603.04736628584669</v>
      </c>
      <c r="J70" s="37">
        <v>572.3727611449599</v>
      </c>
      <c r="K70" s="37">
        <f t="shared" si="12"/>
        <v>1888.1610136390696</v>
      </c>
      <c r="L70" s="81">
        <f t="shared" si="13"/>
        <v>0.13638849546492496</v>
      </c>
    </row>
    <row r="71" spans="2:12" ht="24.75" hidden="1" customHeight="1" x14ac:dyDescent="0.25">
      <c r="B71" s="103" t="str">
        <f t="shared" si="9"/>
        <v>Marco Fidel Suarez</v>
      </c>
      <c r="C71" s="62">
        <v>2</v>
      </c>
      <c r="D71" s="16">
        <v>71.822951649837051</v>
      </c>
      <c r="E71" s="16">
        <v>128.94691568044561</v>
      </c>
      <c r="F71" s="13">
        <f t="shared" si="10"/>
        <v>200.76986733028266</v>
      </c>
      <c r="G71" s="81">
        <f t="shared" si="11"/>
        <v>2.619370223887409E-2</v>
      </c>
      <c r="H71" s="37">
        <v>127.12388910571441</v>
      </c>
      <c r="I71" s="37">
        <v>95.55104805928265</v>
      </c>
      <c r="J71" s="37">
        <v>92.75853428996507</v>
      </c>
      <c r="K71" s="37">
        <f t="shared" si="12"/>
        <v>315.43347145496216</v>
      </c>
      <c r="L71" s="81">
        <f t="shared" si="13"/>
        <v>2.2784866481330917E-2</v>
      </c>
    </row>
    <row r="72" spans="2:12" ht="24.75" hidden="1" customHeight="1" x14ac:dyDescent="0.25">
      <c r="B72" s="103" t="str">
        <f t="shared" si="9"/>
        <v>Evaristo Garcia</v>
      </c>
      <c r="C72" s="62">
        <v>2</v>
      </c>
      <c r="D72" s="16">
        <v>78.022893498123437</v>
      </c>
      <c r="E72" s="16">
        <v>115.06622244943964</v>
      </c>
      <c r="F72" s="13">
        <f t="shared" si="10"/>
        <v>193.08911594756307</v>
      </c>
      <c r="G72" s="81">
        <f t="shared" si="11"/>
        <v>2.5191623005744904E-2</v>
      </c>
      <c r="H72" s="37">
        <v>122.83733420726057</v>
      </c>
      <c r="I72" s="37">
        <v>112.05276909953207</v>
      </c>
      <c r="J72" s="37">
        <v>133.515719975531</v>
      </c>
      <c r="K72" s="37">
        <f t="shared" si="12"/>
        <v>368.40582328232364</v>
      </c>
      <c r="L72" s="81">
        <f t="shared" si="13"/>
        <v>2.6611245330795692E-2</v>
      </c>
    </row>
    <row r="73" spans="2:12" ht="24.75" hidden="1" customHeight="1" x14ac:dyDescent="0.25">
      <c r="B73" s="103" t="str">
        <f t="shared" si="9"/>
        <v>La Esmeralda</v>
      </c>
      <c r="C73" s="62">
        <v>2</v>
      </c>
      <c r="D73" s="16">
        <v>129.8381489846418</v>
      </c>
      <c r="E73" s="16">
        <v>185.1598747854986</v>
      </c>
      <c r="F73" s="13">
        <f t="shared" si="10"/>
        <v>314.99802377014043</v>
      </c>
      <c r="G73" s="81">
        <f t="shared" si="11"/>
        <v>4.1096627448058913E-2</v>
      </c>
      <c r="H73" s="37">
        <v>214.12167986034333</v>
      </c>
      <c r="I73" s="37">
        <v>209.55967968315019</v>
      </c>
      <c r="J73" s="37">
        <v>204.32134779888477</v>
      </c>
      <c r="K73" s="37">
        <f t="shared" si="12"/>
        <v>628.00270734237824</v>
      </c>
      <c r="L73" s="81">
        <f t="shared" si="13"/>
        <v>4.5362839177178024E-2</v>
      </c>
    </row>
    <row r="74" spans="2:12" ht="24.75" hidden="1" customHeight="1" x14ac:dyDescent="0.25">
      <c r="B74" s="103" t="str">
        <f t="shared" si="9"/>
        <v>Bolivariano</v>
      </c>
      <c r="C74" s="101">
        <v>2</v>
      </c>
      <c r="D74" s="16">
        <v>173.303751876371</v>
      </c>
      <c r="E74" s="16">
        <v>205.83030837841247</v>
      </c>
      <c r="F74" s="13">
        <f t="shared" si="10"/>
        <v>379.13406025478344</v>
      </c>
      <c r="G74" s="81">
        <f t="shared" si="11"/>
        <v>4.9464218983578695E-2</v>
      </c>
      <c r="H74" s="37">
        <v>261.89731118073144</v>
      </c>
      <c r="I74" s="37">
        <v>229.96792713631314</v>
      </c>
      <c r="J74" s="37">
        <v>236.72717887995759</v>
      </c>
      <c r="K74" s="37">
        <f t="shared" si="12"/>
        <v>728.59241719700219</v>
      </c>
      <c r="L74" s="81">
        <f t="shared" si="13"/>
        <v>5.2628786883557266E-2</v>
      </c>
    </row>
    <row r="75" spans="2:12" ht="24.75" hidden="1" customHeight="1" x14ac:dyDescent="0.25">
      <c r="B75" s="103" t="str">
        <f t="shared" si="9"/>
        <v>Barrio Olaya Herrera</v>
      </c>
      <c r="C75" s="101">
        <v>2</v>
      </c>
      <c r="D75" s="16">
        <v>317.45714241194196</v>
      </c>
      <c r="E75" s="16">
        <v>420.90338556667103</v>
      </c>
      <c r="F75" s="13">
        <f t="shared" si="10"/>
        <v>738.36052797861294</v>
      </c>
      <c r="G75" s="81">
        <f t="shared" si="11"/>
        <v>9.6331167978475241E-2</v>
      </c>
      <c r="H75" s="37">
        <v>432.92719271197399</v>
      </c>
      <c r="I75" s="37">
        <v>393.55322703778205</v>
      </c>
      <c r="J75" s="37">
        <v>377.18614551362816</v>
      </c>
      <c r="K75" s="37">
        <f t="shared" si="12"/>
        <v>1203.6665652633842</v>
      </c>
      <c r="L75" s="81">
        <f t="shared" si="13"/>
        <v>8.6945059606599845E-2</v>
      </c>
    </row>
    <row r="76" spans="2:12" ht="24.75" hidden="1" customHeight="1" x14ac:dyDescent="0.25">
      <c r="B76" s="103" t="str">
        <f t="shared" si="9"/>
        <v>Unidad Residencial Bueno Madrid</v>
      </c>
      <c r="C76" s="101">
        <v>3</v>
      </c>
      <c r="D76" s="16">
        <v>85.800261280361042</v>
      </c>
      <c r="E76" s="16">
        <v>110.71835534452399</v>
      </c>
      <c r="F76" s="13">
        <f t="shared" si="10"/>
        <v>196.51861662488503</v>
      </c>
      <c r="G76" s="81">
        <f t="shared" si="11"/>
        <v>2.563905727844883E-2</v>
      </c>
      <c r="H76" s="37">
        <v>152.58686554088158</v>
      </c>
      <c r="I76" s="37">
        <v>140.2753126201448</v>
      </c>
      <c r="J76" s="37">
        <v>160.05596410560975</v>
      </c>
      <c r="K76" s="37">
        <f t="shared" si="12"/>
        <v>452.9181422666361</v>
      </c>
      <c r="L76" s="81">
        <f t="shared" si="13"/>
        <v>3.2715866679960744E-2</v>
      </c>
    </row>
    <row r="77" spans="2:12" ht="24.75" hidden="1" customHeight="1" x14ac:dyDescent="0.25">
      <c r="B77" s="103" t="str">
        <f t="shared" si="9"/>
        <v>Flora Industrial</v>
      </c>
      <c r="C77" s="101">
        <v>3</v>
      </c>
      <c r="D77" s="16">
        <v>135.4993190729306</v>
      </c>
      <c r="E77" s="16">
        <v>212.71529730358034</v>
      </c>
      <c r="F77" s="13">
        <f t="shared" si="10"/>
        <v>348.21461637651095</v>
      </c>
      <c r="G77" s="81">
        <f t="shared" si="11"/>
        <v>4.5430273466213256E-2</v>
      </c>
      <c r="H77" s="37">
        <v>207.92985920778321</v>
      </c>
      <c r="I77" s="37">
        <v>138.96424176303688</v>
      </c>
      <c r="J77" s="37">
        <v>145.58736278359223</v>
      </c>
      <c r="K77" s="37">
        <f t="shared" si="12"/>
        <v>492.48146375441229</v>
      </c>
      <c r="L77" s="81">
        <f t="shared" si="13"/>
        <v>3.5573664216471262E-2</v>
      </c>
    </row>
    <row r="78" spans="2:12" ht="24.75" hidden="1" customHeight="1" x14ac:dyDescent="0.25">
      <c r="B78" s="103" t="str">
        <f t="shared" si="9"/>
        <v>Calima</v>
      </c>
      <c r="C78" s="101">
        <v>3</v>
      </c>
      <c r="D78" s="16">
        <v>222.32278742175509</v>
      </c>
      <c r="E78" s="16">
        <v>374.67213249416091</v>
      </c>
      <c r="F78" s="13">
        <f t="shared" si="10"/>
        <v>596.99491991591594</v>
      </c>
      <c r="G78" s="81">
        <f t="shared" si="11"/>
        <v>7.788771979747848E-2</v>
      </c>
      <c r="H78" s="37">
        <v>461.73925619064897</v>
      </c>
      <c r="I78" s="37">
        <v>377.05242920174214</v>
      </c>
      <c r="J78" s="37">
        <v>393.31558442058554</v>
      </c>
      <c r="K78" s="37">
        <f t="shared" si="12"/>
        <v>1232.1072698129767</v>
      </c>
      <c r="L78" s="81">
        <f t="shared" si="13"/>
        <v>8.8999431493034131E-2</v>
      </c>
    </row>
    <row r="79" spans="2:12" ht="24.75" hidden="1" customHeight="1" x14ac:dyDescent="0.25">
      <c r="B79" s="103" t="str">
        <f t="shared" si="9"/>
        <v>La Alianza</v>
      </c>
      <c r="C79" s="101">
        <v>3</v>
      </c>
      <c r="D79" s="16">
        <v>19.051947275576083</v>
      </c>
      <c r="E79" s="16">
        <v>38.167041241488626</v>
      </c>
      <c r="F79" s="13">
        <f t="shared" si="10"/>
        <v>57.218988517064709</v>
      </c>
      <c r="G79" s="81">
        <f t="shared" si="11"/>
        <v>7.4651498631512223E-3</v>
      </c>
      <c r="H79" s="37">
        <v>45.237000576334772</v>
      </c>
      <c r="I79" s="37">
        <v>44.968585170453046</v>
      </c>
      <c r="J79" s="37">
        <v>47.860233070272393</v>
      </c>
      <c r="K79" s="37">
        <f t="shared" si="12"/>
        <v>138.0658188170602</v>
      </c>
      <c r="L79" s="81">
        <f t="shared" si="13"/>
        <v>9.9729785582742259E-3</v>
      </c>
    </row>
    <row r="80" spans="2:12" ht="24.75" hidden="1" customHeight="1" x14ac:dyDescent="0.25">
      <c r="B80" s="72" t="s">
        <v>99</v>
      </c>
      <c r="C80" s="80">
        <f>AVERAGE(C59:C79)</f>
        <v>2.4285714285714284</v>
      </c>
      <c r="D80" s="80">
        <f t="shared" ref="D80:J80" si="14">SUM(D59:D79)</f>
        <v>3223.5975936373734</v>
      </c>
      <c r="E80" s="80">
        <f t="shared" si="14"/>
        <v>4441.2168529558212</v>
      </c>
      <c r="F80" s="80">
        <f t="shared" si="14"/>
        <v>7664.8144465931964</v>
      </c>
      <c r="G80" s="79">
        <f t="shared" si="14"/>
        <v>0.99999999999999989</v>
      </c>
      <c r="H80" s="58">
        <f t="shared" si="14"/>
        <v>4930.6390645196816</v>
      </c>
      <c r="I80" s="58">
        <f t="shared" si="14"/>
        <v>4335.2637465878106</v>
      </c>
      <c r="J80" s="58">
        <f t="shared" si="14"/>
        <v>4578.0875284197009</v>
      </c>
      <c r="K80" s="58">
        <f t="shared" ref="K80" si="15">SUM(H80:J80)</f>
        <v>13843.990339527192</v>
      </c>
      <c r="L80" s="79">
        <f>SUM(L59:L79)</f>
        <v>1</v>
      </c>
    </row>
    <row r="81" spans="1:13" ht="24.75" customHeight="1" x14ac:dyDescent="0.25">
      <c r="B81" s="39" t="s">
        <v>192</v>
      </c>
    </row>
    <row r="82" spans="1:13" ht="24.75" customHeight="1" x14ac:dyDescent="0.25">
      <c r="B82" s="39" t="s">
        <v>193</v>
      </c>
    </row>
    <row r="83" spans="1:13" ht="16.5" customHeight="1" x14ac:dyDescent="0.25"/>
    <row r="84" spans="1:13" ht="19.5" customHeight="1" x14ac:dyDescent="0.25"/>
    <row r="85" spans="1:13" ht="14.25" customHeight="1" x14ac:dyDescent="0.25">
      <c r="A85" s="155" t="s">
        <v>82</v>
      </c>
      <c r="B85" s="156" t="s">
        <v>83</v>
      </c>
      <c r="C85" s="126" t="s">
        <v>195</v>
      </c>
      <c r="D85" s="126"/>
      <c r="E85" s="126"/>
      <c r="F85" s="126"/>
      <c r="G85" s="126"/>
      <c r="H85" s="126"/>
      <c r="I85" s="126"/>
      <c r="J85" s="126"/>
      <c r="K85" s="126"/>
      <c r="L85" s="126"/>
      <c r="M85" s="126"/>
    </row>
    <row r="86" spans="1:13" ht="14.25" customHeight="1" x14ac:dyDescent="0.25">
      <c r="A86" s="155"/>
      <c r="B86" s="15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</row>
    <row r="87" spans="1:13" ht="14.25" customHeight="1" x14ac:dyDescent="0.25">
      <c r="A87" s="155"/>
      <c r="B87" s="156"/>
      <c r="C87" s="166" t="s">
        <v>105</v>
      </c>
      <c r="D87" s="166"/>
      <c r="E87" s="166"/>
      <c r="F87" s="166"/>
      <c r="G87" s="166"/>
      <c r="H87" s="176" t="s">
        <v>106</v>
      </c>
      <c r="I87" s="176"/>
      <c r="J87" s="176"/>
      <c r="K87" s="176"/>
      <c r="L87" s="176"/>
      <c r="M87" s="176"/>
    </row>
    <row r="88" spans="1:13" ht="14.25" customHeight="1" x14ac:dyDescent="0.25">
      <c r="A88" s="155"/>
      <c r="B88" s="156"/>
      <c r="C88" s="23" t="s">
        <v>89</v>
      </c>
      <c r="D88" s="23" t="s">
        <v>90</v>
      </c>
      <c r="E88" s="23" t="s">
        <v>91</v>
      </c>
      <c r="F88" s="23" t="s">
        <v>103</v>
      </c>
      <c r="G88" s="23" t="s">
        <v>119</v>
      </c>
      <c r="H88" s="30" t="s">
        <v>92</v>
      </c>
      <c r="I88" s="30" t="s">
        <v>93</v>
      </c>
      <c r="J88" s="30" t="s">
        <v>94</v>
      </c>
      <c r="K88" s="30" t="s">
        <v>95</v>
      </c>
      <c r="L88" s="30" t="s">
        <v>103</v>
      </c>
      <c r="M88" s="30" t="s">
        <v>119</v>
      </c>
    </row>
    <row r="89" spans="1:13" ht="14.25" customHeight="1" x14ac:dyDescent="0.2">
      <c r="A89" s="77" t="str">
        <f>B59</f>
        <v>Jorge Isaacs</v>
      </c>
      <c r="B89" s="14">
        <f>C59</f>
        <v>2</v>
      </c>
      <c r="C89" s="13">
        <v>172.65787814319643</v>
      </c>
      <c r="D89" s="13">
        <v>136.78028546142974</v>
      </c>
      <c r="E89" s="13">
        <v>117.19253897687071</v>
      </c>
      <c r="F89" s="102">
        <f>SUM(C89:E89)</f>
        <v>426.63070258149691</v>
      </c>
      <c r="G89" s="83">
        <f>F89/$F$110</f>
        <v>3.8896572104912708E-2</v>
      </c>
      <c r="H89" s="37">
        <v>142.34124241595123</v>
      </c>
      <c r="I89" s="37">
        <v>140.42209899800415</v>
      </c>
      <c r="J89" s="37">
        <v>113.39092664966753</v>
      </c>
      <c r="K89" s="37">
        <v>118.67173487690719</v>
      </c>
      <c r="L89" s="58">
        <f>SUM(H89:K89)</f>
        <v>514.82600294053009</v>
      </c>
      <c r="M89" s="84">
        <f>L89/$L$110</f>
        <v>3.5707773129157905E-2</v>
      </c>
    </row>
    <row r="90" spans="1:13" ht="14.25" customHeight="1" x14ac:dyDescent="0.2">
      <c r="A90" s="103" t="str">
        <f t="shared" ref="A90:A109" si="16">B60</f>
        <v>Santander</v>
      </c>
      <c r="B90" s="14">
        <f t="shared" ref="B90:B109" si="17">C60</f>
        <v>2</v>
      </c>
      <c r="C90" s="13">
        <v>129.00485373374096</v>
      </c>
      <c r="D90" s="13">
        <v>103.83718001524812</v>
      </c>
      <c r="E90" s="13">
        <v>111.79425875277784</v>
      </c>
      <c r="F90" s="102">
        <f t="shared" ref="F90:F109" si="18">SUM(C90:E90)</f>
        <v>344.63629250176689</v>
      </c>
      <c r="G90" s="83">
        <f t="shared" ref="G90:G109" si="19">F90/$F$110</f>
        <v>3.1421016631366441E-2</v>
      </c>
      <c r="H90" s="37">
        <v>114.76960159128784</v>
      </c>
      <c r="I90" s="37">
        <v>136.55561115940253</v>
      </c>
      <c r="J90" s="37">
        <v>124.40076679578101</v>
      </c>
      <c r="K90" s="37">
        <v>130.48618206333614</v>
      </c>
      <c r="L90" s="100">
        <f t="shared" ref="L90:L109" si="20">SUM(H90:K90)</f>
        <v>506.21216160980748</v>
      </c>
      <c r="M90" s="84">
        <f t="shared" ref="M90:M109" si="21">L90/$L$110</f>
        <v>3.5110326437943401E-2</v>
      </c>
    </row>
    <row r="91" spans="1:13" ht="14.25" customHeight="1" x14ac:dyDescent="0.2">
      <c r="A91" s="103" t="str">
        <f t="shared" si="16"/>
        <v xml:space="preserve">Porvenir </v>
      </c>
      <c r="B91" s="14">
        <f t="shared" si="17"/>
        <v>2</v>
      </c>
      <c r="C91" s="13">
        <v>232.26460903892755</v>
      </c>
      <c r="D91" s="13">
        <v>148.00732049529404</v>
      </c>
      <c r="E91" s="13">
        <v>161.5379626394205</v>
      </c>
      <c r="F91" s="102">
        <f t="shared" si="18"/>
        <v>541.80989217364208</v>
      </c>
      <c r="G91" s="83">
        <f t="shared" si="19"/>
        <v>4.9397634559742672E-2</v>
      </c>
      <c r="H91" s="37">
        <v>194.13746236863759</v>
      </c>
      <c r="I91" s="37">
        <v>218.99696061386305</v>
      </c>
      <c r="J91" s="37">
        <v>194.24751156306081</v>
      </c>
      <c r="K91" s="37">
        <v>186.93608939113878</v>
      </c>
      <c r="L91" s="100">
        <f t="shared" si="20"/>
        <v>794.31802393670023</v>
      </c>
      <c r="M91" s="84">
        <f t="shared" si="21"/>
        <v>5.5093036538811126E-2</v>
      </c>
    </row>
    <row r="92" spans="1:13" ht="14.25" customHeight="1" x14ac:dyDescent="0.2">
      <c r="A92" s="103" t="str">
        <f t="shared" si="16"/>
        <v>Las Delicias</v>
      </c>
      <c r="B92" s="14">
        <f t="shared" si="17"/>
        <v>3</v>
      </c>
      <c r="C92" s="13">
        <v>328.62386691451161</v>
      </c>
      <c r="D92" s="13">
        <v>223.97465094958486</v>
      </c>
      <c r="E92" s="13">
        <v>236.68888963008885</v>
      </c>
      <c r="F92" s="102">
        <f t="shared" si="18"/>
        <v>789.28740749418535</v>
      </c>
      <c r="G92" s="83">
        <f t="shared" si="19"/>
        <v>7.1960537231219632E-2</v>
      </c>
      <c r="H92" s="37">
        <v>267.91374332205544</v>
      </c>
      <c r="I92" s="37">
        <v>303.87773500967768</v>
      </c>
      <c r="J92" s="37">
        <v>317.76474944828993</v>
      </c>
      <c r="K92" s="37">
        <v>251.31078205621017</v>
      </c>
      <c r="L92" s="100">
        <f t="shared" si="20"/>
        <v>1140.8670098362331</v>
      </c>
      <c r="M92" s="84">
        <f t="shared" si="21"/>
        <v>7.912929829707685E-2</v>
      </c>
    </row>
    <row r="93" spans="1:13" ht="14.25" customHeight="1" x14ac:dyDescent="0.2">
      <c r="A93" s="103" t="str">
        <f t="shared" si="16"/>
        <v xml:space="preserve">Manzanares </v>
      </c>
      <c r="B93" s="14">
        <f t="shared" si="17"/>
        <v>3</v>
      </c>
      <c r="C93" s="13">
        <v>153.27907809281839</v>
      </c>
      <c r="D93" s="13">
        <v>163.25145383309876</v>
      </c>
      <c r="E93" s="13">
        <v>162.11643518757731</v>
      </c>
      <c r="F93" s="102">
        <f t="shared" si="18"/>
        <v>478.6469671134945</v>
      </c>
      <c r="G93" s="83">
        <f t="shared" si="19"/>
        <v>4.3638974308398207E-2</v>
      </c>
      <c r="H93" s="37">
        <v>189.18560089953368</v>
      </c>
      <c r="I93" s="37">
        <v>181.47806413623857</v>
      </c>
      <c r="J93" s="37">
        <v>146.75079225588019</v>
      </c>
      <c r="K93" s="37">
        <v>111.24916031384531</v>
      </c>
      <c r="L93" s="100">
        <f t="shared" si="20"/>
        <v>628.66361760549785</v>
      </c>
      <c r="M93" s="84">
        <f t="shared" si="21"/>
        <v>4.3603426601989036E-2</v>
      </c>
    </row>
    <row r="94" spans="1:13" ht="14.25" customHeight="1" x14ac:dyDescent="0.2">
      <c r="A94" s="103" t="str">
        <f t="shared" si="16"/>
        <v>Salomia</v>
      </c>
      <c r="B94" s="14">
        <f t="shared" si="17"/>
        <v>3</v>
      </c>
      <c r="C94" s="13">
        <v>367.9047763700878</v>
      </c>
      <c r="D94" s="13">
        <v>282.71163305749388</v>
      </c>
      <c r="E94" s="13">
        <v>280.74753589952991</v>
      </c>
      <c r="F94" s="102">
        <f t="shared" si="18"/>
        <v>931.36394532711154</v>
      </c>
      <c r="G94" s="83">
        <f t="shared" si="19"/>
        <v>8.4913871964973631E-2</v>
      </c>
      <c r="H94" s="37">
        <v>350.16577136671879</v>
      </c>
      <c r="I94" s="37">
        <v>359.28306757936537</v>
      </c>
      <c r="J94" s="37">
        <v>384.18635999883156</v>
      </c>
      <c r="K94" s="37">
        <v>318.85566539396422</v>
      </c>
      <c r="L94" s="100">
        <f t="shared" si="20"/>
        <v>1412.4908643388801</v>
      </c>
      <c r="M94" s="84">
        <f t="shared" si="21"/>
        <v>9.7968834213385841E-2</v>
      </c>
    </row>
    <row r="95" spans="1:13" ht="14.25" customHeight="1" x14ac:dyDescent="0.2">
      <c r="A95" s="103" t="str">
        <f t="shared" si="16"/>
        <v>Fátima</v>
      </c>
      <c r="B95" s="14">
        <f t="shared" si="17"/>
        <v>2</v>
      </c>
      <c r="C95" s="13">
        <v>66.460742384110716</v>
      </c>
      <c r="D95" s="13">
        <v>52.369526835833959</v>
      </c>
      <c r="E95" s="13">
        <v>47.461915549199993</v>
      </c>
      <c r="F95" s="102">
        <f t="shared" si="18"/>
        <v>166.29218476914468</v>
      </c>
      <c r="G95" s="83">
        <f t="shared" si="19"/>
        <v>1.5161112213017344E-2</v>
      </c>
      <c r="H95" s="37">
        <v>48.995567145939198</v>
      </c>
      <c r="I95" s="37">
        <v>49.54267007782019</v>
      </c>
      <c r="J95" s="37">
        <v>42.800696529353154</v>
      </c>
      <c r="K95" s="37">
        <v>27.914085206234788</v>
      </c>
      <c r="L95" s="100">
        <f t="shared" si="20"/>
        <v>169.25301895934734</v>
      </c>
      <c r="M95" s="84">
        <f t="shared" si="21"/>
        <v>1.1739205805273914E-2</v>
      </c>
    </row>
    <row r="96" spans="1:13" ht="17.25" customHeight="1" x14ac:dyDescent="0.2">
      <c r="A96" s="103" t="str">
        <f t="shared" si="16"/>
        <v>Sultana - Berlin - San Francisco</v>
      </c>
      <c r="B96" s="14">
        <f t="shared" si="17"/>
        <v>2</v>
      </c>
      <c r="C96" s="13">
        <v>124.95598861759822</v>
      </c>
      <c r="D96" s="13">
        <v>109.04627479063038</v>
      </c>
      <c r="E96" s="13">
        <v>99.659480936578206</v>
      </c>
      <c r="F96" s="102">
        <f t="shared" si="18"/>
        <v>333.66174434480683</v>
      </c>
      <c r="G96" s="83">
        <f t="shared" si="19"/>
        <v>3.0420450330996881E-2</v>
      </c>
      <c r="H96" s="37">
        <v>109.17582588837162</v>
      </c>
      <c r="I96" s="37">
        <v>118.91000050960312</v>
      </c>
      <c r="J96" s="37">
        <v>85.147106213451281</v>
      </c>
      <c r="K96" s="37">
        <v>76.689135844653777</v>
      </c>
      <c r="L96" s="100">
        <f t="shared" si="20"/>
        <v>389.92206845607978</v>
      </c>
      <c r="M96" s="84">
        <f t="shared" si="21"/>
        <v>2.7044571717349739E-2</v>
      </c>
    </row>
    <row r="97" spans="1:13" ht="14.25" customHeight="1" x14ac:dyDescent="0.2">
      <c r="A97" s="103" t="str">
        <f t="shared" si="16"/>
        <v>Popular</v>
      </c>
      <c r="B97" s="14">
        <f t="shared" si="17"/>
        <v>3</v>
      </c>
      <c r="C97" s="13">
        <v>76.640982629112983</v>
      </c>
      <c r="D97" s="13">
        <v>49.556667311712808</v>
      </c>
      <c r="E97" s="13">
        <v>47.465638737482259</v>
      </c>
      <c r="F97" s="102">
        <f t="shared" si="18"/>
        <v>173.66328867830805</v>
      </c>
      <c r="G97" s="83">
        <f t="shared" si="19"/>
        <v>1.583314700320174E-2</v>
      </c>
      <c r="H97" s="37">
        <v>56.843844902048247</v>
      </c>
      <c r="I97" s="37">
        <v>55.435450015201511</v>
      </c>
      <c r="J97" s="37">
        <v>51.411819206746955</v>
      </c>
      <c r="K97" s="37">
        <v>42.823790960329255</v>
      </c>
      <c r="L97" s="100">
        <f t="shared" si="20"/>
        <v>206.51490508432599</v>
      </c>
      <c r="M97" s="84">
        <f t="shared" si="21"/>
        <v>1.4323649808715113E-2</v>
      </c>
    </row>
    <row r="98" spans="1:13" ht="14.25" customHeight="1" x14ac:dyDescent="0.2">
      <c r="A98" s="103" t="str">
        <f t="shared" si="16"/>
        <v>Ignacio Rengifo</v>
      </c>
      <c r="B98" s="14">
        <f t="shared" si="17"/>
        <v>3</v>
      </c>
      <c r="C98" s="13">
        <v>191.02524137911655</v>
      </c>
      <c r="D98" s="13">
        <v>115.07024540031279</v>
      </c>
      <c r="E98" s="13">
        <v>128.56333546831078</v>
      </c>
      <c r="F98" s="102">
        <f t="shared" si="18"/>
        <v>434.65882224774009</v>
      </c>
      <c r="G98" s="83">
        <f t="shared" si="19"/>
        <v>3.9628508024140759E-2</v>
      </c>
      <c r="H98" s="37">
        <v>134.4567054143443</v>
      </c>
      <c r="I98" s="37">
        <v>140.00133780149551</v>
      </c>
      <c r="J98" s="37">
        <v>151.05558482071842</v>
      </c>
      <c r="K98" s="37">
        <v>143.4715451406687</v>
      </c>
      <c r="L98" s="100">
        <f t="shared" si="20"/>
        <v>568.9851731772269</v>
      </c>
      <c r="M98" s="84">
        <f t="shared" si="21"/>
        <v>3.946419443000429E-2</v>
      </c>
    </row>
    <row r="99" spans="1:13" ht="14.25" customHeight="1" x14ac:dyDescent="0.2">
      <c r="A99" s="103" t="str">
        <f t="shared" si="16"/>
        <v>Guillermo Valencia</v>
      </c>
      <c r="B99" s="14">
        <f t="shared" si="17"/>
        <v>2</v>
      </c>
      <c r="C99" s="13">
        <v>240.39278312293953</v>
      </c>
      <c r="D99" s="13">
        <v>157.08192163320609</v>
      </c>
      <c r="E99" s="13">
        <v>191.67399337848565</v>
      </c>
      <c r="F99" s="102">
        <f t="shared" si="18"/>
        <v>589.14869813463133</v>
      </c>
      <c r="G99" s="83">
        <f t="shared" si="19"/>
        <v>5.3713585728471215E-2</v>
      </c>
      <c r="H99" s="37">
        <v>215.09587234346887</v>
      </c>
      <c r="I99" s="37">
        <v>206.14823238288417</v>
      </c>
      <c r="J99" s="37">
        <v>178.44831450892019</v>
      </c>
      <c r="K99" s="37">
        <v>179.99495597835923</v>
      </c>
      <c r="L99" s="100">
        <f t="shared" si="20"/>
        <v>779.68737521363255</v>
      </c>
      <c r="M99" s="84">
        <f t="shared" si="21"/>
        <v>5.4078270613329982E-2</v>
      </c>
    </row>
    <row r="100" spans="1:13" ht="14.25" customHeight="1" x14ac:dyDescent="0.2">
      <c r="A100" s="103" t="str">
        <f t="shared" si="16"/>
        <v>La Isla</v>
      </c>
      <c r="B100" s="14">
        <f t="shared" si="17"/>
        <v>2</v>
      </c>
      <c r="C100" s="13">
        <v>568.62998207156465</v>
      </c>
      <c r="D100" s="13">
        <v>413.2165364209352</v>
      </c>
      <c r="E100" s="13">
        <v>434.21958827894053</v>
      </c>
      <c r="F100" s="102">
        <f t="shared" si="18"/>
        <v>1416.0661067714404</v>
      </c>
      <c r="G100" s="83">
        <f t="shared" si="19"/>
        <v>0.12910490757949306</v>
      </c>
      <c r="H100" s="37">
        <v>497.07733932227097</v>
      </c>
      <c r="I100" s="37">
        <v>463.04899065237004</v>
      </c>
      <c r="J100" s="37">
        <v>395.74083184722537</v>
      </c>
      <c r="K100" s="37">
        <v>287.70070227923435</v>
      </c>
      <c r="L100" s="100">
        <f t="shared" si="20"/>
        <v>1643.5678641011007</v>
      </c>
      <c r="M100" s="84">
        <f t="shared" si="21"/>
        <v>0.11399608426631097</v>
      </c>
    </row>
    <row r="101" spans="1:13" ht="14.25" customHeight="1" x14ac:dyDescent="0.2">
      <c r="A101" s="103" t="str">
        <f t="shared" si="16"/>
        <v>Marco Fidel Suarez</v>
      </c>
      <c r="B101" s="14">
        <f t="shared" si="17"/>
        <v>2</v>
      </c>
      <c r="C101" s="13">
        <v>91.00249929127007</v>
      </c>
      <c r="D101" s="13">
        <v>93.90350616436335</v>
      </c>
      <c r="E101" s="13">
        <v>99.202360293869887</v>
      </c>
      <c r="F101" s="102">
        <f t="shared" si="18"/>
        <v>284.10836574950332</v>
      </c>
      <c r="G101" s="83">
        <f t="shared" si="19"/>
        <v>2.5902593196216316E-2</v>
      </c>
      <c r="H101" s="37">
        <v>95.776656114940991</v>
      </c>
      <c r="I101" s="37">
        <v>87.288330431028768</v>
      </c>
      <c r="J101" s="37">
        <v>85.57420472492592</v>
      </c>
      <c r="K101" s="37">
        <v>82.383608669608364</v>
      </c>
      <c r="L101" s="100">
        <f t="shared" si="20"/>
        <v>351.02279994050406</v>
      </c>
      <c r="M101" s="84">
        <f t="shared" si="21"/>
        <v>2.4346560647375049E-2</v>
      </c>
    </row>
    <row r="102" spans="1:13" ht="14.25" customHeight="1" x14ac:dyDescent="0.2">
      <c r="A102" s="103" t="str">
        <f t="shared" si="16"/>
        <v>Evaristo Garcia</v>
      </c>
      <c r="B102" s="14">
        <f t="shared" si="17"/>
        <v>2</v>
      </c>
      <c r="C102" s="13">
        <v>135.56737340240701</v>
      </c>
      <c r="D102" s="13">
        <v>84.651889960561874</v>
      </c>
      <c r="E102" s="13">
        <v>97.698560161270166</v>
      </c>
      <c r="F102" s="102">
        <f t="shared" si="18"/>
        <v>317.91782352423905</v>
      </c>
      <c r="G102" s="83">
        <f t="shared" si="19"/>
        <v>2.898505304780611E-2</v>
      </c>
      <c r="H102" s="37">
        <v>105.34978171805174</v>
      </c>
      <c r="I102" s="37">
        <v>98.746721838043712</v>
      </c>
      <c r="J102" s="37">
        <v>111.24681805134634</v>
      </c>
      <c r="K102" s="37">
        <v>89.309341631849961</v>
      </c>
      <c r="L102" s="100">
        <f t="shared" si="20"/>
        <v>404.65266323929177</v>
      </c>
      <c r="M102" s="84">
        <f t="shared" si="21"/>
        <v>2.8066269793150411E-2</v>
      </c>
    </row>
    <row r="103" spans="1:13" ht="14.25" customHeight="1" x14ac:dyDescent="0.2">
      <c r="A103" s="103" t="str">
        <f t="shared" si="16"/>
        <v>La Esmeralda</v>
      </c>
      <c r="B103" s="14">
        <f t="shared" si="17"/>
        <v>2</v>
      </c>
      <c r="C103" s="13">
        <v>216.95856887029925</v>
      </c>
      <c r="D103" s="13">
        <v>151.37567969694035</v>
      </c>
      <c r="E103" s="13">
        <v>152.7936551859834</v>
      </c>
      <c r="F103" s="102">
        <f t="shared" si="18"/>
        <v>521.12790375322299</v>
      </c>
      <c r="G103" s="83">
        <f t="shared" si="19"/>
        <v>4.7512026118999642E-2</v>
      </c>
      <c r="H103" s="37">
        <v>182.22558329813421</v>
      </c>
      <c r="I103" s="37">
        <v>172.39167678077885</v>
      </c>
      <c r="J103" s="37">
        <v>172.7394302966155</v>
      </c>
      <c r="K103" s="37">
        <v>170.09134837484197</v>
      </c>
      <c r="L103" s="100">
        <f t="shared" si="20"/>
        <v>697.44803875037064</v>
      </c>
      <c r="M103" s="84">
        <f t="shared" si="21"/>
        <v>4.8374239441730714E-2</v>
      </c>
    </row>
    <row r="104" spans="1:13" ht="14.25" customHeight="1" x14ac:dyDescent="0.2">
      <c r="A104" s="103" t="str">
        <f t="shared" si="16"/>
        <v>Bolivariano</v>
      </c>
      <c r="B104" s="14">
        <f t="shared" si="17"/>
        <v>2</v>
      </c>
      <c r="C104" s="13">
        <v>177.37772488421027</v>
      </c>
      <c r="D104" s="13">
        <v>145.45500452045474</v>
      </c>
      <c r="E104" s="13">
        <v>166.36147180605107</v>
      </c>
      <c r="F104" s="102">
        <f t="shared" si="18"/>
        <v>489.19420121071607</v>
      </c>
      <c r="G104" s="83">
        <f t="shared" si="19"/>
        <v>4.4600581733948187E-2</v>
      </c>
      <c r="H104" s="37">
        <v>174.59741998960493</v>
      </c>
      <c r="I104" s="37">
        <v>186.51899169139864</v>
      </c>
      <c r="J104" s="37">
        <v>147.60814678453295</v>
      </c>
      <c r="K104" s="37">
        <v>114.6737469133426</v>
      </c>
      <c r="L104" s="100">
        <f t="shared" si="20"/>
        <v>623.39830537887906</v>
      </c>
      <c r="M104" s="84">
        <f t="shared" si="21"/>
        <v>4.3238230257265933E-2</v>
      </c>
    </row>
    <row r="105" spans="1:13" ht="14.25" customHeight="1" x14ac:dyDescent="0.2">
      <c r="A105" s="103" t="str">
        <f t="shared" si="16"/>
        <v>Barrio Olaya Herrera</v>
      </c>
      <c r="B105" s="14">
        <f t="shared" si="17"/>
        <v>2</v>
      </c>
      <c r="C105" s="13">
        <v>362.47800090405428</v>
      </c>
      <c r="D105" s="13">
        <v>266.48605258477852</v>
      </c>
      <c r="E105" s="13">
        <v>262.14887798305136</v>
      </c>
      <c r="F105" s="102">
        <f t="shared" si="18"/>
        <v>891.11293147188417</v>
      </c>
      <c r="G105" s="83">
        <f t="shared" si="19"/>
        <v>8.1244125617037921E-2</v>
      </c>
      <c r="H105" s="37">
        <v>336.39718030256876</v>
      </c>
      <c r="I105" s="37">
        <v>348.19611925052283</v>
      </c>
      <c r="J105" s="37">
        <v>284.01921167236867</v>
      </c>
      <c r="K105" s="37">
        <v>221.98510636301302</v>
      </c>
      <c r="L105" s="100">
        <f t="shared" si="20"/>
        <v>1190.5976175884732</v>
      </c>
      <c r="M105" s="84">
        <f t="shared" si="21"/>
        <v>8.257855930768912E-2</v>
      </c>
    </row>
    <row r="106" spans="1:13" ht="26.25" customHeight="1" x14ac:dyDescent="0.2">
      <c r="A106" s="103" t="str">
        <f t="shared" si="16"/>
        <v>Unidad Residencial Bueno Madrid</v>
      </c>
      <c r="B106" s="14">
        <f t="shared" si="17"/>
        <v>3</v>
      </c>
      <c r="C106" s="13">
        <v>149.75025987705013</v>
      </c>
      <c r="D106" s="13">
        <v>97.126666567479859</v>
      </c>
      <c r="E106" s="13">
        <v>93.970198670052</v>
      </c>
      <c r="F106" s="102">
        <f t="shared" si="18"/>
        <v>340.84712511458201</v>
      </c>
      <c r="G106" s="83">
        <f t="shared" si="19"/>
        <v>3.1075552459188006E-2</v>
      </c>
      <c r="H106" s="37">
        <v>123.66983255900765</v>
      </c>
      <c r="I106" s="37">
        <v>136.55756465530428</v>
      </c>
      <c r="J106" s="37">
        <v>108.3284205357063</v>
      </c>
      <c r="K106" s="37">
        <v>123.53409306992529</v>
      </c>
      <c r="L106" s="100">
        <f t="shared" si="20"/>
        <v>492.0899108199435</v>
      </c>
      <c r="M106" s="84">
        <f t="shared" si="21"/>
        <v>3.4130822441647037E-2</v>
      </c>
    </row>
    <row r="107" spans="1:13" ht="14.25" customHeight="1" x14ac:dyDescent="0.2">
      <c r="A107" s="103" t="str">
        <f t="shared" si="16"/>
        <v>Flora Industrial</v>
      </c>
      <c r="B107" s="14">
        <f t="shared" si="17"/>
        <v>3</v>
      </c>
      <c r="C107" s="13">
        <v>159.92231866430672</v>
      </c>
      <c r="D107" s="13">
        <v>123.86903095084992</v>
      </c>
      <c r="E107" s="13">
        <v>130.32248962897486</v>
      </c>
      <c r="F107" s="102">
        <f t="shared" si="18"/>
        <v>414.11383924413144</v>
      </c>
      <c r="G107" s="83">
        <f t="shared" si="19"/>
        <v>3.7755390576290369E-2</v>
      </c>
      <c r="H107" s="37">
        <v>110.52924509053305</v>
      </c>
      <c r="I107" s="37">
        <v>94.248853851647809</v>
      </c>
      <c r="J107" s="37">
        <v>94.550600508828339</v>
      </c>
      <c r="K107" s="37">
        <v>84.509889432311226</v>
      </c>
      <c r="L107" s="100">
        <f t="shared" si="20"/>
        <v>383.83858888332043</v>
      </c>
      <c r="M107" s="84">
        <f t="shared" si="21"/>
        <v>2.662262817296927E-2</v>
      </c>
    </row>
    <row r="108" spans="1:13" ht="14.25" customHeight="1" x14ac:dyDescent="0.2">
      <c r="A108" s="103" t="str">
        <f t="shared" si="16"/>
        <v>Calima</v>
      </c>
      <c r="B108" s="14">
        <f t="shared" si="17"/>
        <v>3</v>
      </c>
      <c r="C108" s="13">
        <v>356.38662399223239</v>
      </c>
      <c r="D108" s="13">
        <v>277.98628277585914</v>
      </c>
      <c r="E108" s="13">
        <v>339.56266355175126</v>
      </c>
      <c r="F108" s="102">
        <f t="shared" si="18"/>
        <v>973.93557031984278</v>
      </c>
      <c r="G108" s="83">
        <f t="shared" si="19"/>
        <v>8.8795191971090065E-2</v>
      </c>
      <c r="H108" s="37">
        <v>418.35032622477689</v>
      </c>
      <c r="I108" s="37">
        <v>379.16844636045977</v>
      </c>
      <c r="J108" s="37">
        <v>312.5050217325205</v>
      </c>
      <c r="K108" s="37">
        <v>237.89643713930226</v>
      </c>
      <c r="L108" s="100">
        <f t="shared" si="20"/>
        <v>1347.9202314570593</v>
      </c>
      <c r="M108" s="84">
        <f t="shared" si="21"/>
        <v>9.3490285156848499E-2</v>
      </c>
    </row>
    <row r="109" spans="1:13" ht="14.25" customHeight="1" x14ac:dyDescent="0.2">
      <c r="A109" s="103" t="str">
        <f t="shared" si="16"/>
        <v>La Alianza</v>
      </c>
      <c r="B109" s="14">
        <f t="shared" si="17"/>
        <v>3</v>
      </c>
      <c r="C109" s="13">
        <v>41.748513204274381</v>
      </c>
      <c r="D109" s="13">
        <v>34.180647096806979</v>
      </c>
      <c r="E109" s="13">
        <v>34.183810958984829</v>
      </c>
      <c r="F109" s="102">
        <f t="shared" si="18"/>
        <v>110.11297126006619</v>
      </c>
      <c r="G109" s="83">
        <f t="shared" si="19"/>
        <v>1.0039167599488891E-2</v>
      </c>
      <c r="H109" s="37">
        <v>42.507861721106039</v>
      </c>
      <c r="I109" s="37">
        <v>43.308089705837951</v>
      </c>
      <c r="J109" s="37">
        <v>40.714344510249319</v>
      </c>
      <c r="K109" s="37">
        <v>44.950657470761485</v>
      </c>
      <c r="L109" s="100">
        <f t="shared" si="20"/>
        <v>171.48095340795481</v>
      </c>
      <c r="M109" s="84">
        <f t="shared" si="21"/>
        <v>1.1893732921975712E-2</v>
      </c>
    </row>
    <row r="110" spans="1:13" ht="14.25" customHeight="1" x14ac:dyDescent="0.25">
      <c r="A110" s="72" t="s">
        <v>99</v>
      </c>
      <c r="B110" s="80">
        <f>AVERAGE(B89:B109)</f>
        <v>2.4285714285714284</v>
      </c>
      <c r="C110" s="80">
        <f>SUM(C89:C109)</f>
        <v>4343.0326655878307</v>
      </c>
      <c r="D110" s="80">
        <f>SUM(D89:D109)</f>
        <v>3229.9384565228747</v>
      </c>
      <c r="E110" s="80">
        <f>SUM(E89:E109)</f>
        <v>3395.3656616752519</v>
      </c>
      <c r="F110" s="80">
        <f>SUM(F89:F109)</f>
        <v>10968.336783785959</v>
      </c>
      <c r="G110" s="83">
        <f>F110/$F$110</f>
        <v>1</v>
      </c>
      <c r="H110" s="58">
        <f>SUM(H89:H109)</f>
        <v>3909.5624639993525</v>
      </c>
      <c r="I110" s="58">
        <f>SUM(I89:I109)</f>
        <v>3920.1250135009486</v>
      </c>
      <c r="J110" s="58">
        <f>SUM(J89:J109)</f>
        <v>3542.6316586550206</v>
      </c>
      <c r="K110" s="58">
        <f>SUM(K89:K109)</f>
        <v>3045.4380585698386</v>
      </c>
      <c r="L110" s="58">
        <f t="shared" ref="L110" si="22">SUM(H110:K110)</f>
        <v>14417.75719472516</v>
      </c>
      <c r="M110" s="84">
        <f>L110/$L$110</f>
        <v>1</v>
      </c>
    </row>
    <row r="111" spans="1:13" ht="19.5" customHeight="1" x14ac:dyDescent="0.25">
      <c r="A111" s="39" t="s">
        <v>196</v>
      </c>
    </row>
    <row r="112" spans="1:13" ht="19.5" customHeight="1" x14ac:dyDescent="0.25">
      <c r="A112" s="39" t="s">
        <v>197</v>
      </c>
    </row>
    <row r="113" spans="2:13" ht="24.75" customHeight="1" x14ac:dyDescent="0.25"/>
    <row r="114" spans="2:13" ht="18.75" customHeight="1" x14ac:dyDescent="0.25">
      <c r="B114" s="155" t="s">
        <v>82</v>
      </c>
      <c r="C114" s="156" t="s">
        <v>83</v>
      </c>
      <c r="D114" s="126" t="s">
        <v>217</v>
      </c>
      <c r="E114" s="126"/>
      <c r="F114" s="126"/>
      <c r="G114" s="126"/>
      <c r="H114" s="126"/>
      <c r="I114" s="126"/>
      <c r="J114" s="126"/>
      <c r="K114" s="126"/>
      <c r="L114" s="119"/>
      <c r="M114" s="119"/>
    </row>
    <row r="115" spans="2:13" ht="18.75" customHeight="1" x14ac:dyDescent="0.25">
      <c r="B115" s="155"/>
      <c r="C115" s="156"/>
      <c r="D115" s="126"/>
      <c r="E115" s="126"/>
      <c r="F115" s="126"/>
      <c r="G115" s="126"/>
      <c r="H115" s="126"/>
      <c r="I115" s="126"/>
      <c r="J115" s="126"/>
      <c r="K115" s="126"/>
      <c r="L115" s="119"/>
      <c r="M115" s="119"/>
    </row>
    <row r="116" spans="2:13" ht="18.75" customHeight="1" x14ac:dyDescent="0.25">
      <c r="B116" s="155"/>
      <c r="C116" s="156"/>
      <c r="D116" s="125" t="s">
        <v>107</v>
      </c>
      <c r="E116" s="125"/>
      <c r="F116" s="125"/>
      <c r="G116" s="125"/>
      <c r="H116" s="125"/>
      <c r="I116" s="177" t="s">
        <v>131</v>
      </c>
      <c r="J116" s="179" t="s">
        <v>132</v>
      </c>
      <c r="K116" s="180"/>
      <c r="L116" s="119"/>
      <c r="M116" s="119"/>
    </row>
    <row r="117" spans="2:13" ht="18.75" customHeight="1" x14ac:dyDescent="0.25">
      <c r="B117" s="155"/>
      <c r="C117" s="156"/>
      <c r="D117" s="23" t="s">
        <v>96</v>
      </c>
      <c r="E117" s="23" t="s">
        <v>97</v>
      </c>
      <c r="F117" s="23" t="s">
        <v>98</v>
      </c>
      <c r="G117" s="23" t="s">
        <v>103</v>
      </c>
      <c r="H117" s="23" t="s">
        <v>119</v>
      </c>
      <c r="I117" s="178"/>
      <c r="J117" s="181"/>
      <c r="K117" s="182"/>
      <c r="L117" s="119"/>
      <c r="M117" s="119"/>
    </row>
    <row r="118" spans="2:13" ht="14.25" customHeight="1" x14ac:dyDescent="0.2">
      <c r="B118" s="106" t="str">
        <f>A89</f>
        <v>Jorge Isaacs</v>
      </c>
      <c r="C118" s="117">
        <f>B89</f>
        <v>2</v>
      </c>
      <c r="D118" s="74">
        <v>84.023394460124209</v>
      </c>
      <c r="E118" s="74">
        <v>76.298157801998968</v>
      </c>
      <c r="F118" s="74">
        <v>135.26855320435951</v>
      </c>
      <c r="G118" s="16">
        <f>SUM(D118:F118)</f>
        <v>295.59010546648267</v>
      </c>
      <c r="H118" s="82">
        <f>G118/$G$139</f>
        <v>3.4013469921546656E-2</v>
      </c>
      <c r="I118" s="85">
        <v>2035.1910409304783</v>
      </c>
      <c r="J118" s="144">
        <f>I118/$I$139</f>
        <v>3.6613847222569336E-2</v>
      </c>
      <c r="K118" s="145"/>
      <c r="L118" s="119"/>
      <c r="M118" s="119"/>
    </row>
    <row r="119" spans="2:13" ht="14.25" customHeight="1" x14ac:dyDescent="0.2">
      <c r="B119" s="106" t="str">
        <f t="shared" ref="B119:C138" si="23">A90</f>
        <v>Santander</v>
      </c>
      <c r="C119" s="117">
        <f t="shared" si="23"/>
        <v>2</v>
      </c>
      <c r="D119" s="74">
        <v>83.259435169437864</v>
      </c>
      <c r="E119" s="74">
        <v>79.759417117684734</v>
      </c>
      <c r="F119" s="74">
        <v>191.9986940687559</v>
      </c>
      <c r="G119" s="16">
        <f t="shared" ref="G119:G138" si="24">SUM(D119:F119)</f>
        <v>355.01754635587849</v>
      </c>
      <c r="H119" s="82">
        <f t="shared" ref="H119:H138" si="25">G119/$G$139</f>
        <v>4.0851768754371284E-2</v>
      </c>
      <c r="I119" s="85">
        <v>1895.2455294322426</v>
      </c>
      <c r="J119" s="144">
        <f t="shared" ref="J119:J138" si="26">I119/$I$139</f>
        <v>3.4096175183713426E-2</v>
      </c>
      <c r="K119" s="145"/>
      <c r="L119" s="119"/>
      <c r="M119" s="119"/>
    </row>
    <row r="120" spans="2:13" ht="14.25" customHeight="1" x14ac:dyDescent="0.2">
      <c r="B120" s="106" t="str">
        <f t="shared" si="23"/>
        <v xml:space="preserve">Porvenir </v>
      </c>
      <c r="C120" s="117">
        <f t="shared" si="23"/>
        <v>2</v>
      </c>
      <c r="D120" s="74">
        <v>115.74466196314864</v>
      </c>
      <c r="E120" s="74">
        <v>115.61946968896655</v>
      </c>
      <c r="F120" s="74">
        <v>225.31702184281446</v>
      </c>
      <c r="G120" s="16">
        <f t="shared" si="24"/>
        <v>456.68115349492962</v>
      </c>
      <c r="H120" s="82">
        <f t="shared" si="25"/>
        <v>5.2550171304358365E-2</v>
      </c>
      <c r="I120" s="85">
        <v>2831.4514663874297</v>
      </c>
      <c r="J120" s="144">
        <f t="shared" si="26"/>
        <v>5.0938869778550007E-2</v>
      </c>
      <c r="K120" s="145"/>
      <c r="L120" s="119"/>
      <c r="M120" s="119"/>
    </row>
    <row r="121" spans="2:13" ht="14.25" customHeight="1" x14ac:dyDescent="0.2">
      <c r="B121" s="106" t="str">
        <f t="shared" si="23"/>
        <v>Las Delicias</v>
      </c>
      <c r="C121" s="117">
        <f t="shared" si="23"/>
        <v>3</v>
      </c>
      <c r="D121" s="74">
        <v>187.40177747238857</v>
      </c>
      <c r="E121" s="74">
        <v>128.16749724631458</v>
      </c>
      <c r="F121" s="74">
        <v>329.60380022782954</v>
      </c>
      <c r="G121" s="16">
        <f t="shared" si="24"/>
        <v>645.17307494653267</v>
      </c>
      <c r="H121" s="82">
        <f t="shared" si="25"/>
        <v>7.423988345027327E-2</v>
      </c>
      <c r="I121" s="85">
        <v>3996.1072293257639</v>
      </c>
      <c r="J121" s="144">
        <f t="shared" si="26"/>
        <v>7.1891462097162601E-2</v>
      </c>
      <c r="K121" s="145"/>
      <c r="L121" s="119"/>
      <c r="M121" s="119"/>
    </row>
    <row r="122" spans="2:13" ht="14.25" customHeight="1" x14ac:dyDescent="0.2">
      <c r="B122" s="106" t="str">
        <f t="shared" si="23"/>
        <v xml:space="preserve">Manzanares </v>
      </c>
      <c r="C122" s="117">
        <f t="shared" si="23"/>
        <v>3</v>
      </c>
      <c r="D122" s="74">
        <v>67.070577075768057</v>
      </c>
      <c r="E122" s="74">
        <v>62.477149959029219</v>
      </c>
      <c r="F122" s="74">
        <v>138.39105624176955</v>
      </c>
      <c r="G122" s="16">
        <f t="shared" si="24"/>
        <v>267.93878327656682</v>
      </c>
      <c r="H122" s="82">
        <f t="shared" si="25"/>
        <v>3.0831640089612904E-2</v>
      </c>
      <c r="I122" s="85">
        <v>2205.3799959118373</v>
      </c>
      <c r="J122" s="144">
        <f t="shared" si="26"/>
        <v>3.9675610109363151E-2</v>
      </c>
      <c r="K122" s="145"/>
      <c r="L122" s="119"/>
      <c r="M122" s="119"/>
    </row>
    <row r="123" spans="2:13" ht="14.25" customHeight="1" x14ac:dyDescent="0.2">
      <c r="B123" s="106" t="str">
        <f t="shared" si="23"/>
        <v>Salomia</v>
      </c>
      <c r="C123" s="117">
        <f t="shared" si="23"/>
        <v>3</v>
      </c>
      <c r="D123" s="74">
        <v>218.84017653465335</v>
      </c>
      <c r="E123" s="74">
        <v>193.80560693582041</v>
      </c>
      <c r="F123" s="74">
        <v>480.24135351779228</v>
      </c>
      <c r="G123" s="16">
        <f t="shared" si="24"/>
        <v>892.88713698826609</v>
      </c>
      <c r="H123" s="82">
        <f t="shared" si="25"/>
        <v>0.10274427058158078</v>
      </c>
      <c r="I123" s="85">
        <v>5009.3780178434481</v>
      </c>
      <c r="J123" s="144">
        <f t="shared" si="26"/>
        <v>9.0120582164887067E-2</v>
      </c>
      <c r="K123" s="145"/>
      <c r="L123" s="119"/>
      <c r="M123" s="119"/>
    </row>
    <row r="124" spans="2:13" ht="14.25" customHeight="1" x14ac:dyDescent="0.2">
      <c r="B124" s="106" t="str">
        <f t="shared" si="23"/>
        <v>Fátima</v>
      </c>
      <c r="C124" s="117">
        <f t="shared" si="23"/>
        <v>2</v>
      </c>
      <c r="D124" s="74">
        <v>32.082210814204934</v>
      </c>
      <c r="E124" s="74">
        <v>23.141149636646471</v>
      </c>
      <c r="F124" s="74">
        <v>50.278696695335356</v>
      </c>
      <c r="G124" s="16">
        <f t="shared" si="24"/>
        <v>105.50205714618676</v>
      </c>
      <c r="H124" s="82">
        <f t="shared" si="25"/>
        <v>1.2140091907812602E-2</v>
      </c>
      <c r="I124" s="85">
        <v>737.99941975885508</v>
      </c>
      <c r="J124" s="144">
        <f t="shared" si="26"/>
        <v>1.3276885295761563E-2</v>
      </c>
      <c r="K124" s="145"/>
      <c r="L124" s="119"/>
      <c r="M124" s="119"/>
    </row>
    <row r="125" spans="2:13" ht="24" customHeight="1" x14ac:dyDescent="0.2">
      <c r="B125" s="106" t="str">
        <f t="shared" si="23"/>
        <v>Sultana - Berlin - San Francisco</v>
      </c>
      <c r="C125" s="117">
        <f t="shared" si="23"/>
        <v>2</v>
      </c>
      <c r="D125" s="74">
        <v>63.025684060014378</v>
      </c>
      <c r="E125" s="74">
        <v>66.875447294731103</v>
      </c>
      <c r="F125" s="74">
        <v>120.00280262745969</v>
      </c>
      <c r="G125" s="16">
        <f t="shared" si="24"/>
        <v>249.90393398220516</v>
      </c>
      <c r="H125" s="82">
        <f t="shared" si="25"/>
        <v>2.8756375076782647E-2</v>
      </c>
      <c r="I125" s="85">
        <v>1587.8496774573539</v>
      </c>
      <c r="J125" s="144">
        <f t="shared" si="26"/>
        <v>2.8566008956215482E-2</v>
      </c>
      <c r="K125" s="145"/>
      <c r="L125" s="119"/>
      <c r="M125" s="119"/>
    </row>
    <row r="126" spans="2:13" ht="14.25" customHeight="1" x14ac:dyDescent="0.2">
      <c r="B126" s="106" t="str">
        <f t="shared" si="23"/>
        <v>Popular</v>
      </c>
      <c r="C126" s="117">
        <f t="shared" si="23"/>
        <v>3</v>
      </c>
      <c r="D126" s="74">
        <v>40.180848250658372</v>
      </c>
      <c r="E126" s="74">
        <v>25.283573282944513</v>
      </c>
      <c r="F126" s="74">
        <v>55.874884795398458</v>
      </c>
      <c r="G126" s="16">
        <f t="shared" si="24"/>
        <v>121.33930632900135</v>
      </c>
      <c r="H126" s="82">
        <f t="shared" si="25"/>
        <v>1.3962479696705573E-2</v>
      </c>
      <c r="I126" s="85">
        <v>815.57356712031162</v>
      </c>
      <c r="J126" s="144">
        <f t="shared" si="26"/>
        <v>1.4672473190357879E-2</v>
      </c>
      <c r="K126" s="145"/>
      <c r="L126" s="119"/>
      <c r="M126" s="119"/>
    </row>
    <row r="127" spans="2:13" ht="14.25" customHeight="1" x14ac:dyDescent="0.2">
      <c r="B127" s="106" t="str">
        <f t="shared" si="23"/>
        <v>Ignacio Rengifo</v>
      </c>
      <c r="C127" s="117">
        <f t="shared" si="23"/>
        <v>3</v>
      </c>
      <c r="D127" s="74">
        <v>73.041032504484392</v>
      </c>
      <c r="E127" s="74">
        <v>72.654928613782062</v>
      </c>
      <c r="F127" s="74">
        <v>158.38248434348736</v>
      </c>
      <c r="G127" s="16">
        <f t="shared" si="24"/>
        <v>304.0784454617538</v>
      </c>
      <c r="H127" s="82">
        <f t="shared" si="25"/>
        <v>3.4990220806551342E-2</v>
      </c>
      <c r="I127" s="85">
        <v>2161.9315597217633</v>
      </c>
      <c r="J127" s="144">
        <f t="shared" si="26"/>
        <v>3.889395650892493E-2</v>
      </c>
      <c r="K127" s="145"/>
      <c r="L127" s="119"/>
      <c r="M127" s="119"/>
    </row>
    <row r="128" spans="2:13" ht="14.25" customHeight="1" x14ac:dyDescent="0.2">
      <c r="B128" s="106" t="str">
        <f t="shared" si="23"/>
        <v>Guillermo Valencia</v>
      </c>
      <c r="C128" s="117">
        <f t="shared" si="23"/>
        <v>2</v>
      </c>
      <c r="D128" s="74">
        <v>124.73464394989136</v>
      </c>
      <c r="E128" s="74">
        <v>113.83277103626294</v>
      </c>
      <c r="F128" s="74">
        <v>250.75275725261741</v>
      </c>
      <c r="G128" s="16">
        <f t="shared" si="24"/>
        <v>489.3201722387717</v>
      </c>
      <c r="H128" s="82">
        <f t="shared" si="25"/>
        <v>5.6305933969554724E-2</v>
      </c>
      <c r="I128" s="85">
        <v>3055.5335086229034</v>
      </c>
      <c r="J128" s="144">
        <f t="shared" si="26"/>
        <v>5.4970189440796506E-2</v>
      </c>
      <c r="K128" s="145"/>
      <c r="L128" s="119"/>
      <c r="M128" s="119"/>
    </row>
    <row r="129" spans="1:13" ht="14.25" customHeight="1" x14ac:dyDescent="0.2">
      <c r="B129" s="106" t="str">
        <f t="shared" si="23"/>
        <v>La Isla</v>
      </c>
      <c r="C129" s="117">
        <f t="shared" si="23"/>
        <v>2</v>
      </c>
      <c r="D129" s="74">
        <v>233.73183800834821</v>
      </c>
      <c r="E129" s="74">
        <v>237.28023458405082</v>
      </c>
      <c r="F129" s="74">
        <v>478.80074064406688</v>
      </c>
      <c r="G129" s="16">
        <f t="shared" si="24"/>
        <v>949.8128132364659</v>
      </c>
      <c r="H129" s="82">
        <f t="shared" si="25"/>
        <v>0.10929469206397847</v>
      </c>
      <c r="I129" s="85">
        <v>7106.6100240212772</v>
      </c>
      <c r="J129" s="144">
        <f t="shared" si="26"/>
        <v>0.12785056953225024</v>
      </c>
      <c r="K129" s="145"/>
      <c r="L129" s="119"/>
      <c r="M129" s="119"/>
    </row>
    <row r="130" spans="1:13" ht="14.25" customHeight="1" x14ac:dyDescent="0.2">
      <c r="B130" s="106" t="str">
        <f t="shared" si="23"/>
        <v>Marco Fidel Suarez</v>
      </c>
      <c r="C130" s="117">
        <f t="shared" si="23"/>
        <v>2</v>
      </c>
      <c r="D130" s="74">
        <v>48.194395261420439</v>
      </c>
      <c r="E130" s="74">
        <v>56.765159543371453</v>
      </c>
      <c r="F130" s="74">
        <v>99.542862595006667</v>
      </c>
      <c r="G130" s="16">
        <f t="shared" si="24"/>
        <v>204.50241739979856</v>
      </c>
      <c r="H130" s="82">
        <f t="shared" si="25"/>
        <v>2.353203539115202E-2</v>
      </c>
      <c r="I130" s="85">
        <v>1355.8369218750508</v>
      </c>
      <c r="J130" s="144">
        <f t="shared" si="26"/>
        <v>2.4392012797754627E-2</v>
      </c>
      <c r="K130" s="145"/>
      <c r="L130" s="119"/>
      <c r="M130" s="119"/>
    </row>
    <row r="131" spans="1:13" ht="14.25" customHeight="1" x14ac:dyDescent="0.2">
      <c r="B131" s="106" t="str">
        <f t="shared" si="23"/>
        <v>Evaristo Garcia</v>
      </c>
      <c r="C131" s="117">
        <f t="shared" si="23"/>
        <v>2</v>
      </c>
      <c r="D131" s="74">
        <v>70.936029978879134</v>
      </c>
      <c r="E131" s="74">
        <v>65.311314674936639</v>
      </c>
      <c r="F131" s="74">
        <v>110.76573109806408</v>
      </c>
      <c r="G131" s="16">
        <f t="shared" si="24"/>
        <v>247.01307575187985</v>
      </c>
      <c r="H131" s="82">
        <f t="shared" si="25"/>
        <v>2.8423724836987071E-2</v>
      </c>
      <c r="I131" s="85">
        <v>1531.0785017452974</v>
      </c>
      <c r="J131" s="144">
        <f t="shared" si="26"/>
        <v>2.7544674294081483E-2</v>
      </c>
      <c r="K131" s="145"/>
      <c r="L131" s="119"/>
      <c r="M131" s="119"/>
    </row>
    <row r="132" spans="1:13" ht="14.25" customHeight="1" x14ac:dyDescent="0.2">
      <c r="B132" s="106" t="str">
        <f t="shared" si="23"/>
        <v>La Esmeralda</v>
      </c>
      <c r="C132" s="117">
        <f t="shared" si="23"/>
        <v>2</v>
      </c>
      <c r="D132" s="74">
        <v>111.96094495428562</v>
      </c>
      <c r="E132" s="74">
        <v>104.34828748687316</v>
      </c>
      <c r="F132" s="74">
        <v>194.21145109676368</v>
      </c>
      <c r="G132" s="16">
        <f t="shared" si="24"/>
        <v>410.52068353792242</v>
      </c>
      <c r="H132" s="82">
        <f t="shared" si="25"/>
        <v>4.7238499068343161E-2</v>
      </c>
      <c r="I132" s="85">
        <v>2572.0973571540344</v>
      </c>
      <c r="J132" s="144">
        <f t="shared" si="26"/>
        <v>4.6272992452519916E-2</v>
      </c>
      <c r="K132" s="145"/>
      <c r="L132" s="119"/>
      <c r="M132" s="119"/>
    </row>
    <row r="133" spans="1:13" ht="14.25" customHeight="1" x14ac:dyDescent="0.2">
      <c r="B133" s="106" t="str">
        <f t="shared" si="23"/>
        <v>Bolivariano</v>
      </c>
      <c r="C133" s="117">
        <f t="shared" si="23"/>
        <v>2</v>
      </c>
      <c r="D133" s="74">
        <v>98.366190620339282</v>
      </c>
      <c r="E133" s="74">
        <v>108.34900168468828</v>
      </c>
      <c r="F133" s="74">
        <v>165.45149221529411</v>
      </c>
      <c r="G133" s="16">
        <f t="shared" si="24"/>
        <v>372.16668452032167</v>
      </c>
      <c r="H133" s="82">
        <f t="shared" si="25"/>
        <v>4.2825115237726009E-2</v>
      </c>
      <c r="I133" s="85">
        <v>2592.4856685617028</v>
      </c>
      <c r="J133" s="144">
        <f t="shared" si="26"/>
        <v>4.663978579230646E-2</v>
      </c>
      <c r="K133" s="145"/>
      <c r="L133" s="119"/>
      <c r="M133" s="119"/>
    </row>
    <row r="134" spans="1:13" ht="14.25" customHeight="1" x14ac:dyDescent="0.2">
      <c r="B134" s="106" t="str">
        <f t="shared" si="23"/>
        <v>Barrio Olaya Herrera</v>
      </c>
      <c r="C134" s="117">
        <f t="shared" si="23"/>
        <v>2</v>
      </c>
      <c r="D134" s="74">
        <v>155.81803972331051</v>
      </c>
      <c r="E134" s="74">
        <v>153.66495892036147</v>
      </c>
      <c r="F134" s="74">
        <v>415.96117469187266</v>
      </c>
      <c r="G134" s="16">
        <f t="shared" si="24"/>
        <v>725.44417333554463</v>
      </c>
      <c r="H134" s="82">
        <f t="shared" si="25"/>
        <v>8.3476656062520804E-2</v>
      </c>
      <c r="I134" s="85">
        <v>4749.1818156378995</v>
      </c>
      <c r="J134" s="144">
        <f t="shared" si="26"/>
        <v>8.5439555271661791E-2</v>
      </c>
      <c r="K134" s="145"/>
      <c r="L134" s="119"/>
      <c r="M134" s="119"/>
    </row>
    <row r="135" spans="1:13" ht="22.5" customHeight="1" x14ac:dyDescent="0.2">
      <c r="B135" s="106" t="str">
        <f t="shared" si="23"/>
        <v>Unidad Residencial Bueno Madrid</v>
      </c>
      <c r="C135" s="117">
        <f t="shared" si="23"/>
        <v>3</v>
      </c>
      <c r="D135" s="74">
        <v>81.995667554085315</v>
      </c>
      <c r="E135" s="74">
        <v>79.528839551564232</v>
      </c>
      <c r="F135" s="74">
        <v>132.22564440093967</v>
      </c>
      <c r="G135" s="16">
        <f t="shared" si="24"/>
        <v>293.75015150658919</v>
      </c>
      <c r="H135" s="82">
        <f t="shared" si="25"/>
        <v>3.3801746939232678E-2</v>
      </c>
      <c r="I135" s="85">
        <v>1776.1239463326356</v>
      </c>
      <c r="J135" s="144">
        <f t="shared" si="26"/>
        <v>3.1953133397068394E-2</v>
      </c>
      <c r="K135" s="145"/>
      <c r="L135" s="119"/>
      <c r="M135" s="119"/>
    </row>
    <row r="136" spans="1:13" ht="14.25" customHeight="1" x14ac:dyDescent="0.2">
      <c r="B136" s="106" t="str">
        <f t="shared" si="23"/>
        <v>Flora Industrial</v>
      </c>
      <c r="C136" s="117">
        <f t="shared" si="23"/>
        <v>3</v>
      </c>
      <c r="D136" s="74">
        <v>77.02997560277673</v>
      </c>
      <c r="E136" s="74">
        <v>64.861247315820506</v>
      </c>
      <c r="F136" s="74">
        <v>99.450323682703555</v>
      </c>
      <c r="G136" s="16">
        <f t="shared" si="24"/>
        <v>241.34154660130079</v>
      </c>
      <c r="H136" s="82">
        <f t="shared" si="25"/>
        <v>2.7771103580034102E-2</v>
      </c>
      <c r="I136" s="85">
        <v>1879.9900548596761</v>
      </c>
      <c r="J136" s="144">
        <f t="shared" si="26"/>
        <v>3.3821723496341424E-2</v>
      </c>
      <c r="K136" s="145"/>
      <c r="L136" s="119"/>
      <c r="M136" s="119"/>
    </row>
    <row r="137" spans="1:13" ht="14.25" customHeight="1" x14ac:dyDescent="0.2">
      <c r="B137" s="106" t="str">
        <f t="shared" si="23"/>
        <v>Calima</v>
      </c>
      <c r="C137" s="117">
        <f t="shared" si="23"/>
        <v>3</v>
      </c>
      <c r="D137" s="74">
        <v>216.8317288370946</v>
      </c>
      <c r="E137" s="74">
        <v>269.76797034824705</v>
      </c>
      <c r="F137" s="74">
        <v>466.46954229709229</v>
      </c>
      <c r="G137" s="16">
        <f t="shared" si="24"/>
        <v>953.06924148243388</v>
      </c>
      <c r="H137" s="82">
        <f t="shared" si="25"/>
        <v>0.10966940834218782</v>
      </c>
      <c r="I137" s="85">
        <v>5104.0272329882282</v>
      </c>
      <c r="J137" s="144">
        <f t="shared" si="26"/>
        <v>9.1823356908560611E-2</v>
      </c>
      <c r="K137" s="145"/>
      <c r="L137" s="119"/>
      <c r="M137" s="119"/>
    </row>
    <row r="138" spans="1:13" ht="14.25" customHeight="1" x14ac:dyDescent="0.2">
      <c r="B138" s="106" t="str">
        <f t="shared" si="23"/>
        <v>La Alianza</v>
      </c>
      <c r="C138" s="117">
        <f t="shared" si="23"/>
        <v>3</v>
      </c>
      <c r="D138" s="74">
        <v>37.906675849030719</v>
      </c>
      <c r="E138" s="74">
        <v>29.309765491580524</v>
      </c>
      <c r="F138" s="74">
        <v>42.114781467760686</v>
      </c>
      <c r="G138" s="16">
        <f t="shared" si="24"/>
        <v>109.33122280837193</v>
      </c>
      <c r="H138" s="82">
        <f t="shared" si="25"/>
        <v>1.2580712918687823E-2</v>
      </c>
      <c r="I138" s="85">
        <v>586.20995481051784</v>
      </c>
      <c r="J138" s="144">
        <f t="shared" si="26"/>
        <v>1.0546136109152988E-2</v>
      </c>
      <c r="K138" s="145"/>
      <c r="L138" s="119"/>
      <c r="M138" s="119"/>
    </row>
    <row r="139" spans="1:13" ht="14.25" customHeight="1" x14ac:dyDescent="0.2">
      <c r="B139" s="29" t="s">
        <v>101</v>
      </c>
      <c r="C139" s="117">
        <f>AVERAGE(C118:C138)</f>
        <v>2.4285714285714284</v>
      </c>
      <c r="D139" s="74">
        <f>SUM(D118:D138)</f>
        <v>2222.1759286443444</v>
      </c>
      <c r="E139" s="74">
        <f>SUM(E118:E138)</f>
        <v>2127.1019482156757</v>
      </c>
      <c r="F139" s="74">
        <f>SUM(F118:F138)</f>
        <v>4341.1058490071837</v>
      </c>
      <c r="G139" s="74">
        <f>SUM(D139:F139)</f>
        <v>8690.3837258672029</v>
      </c>
      <c r="H139" s="82">
        <f>SUM(H118:H138)</f>
        <v>1.0000000000000002</v>
      </c>
      <c r="I139" s="118">
        <f>SUM(I118:I138)</f>
        <v>55585.282490498714</v>
      </c>
      <c r="J139" s="144">
        <f>I139/$I$139</f>
        <v>1</v>
      </c>
      <c r="K139" s="145"/>
      <c r="L139" s="119"/>
      <c r="M139" s="119"/>
    </row>
    <row r="140" spans="1:13" ht="14.25" customHeight="1" x14ac:dyDescent="0.25">
      <c r="B140" s="152" t="s">
        <v>198</v>
      </c>
      <c r="C140" s="152"/>
      <c r="D140" s="152"/>
      <c r="E140" s="152"/>
      <c r="F140" s="152"/>
    </row>
    <row r="142" spans="1:13" x14ac:dyDescent="0.25">
      <c r="A142" s="6"/>
      <c r="B142" s="12"/>
      <c r="C142" s="12"/>
    </row>
    <row r="143" spans="1:13" ht="25.5" customHeight="1" x14ac:dyDescent="0.25">
      <c r="B143" s="126" t="s">
        <v>218</v>
      </c>
      <c r="C143" s="126"/>
      <c r="D143" s="126"/>
      <c r="E143" s="126"/>
      <c r="F143" s="126"/>
      <c r="G143" s="126"/>
      <c r="H143" s="126"/>
      <c r="I143" s="126"/>
      <c r="J143" s="126"/>
      <c r="K143" s="126"/>
      <c r="L143" s="119"/>
      <c r="M143" s="119"/>
    </row>
    <row r="144" spans="1:13" ht="76.5" customHeight="1" x14ac:dyDescent="0.25">
      <c r="B144" s="26" t="s">
        <v>130</v>
      </c>
      <c r="C144" s="40" t="s">
        <v>134</v>
      </c>
      <c r="D144" s="40" t="s">
        <v>133</v>
      </c>
      <c r="E144" s="40" t="s">
        <v>135</v>
      </c>
      <c r="F144" s="40" t="s">
        <v>122</v>
      </c>
      <c r="G144" s="40" t="s">
        <v>120</v>
      </c>
      <c r="H144" s="22" t="s">
        <v>136</v>
      </c>
      <c r="I144" s="22" t="s">
        <v>138</v>
      </c>
      <c r="J144" s="22" t="s">
        <v>139</v>
      </c>
      <c r="K144" s="22" t="s">
        <v>121</v>
      </c>
      <c r="L144" s="119"/>
      <c r="M144" s="119"/>
    </row>
    <row r="145" spans="2:13" ht="12.75" customHeight="1" x14ac:dyDescent="0.25">
      <c r="B145" s="26" t="s">
        <v>7</v>
      </c>
      <c r="C145" s="41">
        <v>1064</v>
      </c>
      <c r="D145" s="41">
        <v>1016</v>
      </c>
      <c r="E145" s="41">
        <f>SUM(C145:D145)</f>
        <v>2080</v>
      </c>
      <c r="F145" s="42">
        <f t="shared" ref="F145:F160" si="27">E145/$E$160</f>
        <v>6.5406748215464924E-2</v>
      </c>
      <c r="G145" s="127">
        <f>SUM(F145:F146)</f>
        <v>0.13398949718562309</v>
      </c>
      <c r="H145" s="16">
        <f t="shared" ref="H145:H159" si="28">F10</f>
        <v>3223.5975936373734</v>
      </c>
      <c r="I145" s="24">
        <f>E145/H145</f>
        <v>0.64524182674209485</v>
      </c>
      <c r="J145" s="129">
        <f>(SUM(E145:E146)/SUM(H145:H146))</f>
        <v>0.55591691484376393</v>
      </c>
      <c r="K145" s="125" t="s">
        <v>115</v>
      </c>
      <c r="L145" s="119"/>
      <c r="M145" s="119"/>
    </row>
    <row r="146" spans="2:13" ht="12.75" customHeight="1" x14ac:dyDescent="0.25">
      <c r="B146" s="26" t="s">
        <v>8</v>
      </c>
      <c r="C146" s="41">
        <v>1140</v>
      </c>
      <c r="D146" s="41">
        <v>1041</v>
      </c>
      <c r="E146" s="41">
        <f t="shared" ref="E146:E159" si="29">SUM(C146:D146)</f>
        <v>2181</v>
      </c>
      <c r="F146" s="42">
        <f t="shared" si="27"/>
        <v>6.8582748970158175E-2</v>
      </c>
      <c r="G146" s="127"/>
      <c r="H146" s="16">
        <f t="shared" si="28"/>
        <v>4441.2168529558203</v>
      </c>
      <c r="I146" s="24">
        <f>E146/H146</f>
        <v>0.49108162744821859</v>
      </c>
      <c r="J146" s="129"/>
      <c r="K146" s="125"/>
      <c r="L146" s="119"/>
      <c r="M146" s="119"/>
    </row>
    <row r="147" spans="2:13" ht="12.75" customHeight="1" x14ac:dyDescent="0.25">
      <c r="B147" s="26" t="s">
        <v>9</v>
      </c>
      <c r="C147" s="41">
        <v>1304</v>
      </c>
      <c r="D147" s="41">
        <v>1318</v>
      </c>
      <c r="E147" s="41">
        <f t="shared" si="29"/>
        <v>2622</v>
      </c>
      <c r="F147" s="42">
        <f t="shared" si="27"/>
        <v>8.2450237413917798E-2</v>
      </c>
      <c r="G147" s="127">
        <f>SUM(F147:F149)</f>
        <v>0.25788497217068646</v>
      </c>
      <c r="H147" s="16">
        <f t="shared" si="28"/>
        <v>4930.6390645196825</v>
      </c>
      <c r="I147" s="24">
        <f t="shared" ref="I147:I160" si="30">E147/H147</f>
        <v>0.53177690877184935</v>
      </c>
      <c r="J147" s="129">
        <f>(SUM(E147:E149)/SUM(H147:H149))</f>
        <v>0.59238700684329471</v>
      </c>
      <c r="K147" s="125" t="s">
        <v>124</v>
      </c>
      <c r="L147" s="119"/>
      <c r="M147" s="119"/>
    </row>
    <row r="148" spans="2:13" x14ac:dyDescent="0.25">
      <c r="B148" s="26" t="s">
        <v>10</v>
      </c>
      <c r="C148" s="41">
        <v>1445</v>
      </c>
      <c r="D148" s="41">
        <v>1459</v>
      </c>
      <c r="E148" s="41">
        <f t="shared" si="29"/>
        <v>2904</v>
      </c>
      <c r="F148" s="42">
        <f t="shared" si="27"/>
        <v>9.1317883085437562E-2</v>
      </c>
      <c r="G148" s="128"/>
      <c r="H148" s="16">
        <f t="shared" si="28"/>
        <v>4335.2637465878097</v>
      </c>
      <c r="I148" s="24">
        <f t="shared" si="30"/>
        <v>0.66985543896508581</v>
      </c>
      <c r="J148" s="125"/>
      <c r="K148" s="125"/>
      <c r="L148" s="119"/>
      <c r="M148" s="119"/>
    </row>
    <row r="149" spans="2:13" x14ac:dyDescent="0.25">
      <c r="B149" s="26" t="s">
        <v>11</v>
      </c>
      <c r="C149" s="41">
        <v>1270</v>
      </c>
      <c r="D149" s="41">
        <v>1405</v>
      </c>
      <c r="E149" s="41">
        <f t="shared" si="29"/>
        <v>2675</v>
      </c>
      <c r="F149" s="42">
        <f t="shared" si="27"/>
        <v>8.4116851671331094E-2</v>
      </c>
      <c r="G149" s="128"/>
      <c r="H149" s="16">
        <f t="shared" si="28"/>
        <v>4578.0875284197009</v>
      </c>
      <c r="I149" s="24">
        <f t="shared" si="30"/>
        <v>0.58430512378678279</v>
      </c>
      <c r="J149" s="125"/>
      <c r="K149" s="125"/>
      <c r="L149" s="119"/>
      <c r="M149" s="119"/>
    </row>
    <row r="150" spans="2:13" x14ac:dyDescent="0.25">
      <c r="B150" s="26" t="s">
        <v>12</v>
      </c>
      <c r="C150" s="41">
        <v>1224</v>
      </c>
      <c r="D150" s="41">
        <v>1256</v>
      </c>
      <c r="E150" s="41">
        <f t="shared" si="29"/>
        <v>2480</v>
      </c>
      <c r="F150" s="42">
        <f t="shared" si="27"/>
        <v>7.7984969026131251E-2</v>
      </c>
      <c r="G150" s="127">
        <f>SUM(F150:F152)</f>
        <v>0.20967894091380773</v>
      </c>
      <c r="H150" s="16">
        <f t="shared" si="28"/>
        <v>4343.0326655878298</v>
      </c>
      <c r="I150" s="24">
        <f t="shared" si="30"/>
        <v>0.57102955260971577</v>
      </c>
      <c r="J150" s="129">
        <f>(SUM(E150:E152)/SUM(H150:H152))</f>
        <v>0.60793173399425804</v>
      </c>
      <c r="K150" s="125" t="s">
        <v>105</v>
      </c>
      <c r="L150" s="119"/>
      <c r="M150" s="119"/>
    </row>
    <row r="151" spans="2:13" x14ac:dyDescent="0.25">
      <c r="B151" s="26" t="s">
        <v>13</v>
      </c>
      <c r="C151" s="41">
        <v>1015</v>
      </c>
      <c r="D151" s="41">
        <v>1146</v>
      </c>
      <c r="E151" s="41">
        <f t="shared" si="29"/>
        <v>2161</v>
      </c>
      <c r="F151" s="42">
        <f t="shared" si="27"/>
        <v>6.7953837929624852E-2</v>
      </c>
      <c r="G151" s="128"/>
      <c r="H151" s="16">
        <f t="shared" si="28"/>
        <v>3229.9384565228756</v>
      </c>
      <c r="I151" s="24">
        <f t="shared" si="30"/>
        <v>0.66905299561849252</v>
      </c>
      <c r="J151" s="125"/>
      <c r="K151" s="125"/>
      <c r="L151" s="119"/>
      <c r="M151" s="119"/>
    </row>
    <row r="152" spans="2:13" x14ac:dyDescent="0.25">
      <c r="B152" s="26" t="s">
        <v>14</v>
      </c>
      <c r="C152" s="41">
        <v>938</v>
      </c>
      <c r="D152" s="41">
        <v>1089</v>
      </c>
      <c r="E152" s="41">
        <f t="shared" si="29"/>
        <v>2027</v>
      </c>
      <c r="F152" s="42">
        <f t="shared" si="27"/>
        <v>6.3740133958051629E-2</v>
      </c>
      <c r="G152" s="128"/>
      <c r="H152" s="16">
        <f t="shared" si="28"/>
        <v>3395.3656616752514</v>
      </c>
      <c r="I152" s="24">
        <f t="shared" si="30"/>
        <v>0.59699019250842378</v>
      </c>
      <c r="J152" s="125"/>
      <c r="K152" s="125"/>
      <c r="L152" s="119"/>
      <c r="M152" s="119"/>
    </row>
    <row r="153" spans="2:13" x14ac:dyDescent="0.25">
      <c r="B153" s="26" t="s">
        <v>15</v>
      </c>
      <c r="C153" s="41">
        <v>989</v>
      </c>
      <c r="D153" s="41">
        <v>1202</v>
      </c>
      <c r="E153" s="41">
        <f t="shared" si="29"/>
        <v>2191</v>
      </c>
      <c r="F153" s="42">
        <f t="shared" si="27"/>
        <v>6.8897204490424829E-2</v>
      </c>
      <c r="G153" s="127">
        <f>SUM(F153:F156)</f>
        <v>0.25779063551460646</v>
      </c>
      <c r="H153" s="16">
        <f t="shared" si="28"/>
        <v>3909.5624639993521</v>
      </c>
      <c r="I153" s="24">
        <f t="shared" si="30"/>
        <v>0.56042076835336707</v>
      </c>
      <c r="J153" s="129">
        <f>(SUM(E153:E156)/SUM(H153:H156))</f>
        <v>0.56860438758112097</v>
      </c>
      <c r="K153" s="125" t="s">
        <v>106</v>
      </c>
      <c r="L153" s="119"/>
      <c r="M153" s="119"/>
    </row>
    <row r="154" spans="2:13" x14ac:dyDescent="0.25">
      <c r="B154" s="26" t="s">
        <v>16</v>
      </c>
      <c r="C154" s="41">
        <v>1049</v>
      </c>
      <c r="D154" s="41">
        <v>1321</v>
      </c>
      <c r="E154" s="41">
        <f t="shared" si="29"/>
        <v>2370</v>
      </c>
      <c r="F154" s="42">
        <f t="shared" si="27"/>
        <v>7.4525958303198012E-2</v>
      </c>
      <c r="G154" s="128"/>
      <c r="H154" s="16">
        <f t="shared" si="28"/>
        <v>3920.1250135009486</v>
      </c>
      <c r="I154" s="24">
        <f t="shared" si="30"/>
        <v>0.60457255619086048</v>
      </c>
      <c r="J154" s="125"/>
      <c r="K154" s="125"/>
      <c r="L154" s="119"/>
      <c r="M154" s="119"/>
    </row>
    <row r="155" spans="2:13" x14ac:dyDescent="0.25">
      <c r="B155" s="26" t="s">
        <v>17</v>
      </c>
      <c r="C155" s="41">
        <v>878</v>
      </c>
      <c r="D155" s="41">
        <v>1071</v>
      </c>
      <c r="E155" s="41">
        <f t="shared" si="29"/>
        <v>1949</v>
      </c>
      <c r="F155" s="42">
        <f t="shared" si="27"/>
        <v>6.1287380899971697E-2</v>
      </c>
      <c r="G155" s="128"/>
      <c r="H155" s="16">
        <f t="shared" si="28"/>
        <v>3542.6316586550211</v>
      </c>
      <c r="I155" s="24">
        <f t="shared" si="30"/>
        <v>0.55015598227334428</v>
      </c>
      <c r="J155" s="125"/>
      <c r="K155" s="125"/>
      <c r="L155" s="119"/>
      <c r="M155" s="119"/>
    </row>
    <row r="156" spans="2:13" ht="12.75" customHeight="1" x14ac:dyDescent="0.25">
      <c r="B156" s="26" t="s">
        <v>18</v>
      </c>
      <c r="C156" s="41">
        <v>772</v>
      </c>
      <c r="D156" s="41">
        <v>916</v>
      </c>
      <c r="E156" s="41">
        <f t="shared" si="29"/>
        <v>1688</v>
      </c>
      <c r="F156" s="42">
        <f t="shared" si="27"/>
        <v>5.3080091821011921E-2</v>
      </c>
      <c r="G156" s="128"/>
      <c r="H156" s="16">
        <f t="shared" si="28"/>
        <v>3045.4380585698382</v>
      </c>
      <c r="I156" s="24">
        <f t="shared" si="30"/>
        <v>0.55427165732364236</v>
      </c>
      <c r="J156" s="125"/>
      <c r="K156" s="125"/>
      <c r="L156" s="119"/>
      <c r="M156" s="119"/>
    </row>
    <row r="157" spans="2:13" ht="12.75" customHeight="1" x14ac:dyDescent="0.25">
      <c r="B157" s="26" t="s">
        <v>19</v>
      </c>
      <c r="C157" s="41">
        <v>556</v>
      </c>
      <c r="D157" s="41">
        <v>712</v>
      </c>
      <c r="E157" s="41">
        <f t="shared" si="29"/>
        <v>1268</v>
      </c>
      <c r="F157" s="42">
        <f t="shared" si="27"/>
        <v>3.9872959969812272E-2</v>
      </c>
      <c r="G157" s="127">
        <f>SUM(F157:F159)</f>
        <v>0.14065595421527624</v>
      </c>
      <c r="H157" s="16">
        <f t="shared" si="28"/>
        <v>2222.1759286443448</v>
      </c>
      <c r="I157" s="24">
        <f t="shared" si="30"/>
        <v>0.57061188704962396</v>
      </c>
      <c r="J157" s="129">
        <f>(SUM(E157:E159)/SUM(H157:H159))</f>
        <v>0.51470684622198826</v>
      </c>
      <c r="K157" s="125" t="s">
        <v>117</v>
      </c>
      <c r="L157" s="119"/>
      <c r="M157" s="119"/>
    </row>
    <row r="158" spans="2:13" x14ac:dyDescent="0.25">
      <c r="B158" s="26" t="s">
        <v>20</v>
      </c>
      <c r="C158" s="41">
        <v>424</v>
      </c>
      <c r="D158" s="41">
        <v>578</v>
      </c>
      <c r="E158" s="41">
        <f t="shared" si="29"/>
        <v>1002</v>
      </c>
      <c r="F158" s="42">
        <f t="shared" si="27"/>
        <v>3.1508443130719162E-2</v>
      </c>
      <c r="G158" s="128"/>
      <c r="H158" s="16">
        <f t="shared" si="28"/>
        <v>2127.1019482156753</v>
      </c>
      <c r="I158" s="24">
        <f t="shared" si="30"/>
        <v>0.47106345835493696</v>
      </c>
      <c r="J158" s="125"/>
      <c r="K158" s="125"/>
      <c r="L158" s="119"/>
      <c r="M158" s="119"/>
    </row>
    <row r="159" spans="2:13" x14ac:dyDescent="0.25">
      <c r="B159" s="26" t="s">
        <v>98</v>
      </c>
      <c r="C159" s="41">
        <v>819</v>
      </c>
      <c r="D159" s="41">
        <v>1384</v>
      </c>
      <c r="E159" s="41">
        <f t="shared" si="29"/>
        <v>2203</v>
      </c>
      <c r="F159" s="42">
        <f t="shared" si="27"/>
        <v>6.9274551114744815E-2</v>
      </c>
      <c r="G159" s="128"/>
      <c r="H159" s="16">
        <f t="shared" si="28"/>
        <v>4341.1058490071837</v>
      </c>
      <c r="I159" s="24">
        <f t="shared" si="30"/>
        <v>0.50747438017523316</v>
      </c>
      <c r="J159" s="125"/>
      <c r="K159" s="125"/>
      <c r="L159" s="119"/>
      <c r="M159" s="119"/>
    </row>
    <row r="160" spans="2:13" x14ac:dyDescent="0.25">
      <c r="B160" s="26" t="s">
        <v>22</v>
      </c>
      <c r="C160" s="41">
        <f>SUM(C145:C159)</f>
        <v>14887</v>
      </c>
      <c r="D160" s="41">
        <f>SUM(D145:D159)</f>
        <v>16914</v>
      </c>
      <c r="E160" s="41">
        <f>SUM(E145:E159)</f>
        <v>31801</v>
      </c>
      <c r="F160" s="42">
        <f t="shared" si="27"/>
        <v>1</v>
      </c>
      <c r="G160" s="43">
        <f>SUM(G145:G159)</f>
        <v>0.99999999999999989</v>
      </c>
      <c r="H160" s="16">
        <f>SUM(H145:H159)</f>
        <v>55585.282490498706</v>
      </c>
      <c r="I160" s="24">
        <f t="shared" si="30"/>
        <v>0.57211187161702026</v>
      </c>
      <c r="J160" s="27">
        <f>(SUM(E145:E159)/SUM(H145:H159))</f>
        <v>0.57211187161702026</v>
      </c>
      <c r="K160" s="26" t="s">
        <v>137</v>
      </c>
      <c r="L160" s="119"/>
      <c r="M160" s="119"/>
    </row>
    <row r="161" spans="1:13" ht="15.75" customHeight="1" x14ac:dyDescent="0.25">
      <c r="B161" s="39" t="s">
        <v>199</v>
      </c>
    </row>
    <row r="162" spans="1:13" ht="12.75" customHeight="1" x14ac:dyDescent="0.25">
      <c r="B162" s="39" t="s">
        <v>200</v>
      </c>
    </row>
    <row r="163" spans="1:13" ht="12.75" customHeight="1" x14ac:dyDescent="0.25">
      <c r="B163" s="39" t="s">
        <v>201</v>
      </c>
    </row>
    <row r="164" spans="1:13" ht="12.75" customHeight="1" x14ac:dyDescent="0.25">
      <c r="B164" s="39" t="s">
        <v>202</v>
      </c>
    </row>
    <row r="165" spans="1:13" ht="12.75" customHeight="1" x14ac:dyDescent="0.25">
      <c r="B165" s="39" t="s">
        <v>203</v>
      </c>
    </row>
    <row r="166" spans="1:13" ht="12.75" customHeight="1" x14ac:dyDescent="0.25">
      <c r="B166" s="39" t="s">
        <v>204</v>
      </c>
      <c r="K166" s="34"/>
      <c r="L166" s="34"/>
      <c r="M166" s="34"/>
    </row>
    <row r="167" spans="1:13" x14ac:dyDescent="0.25">
      <c r="A167" s="6"/>
      <c r="B167" s="6"/>
      <c r="C167" s="6"/>
      <c r="D167" s="6"/>
      <c r="K167" s="34"/>
      <c r="L167" s="34"/>
      <c r="M167" s="34"/>
    </row>
    <row r="168" spans="1:13" s="71" customForma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 ht="12.75" customHeight="1" x14ac:dyDescent="0.25"/>
    <row r="170" spans="1:13" ht="25.5" customHeight="1" x14ac:dyDescent="0.25">
      <c r="B170" s="139" t="s">
        <v>222</v>
      </c>
      <c r="C170" s="139"/>
      <c r="D170" s="139"/>
      <c r="E170" s="139"/>
      <c r="F170" s="139"/>
      <c r="G170" s="139"/>
      <c r="H170" s="139"/>
      <c r="I170" s="139"/>
      <c r="J170" s="139"/>
      <c r="K170" s="139"/>
      <c r="L170" s="120"/>
      <c r="M170" s="120"/>
    </row>
    <row r="171" spans="1:13" x14ac:dyDescent="0.25">
      <c r="B171" s="140" t="s">
        <v>111</v>
      </c>
      <c r="C171" s="167" t="s">
        <v>118</v>
      </c>
      <c r="D171" s="168"/>
      <c r="E171" s="168"/>
      <c r="F171" s="169"/>
      <c r="G171" s="153" t="s">
        <v>125</v>
      </c>
      <c r="H171" s="153"/>
      <c r="I171" s="153"/>
      <c r="J171" s="153"/>
      <c r="K171" s="153"/>
      <c r="L171" s="120"/>
      <c r="M171" s="120"/>
    </row>
    <row r="172" spans="1:13" x14ac:dyDescent="0.25">
      <c r="B172" s="141"/>
      <c r="C172" s="31" t="s">
        <v>84</v>
      </c>
      <c r="D172" s="31" t="s">
        <v>85</v>
      </c>
      <c r="E172" s="23" t="s">
        <v>103</v>
      </c>
      <c r="F172" s="23" t="s">
        <v>123</v>
      </c>
      <c r="G172" s="35" t="s">
        <v>86</v>
      </c>
      <c r="H172" s="35" t="s">
        <v>87</v>
      </c>
      <c r="I172" s="35" t="s">
        <v>88</v>
      </c>
      <c r="J172" s="30" t="s">
        <v>103</v>
      </c>
      <c r="K172" s="30" t="s">
        <v>123</v>
      </c>
      <c r="L172" s="120"/>
      <c r="M172" s="120"/>
    </row>
    <row r="173" spans="1:13" x14ac:dyDescent="0.2">
      <c r="B173" s="104" t="str">
        <f>B118</f>
        <v>Jorge Isaacs</v>
      </c>
      <c r="C173" s="105">
        <v>109</v>
      </c>
      <c r="D173" s="105">
        <v>100</v>
      </c>
      <c r="E173" s="64">
        <f>SUM(C173:D173)</f>
        <v>209</v>
      </c>
      <c r="F173" s="83">
        <f>E173/$E$194</f>
        <v>4.9049518892278807E-2</v>
      </c>
      <c r="G173" s="89">
        <v>128</v>
      </c>
      <c r="H173" s="89">
        <v>112</v>
      </c>
      <c r="I173" s="89">
        <v>126</v>
      </c>
      <c r="J173" s="58">
        <f>SUM(G173:I173)</f>
        <v>366</v>
      </c>
      <c r="K173" s="84">
        <f>J173/$J$194</f>
        <v>4.4628703816607732E-2</v>
      </c>
      <c r="L173" s="120"/>
      <c r="M173" s="120"/>
    </row>
    <row r="174" spans="1:13" x14ac:dyDescent="0.2">
      <c r="B174" s="104" t="str">
        <f t="shared" ref="B174:B193" si="31">B119</f>
        <v>Santander</v>
      </c>
      <c r="C174" s="105">
        <v>79</v>
      </c>
      <c r="D174" s="105">
        <v>72</v>
      </c>
      <c r="E174" s="110">
        <f t="shared" ref="E174:E193" si="32">SUM(C174:D174)</f>
        <v>151</v>
      </c>
      <c r="F174" s="83">
        <f t="shared" ref="F174:F193" si="33">E174/$E$194</f>
        <v>3.5437690682938276E-2</v>
      </c>
      <c r="G174" s="89">
        <v>82</v>
      </c>
      <c r="H174" s="89">
        <v>113</v>
      </c>
      <c r="I174" s="89">
        <v>90</v>
      </c>
      <c r="J174" s="112">
        <f t="shared" ref="J174:J193" si="34">SUM(G174:I174)</f>
        <v>285</v>
      </c>
      <c r="K174" s="84">
        <f t="shared" ref="K174:K193" si="35">J174/$J$194</f>
        <v>3.475185952932569E-2</v>
      </c>
      <c r="L174" s="120"/>
      <c r="M174" s="120"/>
    </row>
    <row r="175" spans="1:13" x14ac:dyDescent="0.2">
      <c r="B175" s="104" t="str">
        <f t="shared" si="31"/>
        <v xml:space="preserve">Porvenir </v>
      </c>
      <c r="C175" s="105">
        <v>129</v>
      </c>
      <c r="D175" s="105">
        <v>132</v>
      </c>
      <c r="E175" s="110">
        <f t="shared" si="32"/>
        <v>261</v>
      </c>
      <c r="F175" s="83">
        <f t="shared" si="33"/>
        <v>6.1253226942032384E-2</v>
      </c>
      <c r="G175" s="89">
        <v>151</v>
      </c>
      <c r="H175" s="89">
        <v>170</v>
      </c>
      <c r="I175" s="89">
        <v>169</v>
      </c>
      <c r="J175" s="112">
        <f t="shared" si="34"/>
        <v>490</v>
      </c>
      <c r="K175" s="84">
        <f t="shared" si="35"/>
        <v>5.9748811120595047E-2</v>
      </c>
      <c r="L175" s="120"/>
      <c r="M175" s="120"/>
    </row>
    <row r="176" spans="1:13" x14ac:dyDescent="0.2">
      <c r="B176" s="104" t="str">
        <f t="shared" si="31"/>
        <v>Las Delicias</v>
      </c>
      <c r="C176" s="105">
        <v>87</v>
      </c>
      <c r="D176" s="105">
        <v>88</v>
      </c>
      <c r="E176" s="110">
        <f t="shared" si="32"/>
        <v>175</v>
      </c>
      <c r="F176" s="83">
        <f t="shared" si="33"/>
        <v>4.1070171321286084E-2</v>
      </c>
      <c r="G176" s="89">
        <v>116</v>
      </c>
      <c r="H176" s="89">
        <v>119</v>
      </c>
      <c r="I176" s="89">
        <v>129</v>
      </c>
      <c r="J176" s="112">
        <f t="shared" si="34"/>
        <v>364</v>
      </c>
      <c r="K176" s="84">
        <f t="shared" si="35"/>
        <v>4.4384831118156325E-2</v>
      </c>
      <c r="L176" s="120"/>
      <c r="M176" s="120"/>
    </row>
    <row r="177" spans="2:13" x14ac:dyDescent="0.2">
      <c r="B177" s="104" t="str">
        <f t="shared" si="31"/>
        <v xml:space="preserve">Manzanares </v>
      </c>
      <c r="C177" s="105">
        <v>6</v>
      </c>
      <c r="D177" s="105">
        <v>12</v>
      </c>
      <c r="E177" s="110">
        <f t="shared" si="32"/>
        <v>18</v>
      </c>
      <c r="F177" s="83">
        <f t="shared" si="33"/>
        <v>4.2243604787608547E-3</v>
      </c>
      <c r="G177" s="89">
        <v>11</v>
      </c>
      <c r="H177" s="89">
        <v>18</v>
      </c>
      <c r="I177" s="89">
        <v>11</v>
      </c>
      <c r="J177" s="112">
        <f t="shared" si="34"/>
        <v>40</v>
      </c>
      <c r="K177" s="84">
        <f t="shared" si="35"/>
        <v>4.8774539690281671E-3</v>
      </c>
      <c r="L177" s="120"/>
      <c r="M177" s="120"/>
    </row>
    <row r="178" spans="2:13" x14ac:dyDescent="0.2">
      <c r="B178" s="104" t="str">
        <f t="shared" si="31"/>
        <v>Salomia</v>
      </c>
      <c r="C178" s="105">
        <v>127</v>
      </c>
      <c r="D178" s="105">
        <v>118</v>
      </c>
      <c r="E178" s="110">
        <f t="shared" si="32"/>
        <v>245</v>
      </c>
      <c r="F178" s="83">
        <f t="shared" si="33"/>
        <v>5.7498239849800514E-2</v>
      </c>
      <c r="G178" s="89">
        <v>176</v>
      </c>
      <c r="H178" s="89">
        <v>188</v>
      </c>
      <c r="I178" s="89">
        <v>183</v>
      </c>
      <c r="J178" s="112">
        <f t="shared" si="34"/>
        <v>547</v>
      </c>
      <c r="K178" s="84">
        <f t="shared" si="35"/>
        <v>6.669918302646019E-2</v>
      </c>
      <c r="L178" s="120"/>
      <c r="M178" s="120"/>
    </row>
    <row r="179" spans="2:13" x14ac:dyDescent="0.2">
      <c r="B179" s="104" t="str">
        <f t="shared" si="31"/>
        <v>Fátima</v>
      </c>
      <c r="C179" s="105">
        <v>25</v>
      </c>
      <c r="D179" s="105">
        <v>49</v>
      </c>
      <c r="E179" s="110">
        <f t="shared" si="32"/>
        <v>74</v>
      </c>
      <c r="F179" s="83">
        <f t="shared" si="33"/>
        <v>1.73668153015724E-2</v>
      </c>
      <c r="G179" s="109">
        <v>52</v>
      </c>
      <c r="H179" s="109">
        <v>47</v>
      </c>
      <c r="I179" s="109">
        <v>45</v>
      </c>
      <c r="J179" s="112">
        <f t="shared" si="34"/>
        <v>144</v>
      </c>
      <c r="K179" s="84">
        <f t="shared" si="35"/>
        <v>1.7558834288501402E-2</v>
      </c>
      <c r="L179" s="120"/>
      <c r="M179" s="120"/>
    </row>
    <row r="180" spans="2:13" ht="25.5" x14ac:dyDescent="0.2">
      <c r="B180" s="104" t="str">
        <f t="shared" si="31"/>
        <v>Sultana - Berlin - San Francisco</v>
      </c>
      <c r="C180" s="105">
        <v>60</v>
      </c>
      <c r="D180" s="105">
        <v>49</v>
      </c>
      <c r="E180" s="110">
        <f t="shared" si="32"/>
        <v>109</v>
      </c>
      <c r="F180" s="83">
        <f t="shared" si="33"/>
        <v>2.5580849565829619E-2</v>
      </c>
      <c r="G180" s="109">
        <v>91</v>
      </c>
      <c r="H180" s="109">
        <v>105</v>
      </c>
      <c r="I180" s="109">
        <v>72</v>
      </c>
      <c r="J180" s="112">
        <f t="shared" si="34"/>
        <v>268</v>
      </c>
      <c r="K180" s="84">
        <f t="shared" si="35"/>
        <v>3.2678941592488721E-2</v>
      </c>
      <c r="L180" s="120"/>
      <c r="M180" s="120"/>
    </row>
    <row r="181" spans="2:13" x14ac:dyDescent="0.2">
      <c r="B181" s="104" t="str">
        <f t="shared" si="31"/>
        <v>Popular</v>
      </c>
      <c r="C181" s="105">
        <v>27</v>
      </c>
      <c r="D181" s="105">
        <v>30</v>
      </c>
      <c r="E181" s="110">
        <f t="shared" si="32"/>
        <v>57</v>
      </c>
      <c r="F181" s="83">
        <f t="shared" si="33"/>
        <v>1.3377141516076038E-2</v>
      </c>
      <c r="G181" s="109">
        <v>31</v>
      </c>
      <c r="H181" s="109">
        <v>36</v>
      </c>
      <c r="I181" s="109">
        <v>33</v>
      </c>
      <c r="J181" s="112">
        <f t="shared" si="34"/>
        <v>100</v>
      </c>
      <c r="K181" s="84">
        <f t="shared" si="35"/>
        <v>1.2193634922570418E-2</v>
      </c>
      <c r="L181" s="120"/>
      <c r="M181" s="120"/>
    </row>
    <row r="182" spans="2:13" x14ac:dyDescent="0.2">
      <c r="B182" s="104" t="str">
        <f t="shared" si="31"/>
        <v>Ignacio Rengifo</v>
      </c>
      <c r="C182" s="105">
        <v>91</v>
      </c>
      <c r="D182" s="105">
        <v>83</v>
      </c>
      <c r="E182" s="110">
        <f t="shared" si="32"/>
        <v>174</v>
      </c>
      <c r="F182" s="83">
        <f t="shared" si="33"/>
        <v>4.0835484628021591E-2</v>
      </c>
      <c r="G182" s="109">
        <v>73</v>
      </c>
      <c r="H182" s="109">
        <v>102</v>
      </c>
      <c r="I182" s="109">
        <v>125</v>
      </c>
      <c r="J182" s="112">
        <f t="shared" si="34"/>
        <v>300</v>
      </c>
      <c r="K182" s="84">
        <f t="shared" si="35"/>
        <v>3.6580904767711253E-2</v>
      </c>
      <c r="L182" s="120"/>
      <c r="M182" s="120"/>
    </row>
    <row r="183" spans="2:13" x14ac:dyDescent="0.2">
      <c r="B183" s="104" t="str">
        <f t="shared" si="31"/>
        <v>Guillermo Valencia</v>
      </c>
      <c r="C183" s="105">
        <v>128</v>
      </c>
      <c r="D183" s="105">
        <v>148</v>
      </c>
      <c r="E183" s="110">
        <f t="shared" si="32"/>
        <v>276</v>
      </c>
      <c r="F183" s="83">
        <f t="shared" si="33"/>
        <v>6.4773527340999767E-2</v>
      </c>
      <c r="G183" s="109">
        <v>137</v>
      </c>
      <c r="H183" s="109">
        <v>171</v>
      </c>
      <c r="I183" s="109">
        <v>153</v>
      </c>
      <c r="J183" s="112">
        <f t="shared" si="34"/>
        <v>461</v>
      </c>
      <c r="K183" s="84">
        <f t="shared" si="35"/>
        <v>5.6212656993049628E-2</v>
      </c>
      <c r="L183" s="120"/>
      <c r="M183" s="120"/>
    </row>
    <row r="184" spans="2:13" x14ac:dyDescent="0.2">
      <c r="B184" s="104" t="str">
        <f t="shared" si="31"/>
        <v>La Isla</v>
      </c>
      <c r="C184" s="105">
        <v>409</v>
      </c>
      <c r="D184" s="105">
        <v>424</v>
      </c>
      <c r="E184" s="110">
        <f t="shared" si="32"/>
        <v>833</v>
      </c>
      <c r="F184" s="83">
        <f t="shared" si="33"/>
        <v>0.19549401548932174</v>
      </c>
      <c r="G184" s="109">
        <v>496</v>
      </c>
      <c r="H184" s="109">
        <v>510</v>
      </c>
      <c r="I184" s="109">
        <v>499</v>
      </c>
      <c r="J184" s="112">
        <f t="shared" si="34"/>
        <v>1505</v>
      </c>
      <c r="K184" s="84">
        <f t="shared" si="35"/>
        <v>0.18351420558468479</v>
      </c>
      <c r="L184" s="120"/>
      <c r="M184" s="120"/>
    </row>
    <row r="185" spans="2:13" x14ac:dyDescent="0.2">
      <c r="B185" s="104" t="str">
        <f t="shared" si="31"/>
        <v>Marco Fidel Suarez</v>
      </c>
      <c r="C185" s="105">
        <v>81</v>
      </c>
      <c r="D185" s="105">
        <v>68</v>
      </c>
      <c r="E185" s="110">
        <f t="shared" si="32"/>
        <v>149</v>
      </c>
      <c r="F185" s="83">
        <f t="shared" si="33"/>
        <v>3.4968317296409292E-2</v>
      </c>
      <c r="G185" s="109">
        <v>87</v>
      </c>
      <c r="H185" s="109">
        <v>77</v>
      </c>
      <c r="I185" s="109">
        <v>85</v>
      </c>
      <c r="J185" s="112">
        <f t="shared" si="34"/>
        <v>249</v>
      </c>
      <c r="K185" s="84">
        <f t="shared" si="35"/>
        <v>3.0362150957200341E-2</v>
      </c>
      <c r="L185" s="120"/>
      <c r="M185" s="120"/>
    </row>
    <row r="186" spans="2:13" x14ac:dyDescent="0.2">
      <c r="B186" s="104" t="str">
        <f t="shared" si="31"/>
        <v>Evaristo Garcia</v>
      </c>
      <c r="C186" s="105">
        <v>57</v>
      </c>
      <c r="D186" s="105">
        <v>63</v>
      </c>
      <c r="E186" s="110">
        <f t="shared" si="32"/>
        <v>120</v>
      </c>
      <c r="F186" s="83">
        <f t="shared" si="33"/>
        <v>2.816240319173903E-2</v>
      </c>
      <c r="G186" s="109">
        <v>67</v>
      </c>
      <c r="H186" s="109">
        <v>83</v>
      </c>
      <c r="I186" s="109">
        <v>75</v>
      </c>
      <c r="J186" s="112">
        <f t="shared" si="34"/>
        <v>225</v>
      </c>
      <c r="K186" s="84">
        <f t="shared" si="35"/>
        <v>2.743567857578344E-2</v>
      </c>
      <c r="L186" s="120"/>
      <c r="M186" s="120"/>
    </row>
    <row r="187" spans="2:13" x14ac:dyDescent="0.2">
      <c r="B187" s="104" t="str">
        <f t="shared" si="31"/>
        <v>La Esmeralda</v>
      </c>
      <c r="C187" s="105">
        <v>63</v>
      </c>
      <c r="D187" s="105">
        <v>90</v>
      </c>
      <c r="E187" s="110">
        <f t="shared" si="32"/>
        <v>153</v>
      </c>
      <c r="F187" s="83">
        <f t="shared" si="33"/>
        <v>3.5907064069467261E-2</v>
      </c>
      <c r="G187" s="109">
        <v>84</v>
      </c>
      <c r="H187" s="109">
        <v>100</v>
      </c>
      <c r="I187" s="109">
        <v>87</v>
      </c>
      <c r="J187" s="112">
        <f t="shared" si="34"/>
        <v>271</v>
      </c>
      <c r="K187" s="84">
        <f t="shared" si="35"/>
        <v>3.3044750640165835E-2</v>
      </c>
      <c r="L187" s="120"/>
      <c r="M187" s="120"/>
    </row>
    <row r="188" spans="2:13" x14ac:dyDescent="0.2">
      <c r="B188" s="104" t="str">
        <f t="shared" si="31"/>
        <v>Bolivariano</v>
      </c>
      <c r="C188" s="105">
        <v>103</v>
      </c>
      <c r="D188" s="105">
        <v>112</v>
      </c>
      <c r="E188" s="110">
        <f t="shared" si="32"/>
        <v>215</v>
      </c>
      <c r="F188" s="83">
        <f t="shared" si="33"/>
        <v>5.045763905186576E-2</v>
      </c>
      <c r="G188" s="109">
        <v>120</v>
      </c>
      <c r="H188" s="109">
        <v>154</v>
      </c>
      <c r="I188" s="109">
        <v>135</v>
      </c>
      <c r="J188" s="112">
        <f t="shared" si="34"/>
        <v>409</v>
      </c>
      <c r="K188" s="84">
        <f t="shared" si="35"/>
        <v>4.9871966833313013E-2</v>
      </c>
      <c r="L188" s="120"/>
      <c r="M188" s="120"/>
    </row>
    <row r="189" spans="2:13" x14ac:dyDescent="0.2">
      <c r="B189" s="104" t="str">
        <f t="shared" si="31"/>
        <v>Barrio Olaya Herrera</v>
      </c>
      <c r="C189" s="105">
        <v>188</v>
      </c>
      <c r="D189" s="105">
        <v>203</v>
      </c>
      <c r="E189" s="110">
        <f t="shared" si="32"/>
        <v>391</v>
      </c>
      <c r="F189" s="83">
        <f t="shared" si="33"/>
        <v>9.1762497066416329E-2</v>
      </c>
      <c r="G189" s="109">
        <v>227</v>
      </c>
      <c r="H189" s="109">
        <v>269</v>
      </c>
      <c r="I189" s="109">
        <v>225</v>
      </c>
      <c r="J189" s="112">
        <f t="shared" si="34"/>
        <v>721</v>
      </c>
      <c r="K189" s="84">
        <f t="shared" si="35"/>
        <v>8.7916107791732714E-2</v>
      </c>
      <c r="L189" s="120"/>
      <c r="M189" s="120"/>
    </row>
    <row r="190" spans="2:13" ht="25.5" x14ac:dyDescent="0.2">
      <c r="B190" s="104" t="str">
        <f t="shared" si="31"/>
        <v>Unidad Residencial Bueno Madrid</v>
      </c>
      <c r="C190" s="105">
        <v>50</v>
      </c>
      <c r="D190" s="105">
        <v>49</v>
      </c>
      <c r="E190" s="110">
        <f t="shared" si="32"/>
        <v>99</v>
      </c>
      <c r="F190" s="83">
        <f t="shared" si="33"/>
        <v>2.3233982633184699E-2</v>
      </c>
      <c r="G190" s="109">
        <v>56</v>
      </c>
      <c r="H190" s="109">
        <v>87</v>
      </c>
      <c r="I190" s="109">
        <v>65</v>
      </c>
      <c r="J190" s="112">
        <f t="shared" si="34"/>
        <v>208</v>
      </c>
      <c r="K190" s="84">
        <f t="shared" si="35"/>
        <v>2.536276063894647E-2</v>
      </c>
      <c r="L190" s="120"/>
      <c r="M190" s="120"/>
    </row>
    <row r="191" spans="2:13" x14ac:dyDescent="0.2">
      <c r="B191" s="104" t="str">
        <f t="shared" si="31"/>
        <v>Flora Industrial</v>
      </c>
      <c r="C191" s="105">
        <v>101</v>
      </c>
      <c r="D191" s="105">
        <v>125</v>
      </c>
      <c r="E191" s="110">
        <f t="shared" si="32"/>
        <v>226</v>
      </c>
      <c r="F191" s="83">
        <f t="shared" si="33"/>
        <v>5.3039192677775168E-2</v>
      </c>
      <c r="G191" s="109">
        <v>158</v>
      </c>
      <c r="H191" s="109">
        <v>148</v>
      </c>
      <c r="I191" s="109">
        <v>102</v>
      </c>
      <c r="J191" s="112">
        <f t="shared" si="34"/>
        <v>408</v>
      </c>
      <c r="K191" s="84">
        <f t="shared" si="35"/>
        <v>4.9750030484087306E-2</v>
      </c>
      <c r="L191" s="120"/>
      <c r="M191" s="120"/>
    </row>
    <row r="192" spans="2:13" x14ac:dyDescent="0.2">
      <c r="B192" s="104" t="str">
        <f t="shared" si="31"/>
        <v>Calima</v>
      </c>
      <c r="C192" s="105">
        <v>134</v>
      </c>
      <c r="D192" s="105">
        <v>139</v>
      </c>
      <c r="E192" s="110">
        <f t="shared" si="32"/>
        <v>273</v>
      </c>
      <c r="F192" s="83">
        <f t="shared" si="33"/>
        <v>6.4069467261206284E-2</v>
      </c>
      <c r="G192" s="109">
        <v>245</v>
      </c>
      <c r="H192" s="109">
        <v>246</v>
      </c>
      <c r="I192" s="109">
        <v>214</v>
      </c>
      <c r="J192" s="112">
        <f t="shared" si="34"/>
        <v>705</v>
      </c>
      <c r="K192" s="84">
        <f t="shared" si="35"/>
        <v>8.5965126204121445E-2</v>
      </c>
      <c r="L192" s="120"/>
      <c r="M192" s="120"/>
    </row>
    <row r="193" spans="1:13" x14ac:dyDescent="0.2">
      <c r="B193" s="104" t="str">
        <f t="shared" si="31"/>
        <v>La Alianza</v>
      </c>
      <c r="C193" s="105">
        <v>26</v>
      </c>
      <c r="D193" s="105">
        <v>27</v>
      </c>
      <c r="E193" s="110">
        <f t="shared" si="32"/>
        <v>53</v>
      </c>
      <c r="F193" s="83">
        <f t="shared" si="33"/>
        <v>1.2438394743018071E-2</v>
      </c>
      <c r="G193" s="109">
        <v>34</v>
      </c>
      <c r="H193" s="109">
        <v>49</v>
      </c>
      <c r="I193" s="109">
        <v>52</v>
      </c>
      <c r="J193" s="112">
        <f t="shared" si="34"/>
        <v>135</v>
      </c>
      <c r="K193" s="84">
        <f t="shared" si="35"/>
        <v>1.6461407145470064E-2</v>
      </c>
      <c r="L193" s="120"/>
      <c r="M193" s="120"/>
    </row>
    <row r="194" spans="1:13" s="114" customFormat="1" ht="25.5" x14ac:dyDescent="0.25">
      <c r="B194" s="87" t="s">
        <v>239</v>
      </c>
      <c r="C194" s="115">
        <f t="shared" ref="C194:K194" si="36">SUM(C173:C193)</f>
        <v>2080</v>
      </c>
      <c r="D194" s="115">
        <f t="shared" si="36"/>
        <v>2181</v>
      </c>
      <c r="E194" s="115">
        <f t="shared" si="36"/>
        <v>4261</v>
      </c>
      <c r="F194" s="107">
        <f t="shared" si="36"/>
        <v>1</v>
      </c>
      <c r="G194" s="115">
        <f t="shared" si="36"/>
        <v>2622</v>
      </c>
      <c r="H194" s="115">
        <f t="shared" si="36"/>
        <v>2904</v>
      </c>
      <c r="I194" s="115">
        <f t="shared" si="36"/>
        <v>2675</v>
      </c>
      <c r="J194" s="115">
        <f t="shared" si="36"/>
        <v>8201</v>
      </c>
      <c r="K194" s="107">
        <f t="shared" si="36"/>
        <v>1</v>
      </c>
      <c r="L194" s="121"/>
      <c r="M194" s="121"/>
    </row>
    <row r="195" spans="1:13" x14ac:dyDescent="0.25">
      <c r="B195" s="39" t="s">
        <v>205</v>
      </c>
      <c r="C195" s="33"/>
      <c r="D195" s="33"/>
      <c r="E195" s="34"/>
      <c r="F195" s="12"/>
      <c r="G195" s="34"/>
      <c r="H195" s="34"/>
      <c r="I195" s="34"/>
      <c r="J195" s="34"/>
      <c r="K195" s="12"/>
      <c r="L195" s="34"/>
      <c r="M195" s="34"/>
    </row>
    <row r="196" spans="1:13" x14ac:dyDescent="0.25">
      <c r="B196" s="39" t="s">
        <v>206</v>
      </c>
      <c r="C196" s="33"/>
      <c r="D196" s="33"/>
      <c r="E196" s="34"/>
      <c r="F196" s="12"/>
      <c r="G196" s="34"/>
      <c r="H196" s="34"/>
      <c r="I196" s="34"/>
      <c r="J196" s="34"/>
      <c r="K196" s="12"/>
      <c r="L196" s="34"/>
      <c r="M196" s="34"/>
    </row>
    <row r="197" spans="1:13" x14ac:dyDescent="0.25">
      <c r="A197" s="39"/>
      <c r="C197" s="33"/>
      <c r="D197" s="33"/>
      <c r="E197" s="34"/>
      <c r="F197" s="12"/>
      <c r="G197" s="34"/>
      <c r="H197" s="34"/>
      <c r="I197" s="34"/>
      <c r="J197" s="34"/>
      <c r="K197" s="12"/>
      <c r="L197" s="34"/>
      <c r="M197" s="34"/>
    </row>
    <row r="198" spans="1:13" x14ac:dyDescent="0.25">
      <c r="A198" s="39"/>
      <c r="B198" s="33"/>
      <c r="C198" s="33"/>
      <c r="D198" s="34"/>
      <c r="E198" s="12"/>
      <c r="F198" s="34"/>
      <c r="G198" s="34"/>
      <c r="H198" s="34"/>
      <c r="I198" s="34"/>
      <c r="J198" s="12"/>
      <c r="K198" s="34"/>
      <c r="L198" s="34"/>
      <c r="M198" s="34"/>
    </row>
    <row r="199" spans="1:13" ht="27.75" customHeight="1" x14ac:dyDescent="0.25">
      <c r="A199" s="139" t="s">
        <v>221</v>
      </c>
      <c r="B199" s="139"/>
      <c r="C199" s="139"/>
      <c r="D199" s="139"/>
      <c r="E199" s="139"/>
      <c r="F199" s="139"/>
      <c r="G199" s="139"/>
      <c r="H199" s="139"/>
      <c r="I199" s="139"/>
      <c r="J199" s="139"/>
      <c r="K199" s="139"/>
      <c r="L199" s="139"/>
      <c r="M199" s="120"/>
    </row>
    <row r="200" spans="1:13" ht="15" customHeight="1" x14ac:dyDescent="0.25">
      <c r="A200" s="140" t="s">
        <v>111</v>
      </c>
      <c r="B200" s="156" t="s">
        <v>126</v>
      </c>
      <c r="C200" s="156"/>
      <c r="D200" s="156"/>
      <c r="E200" s="156"/>
      <c r="F200" s="156"/>
      <c r="G200" s="153" t="s">
        <v>127</v>
      </c>
      <c r="H200" s="153"/>
      <c r="I200" s="153"/>
      <c r="J200" s="153"/>
      <c r="K200" s="153"/>
      <c r="L200" s="153"/>
      <c r="M200" s="120"/>
    </row>
    <row r="201" spans="1:13" x14ac:dyDescent="0.25">
      <c r="A201" s="141"/>
      <c r="B201" s="32" t="s">
        <v>89</v>
      </c>
      <c r="C201" s="32" t="s">
        <v>90</v>
      </c>
      <c r="D201" s="32" t="s">
        <v>91</v>
      </c>
      <c r="E201" s="23" t="s">
        <v>103</v>
      </c>
      <c r="F201" s="23" t="s">
        <v>123</v>
      </c>
      <c r="G201" s="35" t="s">
        <v>92</v>
      </c>
      <c r="H201" s="35" t="s">
        <v>93</v>
      </c>
      <c r="I201" s="35" t="s">
        <v>94</v>
      </c>
      <c r="J201" s="35" t="s">
        <v>95</v>
      </c>
      <c r="K201" s="38" t="s">
        <v>103</v>
      </c>
      <c r="L201" s="38" t="s">
        <v>123</v>
      </c>
      <c r="M201" s="120"/>
    </row>
    <row r="202" spans="1:13" x14ac:dyDescent="0.25">
      <c r="A202" s="104" t="str">
        <f>B173</f>
        <v>Jorge Isaacs</v>
      </c>
      <c r="B202" s="25">
        <v>96</v>
      </c>
      <c r="C202" s="25">
        <v>96</v>
      </c>
      <c r="D202" s="25">
        <v>90</v>
      </c>
      <c r="E202" s="13">
        <f>SUM(B202:D202)</f>
        <v>282</v>
      </c>
      <c r="F202" s="81">
        <f>E202/$E$223</f>
        <v>4.2291541691661667E-2</v>
      </c>
      <c r="G202" s="59">
        <v>104</v>
      </c>
      <c r="H202" s="59">
        <v>102</v>
      </c>
      <c r="I202" s="59">
        <v>88</v>
      </c>
      <c r="J202" s="59">
        <v>73</v>
      </c>
      <c r="K202" s="36">
        <f>SUM(G202:J202)</f>
        <v>367</v>
      </c>
      <c r="L202" s="86">
        <f>K202/$K$223</f>
        <v>4.4767016345450113E-2</v>
      </c>
      <c r="M202" s="120"/>
    </row>
    <row r="203" spans="1:13" x14ac:dyDescent="0.25">
      <c r="A203" s="104" t="str">
        <f t="shared" ref="A203:A222" si="37">B174</f>
        <v>Santander</v>
      </c>
      <c r="B203" s="25">
        <v>89</v>
      </c>
      <c r="C203" s="25">
        <v>67</v>
      </c>
      <c r="D203" s="25">
        <v>88</v>
      </c>
      <c r="E203" s="13">
        <f t="shared" ref="E203:E222" si="38">SUM(B203:D203)</f>
        <v>244</v>
      </c>
      <c r="F203" s="81">
        <f t="shared" ref="F203:F222" si="39">E203/$E$223</f>
        <v>3.6592681463707262E-2</v>
      </c>
      <c r="G203" s="59">
        <v>88</v>
      </c>
      <c r="H203" s="59">
        <v>81</v>
      </c>
      <c r="I203" s="59">
        <v>98</v>
      </c>
      <c r="J203" s="59">
        <v>69</v>
      </c>
      <c r="K203" s="36">
        <f t="shared" ref="K203:K222" si="40">SUM(G203:J203)</f>
        <v>336</v>
      </c>
      <c r="L203" s="86">
        <f t="shared" ref="L203:L222" si="41">K203/$K$223</f>
        <v>4.0985606245425715E-2</v>
      </c>
      <c r="M203" s="120"/>
    </row>
    <row r="204" spans="1:13" x14ac:dyDescent="0.25">
      <c r="A204" s="104" t="str">
        <f t="shared" si="37"/>
        <v xml:space="preserve">Porvenir </v>
      </c>
      <c r="B204" s="25">
        <v>158</v>
      </c>
      <c r="C204" s="25">
        <v>125</v>
      </c>
      <c r="D204" s="25">
        <v>126</v>
      </c>
      <c r="E204" s="13">
        <f t="shared" si="38"/>
        <v>409</v>
      </c>
      <c r="F204" s="81">
        <f t="shared" si="39"/>
        <v>6.1337732453509299E-2</v>
      </c>
      <c r="G204" s="59">
        <v>134</v>
      </c>
      <c r="H204" s="59">
        <v>142</v>
      </c>
      <c r="I204" s="59">
        <v>119</v>
      </c>
      <c r="J204" s="59">
        <v>111</v>
      </c>
      <c r="K204" s="36">
        <f t="shared" si="40"/>
        <v>506</v>
      </c>
      <c r="L204" s="86">
        <f t="shared" si="41"/>
        <v>6.172237131007563E-2</v>
      </c>
      <c r="M204" s="120"/>
    </row>
    <row r="205" spans="1:13" x14ac:dyDescent="0.25">
      <c r="A205" s="104" t="str">
        <f t="shared" si="37"/>
        <v>Las Delicias</v>
      </c>
      <c r="B205" s="25">
        <v>118</v>
      </c>
      <c r="C205" s="25">
        <v>114</v>
      </c>
      <c r="D205" s="25">
        <v>87</v>
      </c>
      <c r="E205" s="13">
        <f t="shared" si="38"/>
        <v>319</v>
      </c>
      <c r="F205" s="81">
        <f t="shared" si="39"/>
        <v>4.7840431913617275E-2</v>
      </c>
      <c r="G205" s="59">
        <v>97</v>
      </c>
      <c r="H205" s="59">
        <v>112</v>
      </c>
      <c r="I205" s="59">
        <v>122</v>
      </c>
      <c r="J205" s="59">
        <v>113</v>
      </c>
      <c r="K205" s="36">
        <f t="shared" si="40"/>
        <v>444</v>
      </c>
      <c r="L205" s="86">
        <f t="shared" si="41"/>
        <v>5.4159551110026835E-2</v>
      </c>
      <c r="M205" s="120"/>
    </row>
    <row r="206" spans="1:13" x14ac:dyDescent="0.25">
      <c r="A206" s="104" t="str">
        <f t="shared" si="37"/>
        <v xml:space="preserve">Manzanares </v>
      </c>
      <c r="B206" s="25">
        <v>12</v>
      </c>
      <c r="C206" s="25">
        <v>9</v>
      </c>
      <c r="D206" s="25">
        <v>10</v>
      </c>
      <c r="E206" s="13">
        <f t="shared" si="38"/>
        <v>31</v>
      </c>
      <c r="F206" s="81">
        <f t="shared" si="39"/>
        <v>4.6490701859628076E-3</v>
      </c>
      <c r="G206" s="59">
        <v>14</v>
      </c>
      <c r="H206" s="59">
        <v>11</v>
      </c>
      <c r="I206" s="59">
        <v>7</v>
      </c>
      <c r="J206" s="59">
        <v>9</v>
      </c>
      <c r="K206" s="36">
        <f t="shared" si="40"/>
        <v>41</v>
      </c>
      <c r="L206" s="86">
        <f t="shared" si="41"/>
        <v>5.001219809709685E-3</v>
      </c>
      <c r="M206" s="120"/>
    </row>
    <row r="207" spans="1:13" x14ac:dyDescent="0.25">
      <c r="A207" s="104" t="str">
        <f t="shared" si="37"/>
        <v>Salomia</v>
      </c>
      <c r="B207" s="25">
        <v>170</v>
      </c>
      <c r="C207" s="25">
        <v>151</v>
      </c>
      <c r="D207" s="25">
        <v>141</v>
      </c>
      <c r="E207" s="13">
        <f t="shared" si="38"/>
        <v>462</v>
      </c>
      <c r="F207" s="81">
        <f t="shared" si="39"/>
        <v>6.9286142771445708E-2</v>
      </c>
      <c r="G207" s="59">
        <v>138</v>
      </c>
      <c r="H207" s="59">
        <v>154</v>
      </c>
      <c r="I207" s="59">
        <v>144</v>
      </c>
      <c r="J207" s="59">
        <v>153</v>
      </c>
      <c r="K207" s="36">
        <f t="shared" si="40"/>
        <v>589</v>
      </c>
      <c r="L207" s="86">
        <f t="shared" si="41"/>
        <v>7.184679190046353E-2</v>
      </c>
      <c r="M207" s="120"/>
    </row>
    <row r="208" spans="1:13" x14ac:dyDescent="0.25">
      <c r="A208" s="104" t="str">
        <f t="shared" si="37"/>
        <v>Fátima</v>
      </c>
      <c r="B208" s="25">
        <v>46</v>
      </c>
      <c r="C208" s="25">
        <v>46</v>
      </c>
      <c r="D208" s="25">
        <v>40</v>
      </c>
      <c r="E208" s="13">
        <f t="shared" si="38"/>
        <v>132</v>
      </c>
      <c r="F208" s="81">
        <f t="shared" si="39"/>
        <v>1.9796040791841631E-2</v>
      </c>
      <c r="G208" s="109">
        <v>28</v>
      </c>
      <c r="H208" s="109">
        <v>40</v>
      </c>
      <c r="I208" s="109">
        <v>30</v>
      </c>
      <c r="J208" s="109">
        <v>27</v>
      </c>
      <c r="K208" s="36">
        <f t="shared" si="40"/>
        <v>125</v>
      </c>
      <c r="L208" s="86">
        <f t="shared" si="41"/>
        <v>1.5247621371066113E-2</v>
      </c>
      <c r="M208" s="120"/>
    </row>
    <row r="209" spans="1:13" ht="18.75" customHeight="1" x14ac:dyDescent="0.25">
      <c r="A209" s="104" t="str">
        <f t="shared" si="37"/>
        <v>Sultana - Berlin - San Francisco</v>
      </c>
      <c r="B209" s="25">
        <v>71</v>
      </c>
      <c r="C209" s="25">
        <v>64</v>
      </c>
      <c r="D209" s="25">
        <v>75</v>
      </c>
      <c r="E209" s="13">
        <f t="shared" si="38"/>
        <v>210</v>
      </c>
      <c r="F209" s="81">
        <f t="shared" si="39"/>
        <v>3.1493701259748048E-2</v>
      </c>
      <c r="G209" s="109">
        <v>65</v>
      </c>
      <c r="H209" s="109">
        <v>70</v>
      </c>
      <c r="I209" s="109">
        <v>54</v>
      </c>
      <c r="J209" s="109">
        <v>38</v>
      </c>
      <c r="K209" s="36">
        <f t="shared" si="40"/>
        <v>227</v>
      </c>
      <c r="L209" s="86">
        <f t="shared" si="41"/>
        <v>2.7689680409856064E-2</v>
      </c>
      <c r="M209" s="120"/>
    </row>
    <row r="210" spans="1:13" x14ac:dyDescent="0.25">
      <c r="A210" s="104" t="str">
        <f t="shared" si="37"/>
        <v>Popular</v>
      </c>
      <c r="B210" s="25">
        <v>30</v>
      </c>
      <c r="C210" s="25">
        <v>26</v>
      </c>
      <c r="D210" s="25">
        <v>21</v>
      </c>
      <c r="E210" s="13">
        <f t="shared" si="38"/>
        <v>77</v>
      </c>
      <c r="F210" s="81">
        <f t="shared" si="39"/>
        <v>1.1547690461907619E-2</v>
      </c>
      <c r="G210" s="109">
        <v>42</v>
      </c>
      <c r="H210" s="109">
        <v>28</v>
      </c>
      <c r="I210" s="109">
        <v>30</v>
      </c>
      <c r="J210" s="109">
        <v>35</v>
      </c>
      <c r="K210" s="36">
        <f t="shared" si="40"/>
        <v>135</v>
      </c>
      <c r="L210" s="86">
        <f t="shared" si="41"/>
        <v>1.6467431080751403E-2</v>
      </c>
      <c r="M210" s="120"/>
    </row>
    <row r="211" spans="1:13" x14ac:dyDescent="0.25">
      <c r="A211" s="104" t="str">
        <f t="shared" si="37"/>
        <v>Ignacio Rengifo</v>
      </c>
      <c r="B211" s="25">
        <v>101</v>
      </c>
      <c r="C211" s="25">
        <v>74</v>
      </c>
      <c r="D211" s="25">
        <v>71</v>
      </c>
      <c r="E211" s="13">
        <f t="shared" si="38"/>
        <v>246</v>
      </c>
      <c r="F211" s="81">
        <f t="shared" si="39"/>
        <v>3.6892621475704858E-2</v>
      </c>
      <c r="G211" s="109">
        <v>64</v>
      </c>
      <c r="H211" s="109">
        <v>86</v>
      </c>
      <c r="I211" s="109">
        <v>67</v>
      </c>
      <c r="J211" s="109">
        <v>56</v>
      </c>
      <c r="K211" s="36">
        <f t="shared" si="40"/>
        <v>273</v>
      </c>
      <c r="L211" s="86">
        <f t="shared" si="41"/>
        <v>3.3300805074408392E-2</v>
      </c>
      <c r="M211" s="120"/>
    </row>
    <row r="212" spans="1:13" x14ac:dyDescent="0.25">
      <c r="A212" s="104" t="str">
        <f t="shared" si="37"/>
        <v>Guillermo Valencia</v>
      </c>
      <c r="B212" s="25">
        <v>158</v>
      </c>
      <c r="C212" s="25">
        <v>150</v>
      </c>
      <c r="D212" s="25">
        <v>118</v>
      </c>
      <c r="E212" s="13">
        <f t="shared" si="38"/>
        <v>426</v>
      </c>
      <c r="F212" s="81">
        <f t="shared" si="39"/>
        <v>6.3887222555488898E-2</v>
      </c>
      <c r="G212" s="109">
        <v>121</v>
      </c>
      <c r="H212" s="109">
        <v>132</v>
      </c>
      <c r="I212" s="109">
        <v>120</v>
      </c>
      <c r="J212" s="109">
        <v>96</v>
      </c>
      <c r="K212" s="36">
        <f t="shared" si="40"/>
        <v>469</v>
      </c>
      <c r="L212" s="86">
        <f t="shared" si="41"/>
        <v>5.7209075384240062E-2</v>
      </c>
      <c r="M212" s="120"/>
    </row>
    <row r="213" spans="1:13" x14ac:dyDescent="0.25">
      <c r="A213" s="104" t="str">
        <f t="shared" si="37"/>
        <v>La Isla</v>
      </c>
      <c r="B213" s="25">
        <v>445</v>
      </c>
      <c r="C213" s="25">
        <v>358</v>
      </c>
      <c r="D213" s="25">
        <v>350</v>
      </c>
      <c r="E213" s="13">
        <f t="shared" si="38"/>
        <v>1153</v>
      </c>
      <c r="F213" s="81">
        <f t="shared" si="39"/>
        <v>0.17291541691661669</v>
      </c>
      <c r="G213" s="109">
        <v>386</v>
      </c>
      <c r="H213" s="109">
        <v>398</v>
      </c>
      <c r="I213" s="109">
        <v>295</v>
      </c>
      <c r="J213" s="109">
        <v>250</v>
      </c>
      <c r="K213" s="36">
        <f t="shared" si="40"/>
        <v>1329</v>
      </c>
      <c r="L213" s="86">
        <f t="shared" si="41"/>
        <v>0.16211271041717493</v>
      </c>
      <c r="M213" s="120"/>
    </row>
    <row r="214" spans="1:13" x14ac:dyDescent="0.25">
      <c r="A214" s="104" t="str">
        <f t="shared" si="37"/>
        <v>Marco Fidel Suarez</v>
      </c>
      <c r="B214" s="25">
        <v>82</v>
      </c>
      <c r="C214" s="25">
        <v>79</v>
      </c>
      <c r="D214" s="25">
        <v>73</v>
      </c>
      <c r="E214" s="13">
        <f t="shared" si="38"/>
        <v>234</v>
      </c>
      <c r="F214" s="81">
        <f t="shared" si="39"/>
        <v>3.5092981403719255E-2</v>
      </c>
      <c r="G214" s="109">
        <v>70</v>
      </c>
      <c r="H214" s="109">
        <v>69</v>
      </c>
      <c r="I214" s="109">
        <v>54</v>
      </c>
      <c r="J214" s="109">
        <v>47</v>
      </c>
      <c r="K214" s="36">
        <f t="shared" si="40"/>
        <v>240</v>
      </c>
      <c r="L214" s="86">
        <f t="shared" si="41"/>
        <v>2.9275433032446938E-2</v>
      </c>
      <c r="M214" s="120"/>
    </row>
    <row r="215" spans="1:13" x14ac:dyDescent="0.25">
      <c r="A215" s="104" t="str">
        <f t="shared" si="37"/>
        <v>Evaristo Garcia</v>
      </c>
      <c r="B215" s="25">
        <v>68</v>
      </c>
      <c r="C215" s="25">
        <v>61</v>
      </c>
      <c r="D215" s="25">
        <v>48</v>
      </c>
      <c r="E215" s="13">
        <f t="shared" si="38"/>
        <v>177</v>
      </c>
      <c r="F215" s="81">
        <f t="shared" si="39"/>
        <v>2.6544691061787643E-2</v>
      </c>
      <c r="G215" s="109">
        <v>71</v>
      </c>
      <c r="H215" s="109">
        <v>75</v>
      </c>
      <c r="I215" s="109">
        <v>62</v>
      </c>
      <c r="J215" s="109">
        <v>65</v>
      </c>
      <c r="K215" s="36">
        <f t="shared" si="40"/>
        <v>273</v>
      </c>
      <c r="L215" s="86">
        <f t="shared" si="41"/>
        <v>3.3300805074408392E-2</v>
      </c>
      <c r="M215" s="120"/>
    </row>
    <row r="216" spans="1:13" x14ac:dyDescent="0.25">
      <c r="A216" s="104" t="str">
        <f t="shared" si="37"/>
        <v>La Esmeralda</v>
      </c>
      <c r="B216" s="25">
        <v>85</v>
      </c>
      <c r="C216" s="25">
        <v>86</v>
      </c>
      <c r="D216" s="25">
        <v>79</v>
      </c>
      <c r="E216" s="13">
        <f t="shared" si="38"/>
        <v>250</v>
      </c>
      <c r="F216" s="81">
        <f t="shared" si="39"/>
        <v>3.7492501499700057E-2</v>
      </c>
      <c r="G216" s="109">
        <v>85</v>
      </c>
      <c r="H216" s="109">
        <v>80</v>
      </c>
      <c r="I216" s="109">
        <v>57</v>
      </c>
      <c r="J216" s="109">
        <v>69</v>
      </c>
      <c r="K216" s="36">
        <f t="shared" si="40"/>
        <v>291</v>
      </c>
      <c r="L216" s="86">
        <f t="shared" si="41"/>
        <v>3.5496462551841912E-2</v>
      </c>
      <c r="M216" s="120"/>
    </row>
    <row r="217" spans="1:13" x14ac:dyDescent="0.25">
      <c r="A217" s="104" t="str">
        <f t="shared" si="37"/>
        <v>Bolivariano</v>
      </c>
      <c r="B217" s="25">
        <v>127</v>
      </c>
      <c r="C217" s="25">
        <v>83</v>
      </c>
      <c r="D217" s="25">
        <v>86</v>
      </c>
      <c r="E217" s="13">
        <f t="shared" si="38"/>
        <v>296</v>
      </c>
      <c r="F217" s="81">
        <f t="shared" si="39"/>
        <v>4.4391121775644873E-2</v>
      </c>
      <c r="G217" s="109">
        <v>112</v>
      </c>
      <c r="H217" s="109">
        <v>114</v>
      </c>
      <c r="I217" s="109">
        <v>84</v>
      </c>
      <c r="J217" s="109">
        <v>75</v>
      </c>
      <c r="K217" s="36">
        <f t="shared" si="40"/>
        <v>385</v>
      </c>
      <c r="L217" s="86">
        <f t="shared" si="41"/>
        <v>4.6962673822883633E-2</v>
      </c>
      <c r="M217" s="120"/>
    </row>
    <row r="218" spans="1:13" x14ac:dyDescent="0.25">
      <c r="A218" s="104" t="str">
        <f t="shared" si="37"/>
        <v>Barrio Olaya Herrera</v>
      </c>
      <c r="B218" s="25">
        <v>222</v>
      </c>
      <c r="C218" s="25">
        <v>189</v>
      </c>
      <c r="D218" s="25">
        <v>145</v>
      </c>
      <c r="E218" s="13">
        <f t="shared" si="38"/>
        <v>556</v>
      </c>
      <c r="F218" s="81">
        <f t="shared" si="39"/>
        <v>8.3383323335332937E-2</v>
      </c>
      <c r="G218" s="59">
        <v>180</v>
      </c>
      <c r="H218" s="59">
        <v>213</v>
      </c>
      <c r="I218" s="59">
        <v>182</v>
      </c>
      <c r="J218" s="59">
        <v>124</v>
      </c>
      <c r="K218" s="36">
        <f t="shared" si="40"/>
        <v>699</v>
      </c>
      <c r="L218" s="86">
        <f t="shared" si="41"/>
        <v>8.5264698707001707E-2</v>
      </c>
      <c r="M218" s="120"/>
    </row>
    <row r="219" spans="1:13" ht="25.5" x14ac:dyDescent="0.25">
      <c r="A219" s="104" t="str">
        <f t="shared" si="37"/>
        <v>Unidad Residencial Bueno Madrid</v>
      </c>
      <c r="B219" s="25">
        <v>61</v>
      </c>
      <c r="C219" s="25">
        <v>55</v>
      </c>
      <c r="D219" s="25">
        <v>46</v>
      </c>
      <c r="E219" s="13">
        <f t="shared" si="38"/>
        <v>162</v>
      </c>
      <c r="F219" s="81">
        <f t="shared" si="39"/>
        <v>2.4295140971805639E-2</v>
      </c>
      <c r="G219" s="59">
        <v>58</v>
      </c>
      <c r="H219" s="59">
        <v>79</v>
      </c>
      <c r="I219" s="59">
        <v>41</v>
      </c>
      <c r="J219" s="59">
        <v>41</v>
      </c>
      <c r="K219" s="36">
        <f t="shared" si="40"/>
        <v>219</v>
      </c>
      <c r="L219" s="86">
        <f t="shared" si="41"/>
        <v>2.6713832642107832E-2</v>
      </c>
      <c r="M219" s="120"/>
    </row>
    <row r="220" spans="1:13" x14ac:dyDescent="0.25">
      <c r="A220" s="104" t="str">
        <f t="shared" si="37"/>
        <v>Flora Industrial</v>
      </c>
      <c r="B220" s="25">
        <v>115</v>
      </c>
      <c r="C220" s="25">
        <v>105</v>
      </c>
      <c r="D220" s="25">
        <v>118</v>
      </c>
      <c r="E220" s="13">
        <f t="shared" si="38"/>
        <v>338</v>
      </c>
      <c r="F220" s="81">
        <f t="shared" si="39"/>
        <v>5.0689862027594484E-2</v>
      </c>
      <c r="G220" s="59">
        <v>107</v>
      </c>
      <c r="H220" s="59">
        <v>95</v>
      </c>
      <c r="I220" s="59">
        <v>61</v>
      </c>
      <c r="J220" s="59">
        <v>51</v>
      </c>
      <c r="K220" s="36">
        <f t="shared" si="40"/>
        <v>314</v>
      </c>
      <c r="L220" s="86">
        <f t="shared" si="41"/>
        <v>3.8302024884118074E-2</v>
      </c>
      <c r="M220" s="120"/>
    </row>
    <row r="221" spans="1:13" x14ac:dyDescent="0.25">
      <c r="A221" s="104" t="str">
        <f t="shared" si="37"/>
        <v>Calima</v>
      </c>
      <c r="B221" s="25">
        <v>193</v>
      </c>
      <c r="C221" s="25">
        <v>197</v>
      </c>
      <c r="D221" s="25">
        <v>174</v>
      </c>
      <c r="E221" s="13">
        <f t="shared" si="38"/>
        <v>564</v>
      </c>
      <c r="F221" s="81">
        <f t="shared" si="39"/>
        <v>8.4583083383323335E-2</v>
      </c>
      <c r="G221" s="59">
        <v>192</v>
      </c>
      <c r="H221" s="59">
        <v>246</v>
      </c>
      <c r="I221" s="59">
        <v>202</v>
      </c>
      <c r="J221" s="59">
        <v>158</v>
      </c>
      <c r="K221" s="36">
        <f t="shared" si="40"/>
        <v>798</v>
      </c>
      <c r="L221" s="86">
        <f t="shared" si="41"/>
        <v>9.7340814832886063E-2</v>
      </c>
      <c r="M221" s="120"/>
    </row>
    <row r="222" spans="1:13" x14ac:dyDescent="0.25">
      <c r="A222" s="104" t="str">
        <f t="shared" si="37"/>
        <v>La Alianza</v>
      </c>
      <c r="B222" s="25">
        <v>33</v>
      </c>
      <c r="C222" s="25">
        <v>26</v>
      </c>
      <c r="D222" s="25">
        <v>41</v>
      </c>
      <c r="E222" s="13">
        <f t="shared" si="38"/>
        <v>100</v>
      </c>
      <c r="F222" s="81">
        <f t="shared" si="39"/>
        <v>1.4997000599880024E-2</v>
      </c>
      <c r="G222" s="59">
        <v>35</v>
      </c>
      <c r="H222" s="59">
        <v>43</v>
      </c>
      <c r="I222" s="59">
        <v>32</v>
      </c>
      <c r="J222" s="59">
        <v>28</v>
      </c>
      <c r="K222" s="36">
        <f t="shared" si="40"/>
        <v>138</v>
      </c>
      <c r="L222" s="86">
        <f t="shared" si="41"/>
        <v>1.6833373993656989E-2</v>
      </c>
      <c r="M222" s="120"/>
    </row>
    <row r="223" spans="1:13" ht="25.5" x14ac:dyDescent="0.25">
      <c r="A223" s="29" t="s">
        <v>239</v>
      </c>
      <c r="B223" s="16">
        <f t="shared" ref="B223:L223" si="42">SUM(B202:B222)</f>
        <v>2480</v>
      </c>
      <c r="C223" s="16">
        <f t="shared" si="42"/>
        <v>2161</v>
      </c>
      <c r="D223" s="16">
        <f t="shared" si="42"/>
        <v>2027</v>
      </c>
      <c r="E223" s="16">
        <f t="shared" si="42"/>
        <v>6668</v>
      </c>
      <c r="F223" s="63">
        <f t="shared" si="42"/>
        <v>1.0000000000000002</v>
      </c>
      <c r="G223" s="16">
        <f t="shared" si="42"/>
        <v>2191</v>
      </c>
      <c r="H223" s="16">
        <f t="shared" si="42"/>
        <v>2370</v>
      </c>
      <c r="I223" s="16">
        <f t="shared" si="42"/>
        <v>1949</v>
      </c>
      <c r="J223" s="16">
        <f t="shared" si="42"/>
        <v>1688</v>
      </c>
      <c r="K223" s="16">
        <f t="shared" si="42"/>
        <v>8198</v>
      </c>
      <c r="L223" s="63">
        <f t="shared" si="42"/>
        <v>1</v>
      </c>
      <c r="M223" s="120"/>
    </row>
    <row r="224" spans="1:13" x14ac:dyDescent="0.25">
      <c r="A224" s="39" t="s">
        <v>207</v>
      </c>
      <c r="B224" s="34"/>
      <c r="C224" s="34"/>
      <c r="D224" s="34"/>
      <c r="E224" s="55"/>
      <c r="F224" s="12"/>
      <c r="G224" s="34"/>
      <c r="H224" s="34"/>
      <c r="I224" s="34"/>
      <c r="J224" s="34"/>
      <c r="K224" s="34"/>
      <c r="L224" s="12"/>
      <c r="M224" s="34"/>
    </row>
    <row r="225" spans="1:13" x14ac:dyDescent="0.25">
      <c r="A225" s="152" t="s">
        <v>208</v>
      </c>
      <c r="B225" s="152"/>
      <c r="C225" s="152"/>
      <c r="D225" s="152"/>
      <c r="E225" s="12"/>
      <c r="F225" s="34"/>
      <c r="G225" s="34"/>
      <c r="H225" s="34"/>
      <c r="I225" s="34"/>
      <c r="J225" s="12"/>
      <c r="K225" s="34"/>
      <c r="L225" s="34"/>
      <c r="M225" s="34"/>
    </row>
    <row r="226" spans="1:13" x14ac:dyDescent="0.25">
      <c r="A226" s="33"/>
      <c r="B226" s="33"/>
      <c r="C226" s="33"/>
      <c r="D226" s="90"/>
      <c r="E226" s="12"/>
      <c r="F226" s="34"/>
      <c r="G226" s="34"/>
      <c r="H226" s="34"/>
      <c r="I226" s="34"/>
      <c r="J226" s="12"/>
      <c r="K226" s="34"/>
      <c r="L226" s="34"/>
      <c r="M226" s="34"/>
    </row>
    <row r="227" spans="1:13" x14ac:dyDescent="0.25">
      <c r="A227" s="33"/>
      <c r="B227" s="33"/>
      <c r="C227" s="33"/>
      <c r="D227" s="34"/>
      <c r="E227" s="12"/>
      <c r="F227" s="34"/>
      <c r="G227" s="34"/>
      <c r="H227" s="34"/>
      <c r="I227" s="34"/>
      <c r="J227" s="34"/>
      <c r="K227" s="34"/>
      <c r="L227" s="34"/>
      <c r="M227" s="34"/>
    </row>
    <row r="228" spans="1:13" ht="15" customHeight="1" x14ac:dyDescent="0.25">
      <c r="A228" s="33"/>
      <c r="B228" s="139" t="s">
        <v>220</v>
      </c>
      <c r="C228" s="139"/>
      <c r="D228" s="139"/>
      <c r="E228" s="139"/>
      <c r="F228" s="139"/>
      <c r="G228" s="139"/>
      <c r="H228" s="139"/>
      <c r="I228" s="139"/>
      <c r="J228" s="139"/>
      <c r="K228" s="120"/>
      <c r="L228" s="122"/>
      <c r="M228" s="120"/>
    </row>
    <row r="229" spans="1:13" ht="15" customHeight="1" x14ac:dyDescent="0.25">
      <c r="B229" s="139" t="s">
        <v>128</v>
      </c>
      <c r="C229" s="139"/>
      <c r="D229" s="139"/>
      <c r="E229" s="139"/>
      <c r="F229" s="139"/>
      <c r="G229" s="139"/>
      <c r="H229" s="154" t="s">
        <v>99</v>
      </c>
      <c r="I229" s="175" t="s">
        <v>129</v>
      </c>
      <c r="J229" s="175"/>
      <c r="K229" s="120"/>
      <c r="L229" s="120"/>
      <c r="M229" s="119"/>
    </row>
    <row r="230" spans="1:13" ht="15" customHeight="1" x14ac:dyDescent="0.25">
      <c r="B230" s="29" t="s">
        <v>111</v>
      </c>
      <c r="C230" s="32" t="s">
        <v>96</v>
      </c>
      <c r="D230" s="32" t="s">
        <v>97</v>
      </c>
      <c r="E230" s="32" t="s">
        <v>98</v>
      </c>
      <c r="F230" s="111" t="s">
        <v>103</v>
      </c>
      <c r="G230" s="111" t="s">
        <v>123</v>
      </c>
      <c r="H230" s="154"/>
      <c r="I230" s="175"/>
      <c r="J230" s="175"/>
      <c r="K230" s="120"/>
      <c r="L230" s="123"/>
      <c r="M230" s="119"/>
    </row>
    <row r="231" spans="1:13" ht="15" customHeight="1" x14ac:dyDescent="0.25">
      <c r="B231" s="104" t="str">
        <f>A202</f>
        <v>Jorge Isaacs</v>
      </c>
      <c r="C231" s="25">
        <v>54</v>
      </c>
      <c r="D231" s="25">
        <v>43</v>
      </c>
      <c r="E231" s="25">
        <v>84</v>
      </c>
      <c r="F231" s="111">
        <f>SUM(C231:E231)</f>
        <v>181</v>
      </c>
      <c r="G231" s="116">
        <f>F231/$F$252</f>
        <v>4.0465012295998214E-2</v>
      </c>
      <c r="H231" s="109">
        <v>1405</v>
      </c>
      <c r="I231" s="147">
        <f>H231/$H$252</f>
        <v>4.4181000597465492E-2</v>
      </c>
      <c r="J231" s="148"/>
      <c r="K231" s="120"/>
      <c r="L231" s="120"/>
      <c r="M231" s="119"/>
    </row>
    <row r="232" spans="1:13" ht="15" customHeight="1" x14ac:dyDescent="0.25">
      <c r="B232" s="104" t="str">
        <f t="shared" ref="B232:B249" si="43">A203</f>
        <v>Santander</v>
      </c>
      <c r="C232" s="25">
        <v>56</v>
      </c>
      <c r="D232" s="25">
        <v>47</v>
      </c>
      <c r="E232" s="25">
        <v>102</v>
      </c>
      <c r="F232" s="111">
        <f t="shared" ref="F232:F251" si="44">SUM(C232:E232)</f>
        <v>205</v>
      </c>
      <c r="G232" s="116">
        <f t="shared" ref="G232:G251" si="45">F232/$F$252</f>
        <v>4.5830538788285267E-2</v>
      </c>
      <c r="H232" s="109">
        <v>1221</v>
      </c>
      <c r="I232" s="147">
        <f t="shared" ref="I232:I252" si="46">H232/$H$252</f>
        <v>3.8395019024558975E-2</v>
      </c>
      <c r="J232" s="148"/>
      <c r="K232" s="120"/>
      <c r="L232" s="120"/>
      <c r="M232" s="119"/>
    </row>
    <row r="233" spans="1:13" ht="15" customHeight="1" x14ac:dyDescent="0.25">
      <c r="B233" s="104" t="str">
        <f t="shared" si="43"/>
        <v xml:space="preserve">Porvenir </v>
      </c>
      <c r="C233" s="25">
        <v>85</v>
      </c>
      <c r="D233" s="25">
        <v>72</v>
      </c>
      <c r="E233" s="25">
        <v>137</v>
      </c>
      <c r="F233" s="111">
        <f t="shared" si="44"/>
        <v>294</v>
      </c>
      <c r="G233" s="116">
        <f t="shared" si="45"/>
        <v>6.5727699530516437E-2</v>
      </c>
      <c r="H233" s="109">
        <v>1960</v>
      </c>
      <c r="I233" s="147">
        <f t="shared" si="46"/>
        <v>6.1633281972265024E-2</v>
      </c>
      <c r="J233" s="148"/>
      <c r="K233" s="120"/>
      <c r="L233" s="120"/>
      <c r="M233" s="119"/>
    </row>
    <row r="234" spans="1:13" ht="15" customHeight="1" x14ac:dyDescent="0.25">
      <c r="B234" s="104" t="str">
        <f t="shared" si="43"/>
        <v>Las Delicias</v>
      </c>
      <c r="C234" s="25">
        <v>69</v>
      </c>
      <c r="D234" s="25">
        <v>46</v>
      </c>
      <c r="E234" s="25">
        <v>106</v>
      </c>
      <c r="F234" s="111">
        <f t="shared" si="44"/>
        <v>221</v>
      </c>
      <c r="G234" s="116">
        <f t="shared" si="45"/>
        <v>4.9407556449809972E-2</v>
      </c>
      <c r="H234" s="109">
        <v>1523</v>
      </c>
      <c r="I234" s="147">
        <f t="shared" si="46"/>
        <v>4.7891575736612055E-2</v>
      </c>
      <c r="J234" s="148"/>
      <c r="K234" s="120"/>
      <c r="L234" s="120"/>
      <c r="M234" s="119"/>
    </row>
    <row r="235" spans="1:13" ht="15" customHeight="1" x14ac:dyDescent="0.25">
      <c r="B235" s="104" t="str">
        <f t="shared" si="43"/>
        <v xml:space="preserve">Manzanares </v>
      </c>
      <c r="C235" s="25">
        <v>12</v>
      </c>
      <c r="D235" s="25">
        <v>6</v>
      </c>
      <c r="E235" s="25">
        <v>12</v>
      </c>
      <c r="F235" s="111">
        <f t="shared" si="44"/>
        <v>30</v>
      </c>
      <c r="G235" s="116">
        <f t="shared" si="45"/>
        <v>6.7069081153588199E-3</v>
      </c>
      <c r="H235" s="109">
        <v>160</v>
      </c>
      <c r="I235" s="147">
        <f t="shared" si="46"/>
        <v>5.0312883242665321E-3</v>
      </c>
      <c r="J235" s="148"/>
      <c r="K235" s="120"/>
      <c r="L235" s="120"/>
      <c r="M235" s="119"/>
    </row>
    <row r="236" spans="1:13" ht="15" customHeight="1" x14ac:dyDescent="0.25">
      <c r="B236" s="104" t="str">
        <f t="shared" si="43"/>
        <v>Salomia</v>
      </c>
      <c r="C236" s="25">
        <v>112</v>
      </c>
      <c r="D236" s="25">
        <v>61</v>
      </c>
      <c r="E236" s="25">
        <v>184</v>
      </c>
      <c r="F236" s="111">
        <f t="shared" si="44"/>
        <v>357</v>
      </c>
      <c r="G236" s="116">
        <f t="shared" si="45"/>
        <v>7.9812206572769953E-2</v>
      </c>
      <c r="H236" s="109">
        <v>2200</v>
      </c>
      <c r="I236" s="147">
        <f t="shared" si="46"/>
        <v>6.9180214458664818E-2</v>
      </c>
      <c r="J236" s="148"/>
      <c r="K236" s="120"/>
      <c r="L236" s="120"/>
      <c r="M236" s="119"/>
    </row>
    <row r="237" spans="1:13" ht="15" customHeight="1" x14ac:dyDescent="0.25">
      <c r="B237" s="104" t="str">
        <f t="shared" si="43"/>
        <v>Fátima</v>
      </c>
      <c r="C237" s="25">
        <v>16</v>
      </c>
      <c r="D237" s="25">
        <v>17</v>
      </c>
      <c r="E237" s="25">
        <v>30</v>
      </c>
      <c r="F237" s="111">
        <f t="shared" si="44"/>
        <v>63</v>
      </c>
      <c r="G237" s="116">
        <f t="shared" si="45"/>
        <v>1.4084507042253521E-2</v>
      </c>
      <c r="H237" s="109">
        <v>538</v>
      </c>
      <c r="I237" s="147">
        <f t="shared" si="46"/>
        <v>1.6917706990346216E-2</v>
      </c>
      <c r="J237" s="148"/>
      <c r="K237" s="120"/>
      <c r="L237" s="120"/>
      <c r="M237" s="119"/>
    </row>
    <row r="238" spans="1:13" ht="26.25" customHeight="1" x14ac:dyDescent="0.25">
      <c r="B238" s="104" t="str">
        <f t="shared" si="43"/>
        <v>Sultana - Berlin - San Francisco</v>
      </c>
      <c r="C238" s="25">
        <v>27</v>
      </c>
      <c r="D238" s="25">
        <v>21</v>
      </c>
      <c r="E238" s="25">
        <v>58</v>
      </c>
      <c r="F238" s="111">
        <f t="shared" si="44"/>
        <v>106</v>
      </c>
      <c r="G238" s="116">
        <f t="shared" si="45"/>
        <v>2.3697742007601164E-2</v>
      </c>
      <c r="H238" s="109">
        <v>920</v>
      </c>
      <c r="I238" s="147">
        <f t="shared" si="46"/>
        <v>2.8929907864532561E-2</v>
      </c>
      <c r="J238" s="148"/>
      <c r="K238" s="120"/>
      <c r="L238" s="120"/>
      <c r="M238" s="119"/>
    </row>
    <row r="239" spans="1:13" ht="15" customHeight="1" x14ac:dyDescent="0.25">
      <c r="B239" s="104" t="str">
        <f t="shared" si="43"/>
        <v>Popular</v>
      </c>
      <c r="C239" s="25">
        <v>16</v>
      </c>
      <c r="D239" s="25">
        <v>20</v>
      </c>
      <c r="E239" s="25">
        <v>26</v>
      </c>
      <c r="F239" s="111">
        <f t="shared" si="44"/>
        <v>62</v>
      </c>
      <c r="G239" s="116">
        <f t="shared" si="45"/>
        <v>1.3860943438408227E-2</v>
      </c>
      <c r="H239" s="109">
        <v>431</v>
      </c>
      <c r="I239" s="147">
        <f t="shared" si="46"/>
        <v>1.3553032923492973E-2</v>
      </c>
      <c r="J239" s="148"/>
      <c r="K239" s="120"/>
      <c r="L239" s="120"/>
      <c r="M239" s="119"/>
    </row>
    <row r="240" spans="1:13" ht="15" customHeight="1" x14ac:dyDescent="0.25">
      <c r="B240" s="104" t="str">
        <f t="shared" si="43"/>
        <v>Ignacio Rengifo</v>
      </c>
      <c r="C240" s="25">
        <v>52</v>
      </c>
      <c r="D240" s="25">
        <v>34</v>
      </c>
      <c r="E240" s="25">
        <v>70</v>
      </c>
      <c r="F240" s="111">
        <f t="shared" si="44"/>
        <v>156</v>
      </c>
      <c r="G240" s="116">
        <f t="shared" si="45"/>
        <v>3.4875922199865864E-2</v>
      </c>
      <c r="H240" s="109">
        <v>1149</v>
      </c>
      <c r="I240" s="147">
        <f t="shared" si="46"/>
        <v>3.6130939278639036E-2</v>
      </c>
      <c r="J240" s="148"/>
      <c r="K240" s="120"/>
      <c r="L240" s="120"/>
      <c r="M240" s="119"/>
    </row>
    <row r="241" spans="1:13" ht="15" customHeight="1" x14ac:dyDescent="0.25">
      <c r="B241" s="104" t="str">
        <f t="shared" si="43"/>
        <v>Guillermo Valencia</v>
      </c>
      <c r="C241" s="25">
        <v>84</v>
      </c>
      <c r="D241" s="25">
        <v>64</v>
      </c>
      <c r="E241" s="25">
        <v>130</v>
      </c>
      <c r="F241" s="111">
        <f t="shared" si="44"/>
        <v>278</v>
      </c>
      <c r="G241" s="116">
        <f t="shared" si="45"/>
        <v>6.2150681868991725E-2</v>
      </c>
      <c r="H241" s="109">
        <v>1910</v>
      </c>
      <c r="I241" s="147">
        <f t="shared" si="46"/>
        <v>6.0061004370931731E-2</v>
      </c>
      <c r="J241" s="148"/>
      <c r="K241" s="120"/>
      <c r="L241" s="120"/>
      <c r="M241" s="119"/>
    </row>
    <row r="242" spans="1:13" ht="15" customHeight="1" x14ac:dyDescent="0.25">
      <c r="B242" s="104" t="str">
        <f t="shared" si="43"/>
        <v>La Isla</v>
      </c>
      <c r="C242" s="25">
        <v>151</v>
      </c>
      <c r="D242" s="25">
        <v>131</v>
      </c>
      <c r="E242" s="25">
        <v>327</v>
      </c>
      <c r="F242" s="111">
        <f t="shared" si="44"/>
        <v>609</v>
      </c>
      <c r="G242" s="116">
        <f t="shared" si="45"/>
        <v>0.13615023474178403</v>
      </c>
      <c r="H242" s="109">
        <v>5429</v>
      </c>
      <c r="I242" s="147">
        <f t="shared" si="46"/>
        <v>0.17071790195276879</v>
      </c>
      <c r="J242" s="148"/>
      <c r="K242" s="120"/>
      <c r="L242" s="120"/>
      <c r="M242" s="119"/>
    </row>
    <row r="243" spans="1:13" ht="15" customHeight="1" x14ac:dyDescent="0.25">
      <c r="B243" s="104" t="str">
        <f t="shared" si="43"/>
        <v>Marco Fidel Suarez</v>
      </c>
      <c r="C243" s="25">
        <v>41</v>
      </c>
      <c r="D243" s="25">
        <v>44</v>
      </c>
      <c r="E243" s="25">
        <v>74</v>
      </c>
      <c r="F243" s="111">
        <f t="shared" si="44"/>
        <v>159</v>
      </c>
      <c r="G243" s="116">
        <f t="shared" si="45"/>
        <v>3.5546613011401745E-2</v>
      </c>
      <c r="H243" s="109">
        <v>1031</v>
      </c>
      <c r="I243" s="147">
        <f t="shared" si="46"/>
        <v>3.2420364139492466E-2</v>
      </c>
      <c r="J243" s="148"/>
      <c r="K243" s="120"/>
      <c r="L243" s="120"/>
      <c r="M243" s="119"/>
    </row>
    <row r="244" spans="1:13" ht="15" customHeight="1" x14ac:dyDescent="0.25">
      <c r="B244" s="104" t="str">
        <f t="shared" si="43"/>
        <v>Evaristo Garcia</v>
      </c>
      <c r="C244" s="25">
        <v>36</v>
      </c>
      <c r="D244" s="25">
        <v>36</v>
      </c>
      <c r="E244" s="25">
        <v>60</v>
      </c>
      <c r="F244" s="111">
        <f t="shared" si="44"/>
        <v>132</v>
      </c>
      <c r="G244" s="116">
        <f t="shared" si="45"/>
        <v>2.9510395707578806E-2</v>
      </c>
      <c r="H244" s="109">
        <v>927</v>
      </c>
      <c r="I244" s="147">
        <f t="shared" si="46"/>
        <v>2.9150026728719223E-2</v>
      </c>
      <c r="J244" s="148"/>
      <c r="K244" s="120"/>
      <c r="L244" s="120"/>
      <c r="M244" s="119"/>
    </row>
    <row r="245" spans="1:13" ht="15" customHeight="1" x14ac:dyDescent="0.25">
      <c r="B245" s="104" t="str">
        <f t="shared" si="43"/>
        <v>La Esmeralda</v>
      </c>
      <c r="C245" s="25">
        <v>67</v>
      </c>
      <c r="D245" s="25">
        <v>45</v>
      </c>
      <c r="E245" s="25">
        <v>82</v>
      </c>
      <c r="F245" s="111">
        <f t="shared" si="44"/>
        <v>194</v>
      </c>
      <c r="G245" s="116">
        <f t="shared" si="45"/>
        <v>4.3371339145987037E-2</v>
      </c>
      <c r="H245" s="109">
        <v>1159</v>
      </c>
      <c r="I245" s="147">
        <f t="shared" si="46"/>
        <v>3.6445394798905698E-2</v>
      </c>
      <c r="J245" s="148"/>
      <c r="K245" s="120"/>
      <c r="L245" s="120"/>
      <c r="M245" s="119"/>
    </row>
    <row r="246" spans="1:13" ht="15" customHeight="1" x14ac:dyDescent="0.25">
      <c r="B246" s="104" t="str">
        <f t="shared" si="43"/>
        <v>Bolivariano</v>
      </c>
      <c r="C246" s="25">
        <v>51</v>
      </c>
      <c r="D246" s="25">
        <v>46</v>
      </c>
      <c r="E246" s="25">
        <v>100</v>
      </c>
      <c r="F246" s="111">
        <f t="shared" si="44"/>
        <v>197</v>
      </c>
      <c r="G246" s="116">
        <f t="shared" si="45"/>
        <v>4.4042029957522918E-2</v>
      </c>
      <c r="H246" s="109">
        <v>1502</v>
      </c>
      <c r="I246" s="147">
        <f t="shared" si="46"/>
        <v>4.7231219144052074E-2</v>
      </c>
      <c r="J246" s="148"/>
      <c r="K246" s="120"/>
      <c r="L246" s="120"/>
      <c r="M246" s="119"/>
    </row>
    <row r="247" spans="1:13" ht="15" customHeight="1" x14ac:dyDescent="0.25">
      <c r="B247" s="104" t="str">
        <f t="shared" si="43"/>
        <v>Barrio Olaya Herrera</v>
      </c>
      <c r="C247" s="25">
        <v>90</v>
      </c>
      <c r="D247" s="25">
        <v>73</v>
      </c>
      <c r="E247" s="25">
        <v>177</v>
      </c>
      <c r="F247" s="111">
        <f t="shared" si="44"/>
        <v>340</v>
      </c>
      <c r="G247" s="116">
        <f t="shared" si="45"/>
        <v>7.6011625307399952E-2</v>
      </c>
      <c r="H247" s="109">
        <v>2707</v>
      </c>
      <c r="I247" s="147">
        <f t="shared" si="46"/>
        <v>8.5123109336184402E-2</v>
      </c>
      <c r="J247" s="148"/>
      <c r="K247" s="120"/>
      <c r="L247" s="120"/>
      <c r="M247" s="119"/>
    </row>
    <row r="248" spans="1:13" ht="27" customHeight="1" x14ac:dyDescent="0.25">
      <c r="B248" s="104" t="str">
        <f t="shared" si="43"/>
        <v>Unidad Residencial Bueno Madrid</v>
      </c>
      <c r="C248" s="25">
        <v>45</v>
      </c>
      <c r="D248" s="25">
        <v>32</v>
      </c>
      <c r="E248" s="25">
        <v>73</v>
      </c>
      <c r="F248" s="111">
        <f t="shared" si="44"/>
        <v>150</v>
      </c>
      <c r="G248" s="116">
        <f t="shared" si="45"/>
        <v>3.35345405767941E-2</v>
      </c>
      <c r="H248" s="109">
        <v>838</v>
      </c>
      <c r="I248" s="147">
        <f t="shared" si="46"/>
        <v>2.6351372598345964E-2</v>
      </c>
      <c r="J248" s="148"/>
      <c r="K248" s="120"/>
      <c r="L248" s="120"/>
      <c r="M248" s="119"/>
    </row>
    <row r="249" spans="1:13" ht="15" customHeight="1" x14ac:dyDescent="0.25">
      <c r="B249" s="104" t="str">
        <f t="shared" si="43"/>
        <v>Flora Industrial</v>
      </c>
      <c r="C249" s="25">
        <v>51</v>
      </c>
      <c r="D249" s="25">
        <v>44</v>
      </c>
      <c r="E249" s="25">
        <v>67</v>
      </c>
      <c r="F249" s="111">
        <f t="shared" si="44"/>
        <v>162</v>
      </c>
      <c r="G249" s="116">
        <f t="shared" si="45"/>
        <v>3.6217303822937627E-2</v>
      </c>
      <c r="H249" s="109">
        <v>1448</v>
      </c>
      <c r="I249" s="147">
        <f t="shared" si="46"/>
        <v>4.5533159334612119E-2</v>
      </c>
      <c r="J249" s="148"/>
      <c r="K249" s="120"/>
      <c r="L249" s="120"/>
      <c r="M249" s="119"/>
    </row>
    <row r="250" spans="1:13" ht="15" customHeight="1" x14ac:dyDescent="0.25">
      <c r="B250" s="104" t="str">
        <f>A221</f>
        <v>Calima</v>
      </c>
      <c r="C250" s="25">
        <v>126</v>
      </c>
      <c r="D250" s="25">
        <v>96</v>
      </c>
      <c r="E250" s="25">
        <v>265</v>
      </c>
      <c r="F250" s="111">
        <f t="shared" si="44"/>
        <v>487</v>
      </c>
      <c r="G250" s="116">
        <f t="shared" si="45"/>
        <v>0.10887547507265817</v>
      </c>
      <c r="H250" s="109">
        <v>2827</v>
      </c>
      <c r="I250" s="147">
        <f t="shared" si="46"/>
        <v>8.8896575579384296E-2</v>
      </c>
      <c r="J250" s="148"/>
      <c r="K250" s="120"/>
      <c r="L250" s="120"/>
      <c r="M250" s="119"/>
    </row>
    <row r="251" spans="1:13" ht="15" customHeight="1" x14ac:dyDescent="0.25">
      <c r="B251" s="104" t="str">
        <f>A222</f>
        <v>La Alianza</v>
      </c>
      <c r="C251" s="25">
        <v>27</v>
      </c>
      <c r="D251" s="25">
        <v>24</v>
      </c>
      <c r="E251" s="25">
        <v>39</v>
      </c>
      <c r="F251" s="111">
        <f t="shared" si="44"/>
        <v>90</v>
      </c>
      <c r="G251" s="116">
        <f t="shared" si="45"/>
        <v>2.0120724346076459E-2</v>
      </c>
      <c r="H251" s="109">
        <v>516</v>
      </c>
      <c r="I251" s="147">
        <f t="shared" si="46"/>
        <v>1.6225904845759566E-2</v>
      </c>
      <c r="J251" s="148"/>
      <c r="K251" s="120"/>
      <c r="L251" s="120"/>
      <c r="M251" s="119"/>
    </row>
    <row r="252" spans="1:13" ht="29.25" customHeight="1" x14ac:dyDescent="0.25">
      <c r="B252" s="87" t="s">
        <v>239</v>
      </c>
      <c r="C252" s="88">
        <f t="shared" ref="C252:H252" si="47">SUM(C231:C251)</f>
        <v>1268</v>
      </c>
      <c r="D252" s="88">
        <f t="shared" si="47"/>
        <v>1002</v>
      </c>
      <c r="E252" s="88">
        <f t="shared" si="47"/>
        <v>2203</v>
      </c>
      <c r="F252" s="88">
        <f t="shared" si="47"/>
        <v>4473</v>
      </c>
      <c r="G252" s="56">
        <f t="shared" si="47"/>
        <v>0.99999999999999989</v>
      </c>
      <c r="H252" s="38">
        <f t="shared" si="47"/>
        <v>31801</v>
      </c>
      <c r="I252" s="147">
        <f t="shared" si="46"/>
        <v>1</v>
      </c>
      <c r="J252" s="148"/>
      <c r="K252" s="120"/>
      <c r="L252" s="120"/>
      <c r="M252" s="119"/>
    </row>
    <row r="253" spans="1:13" ht="15" customHeight="1" x14ac:dyDescent="0.25">
      <c r="B253" s="152" t="s">
        <v>209</v>
      </c>
      <c r="C253" s="152"/>
      <c r="D253" s="152"/>
      <c r="E253" s="152"/>
      <c r="F253" s="12"/>
      <c r="G253" s="34"/>
      <c r="H253" s="34"/>
      <c r="I253" s="34"/>
      <c r="J253" s="34"/>
      <c r="K253" s="34"/>
      <c r="L253" s="34"/>
    </row>
    <row r="254" spans="1:13" x14ac:dyDescent="0.25">
      <c r="F254" s="12"/>
      <c r="G254" s="34"/>
      <c r="H254" s="34"/>
      <c r="I254" s="34"/>
      <c r="J254" s="34"/>
      <c r="K254" s="34"/>
      <c r="L254" s="34"/>
    </row>
    <row r="255" spans="1:13" x14ac:dyDescent="0.25">
      <c r="A255" s="33"/>
      <c r="B255" s="33"/>
      <c r="C255" s="33"/>
      <c r="D255" s="34"/>
      <c r="E255" s="12"/>
      <c r="F255" s="34"/>
      <c r="G255" s="34"/>
      <c r="H255" s="34"/>
      <c r="I255" s="34"/>
      <c r="J255" s="12"/>
      <c r="K255" s="34"/>
      <c r="L255" s="34"/>
      <c r="M255" s="34"/>
    </row>
    <row r="256" spans="1:13" ht="42" customHeight="1" x14ac:dyDescent="0.25">
      <c r="B256" s="136" t="s">
        <v>219</v>
      </c>
      <c r="C256" s="137"/>
      <c r="D256" s="137"/>
      <c r="E256" s="137"/>
      <c r="F256" s="137"/>
      <c r="G256" s="137"/>
      <c r="H256" s="138"/>
      <c r="I256" s="149" t="s">
        <v>240</v>
      </c>
      <c r="J256" s="150"/>
      <c r="K256" s="150"/>
      <c r="L256" s="151"/>
      <c r="M256" s="119"/>
    </row>
    <row r="257" spans="1:13" x14ac:dyDescent="0.25">
      <c r="B257" s="22" t="s">
        <v>140</v>
      </c>
      <c r="C257" s="40" t="s">
        <v>23</v>
      </c>
      <c r="D257" s="40" t="s">
        <v>24</v>
      </c>
      <c r="E257" s="40" t="s">
        <v>50</v>
      </c>
      <c r="F257" s="22" t="s">
        <v>23</v>
      </c>
      <c r="G257" s="22" t="s">
        <v>24</v>
      </c>
      <c r="H257" s="22" t="s">
        <v>50</v>
      </c>
      <c r="I257" s="40"/>
      <c r="J257" s="40" t="s">
        <v>143</v>
      </c>
      <c r="K257" s="40" t="s">
        <v>144</v>
      </c>
      <c r="L257" s="40" t="s">
        <v>50</v>
      </c>
      <c r="M257" s="119"/>
    </row>
    <row r="258" spans="1:13" x14ac:dyDescent="0.25">
      <c r="B258" s="26" t="s">
        <v>25</v>
      </c>
      <c r="C258" s="41">
        <v>519</v>
      </c>
      <c r="D258" s="41">
        <v>1561</v>
      </c>
      <c r="E258" s="41">
        <f>SUM(C258:D258)</f>
        <v>2080</v>
      </c>
      <c r="F258" s="98">
        <f t="shared" ref="F258:F266" si="48">+C258/E258</f>
        <v>0.24951923076923077</v>
      </c>
      <c r="G258" s="98">
        <f t="shared" ref="G258:G266" si="49">+D258/E258</f>
        <v>0.75048076923076923</v>
      </c>
      <c r="H258" s="15">
        <f t="shared" ref="H258:H266" si="50">+F258+G258</f>
        <v>1</v>
      </c>
      <c r="I258" s="49" t="s">
        <v>141</v>
      </c>
      <c r="J258" s="92">
        <f>+(C258+C259)/(E258+E259)</f>
        <v>0.3461847389558233</v>
      </c>
      <c r="K258" s="93">
        <f>+(D258+D259)/(E258+E259)</f>
        <v>0.65381526104417675</v>
      </c>
      <c r="L258" s="47">
        <f>+J258+K258</f>
        <v>1</v>
      </c>
      <c r="M258" s="119"/>
    </row>
    <row r="259" spans="1:13" x14ac:dyDescent="0.25">
      <c r="B259" s="26" t="s">
        <v>26</v>
      </c>
      <c r="C259" s="41">
        <v>343</v>
      </c>
      <c r="D259" s="41">
        <v>67</v>
      </c>
      <c r="E259" s="41">
        <f t="shared" ref="E259:E265" si="51">SUM(C259:D259)</f>
        <v>410</v>
      </c>
      <c r="F259" s="98">
        <f t="shared" si="48"/>
        <v>0.8365853658536585</v>
      </c>
      <c r="G259" s="98">
        <f t="shared" si="49"/>
        <v>0.16341463414634147</v>
      </c>
      <c r="H259" s="15">
        <f t="shared" si="50"/>
        <v>1</v>
      </c>
      <c r="I259" s="50"/>
      <c r="J259" s="94"/>
      <c r="K259" s="95"/>
      <c r="L259" s="48"/>
      <c r="M259" s="119"/>
    </row>
    <row r="260" spans="1:13" x14ac:dyDescent="0.25">
      <c r="B260" s="26" t="s">
        <v>27</v>
      </c>
      <c r="C260" s="41">
        <v>2250</v>
      </c>
      <c r="D260" s="41">
        <v>69</v>
      </c>
      <c r="E260" s="41">
        <f t="shared" si="51"/>
        <v>2319</v>
      </c>
      <c r="F260" s="98">
        <f t="shared" si="48"/>
        <v>0.97024579560155244</v>
      </c>
      <c r="G260" s="98">
        <f t="shared" si="49"/>
        <v>2.9754204398447608E-2</v>
      </c>
      <c r="H260" s="15">
        <f t="shared" si="50"/>
        <v>1</v>
      </c>
      <c r="I260" s="45" t="s">
        <v>145</v>
      </c>
      <c r="J260" s="96">
        <f t="shared" ref="J260:K265" si="52">+F260</f>
        <v>0.97024579560155244</v>
      </c>
      <c r="K260" s="96">
        <f t="shared" si="52"/>
        <v>2.9754204398447608E-2</v>
      </c>
      <c r="L260" s="43">
        <f t="shared" ref="L260:L265" si="53">+J260+K260</f>
        <v>1</v>
      </c>
      <c r="M260" s="119"/>
    </row>
    <row r="261" spans="1:13" ht="25.5" x14ac:dyDescent="0.25">
      <c r="B261" s="26" t="s">
        <v>29</v>
      </c>
      <c r="C261" s="41">
        <v>2983</v>
      </c>
      <c r="D261" s="41">
        <v>219</v>
      </c>
      <c r="E261" s="41">
        <f t="shared" si="51"/>
        <v>3202</v>
      </c>
      <c r="F261" s="98">
        <f t="shared" si="48"/>
        <v>0.93160524672079947</v>
      </c>
      <c r="G261" s="98">
        <f t="shared" si="49"/>
        <v>6.8394753279200499E-2</v>
      </c>
      <c r="H261" s="15">
        <f t="shared" si="50"/>
        <v>1</v>
      </c>
      <c r="I261" s="45" t="s">
        <v>146</v>
      </c>
      <c r="J261" s="96">
        <f t="shared" si="52"/>
        <v>0.93160524672079947</v>
      </c>
      <c r="K261" s="96">
        <f t="shared" si="52"/>
        <v>6.8394753279200499E-2</v>
      </c>
      <c r="L261" s="43">
        <f t="shared" si="53"/>
        <v>1</v>
      </c>
      <c r="M261" s="119"/>
    </row>
    <row r="262" spans="1:13" ht="25.5" x14ac:dyDescent="0.25">
      <c r="B262" s="26" t="s">
        <v>30</v>
      </c>
      <c r="C262" s="41">
        <v>2010</v>
      </c>
      <c r="D262" s="41">
        <v>64</v>
      </c>
      <c r="E262" s="41">
        <f t="shared" si="51"/>
        <v>2074</v>
      </c>
      <c r="F262" s="98">
        <f t="shared" si="48"/>
        <v>0.96914175506268085</v>
      </c>
      <c r="G262" s="98">
        <f t="shared" si="49"/>
        <v>3.0858244937319191E-2</v>
      </c>
      <c r="H262" s="15">
        <f t="shared" si="50"/>
        <v>1</v>
      </c>
      <c r="I262" s="45" t="s">
        <v>142</v>
      </c>
      <c r="J262" s="96">
        <f t="shared" si="52"/>
        <v>0.96914175506268085</v>
      </c>
      <c r="K262" s="96">
        <f t="shared" si="52"/>
        <v>3.0858244937319191E-2</v>
      </c>
      <c r="L262" s="43">
        <f t="shared" si="53"/>
        <v>1</v>
      </c>
      <c r="M262" s="119"/>
    </row>
    <row r="263" spans="1:13" ht="25.5" customHeight="1" x14ac:dyDescent="0.25">
      <c r="B263" s="26" t="s">
        <v>28</v>
      </c>
      <c r="C263" s="41">
        <v>1009</v>
      </c>
      <c r="D263" s="41">
        <v>164</v>
      </c>
      <c r="E263" s="41">
        <f t="shared" si="51"/>
        <v>1173</v>
      </c>
      <c r="F263" s="98">
        <f t="shared" si="48"/>
        <v>0.86018755328218244</v>
      </c>
      <c r="G263" s="98">
        <f t="shared" si="49"/>
        <v>0.13981244671781756</v>
      </c>
      <c r="H263" s="15">
        <f t="shared" si="50"/>
        <v>1</v>
      </c>
      <c r="I263" s="46" t="s">
        <v>148</v>
      </c>
      <c r="J263" s="96">
        <f t="shared" si="52"/>
        <v>0.86018755328218244</v>
      </c>
      <c r="K263" s="96">
        <f t="shared" si="52"/>
        <v>0.13981244671781756</v>
      </c>
      <c r="L263" s="43">
        <f t="shared" si="53"/>
        <v>1</v>
      </c>
      <c r="M263" s="119"/>
    </row>
    <row r="264" spans="1:13" ht="54" customHeight="1" x14ac:dyDescent="0.25">
      <c r="B264" s="26" t="s">
        <v>31</v>
      </c>
      <c r="C264" s="41">
        <v>1060</v>
      </c>
      <c r="D264" s="41">
        <v>1881</v>
      </c>
      <c r="E264" s="41">
        <f t="shared" si="51"/>
        <v>2941</v>
      </c>
      <c r="F264" s="98">
        <f t="shared" si="48"/>
        <v>0.36042162529751787</v>
      </c>
      <c r="G264" s="98">
        <f t="shared" si="49"/>
        <v>0.63957837470248213</v>
      </c>
      <c r="H264" s="15">
        <f t="shared" si="50"/>
        <v>1</v>
      </c>
      <c r="I264" s="42" t="s">
        <v>147</v>
      </c>
      <c r="J264" s="97">
        <f t="shared" si="52"/>
        <v>0.36042162529751787</v>
      </c>
      <c r="K264" s="97">
        <f t="shared" si="52"/>
        <v>0.63957837470248213</v>
      </c>
      <c r="L264" s="43">
        <f t="shared" si="53"/>
        <v>1</v>
      </c>
      <c r="M264" s="119"/>
    </row>
    <row r="265" spans="1:13" ht="60.75" customHeight="1" x14ac:dyDescent="0.25">
      <c r="B265" s="26" t="s">
        <v>32</v>
      </c>
      <c r="C265" s="41">
        <v>468</v>
      </c>
      <c r="D265" s="41">
        <v>20381</v>
      </c>
      <c r="E265" s="41">
        <f t="shared" si="51"/>
        <v>20849</v>
      </c>
      <c r="F265" s="98">
        <f t="shared" si="48"/>
        <v>2.2447119765936017E-2</v>
      </c>
      <c r="G265" s="98">
        <f t="shared" si="49"/>
        <v>0.97755288023406395</v>
      </c>
      <c r="H265" s="15">
        <f t="shared" si="50"/>
        <v>1</v>
      </c>
      <c r="I265" s="42" t="s">
        <v>157</v>
      </c>
      <c r="J265" s="97">
        <f t="shared" si="52"/>
        <v>2.2447119765936017E-2</v>
      </c>
      <c r="K265" s="97">
        <f t="shared" si="52"/>
        <v>0.97755288023406395</v>
      </c>
      <c r="L265" s="43">
        <f t="shared" si="53"/>
        <v>1</v>
      </c>
      <c r="M265" s="119"/>
    </row>
    <row r="266" spans="1:13" x14ac:dyDescent="0.25">
      <c r="B266" s="26" t="s">
        <v>33</v>
      </c>
      <c r="C266" s="41">
        <v>7623</v>
      </c>
      <c r="D266" s="41">
        <v>24178</v>
      </c>
      <c r="E266" s="41">
        <f>SUM(C266:D266)</f>
        <v>31801</v>
      </c>
      <c r="F266" s="98">
        <f t="shared" si="48"/>
        <v>0.23970944309927361</v>
      </c>
      <c r="G266" s="98">
        <f t="shared" si="49"/>
        <v>0.76029055690072644</v>
      </c>
      <c r="H266" s="15">
        <f t="shared" si="50"/>
        <v>1</v>
      </c>
      <c r="I266" s="45"/>
      <c r="J266" s="45"/>
      <c r="K266" s="45"/>
      <c r="L266" s="45"/>
      <c r="M266" s="119"/>
    </row>
    <row r="267" spans="1:13" x14ac:dyDescent="0.25">
      <c r="B267" s="39" t="s">
        <v>210</v>
      </c>
      <c r="C267" s="39"/>
      <c r="D267" s="39"/>
      <c r="E267" s="39"/>
      <c r="F267" s="51"/>
      <c r="G267" s="51"/>
      <c r="H267" s="51"/>
      <c r="I267" s="51"/>
      <c r="J267" s="51"/>
      <c r="K267" s="51"/>
      <c r="L267" s="51"/>
    </row>
    <row r="268" spans="1:13" x14ac:dyDescent="0.25">
      <c r="B268" s="39" t="s">
        <v>211</v>
      </c>
      <c r="C268" s="39"/>
      <c r="D268" s="39"/>
      <c r="E268" s="39"/>
      <c r="F268" s="51"/>
      <c r="G268" s="51"/>
      <c r="H268" s="51"/>
      <c r="I268" s="51"/>
      <c r="J268" s="51"/>
      <c r="K268" s="51"/>
      <c r="L268" s="51"/>
    </row>
    <row r="269" spans="1:13" x14ac:dyDescent="0.25">
      <c r="B269" s="39" t="s">
        <v>212</v>
      </c>
      <c r="C269" s="39"/>
      <c r="D269" s="39"/>
      <c r="E269" s="39"/>
      <c r="F269" s="51"/>
      <c r="G269" s="51"/>
      <c r="H269" s="51"/>
      <c r="I269" s="51"/>
      <c r="J269" s="51"/>
      <c r="K269" s="51"/>
      <c r="L269" s="51"/>
    </row>
    <row r="270" spans="1:13" x14ac:dyDescent="0.25">
      <c r="B270" s="39" t="s">
        <v>213</v>
      </c>
      <c r="C270" s="39"/>
      <c r="D270" s="39"/>
      <c r="E270" s="39"/>
      <c r="F270" s="51"/>
      <c r="G270" s="51"/>
      <c r="H270" s="51"/>
      <c r="I270" s="51"/>
      <c r="J270" s="51"/>
      <c r="K270" s="51"/>
      <c r="L270" s="51"/>
    </row>
    <row r="271" spans="1:13" x14ac:dyDescent="0.25">
      <c r="A271" s="6"/>
      <c r="B271" s="39" t="s">
        <v>214</v>
      </c>
      <c r="C271" s="6"/>
      <c r="I271" s="51"/>
      <c r="J271" s="51"/>
      <c r="K271" s="51"/>
      <c r="L271" s="51"/>
    </row>
    <row r="272" spans="1:13" x14ac:dyDescent="0.25">
      <c r="B272" s="39" t="s">
        <v>215</v>
      </c>
    </row>
    <row r="273" spans="2:13" x14ac:dyDescent="0.25">
      <c r="B273" s="39" t="s">
        <v>216</v>
      </c>
    </row>
    <row r="274" spans="2:13" s="71" customFormat="1" x14ac:dyDescent="0.25">
      <c r="C274" s="91"/>
    </row>
    <row r="276" spans="2:13" ht="51" customHeight="1" x14ac:dyDescent="0.25">
      <c r="B276" s="172" t="s">
        <v>82</v>
      </c>
      <c r="C276" s="126" t="s">
        <v>223</v>
      </c>
      <c r="D276" s="126"/>
      <c r="E276" s="126"/>
      <c r="F276" s="126"/>
      <c r="G276" s="126"/>
      <c r="H276" s="126"/>
      <c r="I276" s="126"/>
      <c r="J276" s="119"/>
      <c r="K276" s="119"/>
      <c r="L276" s="119"/>
      <c r="M276" s="119"/>
    </row>
    <row r="277" spans="2:13" ht="126.75" customHeight="1" x14ac:dyDescent="0.25">
      <c r="B277" s="173"/>
      <c r="C277" s="22" t="s">
        <v>149</v>
      </c>
      <c r="D277" s="22" t="s">
        <v>150</v>
      </c>
      <c r="E277" s="22" t="s">
        <v>151</v>
      </c>
      <c r="F277" s="22" t="s">
        <v>152</v>
      </c>
      <c r="G277" s="22" t="s">
        <v>153</v>
      </c>
      <c r="H277" s="22" t="s">
        <v>155</v>
      </c>
      <c r="I277" s="22" t="s">
        <v>156</v>
      </c>
      <c r="J277" s="119"/>
      <c r="K277" s="119"/>
      <c r="L277" s="119"/>
      <c r="M277" s="119"/>
    </row>
    <row r="278" spans="2:13" x14ac:dyDescent="0.25">
      <c r="B278" s="76" t="str">
        <f>B231</f>
        <v>Jorge Isaacs</v>
      </c>
      <c r="C278" s="17">
        <v>68.421052631578945</v>
      </c>
      <c r="D278" s="17">
        <v>97.169811320754718</v>
      </c>
      <c r="E278" s="17">
        <v>93.006993006993014</v>
      </c>
      <c r="F278" s="17">
        <v>96.116504854368941</v>
      </c>
      <c r="G278" s="17">
        <v>85</v>
      </c>
      <c r="H278" s="17">
        <v>92.910447761194021</v>
      </c>
      <c r="I278" s="17">
        <v>32.558139534883722</v>
      </c>
      <c r="J278" s="119"/>
      <c r="K278" s="119"/>
      <c r="L278" s="119"/>
      <c r="M278" s="119"/>
    </row>
    <row r="279" spans="2:13" x14ac:dyDescent="0.25">
      <c r="B279" s="108" t="str">
        <f t="shared" ref="B279:B298" si="54">B232</f>
        <v>Santander</v>
      </c>
      <c r="C279" s="17">
        <v>100</v>
      </c>
      <c r="D279" s="17">
        <v>100</v>
      </c>
      <c r="E279" s="17">
        <v>91.304347826086953</v>
      </c>
      <c r="F279" s="17">
        <v>98.461538461538467</v>
      </c>
      <c r="G279" s="17">
        <v>82</v>
      </c>
      <c r="H279" s="17">
        <v>95.098039215686271</v>
      </c>
      <c r="I279" s="17">
        <v>34.653465346534652</v>
      </c>
      <c r="J279" s="119"/>
      <c r="K279" s="119"/>
      <c r="L279" s="119"/>
      <c r="M279" s="119"/>
    </row>
    <row r="280" spans="2:13" x14ac:dyDescent="0.25">
      <c r="B280" s="108" t="str">
        <f t="shared" si="54"/>
        <v xml:space="preserve">Porvenir </v>
      </c>
      <c r="C280" s="17">
        <v>75</v>
      </c>
      <c r="D280" s="17">
        <v>94.615384615384613</v>
      </c>
      <c r="E280" s="17">
        <v>92.670157068062835</v>
      </c>
      <c r="F280" s="17">
        <v>97.6</v>
      </c>
      <c r="G280" s="17">
        <v>83.333333333333343</v>
      </c>
      <c r="H280" s="17">
        <v>91.977077363896854</v>
      </c>
      <c r="I280" s="17">
        <v>29.651162790697676</v>
      </c>
      <c r="J280" s="119"/>
      <c r="K280" s="119"/>
      <c r="L280" s="119"/>
      <c r="M280" s="119"/>
    </row>
    <row r="281" spans="2:13" x14ac:dyDescent="0.25">
      <c r="B281" s="108" t="str">
        <f t="shared" si="54"/>
        <v>Las Delicias</v>
      </c>
      <c r="C281" s="17">
        <v>80</v>
      </c>
      <c r="D281" s="17">
        <v>97.894736842105274</v>
      </c>
      <c r="E281" s="17">
        <v>95.620437956204384</v>
      </c>
      <c r="F281" s="17">
        <v>94.680851063829792</v>
      </c>
      <c r="G281" s="17">
        <v>97.674418604651152</v>
      </c>
      <c r="H281" s="17">
        <v>95.546558704453446</v>
      </c>
      <c r="I281" s="17">
        <v>42.647058823529413</v>
      </c>
      <c r="J281" s="119"/>
      <c r="K281" s="119"/>
      <c r="L281" s="119"/>
      <c r="M281" s="119"/>
    </row>
    <row r="282" spans="2:13" x14ac:dyDescent="0.25">
      <c r="B282" s="108" t="str">
        <f t="shared" si="54"/>
        <v xml:space="preserve">Manzanares </v>
      </c>
      <c r="C282" s="17">
        <v>25</v>
      </c>
      <c r="D282" s="17">
        <v>100</v>
      </c>
      <c r="E282" s="17">
        <v>94.73684210526315</v>
      </c>
      <c r="F282" s="17">
        <v>100</v>
      </c>
      <c r="G282" s="17">
        <v>88.888888888888886</v>
      </c>
      <c r="H282" s="17">
        <v>87.5</v>
      </c>
      <c r="I282" s="17">
        <v>53.846153846153847</v>
      </c>
      <c r="J282" s="119"/>
      <c r="K282" s="119"/>
      <c r="L282" s="119"/>
      <c r="M282" s="119"/>
    </row>
    <row r="283" spans="2:13" x14ac:dyDescent="0.25">
      <c r="B283" s="108" t="str">
        <f t="shared" si="54"/>
        <v>Salomia</v>
      </c>
      <c r="C283" s="17">
        <v>80</v>
      </c>
      <c r="D283" s="17">
        <v>96.18320610687023</v>
      </c>
      <c r="E283" s="17">
        <v>95.544554455445535</v>
      </c>
      <c r="F283" s="17">
        <v>97.826086956521735</v>
      </c>
      <c r="G283" s="17">
        <v>90.625</v>
      </c>
      <c r="H283" s="17">
        <v>94.692737430167597</v>
      </c>
      <c r="I283" s="17">
        <v>46.568627450980394</v>
      </c>
      <c r="J283" s="119"/>
      <c r="K283" s="119"/>
      <c r="L283" s="119"/>
      <c r="M283" s="119"/>
    </row>
    <row r="284" spans="2:13" x14ac:dyDescent="0.25">
      <c r="B284" s="108" t="str">
        <f t="shared" si="54"/>
        <v>Fátima</v>
      </c>
      <c r="C284" s="17">
        <v>75</v>
      </c>
      <c r="D284" s="17">
        <v>98.387096774193552</v>
      </c>
      <c r="E284" s="17">
        <v>94.117647058823522</v>
      </c>
      <c r="F284" s="17">
        <v>97.142857142857139</v>
      </c>
      <c r="G284" s="17">
        <v>87.5</v>
      </c>
      <c r="H284" s="17">
        <v>95.726495726495727</v>
      </c>
      <c r="I284" s="17">
        <v>41.860465116279073</v>
      </c>
      <c r="J284" s="119"/>
      <c r="K284" s="119"/>
      <c r="L284" s="119"/>
      <c r="M284" s="119"/>
    </row>
    <row r="285" spans="2:13" ht="25.5" x14ac:dyDescent="0.25">
      <c r="B285" s="108" t="str">
        <f t="shared" si="54"/>
        <v>Sultana - Berlin - San Francisco</v>
      </c>
      <c r="C285" s="17">
        <v>90</v>
      </c>
      <c r="D285" s="17">
        <v>96.551724137931032</v>
      </c>
      <c r="E285" s="17">
        <v>95.967741935483872</v>
      </c>
      <c r="F285" s="17">
        <v>100</v>
      </c>
      <c r="G285" s="17">
        <v>90.384615384615387</v>
      </c>
      <c r="H285" s="17">
        <v>95.833333333333343</v>
      </c>
      <c r="I285" s="17">
        <v>34.065934065934066</v>
      </c>
      <c r="J285" s="119"/>
      <c r="K285" s="119"/>
      <c r="L285" s="119"/>
      <c r="M285" s="119"/>
    </row>
    <row r="286" spans="2:13" x14ac:dyDescent="0.25">
      <c r="B286" s="108" t="str">
        <f t="shared" si="54"/>
        <v>Popular</v>
      </c>
      <c r="C286" s="17">
        <v>71.428571428571431</v>
      </c>
      <c r="D286" s="17">
        <v>96.296296296296291</v>
      </c>
      <c r="E286" s="17">
        <v>97.777777777777771</v>
      </c>
      <c r="F286" s="17">
        <v>100</v>
      </c>
      <c r="G286" s="17">
        <v>94.444444444444443</v>
      </c>
      <c r="H286" s="17">
        <v>94.936708860759495</v>
      </c>
      <c r="I286" s="17">
        <v>35.294117647058826</v>
      </c>
      <c r="J286" s="119"/>
      <c r="K286" s="119"/>
      <c r="L286" s="119"/>
      <c r="M286" s="119"/>
    </row>
    <row r="287" spans="2:13" x14ac:dyDescent="0.25">
      <c r="B287" s="108" t="str">
        <f t="shared" si="54"/>
        <v>Ignacio Rengifo</v>
      </c>
      <c r="C287" s="17">
        <v>100</v>
      </c>
      <c r="D287" s="17">
        <v>93.902439024390233</v>
      </c>
      <c r="E287" s="17">
        <v>93.406593406593402</v>
      </c>
      <c r="F287" s="17">
        <v>98.245614035087712</v>
      </c>
      <c r="G287" s="17">
        <v>85.294117647058826</v>
      </c>
      <c r="H287" s="17">
        <v>94.21052631578948</v>
      </c>
      <c r="I287" s="17">
        <v>33.333333333333329</v>
      </c>
      <c r="J287" s="119"/>
      <c r="K287" s="119"/>
      <c r="L287" s="119"/>
      <c r="M287" s="119"/>
    </row>
    <row r="288" spans="2:13" x14ac:dyDescent="0.25">
      <c r="B288" s="108" t="str">
        <f t="shared" si="54"/>
        <v>Guillermo Valencia</v>
      </c>
      <c r="C288" s="17">
        <v>87.878787878787875</v>
      </c>
      <c r="D288" s="17">
        <v>97.260273972602747</v>
      </c>
      <c r="E288" s="17">
        <v>94.674556213017752</v>
      </c>
      <c r="F288" s="17">
        <v>100</v>
      </c>
      <c r="G288" s="17">
        <v>85.714285714285708</v>
      </c>
      <c r="H288" s="17">
        <v>95.114942528735639</v>
      </c>
      <c r="I288" s="17">
        <v>32.947976878612714</v>
      </c>
      <c r="J288" s="119"/>
      <c r="K288" s="119"/>
      <c r="L288" s="119"/>
      <c r="M288" s="119"/>
    </row>
    <row r="289" spans="2:13" x14ac:dyDescent="0.25">
      <c r="B289" s="108" t="str">
        <f t="shared" si="54"/>
        <v>La Isla</v>
      </c>
      <c r="C289" s="17">
        <v>85.18518518518519</v>
      </c>
      <c r="D289" s="17">
        <v>97.582417582417577</v>
      </c>
      <c r="E289" s="17">
        <v>89.778534923339009</v>
      </c>
      <c r="F289" s="17">
        <v>96.09375</v>
      </c>
      <c r="G289" s="17">
        <v>85.714285714285708</v>
      </c>
      <c r="H289" s="17">
        <v>92.609082813891362</v>
      </c>
      <c r="I289" s="17">
        <v>25.660377358490567</v>
      </c>
      <c r="J289" s="119"/>
      <c r="K289" s="119"/>
      <c r="L289" s="119"/>
      <c r="M289" s="119"/>
    </row>
    <row r="290" spans="2:13" x14ac:dyDescent="0.25">
      <c r="B290" s="108" t="str">
        <f t="shared" si="54"/>
        <v>Marco Fidel Suarez</v>
      </c>
      <c r="C290" s="17">
        <v>90</v>
      </c>
      <c r="D290" s="17">
        <v>98.734177215189874</v>
      </c>
      <c r="E290" s="17">
        <v>94.73684210526315</v>
      </c>
      <c r="F290" s="17">
        <v>96.969696969696969</v>
      </c>
      <c r="G290" s="17">
        <v>77.832512315270947</v>
      </c>
      <c r="H290" s="17">
        <v>96.195652173913047</v>
      </c>
      <c r="I290" s="17">
        <v>50.602409638554214</v>
      </c>
      <c r="J290" s="119"/>
      <c r="K290" s="119"/>
      <c r="L290" s="119"/>
      <c r="M290" s="119"/>
    </row>
    <row r="291" spans="2:13" x14ac:dyDescent="0.25">
      <c r="B291" s="108" t="str">
        <f t="shared" si="54"/>
        <v>Evaristo Garcia</v>
      </c>
      <c r="C291" s="17">
        <v>81.25</v>
      </c>
      <c r="D291" s="17">
        <v>98.461538461538467</v>
      </c>
      <c r="E291" s="17">
        <v>93.75</v>
      </c>
      <c r="F291" s="17">
        <v>93.877551020408163</v>
      </c>
      <c r="G291" s="17">
        <v>89.65517241379311</v>
      </c>
      <c r="H291" s="17">
        <v>94.409937888198755</v>
      </c>
      <c r="I291" s="17">
        <v>35.227272727272727</v>
      </c>
      <c r="J291" s="119"/>
      <c r="K291" s="119"/>
      <c r="L291" s="119"/>
      <c r="M291" s="119"/>
    </row>
    <row r="292" spans="2:13" x14ac:dyDescent="0.25">
      <c r="B292" s="108" t="str">
        <f t="shared" si="54"/>
        <v>La Esmeralda</v>
      </c>
      <c r="C292" s="17">
        <v>100</v>
      </c>
      <c r="D292" s="17">
        <v>100</v>
      </c>
      <c r="E292" s="17">
        <v>92.660550458715591</v>
      </c>
      <c r="F292" s="17">
        <v>98.461538461538467</v>
      </c>
      <c r="G292" s="17">
        <v>93.548387096774192</v>
      </c>
      <c r="H292" s="17">
        <v>96.330275229357795</v>
      </c>
      <c r="I292" s="17">
        <v>48.421052631578945</v>
      </c>
      <c r="J292" s="119"/>
      <c r="K292" s="119"/>
      <c r="L292" s="119"/>
      <c r="M292" s="119"/>
    </row>
    <row r="293" spans="2:13" x14ac:dyDescent="0.25">
      <c r="B293" s="108" t="str">
        <f t="shared" si="54"/>
        <v>Bolivariano</v>
      </c>
      <c r="C293" s="17">
        <v>81.25</v>
      </c>
      <c r="D293" s="17">
        <v>96.491228070175438</v>
      </c>
      <c r="E293" s="17">
        <v>87.577639751552795</v>
      </c>
      <c r="F293" s="17">
        <v>92.156862745098039</v>
      </c>
      <c r="G293" s="17">
        <v>84.090909090909093</v>
      </c>
      <c r="H293" s="17">
        <v>90.721649484536087</v>
      </c>
      <c r="I293" s="17">
        <v>32.885906040268459</v>
      </c>
      <c r="J293" s="119"/>
      <c r="K293" s="119"/>
      <c r="L293" s="119"/>
      <c r="M293" s="119"/>
    </row>
    <row r="294" spans="2:13" x14ac:dyDescent="0.25">
      <c r="B294" s="108" t="str">
        <f t="shared" si="54"/>
        <v>Barrio Olaya Herrera</v>
      </c>
      <c r="C294" s="17">
        <v>90</v>
      </c>
      <c r="D294" s="17">
        <v>96.984924623115575</v>
      </c>
      <c r="E294" s="17">
        <v>90.65743944636678</v>
      </c>
      <c r="F294" s="17">
        <v>97.382198952879577</v>
      </c>
      <c r="G294" s="17">
        <v>79.66101694915254</v>
      </c>
      <c r="H294" s="17">
        <v>92.992424242424249</v>
      </c>
      <c r="I294" s="17">
        <v>35.820895522388057</v>
      </c>
      <c r="J294" s="119"/>
      <c r="K294" s="119"/>
      <c r="L294" s="119"/>
      <c r="M294" s="119"/>
    </row>
    <row r="295" spans="2:13" ht="25.5" x14ac:dyDescent="0.25">
      <c r="B295" s="108" t="str">
        <f t="shared" si="54"/>
        <v>Unidad Residencial Bueno Madrid</v>
      </c>
      <c r="C295" s="17">
        <v>90</v>
      </c>
      <c r="D295" s="17">
        <v>96.296296296296291</v>
      </c>
      <c r="E295" s="17">
        <v>100</v>
      </c>
      <c r="F295" s="17">
        <v>100</v>
      </c>
      <c r="G295" s="17">
        <v>77.551020408163268</v>
      </c>
      <c r="H295" s="17">
        <v>97.761194029850756</v>
      </c>
      <c r="I295" s="17">
        <v>35</v>
      </c>
      <c r="J295" s="119"/>
      <c r="K295" s="119"/>
      <c r="L295" s="119"/>
      <c r="M295" s="119"/>
    </row>
    <row r="296" spans="2:13" x14ac:dyDescent="0.25">
      <c r="B296" s="108" t="str">
        <f t="shared" si="54"/>
        <v>Flora Industrial</v>
      </c>
      <c r="C296" s="17">
        <v>68.421052631578945</v>
      </c>
      <c r="D296" s="17">
        <v>95.833333333333343</v>
      </c>
      <c r="E296" s="17">
        <v>94.623655913978496</v>
      </c>
      <c r="F296" s="17">
        <v>95</v>
      </c>
      <c r="G296" s="17">
        <v>100</v>
      </c>
      <c r="H296" s="17">
        <v>93.696275071633238</v>
      </c>
      <c r="I296" s="17">
        <v>30.327868852459016</v>
      </c>
      <c r="J296" s="119"/>
      <c r="K296" s="119"/>
      <c r="L296" s="119"/>
      <c r="M296" s="119"/>
    </row>
    <row r="297" spans="2:13" x14ac:dyDescent="0.25">
      <c r="B297" s="108" t="str">
        <f t="shared" si="54"/>
        <v>Calima</v>
      </c>
      <c r="C297" s="17">
        <v>82.758620689655174</v>
      </c>
      <c r="D297" s="17">
        <v>96.103896103896105</v>
      </c>
      <c r="E297" s="17">
        <v>96.632996632996637</v>
      </c>
      <c r="F297" s="17">
        <v>97.014925373134332</v>
      </c>
      <c r="G297" s="17">
        <v>93.939393939393938</v>
      </c>
      <c r="H297" s="17">
        <v>95.625</v>
      </c>
      <c r="I297" s="17">
        <v>45.801526717557252</v>
      </c>
      <c r="J297" s="119"/>
      <c r="K297" s="119"/>
      <c r="L297" s="119"/>
      <c r="M297" s="119"/>
    </row>
    <row r="298" spans="2:13" x14ac:dyDescent="0.25">
      <c r="B298" s="108" t="str">
        <f t="shared" si="54"/>
        <v>La Alianza</v>
      </c>
      <c r="C298" s="17">
        <v>100</v>
      </c>
      <c r="D298" s="17">
        <v>94.444444444444443</v>
      </c>
      <c r="E298" s="17">
        <v>100</v>
      </c>
      <c r="F298" s="17">
        <v>100</v>
      </c>
      <c r="G298" s="17">
        <v>95.833333333333343</v>
      </c>
      <c r="H298" s="17">
        <v>97.468354430379748</v>
      </c>
      <c r="I298" s="17">
        <v>60.416666666666664</v>
      </c>
      <c r="J298" s="119"/>
      <c r="K298" s="119"/>
      <c r="L298" s="119"/>
      <c r="M298" s="119"/>
    </row>
    <row r="299" spans="2:13" x14ac:dyDescent="0.25">
      <c r="B299" s="11" t="s">
        <v>154</v>
      </c>
      <c r="C299" s="17">
        <f t="shared" ref="C299:I299" si="55">AVERAGE(C278:C298)</f>
        <v>81.980631925969405</v>
      </c>
      <c r="D299" s="17">
        <f t="shared" si="55"/>
        <v>97.104439296235043</v>
      </c>
      <c r="E299" s="17">
        <f t="shared" si="55"/>
        <v>94.2497765734269</v>
      </c>
      <c r="F299" s="17">
        <f t="shared" si="55"/>
        <v>97.477617906521886</v>
      </c>
      <c r="G299" s="17">
        <f t="shared" si="55"/>
        <v>88.032625489445422</v>
      </c>
      <c r="H299" s="17">
        <f t="shared" si="55"/>
        <v>94.350319647842696</v>
      </c>
      <c r="I299" s="17">
        <f t="shared" si="55"/>
        <v>38.932876713773027</v>
      </c>
      <c r="J299" s="119"/>
      <c r="K299" s="119"/>
      <c r="L299" s="119"/>
      <c r="M299" s="119"/>
    </row>
    <row r="300" spans="2:13" x14ac:dyDescent="0.25">
      <c r="B300" s="39" t="s">
        <v>224</v>
      </c>
      <c r="C300" s="52"/>
      <c r="D300" s="52"/>
      <c r="E300" s="52"/>
      <c r="F300" s="52"/>
      <c r="G300" s="52"/>
      <c r="H300" s="52"/>
      <c r="I300" s="52"/>
      <c r="J300" s="119"/>
      <c r="K300" s="119"/>
      <c r="L300" s="119"/>
      <c r="M300" s="119"/>
    </row>
    <row r="301" spans="2:13" x14ac:dyDescent="0.25">
      <c r="B301" s="39" t="s">
        <v>225</v>
      </c>
      <c r="C301" s="52"/>
      <c r="D301" s="52"/>
      <c r="E301" s="52"/>
      <c r="F301" s="52"/>
      <c r="G301" s="52"/>
      <c r="H301" s="52"/>
      <c r="I301" s="52"/>
    </row>
    <row r="302" spans="2:13" x14ac:dyDescent="0.25">
      <c r="B302" s="39" t="s">
        <v>226</v>
      </c>
      <c r="C302" s="52"/>
      <c r="D302" s="52"/>
      <c r="E302" s="52"/>
      <c r="F302" s="52"/>
      <c r="G302" s="52"/>
      <c r="H302" s="52"/>
      <c r="I302" s="52"/>
    </row>
    <row r="303" spans="2:13" x14ac:dyDescent="0.25">
      <c r="B303" s="39" t="s">
        <v>227</v>
      </c>
      <c r="C303" s="6"/>
      <c r="D303" s="6"/>
      <c r="E303" s="6"/>
    </row>
    <row r="304" spans="2:13" x14ac:dyDescent="0.25">
      <c r="B304" s="39" t="s">
        <v>228</v>
      </c>
      <c r="C304" s="6"/>
      <c r="D304" s="6"/>
      <c r="E304" s="6"/>
    </row>
    <row r="305" spans="1:13" x14ac:dyDescent="0.25">
      <c r="B305" s="39" t="s">
        <v>229</v>
      </c>
      <c r="C305" s="6"/>
      <c r="D305" s="6"/>
      <c r="E305" s="6"/>
    </row>
    <row r="306" spans="1:13" x14ac:dyDescent="0.25">
      <c r="B306" s="39" t="s">
        <v>230</v>
      </c>
      <c r="C306" s="6"/>
      <c r="D306" s="6"/>
      <c r="E306" s="6"/>
    </row>
    <row r="307" spans="1:13" x14ac:dyDescent="0.25">
      <c r="A307" s="39"/>
      <c r="B307" s="6"/>
      <c r="C307" s="6"/>
      <c r="D307" s="6"/>
    </row>
    <row r="308" spans="1:13" x14ac:dyDescent="0.25">
      <c r="A308" s="6"/>
      <c r="B308" s="6"/>
      <c r="C308" s="6"/>
      <c r="D308" s="6"/>
    </row>
    <row r="309" spans="1:13" ht="24.75" customHeight="1" x14ac:dyDescent="0.25">
      <c r="B309" s="21" t="s">
        <v>82</v>
      </c>
      <c r="C309" s="126" t="s">
        <v>234</v>
      </c>
      <c r="D309" s="126"/>
      <c r="E309" s="126"/>
      <c r="F309" s="126"/>
      <c r="G309" s="126"/>
      <c r="H309" s="126"/>
      <c r="I309" s="119"/>
      <c r="J309" s="119"/>
      <c r="K309" s="119"/>
      <c r="L309" s="119"/>
      <c r="M309" s="119"/>
    </row>
    <row r="310" spans="1:13" ht="63.75" x14ac:dyDescent="0.25">
      <c r="B310" s="21"/>
      <c r="C310" s="26" t="s">
        <v>34</v>
      </c>
      <c r="D310" s="26" t="s">
        <v>158</v>
      </c>
      <c r="E310" s="26" t="s">
        <v>35</v>
      </c>
      <c r="F310" s="26" t="s">
        <v>159</v>
      </c>
      <c r="G310" s="54" t="s">
        <v>36</v>
      </c>
      <c r="H310" s="26" t="s">
        <v>160</v>
      </c>
      <c r="I310" s="119"/>
      <c r="J310" s="119"/>
      <c r="K310" s="119"/>
      <c r="L310" s="119"/>
      <c r="M310" s="119"/>
    </row>
    <row r="311" spans="1:13" x14ac:dyDescent="0.25">
      <c r="B311" s="76" t="str">
        <f>B278</f>
        <v>Jorge Isaacs</v>
      </c>
      <c r="C311" s="16">
        <v>501</v>
      </c>
      <c r="D311" s="54">
        <f>IFERROR(+C311/H231,0)</f>
        <v>0.35658362989323844</v>
      </c>
      <c r="E311" s="16">
        <v>679</v>
      </c>
      <c r="F311" s="54">
        <f>IFERROR(E311/H231,0)</f>
        <v>0.48327402135231318</v>
      </c>
      <c r="G311" s="16">
        <v>25</v>
      </c>
      <c r="H311" s="54">
        <f>IFERROR(G311/H231,0)</f>
        <v>1.7793594306049824E-2</v>
      </c>
      <c r="I311" s="119"/>
      <c r="J311" s="119"/>
      <c r="K311" s="119"/>
      <c r="L311" s="119"/>
      <c r="M311" s="119"/>
    </row>
    <row r="312" spans="1:13" x14ac:dyDescent="0.25">
      <c r="B312" s="108" t="str">
        <f t="shared" ref="B312:B331" si="56">B279</f>
        <v>Santander</v>
      </c>
      <c r="C312" s="16">
        <v>412</v>
      </c>
      <c r="D312" s="54">
        <f t="shared" ref="D312:D331" si="57">IFERROR(+C312/H232,0)</f>
        <v>0.33742833742833744</v>
      </c>
      <c r="E312" s="16">
        <v>604</v>
      </c>
      <c r="F312" s="54">
        <f t="shared" ref="F312:F330" si="58">IFERROR(E312/H232,0)</f>
        <v>0.49467649467649466</v>
      </c>
      <c r="G312" s="16">
        <v>30</v>
      </c>
      <c r="H312" s="54">
        <f t="shared" ref="H312:H331" si="59">IFERROR(G312/H232,0)</f>
        <v>2.4570024570024569E-2</v>
      </c>
      <c r="I312" s="119"/>
      <c r="J312" s="119"/>
      <c r="K312" s="119"/>
      <c r="L312" s="119"/>
      <c r="M312" s="119"/>
    </row>
    <row r="313" spans="1:13" x14ac:dyDescent="0.25">
      <c r="B313" s="108" t="str">
        <f t="shared" si="56"/>
        <v xml:space="preserve">Porvenir </v>
      </c>
      <c r="C313" s="16">
        <v>689</v>
      </c>
      <c r="D313" s="54">
        <f t="shared" si="57"/>
        <v>0.35153061224489796</v>
      </c>
      <c r="E313" s="16">
        <v>957</v>
      </c>
      <c r="F313" s="54">
        <f t="shared" si="58"/>
        <v>0.48826530612244901</v>
      </c>
      <c r="G313" s="16">
        <v>38</v>
      </c>
      <c r="H313" s="54">
        <f t="shared" si="59"/>
        <v>1.9387755102040816E-2</v>
      </c>
      <c r="I313" s="119"/>
      <c r="J313" s="119"/>
      <c r="K313" s="119"/>
      <c r="L313" s="119"/>
      <c r="M313" s="119"/>
    </row>
    <row r="314" spans="1:13" x14ac:dyDescent="0.25">
      <c r="B314" s="108" t="str">
        <f t="shared" si="56"/>
        <v>Las Delicias</v>
      </c>
      <c r="C314" s="16">
        <v>374</v>
      </c>
      <c r="D314" s="54">
        <f t="shared" si="57"/>
        <v>0.24556795797767564</v>
      </c>
      <c r="E314" s="16">
        <v>886</v>
      </c>
      <c r="F314" s="54">
        <f t="shared" si="58"/>
        <v>0.58174655285620491</v>
      </c>
      <c r="G314" s="16">
        <v>53</v>
      </c>
      <c r="H314" s="54">
        <f t="shared" si="59"/>
        <v>3.4799737360472753E-2</v>
      </c>
      <c r="I314" s="119"/>
      <c r="J314" s="119"/>
      <c r="K314" s="119"/>
      <c r="L314" s="119"/>
      <c r="M314" s="119"/>
    </row>
    <row r="315" spans="1:13" x14ac:dyDescent="0.25">
      <c r="B315" s="108" t="str">
        <f t="shared" si="56"/>
        <v xml:space="preserve">Manzanares </v>
      </c>
      <c r="C315" s="16">
        <v>45</v>
      </c>
      <c r="D315" s="54">
        <f t="shared" si="57"/>
        <v>0.28125</v>
      </c>
      <c r="E315" s="16">
        <v>90</v>
      </c>
      <c r="F315" s="54">
        <f t="shared" si="58"/>
        <v>0.5625</v>
      </c>
      <c r="G315" s="16">
        <v>5</v>
      </c>
      <c r="H315" s="54">
        <f t="shared" si="59"/>
        <v>3.125E-2</v>
      </c>
      <c r="I315" s="119"/>
      <c r="J315" s="119"/>
      <c r="K315" s="119"/>
      <c r="L315" s="119"/>
      <c r="M315" s="119"/>
    </row>
    <row r="316" spans="1:13" x14ac:dyDescent="0.25">
      <c r="B316" s="108" t="str">
        <f t="shared" si="56"/>
        <v>Salomia</v>
      </c>
      <c r="C316" s="16">
        <v>485</v>
      </c>
      <c r="D316" s="54">
        <f t="shared" si="57"/>
        <v>0.22045454545454546</v>
      </c>
      <c r="E316" s="16">
        <v>1215</v>
      </c>
      <c r="F316" s="54">
        <f t="shared" si="58"/>
        <v>0.55227272727272725</v>
      </c>
      <c r="G316" s="16">
        <v>136</v>
      </c>
      <c r="H316" s="54">
        <f t="shared" si="59"/>
        <v>6.1818181818181821E-2</v>
      </c>
      <c r="I316" s="119"/>
      <c r="J316" s="119"/>
      <c r="K316" s="119"/>
      <c r="L316" s="119"/>
      <c r="M316" s="119"/>
    </row>
    <row r="317" spans="1:13" x14ac:dyDescent="0.25">
      <c r="B317" s="108" t="str">
        <f t="shared" si="56"/>
        <v>Fátima</v>
      </c>
      <c r="C317" s="16">
        <v>192</v>
      </c>
      <c r="D317" s="54">
        <f t="shared" si="57"/>
        <v>0.35687732342007433</v>
      </c>
      <c r="E317" s="16">
        <v>267</v>
      </c>
      <c r="F317" s="54">
        <f t="shared" si="58"/>
        <v>0.49628252788104088</v>
      </c>
      <c r="G317" s="16">
        <v>19</v>
      </c>
      <c r="H317" s="54">
        <f t="shared" si="59"/>
        <v>3.5315985130111527E-2</v>
      </c>
      <c r="I317" s="119"/>
      <c r="J317" s="119"/>
      <c r="K317" s="119"/>
      <c r="L317" s="119"/>
      <c r="M317" s="119"/>
    </row>
    <row r="318" spans="1:13" ht="25.5" x14ac:dyDescent="0.25">
      <c r="B318" s="108" t="str">
        <f t="shared" si="56"/>
        <v>Sultana - Berlin - San Francisco</v>
      </c>
      <c r="C318" s="16">
        <v>261</v>
      </c>
      <c r="D318" s="54">
        <f t="shared" si="57"/>
        <v>0.28369565217391307</v>
      </c>
      <c r="E318" s="16">
        <v>504</v>
      </c>
      <c r="F318" s="54">
        <f t="shared" si="58"/>
        <v>0.54782608695652169</v>
      </c>
      <c r="G318" s="16">
        <v>26</v>
      </c>
      <c r="H318" s="54">
        <f t="shared" si="59"/>
        <v>2.8260869565217391E-2</v>
      </c>
      <c r="I318" s="119"/>
      <c r="J318" s="119"/>
      <c r="K318" s="119"/>
      <c r="L318" s="119"/>
      <c r="M318" s="119"/>
    </row>
    <row r="319" spans="1:13" x14ac:dyDescent="0.25">
      <c r="B319" s="108" t="str">
        <f t="shared" si="56"/>
        <v>Popular</v>
      </c>
      <c r="C319" s="16">
        <v>124</v>
      </c>
      <c r="D319" s="54">
        <f t="shared" si="57"/>
        <v>0.28770301624129929</v>
      </c>
      <c r="E319" s="16">
        <v>230</v>
      </c>
      <c r="F319" s="54">
        <f t="shared" si="58"/>
        <v>0.53364269141531318</v>
      </c>
      <c r="G319" s="16">
        <v>10</v>
      </c>
      <c r="H319" s="54">
        <f t="shared" si="59"/>
        <v>2.3201856148491878E-2</v>
      </c>
      <c r="I319" s="119"/>
      <c r="J319" s="119"/>
      <c r="K319" s="119"/>
      <c r="L319" s="119"/>
      <c r="M319" s="119"/>
    </row>
    <row r="320" spans="1:13" x14ac:dyDescent="0.25">
      <c r="B320" s="108" t="str">
        <f t="shared" si="56"/>
        <v>Ignacio Rengifo</v>
      </c>
      <c r="C320" s="16">
        <v>384</v>
      </c>
      <c r="D320" s="54">
        <f t="shared" si="57"/>
        <v>0.33420365535248042</v>
      </c>
      <c r="E320" s="16">
        <v>567</v>
      </c>
      <c r="F320" s="54">
        <f t="shared" si="58"/>
        <v>0.49347258485639689</v>
      </c>
      <c r="G320" s="16">
        <v>25</v>
      </c>
      <c r="H320" s="54">
        <f t="shared" si="59"/>
        <v>2.1758050478677109E-2</v>
      </c>
      <c r="I320" s="119"/>
      <c r="J320" s="119"/>
      <c r="K320" s="119"/>
      <c r="L320" s="119"/>
      <c r="M320" s="119"/>
    </row>
    <row r="321" spans="1:13" x14ac:dyDescent="0.25">
      <c r="B321" s="108" t="str">
        <f t="shared" si="56"/>
        <v>Guillermo Valencia</v>
      </c>
      <c r="C321" s="16">
        <v>597</v>
      </c>
      <c r="D321" s="54">
        <f t="shared" si="57"/>
        <v>0.312565445026178</v>
      </c>
      <c r="E321" s="16">
        <v>952</v>
      </c>
      <c r="F321" s="54">
        <f t="shared" si="58"/>
        <v>0.49842931937172774</v>
      </c>
      <c r="G321" s="16">
        <v>65</v>
      </c>
      <c r="H321" s="54">
        <f t="shared" si="59"/>
        <v>3.4031413612565446E-2</v>
      </c>
      <c r="I321" s="119"/>
      <c r="J321" s="119"/>
      <c r="K321" s="119"/>
      <c r="L321" s="119"/>
      <c r="M321" s="119"/>
    </row>
    <row r="322" spans="1:13" x14ac:dyDescent="0.25">
      <c r="B322" s="108" t="str">
        <f t="shared" si="56"/>
        <v>La Isla</v>
      </c>
      <c r="C322" s="16">
        <v>1921</v>
      </c>
      <c r="D322" s="54">
        <f t="shared" si="57"/>
        <v>0.35384048627739917</v>
      </c>
      <c r="E322" s="16">
        <v>2693</v>
      </c>
      <c r="F322" s="54">
        <f t="shared" si="58"/>
        <v>0.49603978633265794</v>
      </c>
      <c r="G322" s="16">
        <v>58</v>
      </c>
      <c r="H322" s="54">
        <f t="shared" si="59"/>
        <v>1.0683367102597163E-2</v>
      </c>
      <c r="I322" s="119"/>
      <c r="J322" s="119"/>
      <c r="K322" s="119"/>
      <c r="L322" s="119"/>
      <c r="M322" s="119"/>
    </row>
    <row r="323" spans="1:13" x14ac:dyDescent="0.25">
      <c r="B323" s="108" t="str">
        <f t="shared" si="56"/>
        <v>Marco Fidel Suarez</v>
      </c>
      <c r="C323" s="16">
        <v>349</v>
      </c>
      <c r="D323" s="54">
        <f t="shared" si="57"/>
        <v>0.33850630455868091</v>
      </c>
      <c r="E323" s="16">
        <v>501</v>
      </c>
      <c r="F323" s="54">
        <f t="shared" si="58"/>
        <v>0.48593598448108632</v>
      </c>
      <c r="G323" s="16">
        <v>25</v>
      </c>
      <c r="H323" s="54">
        <f t="shared" si="59"/>
        <v>2.4248302618816681E-2</v>
      </c>
      <c r="I323" s="119"/>
      <c r="J323" s="119"/>
      <c r="K323" s="119"/>
      <c r="L323" s="119"/>
      <c r="M323" s="119"/>
    </row>
    <row r="324" spans="1:13" x14ac:dyDescent="0.25">
      <c r="B324" s="108" t="str">
        <f t="shared" si="56"/>
        <v>Evaristo Garcia</v>
      </c>
      <c r="C324" s="16">
        <v>283</v>
      </c>
      <c r="D324" s="54">
        <f t="shared" si="57"/>
        <v>0.30528586839266453</v>
      </c>
      <c r="E324" s="16">
        <v>462</v>
      </c>
      <c r="F324" s="54">
        <f t="shared" si="58"/>
        <v>0.49838187702265374</v>
      </c>
      <c r="G324" s="16">
        <v>36</v>
      </c>
      <c r="H324" s="54">
        <f t="shared" si="59"/>
        <v>3.8834951456310676E-2</v>
      </c>
      <c r="I324" s="119"/>
      <c r="J324" s="119"/>
      <c r="K324" s="119"/>
      <c r="L324" s="119"/>
      <c r="M324" s="119"/>
    </row>
    <row r="325" spans="1:13" x14ac:dyDescent="0.25">
      <c r="B325" s="108" t="str">
        <f t="shared" si="56"/>
        <v>La Esmeralda</v>
      </c>
      <c r="C325" s="16">
        <v>289</v>
      </c>
      <c r="D325" s="54">
        <f t="shared" si="57"/>
        <v>0.24935289042277825</v>
      </c>
      <c r="E325" s="16">
        <v>595</v>
      </c>
      <c r="F325" s="54">
        <f t="shared" si="58"/>
        <v>0.5133735979292493</v>
      </c>
      <c r="G325" s="16">
        <v>75</v>
      </c>
      <c r="H325" s="54">
        <f t="shared" si="59"/>
        <v>6.4710957722174292E-2</v>
      </c>
      <c r="I325" s="119"/>
      <c r="J325" s="119"/>
      <c r="K325" s="119"/>
      <c r="L325" s="119"/>
      <c r="M325" s="119"/>
    </row>
    <row r="326" spans="1:13" x14ac:dyDescent="0.25">
      <c r="B326" s="108" t="str">
        <f t="shared" si="56"/>
        <v>Bolivariano</v>
      </c>
      <c r="C326" s="16">
        <v>524</v>
      </c>
      <c r="D326" s="54">
        <f t="shared" si="57"/>
        <v>0.34886817576564583</v>
      </c>
      <c r="E326" s="16">
        <v>740</v>
      </c>
      <c r="F326" s="54">
        <f t="shared" si="58"/>
        <v>0.49267643142476697</v>
      </c>
      <c r="G326" s="16">
        <v>28</v>
      </c>
      <c r="H326" s="54">
        <f t="shared" si="59"/>
        <v>1.8641810918774968E-2</v>
      </c>
      <c r="I326" s="119"/>
      <c r="J326" s="119"/>
      <c r="K326" s="119"/>
      <c r="L326" s="119"/>
      <c r="M326" s="119"/>
    </row>
    <row r="327" spans="1:13" x14ac:dyDescent="0.25">
      <c r="B327" s="108" t="str">
        <f t="shared" si="56"/>
        <v>Barrio Olaya Herrera</v>
      </c>
      <c r="C327" s="16">
        <v>832</v>
      </c>
      <c r="D327" s="54">
        <f t="shared" si="57"/>
        <v>0.30735131141485039</v>
      </c>
      <c r="E327" s="16">
        <v>1420</v>
      </c>
      <c r="F327" s="54">
        <f t="shared" si="58"/>
        <v>0.52456594015515334</v>
      </c>
      <c r="G327" s="16">
        <v>46</v>
      </c>
      <c r="H327" s="54">
        <f t="shared" si="59"/>
        <v>1.6992981159955671E-2</v>
      </c>
      <c r="I327" s="119"/>
      <c r="J327" s="119"/>
      <c r="K327" s="119"/>
      <c r="L327" s="119"/>
      <c r="M327" s="119"/>
    </row>
    <row r="328" spans="1:13" ht="25.5" x14ac:dyDescent="0.25">
      <c r="B328" s="108" t="str">
        <f t="shared" si="56"/>
        <v>Unidad Residencial Bueno Madrid</v>
      </c>
      <c r="C328" s="16">
        <v>286</v>
      </c>
      <c r="D328" s="54">
        <f t="shared" si="57"/>
        <v>0.3412887828162291</v>
      </c>
      <c r="E328" s="16">
        <v>408</v>
      </c>
      <c r="F328" s="54">
        <f t="shared" si="58"/>
        <v>0.48687350835322196</v>
      </c>
      <c r="G328" s="16">
        <v>25</v>
      </c>
      <c r="H328" s="54">
        <f t="shared" si="59"/>
        <v>2.9832935560859187E-2</v>
      </c>
      <c r="I328" s="119"/>
      <c r="J328" s="119"/>
      <c r="K328" s="119"/>
      <c r="L328" s="119"/>
      <c r="M328" s="119"/>
    </row>
    <row r="329" spans="1:13" x14ac:dyDescent="0.25">
      <c r="B329" s="108" t="str">
        <f t="shared" si="56"/>
        <v>Flora Industrial</v>
      </c>
      <c r="C329" s="16">
        <v>481</v>
      </c>
      <c r="D329" s="54">
        <f t="shared" si="57"/>
        <v>0.33218232044198898</v>
      </c>
      <c r="E329" s="16">
        <v>734</v>
      </c>
      <c r="F329" s="54">
        <f t="shared" si="58"/>
        <v>0.50690607734806625</v>
      </c>
      <c r="G329" s="16">
        <v>22</v>
      </c>
      <c r="H329" s="54">
        <f t="shared" si="59"/>
        <v>1.5193370165745856E-2</v>
      </c>
      <c r="I329" s="119"/>
      <c r="J329" s="119"/>
      <c r="K329" s="119"/>
      <c r="L329" s="119"/>
      <c r="M329" s="119"/>
    </row>
    <row r="330" spans="1:13" x14ac:dyDescent="0.25">
      <c r="B330" s="108" t="str">
        <f t="shared" si="56"/>
        <v>Calima</v>
      </c>
      <c r="C330" s="16">
        <v>677</v>
      </c>
      <c r="D330" s="54">
        <f t="shared" si="57"/>
        <v>0.23947647683056245</v>
      </c>
      <c r="E330" s="16">
        <v>1610</v>
      </c>
      <c r="F330" s="54">
        <f t="shared" si="58"/>
        <v>0.56950831269897417</v>
      </c>
      <c r="G330" s="16">
        <v>128</v>
      </c>
      <c r="H330" s="54">
        <f t="shared" si="59"/>
        <v>4.5277679518924654E-2</v>
      </c>
      <c r="I330" s="119"/>
      <c r="J330" s="119"/>
      <c r="K330" s="119"/>
      <c r="L330" s="119"/>
      <c r="M330" s="119"/>
    </row>
    <row r="331" spans="1:13" x14ac:dyDescent="0.25">
      <c r="B331" s="108" t="str">
        <f t="shared" si="56"/>
        <v>La Alianza</v>
      </c>
      <c r="C331" s="16">
        <v>124</v>
      </c>
      <c r="D331" s="54">
        <f t="shared" si="57"/>
        <v>0.24031007751937986</v>
      </c>
      <c r="E331" s="16">
        <v>287</v>
      </c>
      <c r="F331" s="54">
        <f>IFERROR(E331/H251,0)</f>
        <v>0.55620155038759689</v>
      </c>
      <c r="G331" s="16">
        <v>26</v>
      </c>
      <c r="H331" s="54">
        <f t="shared" si="59"/>
        <v>5.0387596899224806E-2</v>
      </c>
      <c r="I331" s="119"/>
      <c r="J331" s="119"/>
      <c r="K331" s="119"/>
      <c r="L331" s="119"/>
      <c r="M331" s="119"/>
    </row>
    <row r="332" spans="1:13" x14ac:dyDescent="0.25">
      <c r="B332" s="11" t="s">
        <v>100</v>
      </c>
      <c r="C332" s="16">
        <f>SUM(C311:C331)</f>
        <v>9830</v>
      </c>
      <c r="D332" s="54">
        <f>IFERROR(+C332/H252,0)</f>
        <v>0.30910977642212512</v>
      </c>
      <c r="E332" s="16">
        <f>SUM(E311:E331)</f>
        <v>16401</v>
      </c>
      <c r="F332" s="54">
        <f>IFERROR(E332/H252,0)</f>
        <v>0.5157384987893463</v>
      </c>
      <c r="G332" s="16">
        <f>SUM(G311:G331)</f>
        <v>901</v>
      </c>
      <c r="H332" s="75">
        <f>IFERROR(G332/H252,0)</f>
        <v>2.8332442376025911E-2</v>
      </c>
      <c r="I332" s="119"/>
      <c r="J332" s="119"/>
      <c r="K332" s="119"/>
      <c r="L332" s="119"/>
      <c r="M332" s="119"/>
    </row>
    <row r="333" spans="1:13" x14ac:dyDescent="0.25">
      <c r="B333" s="39" t="s">
        <v>231</v>
      </c>
      <c r="C333" s="34"/>
      <c r="D333" s="12"/>
      <c r="E333" s="34"/>
      <c r="F333" s="12"/>
      <c r="G333" s="53"/>
      <c r="H333" s="12"/>
      <c r="J333" s="34"/>
      <c r="K333" s="55"/>
      <c r="L333" s="34"/>
      <c r="M333" s="55"/>
    </row>
    <row r="334" spans="1:13" x14ac:dyDescent="0.25">
      <c r="B334" s="39" t="s">
        <v>232</v>
      </c>
      <c r="C334" s="34"/>
      <c r="D334" s="12"/>
      <c r="E334" s="34"/>
      <c r="F334" s="12"/>
      <c r="G334" s="53"/>
      <c r="H334" s="12"/>
      <c r="J334" s="34"/>
      <c r="K334" s="55"/>
      <c r="L334" s="34"/>
      <c r="M334" s="55"/>
    </row>
    <row r="335" spans="1:13" x14ac:dyDescent="0.25">
      <c r="B335" s="39" t="s">
        <v>233</v>
      </c>
      <c r="C335" s="34"/>
      <c r="D335" s="12"/>
      <c r="E335" s="34"/>
      <c r="F335" s="12"/>
      <c r="G335" s="53"/>
      <c r="H335" s="12"/>
      <c r="J335" s="34"/>
      <c r="K335" s="55"/>
      <c r="L335" s="34"/>
      <c r="M335" s="55"/>
    </row>
    <row r="336" spans="1:13" x14ac:dyDescent="0.25">
      <c r="A336" s="39"/>
      <c r="B336" s="34"/>
      <c r="C336" s="12"/>
      <c r="D336" s="34"/>
      <c r="E336" s="12"/>
      <c r="F336" s="53"/>
      <c r="G336" s="12"/>
      <c r="H336" s="34"/>
      <c r="I336" s="12"/>
      <c r="J336" s="34"/>
      <c r="K336" s="55"/>
      <c r="L336" s="34"/>
      <c r="M336" s="55"/>
    </row>
    <row r="337" spans="1:13" x14ac:dyDescent="0.25">
      <c r="A337" s="44"/>
      <c r="B337" s="34"/>
      <c r="C337" s="12"/>
      <c r="D337" s="34"/>
      <c r="E337" s="12"/>
      <c r="F337" s="53"/>
      <c r="G337" s="12"/>
      <c r="H337" s="34"/>
      <c r="I337" s="12"/>
      <c r="J337" s="34"/>
      <c r="K337" s="55"/>
      <c r="L337" s="34"/>
      <c r="M337" s="55"/>
    </row>
    <row r="338" spans="1:13" ht="26.25" customHeight="1" x14ac:dyDescent="0.25">
      <c r="B338" s="172" t="s">
        <v>82</v>
      </c>
      <c r="C338" s="136" t="s">
        <v>234</v>
      </c>
      <c r="D338" s="137"/>
      <c r="E338" s="137"/>
      <c r="F338" s="137"/>
      <c r="G338" s="137"/>
      <c r="H338" s="138"/>
      <c r="I338" s="124"/>
      <c r="J338" s="120"/>
      <c r="K338" s="119"/>
      <c r="L338" s="119"/>
      <c r="M338" s="119"/>
    </row>
    <row r="339" spans="1:13" ht="63.75" x14ac:dyDescent="0.25">
      <c r="B339" s="173"/>
      <c r="C339" s="26" t="s">
        <v>37</v>
      </c>
      <c r="D339" s="26" t="s">
        <v>161</v>
      </c>
      <c r="E339" s="26" t="s">
        <v>163</v>
      </c>
      <c r="F339" s="26" t="s">
        <v>162</v>
      </c>
      <c r="G339" s="26" t="s">
        <v>38</v>
      </c>
      <c r="H339" s="26" t="s">
        <v>164</v>
      </c>
      <c r="I339" s="124"/>
      <c r="J339" s="120"/>
      <c r="K339" s="119"/>
      <c r="L339" s="119"/>
      <c r="M339" s="119"/>
    </row>
    <row r="340" spans="1:13" x14ac:dyDescent="0.25">
      <c r="B340" s="76" t="str">
        <f>B311</f>
        <v>Jorge Isaacs</v>
      </c>
      <c r="C340" s="16">
        <v>25</v>
      </c>
      <c r="D340" s="54">
        <f>IFERROR(C340/$H231,0)</f>
        <v>1.7793594306049824E-2</v>
      </c>
      <c r="E340" s="16">
        <v>2</v>
      </c>
      <c r="F340" s="99">
        <f>IFERROR(E340/$H231,0)</f>
        <v>1.4234875444839859E-3</v>
      </c>
      <c r="G340" s="16">
        <v>173</v>
      </c>
      <c r="H340" s="54">
        <f>IFERROR(G340/$H231,0)</f>
        <v>0.12313167259786477</v>
      </c>
      <c r="I340" s="124"/>
      <c r="J340" s="120"/>
      <c r="K340" s="119"/>
      <c r="L340" s="119"/>
      <c r="M340" s="119"/>
    </row>
    <row r="341" spans="1:13" x14ac:dyDescent="0.25">
      <c r="B341" s="108" t="str">
        <f t="shared" ref="B341:B357" si="60">B312</f>
        <v>Santander</v>
      </c>
      <c r="C341" s="16">
        <v>38</v>
      </c>
      <c r="D341" s="54">
        <f t="shared" ref="D341:D360" si="61">IFERROR(C341/$H232,0)</f>
        <v>3.1122031122031123E-2</v>
      </c>
      <c r="E341" s="16">
        <v>2</v>
      </c>
      <c r="F341" s="99">
        <f t="shared" ref="F341:F360" si="62">IFERROR(E341/$H232,0)</f>
        <v>1.6380016380016381E-3</v>
      </c>
      <c r="G341" s="16">
        <v>135</v>
      </c>
      <c r="H341" s="54">
        <f t="shared" ref="H341:H360" si="63">IFERROR(G341/$H232,0)</f>
        <v>0.11056511056511056</v>
      </c>
      <c r="I341" s="124"/>
      <c r="J341" s="120"/>
      <c r="K341" s="119"/>
      <c r="L341" s="119"/>
      <c r="M341" s="119"/>
    </row>
    <row r="342" spans="1:13" x14ac:dyDescent="0.25">
      <c r="B342" s="108" t="str">
        <f t="shared" si="60"/>
        <v xml:space="preserve">Porvenir </v>
      </c>
      <c r="C342" s="16">
        <v>57</v>
      </c>
      <c r="D342" s="54">
        <f t="shared" si="61"/>
        <v>2.9081632653061223E-2</v>
      </c>
      <c r="E342" s="16">
        <v>1</v>
      </c>
      <c r="F342" s="99">
        <f t="shared" si="62"/>
        <v>5.1020408163265311E-4</v>
      </c>
      <c r="G342" s="16">
        <v>218</v>
      </c>
      <c r="H342" s="54">
        <f t="shared" si="63"/>
        <v>0.11122448979591837</v>
      </c>
      <c r="I342" s="124"/>
      <c r="J342" s="120"/>
      <c r="K342" s="119"/>
      <c r="L342" s="119"/>
      <c r="M342" s="119"/>
    </row>
    <row r="343" spans="1:13" x14ac:dyDescent="0.25">
      <c r="B343" s="108" t="str">
        <f t="shared" si="60"/>
        <v>Las Delicias</v>
      </c>
      <c r="C343" s="16">
        <v>64</v>
      </c>
      <c r="D343" s="54">
        <f t="shared" si="61"/>
        <v>4.2022324359816149E-2</v>
      </c>
      <c r="E343" s="16">
        <v>3</v>
      </c>
      <c r="F343" s="99">
        <f t="shared" si="62"/>
        <v>1.969796454366382E-3</v>
      </c>
      <c r="G343" s="16">
        <v>143</v>
      </c>
      <c r="H343" s="54">
        <f t="shared" si="63"/>
        <v>9.3893630991464222E-2</v>
      </c>
      <c r="I343" s="124"/>
      <c r="J343" s="120"/>
      <c r="K343" s="119"/>
      <c r="L343" s="119"/>
      <c r="M343" s="119"/>
    </row>
    <row r="344" spans="1:13" x14ac:dyDescent="0.25">
      <c r="B344" s="108" t="str">
        <f t="shared" si="60"/>
        <v xml:space="preserve">Manzanares </v>
      </c>
      <c r="C344" s="16">
        <v>7</v>
      </c>
      <c r="D344" s="54">
        <f t="shared" si="61"/>
        <v>4.3749999999999997E-2</v>
      </c>
      <c r="E344" s="16">
        <v>0</v>
      </c>
      <c r="F344" s="99">
        <f t="shared" si="62"/>
        <v>0</v>
      </c>
      <c r="G344" s="16">
        <v>13</v>
      </c>
      <c r="H344" s="54">
        <f t="shared" si="63"/>
        <v>8.1250000000000003E-2</v>
      </c>
      <c r="I344" s="124"/>
      <c r="J344" s="120"/>
      <c r="K344" s="119"/>
      <c r="L344" s="119"/>
      <c r="M344" s="119"/>
    </row>
    <row r="345" spans="1:13" x14ac:dyDescent="0.25">
      <c r="B345" s="108" t="str">
        <f t="shared" si="60"/>
        <v>Salomia</v>
      </c>
      <c r="C345" s="16">
        <v>151</v>
      </c>
      <c r="D345" s="54">
        <f t="shared" si="61"/>
        <v>6.8636363636363634E-2</v>
      </c>
      <c r="E345" s="16">
        <v>2</v>
      </c>
      <c r="F345" s="99">
        <f t="shared" si="62"/>
        <v>9.0909090909090909E-4</v>
      </c>
      <c r="G345" s="16">
        <v>211</v>
      </c>
      <c r="H345" s="54">
        <f t="shared" si="63"/>
        <v>9.5909090909090902E-2</v>
      </c>
      <c r="I345" s="124"/>
      <c r="J345" s="120"/>
      <c r="K345" s="119"/>
      <c r="L345" s="119"/>
      <c r="M345" s="119"/>
    </row>
    <row r="346" spans="1:13" x14ac:dyDescent="0.25">
      <c r="B346" s="108" t="str">
        <f t="shared" si="60"/>
        <v>Fátima</v>
      </c>
      <c r="C346" s="16">
        <v>13</v>
      </c>
      <c r="D346" s="54">
        <f t="shared" si="61"/>
        <v>2.4163568773234202E-2</v>
      </c>
      <c r="E346" s="16">
        <v>0</v>
      </c>
      <c r="F346" s="99">
        <f t="shared" si="62"/>
        <v>0</v>
      </c>
      <c r="G346" s="16">
        <v>47</v>
      </c>
      <c r="H346" s="54">
        <f t="shared" si="63"/>
        <v>8.7360594795539037E-2</v>
      </c>
      <c r="I346" s="124"/>
      <c r="J346" s="120"/>
      <c r="K346" s="119"/>
      <c r="L346" s="119"/>
      <c r="M346" s="119"/>
    </row>
    <row r="347" spans="1:13" ht="25.5" x14ac:dyDescent="0.25">
      <c r="B347" s="108" t="str">
        <f t="shared" si="60"/>
        <v>Sultana - Berlin - San Francisco</v>
      </c>
      <c r="C347" s="16">
        <v>36</v>
      </c>
      <c r="D347" s="54">
        <f t="shared" si="61"/>
        <v>3.9130434782608699E-2</v>
      </c>
      <c r="E347" s="16">
        <v>0</v>
      </c>
      <c r="F347" s="99">
        <f t="shared" si="62"/>
        <v>0</v>
      </c>
      <c r="G347" s="16">
        <v>93</v>
      </c>
      <c r="H347" s="54">
        <f t="shared" si="63"/>
        <v>0.10108695652173913</v>
      </c>
      <c r="I347" s="124"/>
      <c r="J347" s="120"/>
      <c r="K347" s="119"/>
      <c r="L347" s="119"/>
      <c r="M347" s="119"/>
    </row>
    <row r="348" spans="1:13" x14ac:dyDescent="0.25">
      <c r="B348" s="108" t="str">
        <f t="shared" si="60"/>
        <v>Popular</v>
      </c>
      <c r="C348" s="16">
        <v>19</v>
      </c>
      <c r="D348" s="54">
        <f t="shared" si="61"/>
        <v>4.4083526682134569E-2</v>
      </c>
      <c r="E348" s="16">
        <v>2</v>
      </c>
      <c r="F348" s="99">
        <f t="shared" si="62"/>
        <v>4.6403712296983757E-3</v>
      </c>
      <c r="G348" s="16">
        <v>46</v>
      </c>
      <c r="H348" s="54">
        <f t="shared" si="63"/>
        <v>0.10672853828306264</v>
      </c>
      <c r="I348" s="124"/>
      <c r="J348" s="120"/>
      <c r="K348" s="119"/>
      <c r="L348" s="119"/>
      <c r="M348" s="119"/>
    </row>
    <row r="349" spans="1:13" x14ac:dyDescent="0.25">
      <c r="B349" s="108" t="str">
        <f t="shared" si="60"/>
        <v>Ignacio Rengifo</v>
      </c>
      <c r="C349" s="16">
        <v>25</v>
      </c>
      <c r="D349" s="54">
        <f t="shared" si="61"/>
        <v>2.1758050478677109E-2</v>
      </c>
      <c r="E349" s="16">
        <v>0</v>
      </c>
      <c r="F349" s="99">
        <f t="shared" si="62"/>
        <v>0</v>
      </c>
      <c r="G349" s="16">
        <v>148</v>
      </c>
      <c r="H349" s="54">
        <f t="shared" si="63"/>
        <v>0.12880765883376849</v>
      </c>
      <c r="I349" s="124"/>
      <c r="J349" s="120"/>
      <c r="K349" s="119"/>
      <c r="L349" s="119"/>
      <c r="M349" s="119"/>
    </row>
    <row r="350" spans="1:13" x14ac:dyDescent="0.25">
      <c r="B350" s="108" t="str">
        <f t="shared" si="60"/>
        <v>Guillermo Valencia</v>
      </c>
      <c r="C350" s="16">
        <v>54</v>
      </c>
      <c r="D350" s="54">
        <f t="shared" si="61"/>
        <v>2.8272251308900525E-2</v>
      </c>
      <c r="E350" s="16">
        <v>4</v>
      </c>
      <c r="F350" s="99">
        <f t="shared" si="62"/>
        <v>2.0942408376963353E-3</v>
      </c>
      <c r="G350" s="16">
        <v>238</v>
      </c>
      <c r="H350" s="54">
        <f t="shared" si="63"/>
        <v>0.12460732984293194</v>
      </c>
      <c r="I350" s="124"/>
      <c r="J350" s="120"/>
      <c r="K350" s="119"/>
      <c r="L350" s="119"/>
      <c r="M350" s="119"/>
    </row>
    <row r="351" spans="1:13" x14ac:dyDescent="0.25">
      <c r="B351" s="108" t="str">
        <f t="shared" si="60"/>
        <v>La Isla</v>
      </c>
      <c r="C351" s="16">
        <v>62</v>
      </c>
      <c r="D351" s="54">
        <f t="shared" si="61"/>
        <v>1.1420151040707312E-2</v>
      </c>
      <c r="E351" s="16">
        <v>1</v>
      </c>
      <c r="F351" s="99">
        <f t="shared" si="62"/>
        <v>1.841959845275373E-4</v>
      </c>
      <c r="G351" s="16">
        <v>694</v>
      </c>
      <c r="H351" s="54">
        <f t="shared" si="63"/>
        <v>0.12783201326211088</v>
      </c>
      <c r="I351" s="124"/>
      <c r="J351" s="120"/>
      <c r="K351" s="119"/>
      <c r="L351" s="119"/>
      <c r="M351" s="119"/>
    </row>
    <row r="352" spans="1:13" x14ac:dyDescent="0.25">
      <c r="B352" s="108" t="str">
        <f t="shared" si="60"/>
        <v>Marco Fidel Suarez</v>
      </c>
      <c r="C352" s="16">
        <v>18</v>
      </c>
      <c r="D352" s="54">
        <f t="shared" si="61"/>
        <v>1.7458777885548012E-2</v>
      </c>
      <c r="E352" s="16">
        <v>1</v>
      </c>
      <c r="F352" s="99">
        <f t="shared" si="62"/>
        <v>9.6993210475266732E-4</v>
      </c>
      <c r="G352" s="16">
        <v>137</v>
      </c>
      <c r="H352" s="54">
        <f t="shared" si="63"/>
        <v>0.13288069835111543</v>
      </c>
      <c r="I352" s="124"/>
      <c r="J352" s="120"/>
      <c r="K352" s="119"/>
      <c r="L352" s="119"/>
      <c r="M352" s="119"/>
    </row>
    <row r="353" spans="1:13" x14ac:dyDescent="0.25">
      <c r="B353" s="108" t="str">
        <f t="shared" si="60"/>
        <v>Evaristo Garcia</v>
      </c>
      <c r="C353" s="16">
        <v>38</v>
      </c>
      <c r="D353" s="54">
        <f t="shared" si="61"/>
        <v>4.0992448759439054E-2</v>
      </c>
      <c r="E353" s="16">
        <v>1</v>
      </c>
      <c r="F353" s="99">
        <f t="shared" si="62"/>
        <v>1.0787486515641855E-3</v>
      </c>
      <c r="G353" s="16">
        <v>107</v>
      </c>
      <c r="H353" s="54">
        <f t="shared" si="63"/>
        <v>0.11542610571736785</v>
      </c>
      <c r="I353" s="124"/>
      <c r="J353" s="120"/>
      <c r="K353" s="119"/>
      <c r="L353" s="119"/>
      <c r="M353" s="119"/>
    </row>
    <row r="354" spans="1:13" x14ac:dyDescent="0.25">
      <c r="B354" s="108" t="str">
        <f t="shared" si="60"/>
        <v>La Esmeralda</v>
      </c>
      <c r="C354" s="16">
        <v>94</v>
      </c>
      <c r="D354" s="54">
        <f t="shared" si="61"/>
        <v>8.1104400345125102E-2</v>
      </c>
      <c r="E354" s="16">
        <v>3</v>
      </c>
      <c r="F354" s="99">
        <f t="shared" si="62"/>
        <v>2.5884383088869713E-3</v>
      </c>
      <c r="G354" s="16">
        <v>103</v>
      </c>
      <c r="H354" s="54">
        <f t="shared" si="63"/>
        <v>8.8869715271786026E-2</v>
      </c>
      <c r="I354" s="124"/>
      <c r="J354" s="120"/>
      <c r="K354" s="119"/>
      <c r="L354" s="119"/>
      <c r="M354" s="119"/>
    </row>
    <row r="355" spans="1:13" x14ac:dyDescent="0.25">
      <c r="B355" s="108" t="str">
        <f t="shared" si="60"/>
        <v>Bolivariano</v>
      </c>
      <c r="C355" s="16">
        <v>22</v>
      </c>
      <c r="D355" s="54">
        <f t="shared" si="61"/>
        <v>1.4647137150466045E-2</v>
      </c>
      <c r="E355" s="16">
        <v>2</v>
      </c>
      <c r="F355" s="99">
        <f t="shared" si="62"/>
        <v>1.3315579227696406E-3</v>
      </c>
      <c r="G355" s="16">
        <v>186</v>
      </c>
      <c r="H355" s="54">
        <f t="shared" si="63"/>
        <v>0.12383488681757657</v>
      </c>
      <c r="I355" s="124"/>
      <c r="J355" s="120"/>
      <c r="K355" s="119"/>
      <c r="L355" s="119"/>
      <c r="M355" s="119"/>
    </row>
    <row r="356" spans="1:13" x14ac:dyDescent="0.25">
      <c r="B356" s="108" t="str">
        <f t="shared" si="60"/>
        <v>Barrio Olaya Herrera</v>
      </c>
      <c r="C356" s="16">
        <v>54</v>
      </c>
      <c r="D356" s="54">
        <f t="shared" si="61"/>
        <v>1.994828223125231E-2</v>
      </c>
      <c r="E356" s="16">
        <v>3</v>
      </c>
      <c r="F356" s="99">
        <f t="shared" si="62"/>
        <v>1.1082379017362395E-3</v>
      </c>
      <c r="G356" s="16">
        <v>352</v>
      </c>
      <c r="H356" s="54">
        <f t="shared" si="63"/>
        <v>0.13003324713705208</v>
      </c>
      <c r="I356" s="124"/>
      <c r="J356" s="120"/>
      <c r="K356" s="119"/>
      <c r="L356" s="119"/>
      <c r="M356" s="119"/>
    </row>
    <row r="357" spans="1:13" ht="25.5" x14ac:dyDescent="0.25">
      <c r="B357" s="108" t="str">
        <f t="shared" si="60"/>
        <v>Unidad Residencial Bueno Madrid</v>
      </c>
      <c r="C357" s="16">
        <v>37</v>
      </c>
      <c r="D357" s="54">
        <f t="shared" si="61"/>
        <v>4.41527446300716E-2</v>
      </c>
      <c r="E357" s="16">
        <v>0</v>
      </c>
      <c r="F357" s="99">
        <f t="shared" si="62"/>
        <v>0</v>
      </c>
      <c r="G357" s="16">
        <v>82</v>
      </c>
      <c r="H357" s="54">
        <f t="shared" si="63"/>
        <v>9.7852028639618144E-2</v>
      </c>
      <c r="I357" s="124"/>
      <c r="J357" s="120"/>
      <c r="K357" s="119"/>
      <c r="L357" s="119"/>
      <c r="M357" s="119"/>
    </row>
    <row r="358" spans="1:13" x14ac:dyDescent="0.25">
      <c r="B358" s="108" t="str">
        <f>B329</f>
        <v>Flora Industrial</v>
      </c>
      <c r="C358" s="16">
        <v>31</v>
      </c>
      <c r="D358" s="54">
        <f t="shared" si="61"/>
        <v>2.1408839779005526E-2</v>
      </c>
      <c r="E358" s="16">
        <v>1</v>
      </c>
      <c r="F358" s="99">
        <f t="shared" si="62"/>
        <v>6.9060773480662981E-4</v>
      </c>
      <c r="G358" s="16">
        <v>179</v>
      </c>
      <c r="H358" s="54">
        <f t="shared" si="63"/>
        <v>0.12361878453038674</v>
      </c>
      <c r="I358" s="124"/>
      <c r="J358" s="120"/>
      <c r="K358" s="119"/>
      <c r="L358" s="119"/>
      <c r="M358" s="119"/>
    </row>
    <row r="359" spans="1:13" x14ac:dyDescent="0.25">
      <c r="B359" s="108" t="str">
        <f>B330</f>
        <v>Calima</v>
      </c>
      <c r="C359" s="16">
        <v>156</v>
      </c>
      <c r="D359" s="54">
        <f t="shared" si="61"/>
        <v>5.5182171913689425E-2</v>
      </c>
      <c r="E359" s="16">
        <v>16</v>
      </c>
      <c r="F359" s="99">
        <f t="shared" si="62"/>
        <v>5.6597099398655818E-3</v>
      </c>
      <c r="G359" s="16">
        <v>240</v>
      </c>
      <c r="H359" s="54">
        <f t="shared" si="63"/>
        <v>8.4895649097983722E-2</v>
      </c>
      <c r="I359" s="124"/>
      <c r="J359" s="120"/>
      <c r="K359" s="119"/>
      <c r="L359" s="119"/>
      <c r="M359" s="119"/>
    </row>
    <row r="360" spans="1:13" x14ac:dyDescent="0.25">
      <c r="B360" s="108" t="str">
        <f t="shared" ref="B360" si="64">B331</f>
        <v>La Alianza</v>
      </c>
      <c r="C360" s="16">
        <v>37</v>
      </c>
      <c r="D360" s="54">
        <f t="shared" si="61"/>
        <v>7.170542635658915E-2</v>
      </c>
      <c r="E360" s="16">
        <v>0</v>
      </c>
      <c r="F360" s="99">
        <f t="shared" si="62"/>
        <v>0</v>
      </c>
      <c r="G360" s="16">
        <v>42</v>
      </c>
      <c r="H360" s="54">
        <f t="shared" si="63"/>
        <v>8.1395348837209308E-2</v>
      </c>
      <c r="I360" s="124"/>
      <c r="J360" s="120"/>
      <c r="K360" s="119"/>
      <c r="L360" s="119"/>
      <c r="M360" s="119"/>
    </row>
    <row r="361" spans="1:13" x14ac:dyDescent="0.25">
      <c r="B361" s="11" t="s">
        <v>100</v>
      </c>
      <c r="C361" s="16">
        <f>SUM(C340:C360)</f>
        <v>1038</v>
      </c>
      <c r="D361" s="54">
        <f>IFERROR(C361/H252,0)</f>
        <v>3.2640483003679131E-2</v>
      </c>
      <c r="E361" s="16">
        <f>SUM(E340:E360)</f>
        <v>44</v>
      </c>
      <c r="F361" s="99">
        <f>+E361/$H252</f>
        <v>1.3836042891732965E-3</v>
      </c>
      <c r="G361" s="16">
        <f>SUM(G340:G360)</f>
        <v>3587</v>
      </c>
      <c r="H361" s="54">
        <f>IFERROR(G361/$H252,0)</f>
        <v>0.11279519511965033</v>
      </c>
      <c r="I361" s="124"/>
      <c r="J361" s="120"/>
      <c r="K361" s="119"/>
      <c r="L361" s="119"/>
      <c r="M361" s="119"/>
    </row>
    <row r="362" spans="1:13" x14ac:dyDescent="0.25">
      <c r="B362" s="39" t="s">
        <v>235</v>
      </c>
      <c r="C362" s="34"/>
      <c r="D362" s="12"/>
      <c r="E362" s="34"/>
      <c r="F362" s="12"/>
      <c r="G362" s="53"/>
      <c r="H362" s="12"/>
      <c r="I362" s="12"/>
      <c r="J362" s="34"/>
    </row>
    <row r="363" spans="1:13" x14ac:dyDescent="0.25">
      <c r="B363" s="39" t="s">
        <v>236</v>
      </c>
      <c r="C363" s="34"/>
      <c r="D363" s="12"/>
      <c r="E363" s="34"/>
      <c r="F363" s="12"/>
      <c r="G363" s="53"/>
      <c r="H363" s="12"/>
      <c r="I363" s="12"/>
      <c r="J363" s="34"/>
    </row>
    <row r="364" spans="1:13" x14ac:dyDescent="0.25">
      <c r="B364" s="39" t="s">
        <v>237</v>
      </c>
      <c r="C364" s="34"/>
      <c r="D364" s="34"/>
      <c r="E364" s="53"/>
      <c r="F364" s="34"/>
      <c r="G364" s="34"/>
      <c r="H364" s="34"/>
    </row>
    <row r="365" spans="1:13" x14ac:dyDescent="0.25">
      <c r="B365" s="39"/>
      <c r="C365" s="34"/>
      <c r="D365" s="34"/>
      <c r="E365" s="53"/>
      <c r="F365" s="34"/>
      <c r="G365" s="34"/>
      <c r="H365" s="34"/>
    </row>
    <row r="366" spans="1:13" x14ac:dyDescent="0.25">
      <c r="B366" s="39"/>
      <c r="C366" s="34"/>
      <c r="D366" s="34"/>
      <c r="E366" s="53"/>
      <c r="F366" s="34"/>
      <c r="G366" s="34"/>
      <c r="H366" s="34"/>
    </row>
    <row r="367" spans="1:13" x14ac:dyDescent="0.25">
      <c r="B367" s="39"/>
      <c r="C367" s="34"/>
      <c r="D367" s="34"/>
      <c r="E367" s="53"/>
      <c r="F367" s="34"/>
      <c r="G367" s="34"/>
      <c r="H367" s="34"/>
    </row>
    <row r="368" spans="1:13" x14ac:dyDescent="0.25">
      <c r="A368" s="39"/>
      <c r="B368" s="34"/>
      <c r="C368" s="34"/>
      <c r="D368" s="53"/>
      <c r="E368" s="34"/>
      <c r="F368" s="34"/>
      <c r="G368" s="34"/>
    </row>
    <row r="369" spans="2:13" x14ac:dyDescent="0.25">
      <c r="B369" s="28"/>
      <c r="C369" s="126" t="s">
        <v>238</v>
      </c>
      <c r="D369" s="126"/>
      <c r="E369" s="126"/>
      <c r="F369" s="126"/>
      <c r="G369" s="126"/>
      <c r="H369" s="126"/>
      <c r="I369" s="126"/>
      <c r="J369" s="126"/>
      <c r="K369" s="119"/>
      <c r="L369" s="119"/>
      <c r="M369" s="119"/>
    </row>
    <row r="370" spans="2:13" ht="51" x14ac:dyDescent="0.25">
      <c r="B370" s="28"/>
      <c r="C370" s="16" t="s">
        <v>39</v>
      </c>
      <c r="D370" s="26" t="s">
        <v>40</v>
      </c>
      <c r="E370" s="26" t="s">
        <v>41</v>
      </c>
      <c r="F370" s="26" t="s">
        <v>42</v>
      </c>
      <c r="G370" s="26" t="s">
        <v>43</v>
      </c>
      <c r="H370" s="26" t="s">
        <v>44</v>
      </c>
      <c r="I370" s="26" t="s">
        <v>45</v>
      </c>
      <c r="J370" s="26" t="s">
        <v>22</v>
      </c>
      <c r="K370" s="119"/>
      <c r="L370" s="119"/>
      <c r="M370" s="119"/>
    </row>
    <row r="371" spans="2:13" x14ac:dyDescent="0.25">
      <c r="B371" s="28"/>
      <c r="C371" s="26">
        <v>37</v>
      </c>
      <c r="D371" s="26">
        <v>106</v>
      </c>
      <c r="E371" s="26">
        <v>23</v>
      </c>
      <c r="F371" s="26">
        <v>268</v>
      </c>
      <c r="G371" s="26">
        <v>76</v>
      </c>
      <c r="H371" s="26">
        <v>163</v>
      </c>
      <c r="I371" s="26">
        <v>167</v>
      </c>
      <c r="J371" s="26">
        <f>SUM(C371:I371)</f>
        <v>840</v>
      </c>
      <c r="K371" s="119"/>
      <c r="L371" s="119"/>
      <c r="M371" s="119"/>
    </row>
    <row r="372" spans="2:13" x14ac:dyDescent="0.25">
      <c r="B372" s="28"/>
      <c r="C372" s="174" t="s">
        <v>165</v>
      </c>
      <c r="D372" s="174"/>
      <c r="E372" s="174"/>
      <c r="F372" s="174"/>
      <c r="G372" s="174"/>
      <c r="H372" s="174"/>
      <c r="K372" s="119"/>
      <c r="L372" s="119"/>
      <c r="M372" s="119"/>
    </row>
    <row r="373" spans="2:13" x14ac:dyDescent="0.25">
      <c r="B373" s="28"/>
      <c r="C373" s="28"/>
      <c r="D373" s="28"/>
      <c r="E373" s="28"/>
      <c r="F373" s="28"/>
      <c r="G373" s="28"/>
    </row>
    <row r="374" spans="2:13" x14ac:dyDescent="0.25">
      <c r="B374" s="28"/>
      <c r="C374" s="28"/>
      <c r="D374" s="28"/>
      <c r="E374" s="28"/>
      <c r="F374" s="28"/>
      <c r="G374" s="28"/>
    </row>
    <row r="375" spans="2:13" x14ac:dyDescent="0.25">
      <c r="B375" s="28"/>
      <c r="C375" s="28"/>
      <c r="D375" s="28"/>
      <c r="E375" s="136" t="s">
        <v>75</v>
      </c>
      <c r="F375" s="137"/>
      <c r="G375" s="138"/>
      <c r="H375" s="119"/>
      <c r="I375" s="119"/>
      <c r="J375" s="119"/>
      <c r="K375" s="119"/>
      <c r="L375" s="119"/>
      <c r="M375" s="119"/>
    </row>
    <row r="376" spans="2:13" ht="38.25" x14ac:dyDescent="0.25">
      <c r="B376" s="28"/>
      <c r="C376" s="28"/>
      <c r="D376" s="28"/>
      <c r="E376" s="22" t="s">
        <v>46</v>
      </c>
      <c r="F376" s="22" t="s">
        <v>47</v>
      </c>
      <c r="G376" s="22" t="s">
        <v>166</v>
      </c>
      <c r="H376" s="119"/>
      <c r="I376" s="119"/>
      <c r="J376" s="119"/>
      <c r="K376" s="119"/>
      <c r="L376" s="119"/>
      <c r="M376" s="119"/>
    </row>
    <row r="377" spans="2:13" x14ac:dyDescent="0.25">
      <c r="B377" s="28"/>
      <c r="C377" s="28"/>
      <c r="D377" s="28"/>
      <c r="E377" s="26" t="s">
        <v>48</v>
      </c>
      <c r="F377" s="2">
        <v>5155</v>
      </c>
      <c r="G377" s="15">
        <f>+F377/F379</f>
        <v>0.53731498853450077</v>
      </c>
      <c r="H377" s="119"/>
      <c r="I377" s="119"/>
      <c r="J377" s="119"/>
      <c r="K377" s="119"/>
      <c r="L377" s="119"/>
      <c r="M377" s="119"/>
    </row>
    <row r="378" spans="2:13" x14ac:dyDescent="0.25">
      <c r="B378" s="28"/>
      <c r="C378" s="28"/>
      <c r="D378" s="28"/>
      <c r="E378" s="26" t="s">
        <v>49</v>
      </c>
      <c r="F378" s="2">
        <v>4439</v>
      </c>
      <c r="G378" s="15">
        <f>+F378/F379</f>
        <v>0.46268501146549929</v>
      </c>
      <c r="H378" s="119"/>
      <c r="I378" s="119"/>
      <c r="J378" s="119"/>
      <c r="K378" s="119"/>
      <c r="L378" s="119"/>
      <c r="M378" s="119"/>
    </row>
    <row r="379" spans="2:13" x14ac:dyDescent="0.25">
      <c r="B379" s="28"/>
      <c r="C379" s="28"/>
      <c r="D379" s="28"/>
      <c r="E379" s="26" t="s">
        <v>50</v>
      </c>
      <c r="F379" s="2">
        <f>SUM(F377:F378)</f>
        <v>9594</v>
      </c>
      <c r="G379" s="15">
        <f>SUM(G377:G378)</f>
        <v>1</v>
      </c>
      <c r="H379" s="119"/>
      <c r="I379" s="119"/>
      <c r="J379" s="119"/>
      <c r="K379" s="119"/>
      <c r="L379" s="119"/>
      <c r="M379" s="119"/>
    </row>
    <row r="380" spans="2:13" x14ac:dyDescent="0.25">
      <c r="B380" s="28"/>
      <c r="C380" s="28"/>
      <c r="D380" s="28"/>
      <c r="E380" s="28"/>
      <c r="F380" s="28"/>
      <c r="G380" s="28"/>
      <c r="H380" s="119"/>
      <c r="I380" s="119"/>
      <c r="J380" s="119"/>
      <c r="K380" s="119"/>
      <c r="L380" s="119"/>
      <c r="M380" s="119"/>
    </row>
    <row r="381" spans="2:13" x14ac:dyDescent="0.25">
      <c r="B381" s="28"/>
      <c r="C381" s="28"/>
      <c r="D381" s="28"/>
      <c r="E381" s="28"/>
      <c r="F381" s="28"/>
      <c r="G381" s="28"/>
      <c r="H381" s="119"/>
      <c r="I381" s="119"/>
      <c r="J381" s="119"/>
      <c r="K381" s="119"/>
      <c r="L381" s="119"/>
      <c r="M381" s="119"/>
    </row>
    <row r="382" spans="2:13" ht="62.25" customHeight="1" x14ac:dyDescent="0.25">
      <c r="B382" s="6"/>
      <c r="C382" s="6"/>
      <c r="D382" s="6"/>
      <c r="E382" s="170" t="s">
        <v>113</v>
      </c>
      <c r="F382" s="126" t="s">
        <v>76</v>
      </c>
      <c r="G382" s="126"/>
      <c r="H382" s="119"/>
      <c r="I382" s="119"/>
      <c r="J382" s="119"/>
      <c r="K382" s="119"/>
      <c r="L382" s="119"/>
      <c r="M382" s="119"/>
    </row>
    <row r="383" spans="2:13" ht="25.5" x14ac:dyDescent="0.25">
      <c r="B383" s="6"/>
      <c r="C383" s="6"/>
      <c r="E383" s="171"/>
      <c r="F383" s="18" t="s">
        <v>51</v>
      </c>
      <c r="G383" s="18" t="s">
        <v>52</v>
      </c>
      <c r="H383" s="119"/>
      <c r="I383" s="119"/>
      <c r="J383" s="119"/>
      <c r="K383" s="119"/>
      <c r="L383" s="119"/>
      <c r="M383" s="119"/>
    </row>
    <row r="384" spans="2:13" x14ac:dyDescent="0.2">
      <c r="E384" s="76" t="str">
        <f>B340</f>
        <v>Jorge Isaacs</v>
      </c>
      <c r="F384" s="14">
        <v>7</v>
      </c>
      <c r="G384" s="14" t="s">
        <v>74</v>
      </c>
      <c r="H384" s="119"/>
      <c r="I384" s="119"/>
      <c r="J384" s="119"/>
      <c r="K384" s="119"/>
      <c r="L384" s="119"/>
      <c r="M384" s="119"/>
    </row>
    <row r="385" spans="5:13" x14ac:dyDescent="0.2">
      <c r="E385" s="108" t="str">
        <f t="shared" ref="E385:E404" si="65">B341</f>
        <v>Santander</v>
      </c>
      <c r="F385" s="14">
        <v>8</v>
      </c>
      <c r="G385" s="14" t="s">
        <v>74</v>
      </c>
      <c r="H385" s="119"/>
      <c r="I385" s="119"/>
      <c r="J385" s="119"/>
      <c r="K385" s="119"/>
      <c r="L385" s="119"/>
      <c r="M385" s="119"/>
    </row>
    <row r="386" spans="5:13" x14ac:dyDescent="0.2">
      <c r="E386" s="108" t="str">
        <f t="shared" si="65"/>
        <v xml:space="preserve">Porvenir </v>
      </c>
      <c r="F386" s="14">
        <v>11</v>
      </c>
      <c r="G386" s="14" t="s">
        <v>74</v>
      </c>
      <c r="H386" s="119"/>
      <c r="I386" s="119"/>
      <c r="J386" s="119"/>
      <c r="K386" s="119"/>
      <c r="L386" s="119"/>
      <c r="M386" s="119"/>
    </row>
    <row r="387" spans="5:13" x14ac:dyDescent="0.2">
      <c r="E387" s="108" t="str">
        <f t="shared" si="65"/>
        <v>Las Delicias</v>
      </c>
      <c r="F387" s="14">
        <v>4</v>
      </c>
      <c r="G387" s="14">
        <v>1</v>
      </c>
      <c r="H387" s="119"/>
      <c r="I387" s="119"/>
      <c r="J387" s="119"/>
      <c r="K387" s="119"/>
      <c r="L387" s="119"/>
      <c r="M387" s="119"/>
    </row>
    <row r="388" spans="5:13" x14ac:dyDescent="0.2">
      <c r="E388" s="108" t="str">
        <f t="shared" si="65"/>
        <v xml:space="preserve">Manzanares </v>
      </c>
      <c r="F388" s="14" t="s">
        <v>74</v>
      </c>
      <c r="G388" s="14" t="s">
        <v>74</v>
      </c>
      <c r="H388" s="119"/>
      <c r="I388" s="119"/>
      <c r="J388" s="119"/>
      <c r="K388" s="119"/>
      <c r="L388" s="119"/>
      <c r="M388" s="119"/>
    </row>
    <row r="389" spans="5:13" x14ac:dyDescent="0.2">
      <c r="E389" s="108" t="str">
        <f t="shared" si="65"/>
        <v>Salomia</v>
      </c>
      <c r="F389" s="14">
        <v>2</v>
      </c>
      <c r="G389" s="14">
        <v>1</v>
      </c>
      <c r="H389" s="119"/>
      <c r="I389" s="119"/>
      <c r="J389" s="119"/>
      <c r="K389" s="119"/>
      <c r="L389" s="119"/>
      <c r="M389" s="119"/>
    </row>
    <row r="390" spans="5:13" x14ac:dyDescent="0.2">
      <c r="E390" s="108" t="str">
        <f t="shared" si="65"/>
        <v>Fátima</v>
      </c>
      <c r="F390" s="14">
        <v>1</v>
      </c>
      <c r="G390" s="14" t="s">
        <v>74</v>
      </c>
      <c r="H390" s="119"/>
      <c r="I390" s="119"/>
      <c r="J390" s="119"/>
      <c r="K390" s="119"/>
      <c r="L390" s="119"/>
      <c r="M390" s="119"/>
    </row>
    <row r="391" spans="5:13" ht="25.5" x14ac:dyDescent="0.2">
      <c r="E391" s="108" t="str">
        <f t="shared" si="65"/>
        <v>Sultana - Berlin - San Francisco</v>
      </c>
      <c r="F391" s="14">
        <v>2</v>
      </c>
      <c r="G391" s="14" t="s">
        <v>74</v>
      </c>
      <c r="H391" s="119"/>
      <c r="I391" s="119"/>
      <c r="J391" s="119"/>
      <c r="K391" s="119"/>
      <c r="L391" s="119"/>
      <c r="M391" s="119"/>
    </row>
    <row r="392" spans="5:13" x14ac:dyDescent="0.2">
      <c r="E392" s="108" t="str">
        <f t="shared" si="65"/>
        <v>Popular</v>
      </c>
      <c r="F392" s="14">
        <v>3</v>
      </c>
      <c r="G392" s="14" t="s">
        <v>74</v>
      </c>
      <c r="H392" s="119"/>
      <c r="I392" s="119"/>
      <c r="J392" s="119"/>
      <c r="K392" s="119"/>
      <c r="L392" s="119"/>
      <c r="M392" s="119"/>
    </row>
    <row r="393" spans="5:13" x14ac:dyDescent="0.2">
      <c r="E393" s="108" t="str">
        <f t="shared" si="65"/>
        <v>Ignacio Rengifo</v>
      </c>
      <c r="F393" s="14">
        <v>10</v>
      </c>
      <c r="G393" s="14" t="s">
        <v>74</v>
      </c>
      <c r="H393" s="119"/>
      <c r="I393" s="119"/>
      <c r="J393" s="119"/>
      <c r="K393" s="119"/>
      <c r="L393" s="119"/>
      <c r="M393" s="119"/>
    </row>
    <row r="394" spans="5:13" x14ac:dyDescent="0.2">
      <c r="E394" s="108" t="str">
        <f t="shared" si="65"/>
        <v>Guillermo Valencia</v>
      </c>
      <c r="F394" s="14">
        <v>13</v>
      </c>
      <c r="G394" s="14" t="s">
        <v>74</v>
      </c>
      <c r="H394" s="119"/>
      <c r="I394" s="119"/>
      <c r="J394" s="119"/>
      <c r="K394" s="119"/>
      <c r="L394" s="119"/>
      <c r="M394" s="119"/>
    </row>
    <row r="395" spans="5:13" x14ac:dyDescent="0.2">
      <c r="E395" s="108" t="str">
        <f t="shared" si="65"/>
        <v>La Isla</v>
      </c>
      <c r="F395" s="14">
        <v>65</v>
      </c>
      <c r="G395" s="14">
        <v>1</v>
      </c>
      <c r="H395" s="119"/>
      <c r="I395" s="119"/>
      <c r="J395" s="119"/>
      <c r="K395" s="119"/>
      <c r="L395" s="119"/>
      <c r="M395" s="119"/>
    </row>
    <row r="396" spans="5:13" x14ac:dyDescent="0.2">
      <c r="E396" s="108" t="str">
        <f t="shared" si="65"/>
        <v>Marco Fidel Suarez</v>
      </c>
      <c r="F396" s="14">
        <v>4</v>
      </c>
      <c r="G396" s="14" t="s">
        <v>74</v>
      </c>
      <c r="H396" s="119"/>
      <c r="I396" s="119"/>
      <c r="J396" s="119"/>
      <c r="K396" s="119"/>
      <c r="L396" s="119"/>
      <c r="M396" s="119"/>
    </row>
    <row r="397" spans="5:13" x14ac:dyDescent="0.2">
      <c r="E397" s="108" t="str">
        <f t="shared" si="65"/>
        <v>Evaristo Garcia</v>
      </c>
      <c r="F397" s="14">
        <v>4</v>
      </c>
      <c r="G397" s="14" t="s">
        <v>74</v>
      </c>
      <c r="H397" s="119"/>
      <c r="I397" s="119"/>
      <c r="J397" s="119"/>
      <c r="K397" s="119"/>
      <c r="L397" s="119"/>
      <c r="M397" s="119"/>
    </row>
    <row r="398" spans="5:13" x14ac:dyDescent="0.2">
      <c r="E398" s="108" t="str">
        <f t="shared" si="65"/>
        <v>La Esmeralda</v>
      </c>
      <c r="F398" s="14">
        <v>6</v>
      </c>
      <c r="G398" s="14">
        <v>1</v>
      </c>
      <c r="H398" s="119"/>
      <c r="I398" s="119"/>
      <c r="J398" s="119"/>
      <c r="K398" s="119"/>
      <c r="L398" s="119"/>
      <c r="M398" s="119"/>
    </row>
    <row r="399" spans="5:13" x14ac:dyDescent="0.2">
      <c r="E399" s="108" t="str">
        <f t="shared" si="65"/>
        <v>Bolivariano</v>
      </c>
      <c r="F399" s="14">
        <v>15</v>
      </c>
      <c r="G399" s="14" t="s">
        <v>74</v>
      </c>
      <c r="H399" s="119"/>
      <c r="I399" s="119"/>
      <c r="J399" s="119"/>
      <c r="K399" s="119"/>
      <c r="L399" s="119"/>
      <c r="M399" s="119"/>
    </row>
    <row r="400" spans="5:13" x14ac:dyDescent="0.2">
      <c r="E400" s="108" t="str">
        <f t="shared" si="65"/>
        <v>Barrio Olaya Herrera</v>
      </c>
      <c r="F400" s="14">
        <v>25</v>
      </c>
      <c r="G400" s="14" t="s">
        <v>74</v>
      </c>
      <c r="H400" s="119"/>
      <c r="I400" s="119"/>
      <c r="J400" s="119"/>
      <c r="K400" s="119"/>
      <c r="L400" s="119"/>
      <c r="M400" s="119"/>
    </row>
    <row r="401" spans="2:13" ht="25.5" x14ac:dyDescent="0.2">
      <c r="E401" s="108" t="str">
        <f t="shared" si="65"/>
        <v>Unidad Residencial Bueno Madrid</v>
      </c>
      <c r="F401" s="14">
        <v>9</v>
      </c>
      <c r="G401" s="14" t="s">
        <v>74</v>
      </c>
      <c r="H401" s="119"/>
      <c r="I401" s="119"/>
      <c r="J401" s="119"/>
      <c r="K401" s="119"/>
      <c r="L401" s="119"/>
      <c r="M401" s="119"/>
    </row>
    <row r="402" spans="2:13" x14ac:dyDescent="0.2">
      <c r="E402" s="108" t="str">
        <f t="shared" si="65"/>
        <v>Flora Industrial</v>
      </c>
      <c r="F402" s="14">
        <v>10</v>
      </c>
      <c r="G402" s="14">
        <v>1</v>
      </c>
      <c r="H402" s="119"/>
      <c r="I402" s="119"/>
      <c r="J402" s="119"/>
      <c r="K402" s="119"/>
      <c r="L402" s="119"/>
      <c r="M402" s="119"/>
    </row>
    <row r="403" spans="2:13" x14ac:dyDescent="0.2">
      <c r="E403" s="108" t="str">
        <f t="shared" si="65"/>
        <v>Calima</v>
      </c>
      <c r="F403" s="14">
        <v>9</v>
      </c>
      <c r="G403" s="14" t="s">
        <v>74</v>
      </c>
      <c r="H403" s="119"/>
      <c r="I403" s="119"/>
      <c r="J403" s="119"/>
      <c r="K403" s="119"/>
      <c r="L403" s="119"/>
      <c r="M403" s="119"/>
    </row>
    <row r="404" spans="2:13" x14ac:dyDescent="0.2">
      <c r="E404" s="108" t="str">
        <f t="shared" si="65"/>
        <v>La Alianza</v>
      </c>
      <c r="F404" s="14" t="s">
        <v>74</v>
      </c>
      <c r="G404" s="14" t="s">
        <v>74</v>
      </c>
      <c r="H404" s="119"/>
      <c r="I404" s="119"/>
      <c r="J404" s="119"/>
      <c r="K404" s="119"/>
      <c r="L404" s="119"/>
      <c r="M404" s="119"/>
    </row>
    <row r="405" spans="2:13" x14ac:dyDescent="0.2">
      <c r="E405" s="11" t="s">
        <v>100</v>
      </c>
      <c r="F405" s="14">
        <f>SUM(F384:F404)</f>
        <v>208</v>
      </c>
      <c r="G405" s="14">
        <f>SUM(G384:G404)</f>
        <v>5</v>
      </c>
      <c r="H405" s="119"/>
      <c r="I405" s="119"/>
      <c r="J405" s="119"/>
      <c r="K405" s="119"/>
      <c r="L405" s="119"/>
      <c r="M405" s="119"/>
    </row>
    <row r="406" spans="2:13" x14ac:dyDescent="0.25">
      <c r="B406" s="6"/>
      <c r="C406" s="6"/>
      <c r="H406" s="119"/>
      <c r="I406" s="119"/>
      <c r="J406" s="119"/>
      <c r="K406" s="119"/>
      <c r="L406" s="119"/>
      <c r="M406" s="119"/>
    </row>
    <row r="407" spans="2:13" x14ac:dyDescent="0.25">
      <c r="H407" s="119"/>
      <c r="I407" s="119"/>
      <c r="J407" s="119"/>
      <c r="K407" s="119"/>
      <c r="L407" s="119"/>
      <c r="M407" s="119"/>
    </row>
    <row r="408" spans="2:13" x14ac:dyDescent="0.25">
      <c r="E408" s="136" t="s">
        <v>53</v>
      </c>
      <c r="F408" s="137"/>
      <c r="G408" s="138"/>
      <c r="H408" s="119"/>
      <c r="I408" s="119"/>
      <c r="J408" s="119"/>
      <c r="K408" s="119"/>
      <c r="L408" s="119"/>
      <c r="M408" s="119"/>
    </row>
    <row r="409" spans="2:13" ht="25.5" x14ac:dyDescent="0.25">
      <c r="E409" s="57" t="s">
        <v>54</v>
      </c>
      <c r="F409" s="22" t="s">
        <v>55</v>
      </c>
      <c r="G409" s="22" t="s">
        <v>56</v>
      </c>
      <c r="H409" s="119"/>
      <c r="I409" s="119"/>
      <c r="J409" s="119"/>
      <c r="K409" s="119"/>
      <c r="L409" s="119"/>
      <c r="M409" s="119"/>
    </row>
    <row r="410" spans="2:13" ht="63.75" x14ac:dyDescent="0.25">
      <c r="E410" s="130" t="s">
        <v>57</v>
      </c>
      <c r="F410" s="26" t="s">
        <v>58</v>
      </c>
      <c r="G410" s="2">
        <v>7</v>
      </c>
      <c r="H410" s="119"/>
      <c r="I410" s="119"/>
      <c r="J410" s="119"/>
      <c r="K410" s="119"/>
      <c r="L410" s="119"/>
      <c r="M410" s="119"/>
    </row>
    <row r="411" spans="2:13" ht="63.75" x14ac:dyDescent="0.25">
      <c r="E411" s="131"/>
      <c r="F411" s="26" t="s">
        <v>59</v>
      </c>
      <c r="G411" s="2">
        <v>16</v>
      </c>
      <c r="H411" s="119"/>
      <c r="I411" s="119"/>
      <c r="J411" s="119"/>
      <c r="K411" s="119"/>
      <c r="L411" s="119"/>
      <c r="M411" s="119"/>
    </row>
    <row r="412" spans="2:13" ht="63.75" x14ac:dyDescent="0.25">
      <c r="E412" s="132"/>
      <c r="F412" s="26" t="s">
        <v>78</v>
      </c>
      <c r="G412" s="2">
        <v>6</v>
      </c>
      <c r="H412" s="119"/>
      <c r="I412" s="119"/>
      <c r="J412" s="119"/>
      <c r="K412" s="119"/>
      <c r="L412" s="119"/>
      <c r="M412" s="119"/>
    </row>
    <row r="413" spans="2:13" ht="25.5" x14ac:dyDescent="0.25">
      <c r="E413" s="60" t="s">
        <v>60</v>
      </c>
      <c r="F413" s="26" t="s">
        <v>61</v>
      </c>
      <c r="G413" s="2">
        <v>1</v>
      </c>
      <c r="H413" s="119"/>
      <c r="I413" s="119"/>
      <c r="J413" s="119"/>
      <c r="K413" s="119"/>
      <c r="L413" s="119"/>
      <c r="M413" s="119"/>
    </row>
    <row r="414" spans="2:13" ht="25.5" x14ac:dyDescent="0.25">
      <c r="E414" s="61"/>
      <c r="F414" s="26" t="s">
        <v>62</v>
      </c>
      <c r="G414" s="2">
        <v>3</v>
      </c>
      <c r="H414" s="119"/>
      <c r="I414" s="119"/>
      <c r="J414" s="119"/>
      <c r="K414" s="119"/>
      <c r="L414" s="119"/>
      <c r="M414" s="119"/>
    </row>
    <row r="415" spans="2:13" ht="25.5" x14ac:dyDescent="0.25">
      <c r="E415" s="7" t="s">
        <v>63</v>
      </c>
      <c r="F415" s="26" t="s">
        <v>77</v>
      </c>
      <c r="G415" s="3">
        <v>10</v>
      </c>
      <c r="H415" s="119"/>
      <c r="I415" s="119"/>
      <c r="J415" s="119"/>
      <c r="K415" s="119"/>
      <c r="L415" s="119"/>
      <c r="M415" s="119"/>
    </row>
    <row r="416" spans="2:13" ht="38.25" x14ac:dyDescent="0.25">
      <c r="E416" s="62" t="s">
        <v>64</v>
      </c>
      <c r="F416" s="26" t="s">
        <v>65</v>
      </c>
      <c r="G416" s="2">
        <v>2</v>
      </c>
      <c r="H416" s="119"/>
      <c r="I416" s="119"/>
      <c r="J416" s="119"/>
      <c r="K416" s="119"/>
      <c r="L416" s="119"/>
      <c r="M416" s="119"/>
    </row>
    <row r="417" spans="5:13" ht="38.25" x14ac:dyDescent="0.25">
      <c r="E417" s="62" t="s">
        <v>66</v>
      </c>
      <c r="F417" s="4" t="s">
        <v>67</v>
      </c>
      <c r="G417" s="2">
        <v>0</v>
      </c>
      <c r="H417" s="119"/>
      <c r="I417" s="119"/>
      <c r="J417" s="119"/>
      <c r="K417" s="119"/>
      <c r="L417" s="119"/>
      <c r="M417" s="119"/>
    </row>
    <row r="418" spans="5:13" ht="25.5" x14ac:dyDescent="0.25">
      <c r="E418" s="4" t="s">
        <v>68</v>
      </c>
      <c r="F418" s="26" t="s">
        <v>69</v>
      </c>
      <c r="G418" s="2">
        <v>0</v>
      </c>
      <c r="H418" s="119"/>
      <c r="I418" s="119"/>
      <c r="J418" s="119"/>
      <c r="K418" s="119"/>
      <c r="L418" s="119"/>
      <c r="M418" s="119"/>
    </row>
    <row r="419" spans="5:13" ht="38.25" x14ac:dyDescent="0.25">
      <c r="E419" s="4" t="s">
        <v>70</v>
      </c>
      <c r="F419" s="26" t="s">
        <v>71</v>
      </c>
      <c r="G419" s="2">
        <v>3</v>
      </c>
      <c r="H419" s="119"/>
      <c r="I419" s="119"/>
      <c r="J419" s="119"/>
      <c r="K419" s="119"/>
      <c r="L419" s="119"/>
      <c r="M419" s="119"/>
    </row>
    <row r="420" spans="5:13" ht="38.25" x14ac:dyDescent="0.25">
      <c r="E420" s="4" t="s">
        <v>72</v>
      </c>
      <c r="F420" s="4" t="s">
        <v>73</v>
      </c>
      <c r="G420" s="5">
        <v>3</v>
      </c>
      <c r="H420" s="119"/>
      <c r="I420" s="119"/>
      <c r="J420" s="119"/>
      <c r="K420" s="119"/>
      <c r="L420" s="119"/>
      <c r="M420" s="119"/>
    </row>
    <row r="421" spans="5:13" ht="25.5" x14ac:dyDescent="0.25">
      <c r="E421" s="4" t="s">
        <v>80</v>
      </c>
      <c r="F421" s="4" t="s">
        <v>81</v>
      </c>
      <c r="G421" s="2">
        <v>19</v>
      </c>
      <c r="H421" s="119"/>
      <c r="I421" s="119"/>
      <c r="J421" s="119"/>
      <c r="K421" s="119"/>
      <c r="L421" s="119"/>
      <c r="M421" s="119"/>
    </row>
    <row r="423" spans="5:13" x14ac:dyDescent="0.25">
      <c r="E423" s="19" t="s">
        <v>79</v>
      </c>
    </row>
    <row r="445" ht="38.25" customHeight="1" x14ac:dyDescent="0.25"/>
    <row r="453" ht="39.75" customHeight="1" x14ac:dyDescent="0.25"/>
    <row r="454" ht="57" customHeight="1" x14ac:dyDescent="0.25"/>
    <row r="455" ht="48" customHeight="1" x14ac:dyDescent="0.25"/>
    <row r="456" ht="63.75" customHeight="1" x14ac:dyDescent="0.25"/>
    <row r="457" ht="39.75" customHeight="1" x14ac:dyDescent="0.25"/>
    <row r="458" ht="42" customHeight="1" x14ac:dyDescent="0.25"/>
    <row r="459" ht="43.5" customHeight="1" x14ac:dyDescent="0.25"/>
    <row r="461" ht="38.25" customHeight="1" x14ac:dyDescent="0.25"/>
    <row r="462" ht="38.25" customHeight="1" x14ac:dyDescent="0.25"/>
    <row r="464" ht="51" customHeight="1" x14ac:dyDescent="0.25"/>
    <row r="466" spans="1:5" ht="38.25" customHeight="1" x14ac:dyDescent="0.25"/>
    <row r="468" spans="1:5" x14ac:dyDescent="0.25">
      <c r="B468" s="10"/>
      <c r="C468" s="6"/>
    </row>
    <row r="469" spans="1:5" x14ac:dyDescent="0.25">
      <c r="B469" s="20"/>
      <c r="C469" s="6"/>
    </row>
    <row r="470" spans="1:5" x14ac:dyDescent="0.25">
      <c r="A470" s="1"/>
      <c r="E470" s="6"/>
    </row>
    <row r="471" spans="1:5" x14ac:dyDescent="0.25">
      <c r="A471" s="6"/>
      <c r="E471" s="6"/>
    </row>
    <row r="472" spans="1:5" ht="12.75" customHeight="1" x14ac:dyDescent="0.25"/>
    <row r="480" spans="1:5" ht="45.75" customHeight="1" x14ac:dyDescent="0.25"/>
    <row r="481" ht="46.5" customHeight="1" x14ac:dyDescent="0.25"/>
    <row r="490" ht="20.25" customHeight="1" x14ac:dyDescent="0.25"/>
    <row r="531" ht="22.5" customHeight="1" x14ac:dyDescent="0.25"/>
  </sheetData>
  <sheetProtection password="AC80" sheet="1" objects="1" scenarios="1"/>
  <mergeCells count="148">
    <mergeCell ref="J129:K129"/>
    <mergeCell ref="J130:K130"/>
    <mergeCell ref="J131:K131"/>
    <mergeCell ref="J132:K132"/>
    <mergeCell ref="J133:K133"/>
    <mergeCell ref="H43:I43"/>
    <mergeCell ref="H44:I44"/>
    <mergeCell ref="H45:I45"/>
    <mergeCell ref="J123:K123"/>
    <mergeCell ref="J124:K124"/>
    <mergeCell ref="J125:K125"/>
    <mergeCell ref="J126:K126"/>
    <mergeCell ref="J127:K127"/>
    <mergeCell ref="J128:K128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I22:I24"/>
    <mergeCell ref="C26:I26"/>
    <mergeCell ref="H87:M87"/>
    <mergeCell ref="D55:L56"/>
    <mergeCell ref="C85:M86"/>
    <mergeCell ref="K145:K146"/>
    <mergeCell ref="B114:B117"/>
    <mergeCell ref="C114:C117"/>
    <mergeCell ref="D116:H116"/>
    <mergeCell ref="I116:I117"/>
    <mergeCell ref="J116:K117"/>
    <mergeCell ref="B140:F140"/>
    <mergeCell ref="D114:K115"/>
    <mergeCell ref="J121:K121"/>
    <mergeCell ref="J122:K122"/>
    <mergeCell ref="J134:K134"/>
    <mergeCell ref="J135:K135"/>
    <mergeCell ref="J136:K136"/>
    <mergeCell ref="J137:K137"/>
    <mergeCell ref="J138:K138"/>
    <mergeCell ref="H30:I30"/>
    <mergeCell ref="H31:I31"/>
    <mergeCell ref="H32:I32"/>
    <mergeCell ref="H33:I33"/>
    <mergeCell ref="E382:E383"/>
    <mergeCell ref="F382:G382"/>
    <mergeCell ref="B338:B339"/>
    <mergeCell ref="C338:H338"/>
    <mergeCell ref="C372:H372"/>
    <mergeCell ref="B253:E253"/>
    <mergeCell ref="B276:B277"/>
    <mergeCell ref="C276:I276"/>
    <mergeCell ref="I229:J230"/>
    <mergeCell ref="K153:K156"/>
    <mergeCell ref="G157:G159"/>
    <mergeCell ref="J157:J159"/>
    <mergeCell ref="K157:K159"/>
    <mergeCell ref="I234:J234"/>
    <mergeCell ref="I235:J235"/>
    <mergeCell ref="I236:J236"/>
    <mergeCell ref="C171:F171"/>
    <mergeCell ref="G171:K171"/>
    <mergeCell ref="B200:F200"/>
    <mergeCell ref="G153:G156"/>
    <mergeCell ref="J153:J156"/>
    <mergeCell ref="A85:A88"/>
    <mergeCell ref="B55:B58"/>
    <mergeCell ref="C55:C58"/>
    <mergeCell ref="A2:M2"/>
    <mergeCell ref="A3:M3"/>
    <mergeCell ref="A7:M7"/>
    <mergeCell ref="C28:I28"/>
    <mergeCell ref="C8:I8"/>
    <mergeCell ref="H10:H11"/>
    <mergeCell ref="I10:I11"/>
    <mergeCell ref="H12:H14"/>
    <mergeCell ref="I12:I14"/>
    <mergeCell ref="H15:H17"/>
    <mergeCell ref="I15:I17"/>
    <mergeCell ref="A4:M4"/>
    <mergeCell ref="A5:M5"/>
    <mergeCell ref="A6:M6"/>
    <mergeCell ref="D57:G57"/>
    <mergeCell ref="H57:L57"/>
    <mergeCell ref="B85:B88"/>
    <mergeCell ref="C87:G87"/>
    <mergeCell ref="H18:H21"/>
    <mergeCell ref="I18:I21"/>
    <mergeCell ref="H22:H24"/>
    <mergeCell ref="A200:A201"/>
    <mergeCell ref="E375:G375"/>
    <mergeCell ref="B256:H256"/>
    <mergeCell ref="I256:L256"/>
    <mergeCell ref="C309:H309"/>
    <mergeCell ref="B228:J228"/>
    <mergeCell ref="B229:G229"/>
    <mergeCell ref="A199:L199"/>
    <mergeCell ref="C369:J369"/>
    <mergeCell ref="A225:D225"/>
    <mergeCell ref="G200:L200"/>
    <mergeCell ref="H229:H230"/>
    <mergeCell ref="I237:J237"/>
    <mergeCell ref="I238:J238"/>
    <mergeCell ref="I239:J239"/>
    <mergeCell ref="I240:J240"/>
    <mergeCell ref="I247:J247"/>
    <mergeCell ref="I241:J241"/>
    <mergeCell ref="I242:J242"/>
    <mergeCell ref="I243:J243"/>
    <mergeCell ref="I244:J244"/>
    <mergeCell ref="I245:J245"/>
    <mergeCell ref="I246:J246"/>
    <mergeCell ref="E410:E412"/>
    <mergeCell ref="H29:I29"/>
    <mergeCell ref="H46:I46"/>
    <mergeCell ref="H47:I47"/>
    <mergeCell ref="H48:I48"/>
    <mergeCell ref="H49:I49"/>
    <mergeCell ref="H50:I50"/>
    <mergeCell ref="E408:G408"/>
    <mergeCell ref="B170:K170"/>
    <mergeCell ref="B171:B172"/>
    <mergeCell ref="H51:I51"/>
    <mergeCell ref="J118:K118"/>
    <mergeCell ref="J119:K119"/>
    <mergeCell ref="J120:K120"/>
    <mergeCell ref="C52:I52"/>
    <mergeCell ref="J139:K139"/>
    <mergeCell ref="I248:J248"/>
    <mergeCell ref="I249:J249"/>
    <mergeCell ref="I250:J250"/>
    <mergeCell ref="I251:J251"/>
    <mergeCell ref="I252:J252"/>
    <mergeCell ref="I231:J231"/>
    <mergeCell ref="I232:J232"/>
    <mergeCell ref="I233:J233"/>
    <mergeCell ref="K150:K152"/>
    <mergeCell ref="B143:K143"/>
    <mergeCell ref="G147:G149"/>
    <mergeCell ref="J147:J149"/>
    <mergeCell ref="K147:K149"/>
    <mergeCell ref="G150:G152"/>
    <mergeCell ref="J150:J152"/>
    <mergeCell ref="G145:G146"/>
    <mergeCell ref="J145:J146"/>
  </mergeCells>
  <pageMargins left="0.7" right="0.7" top="0.75" bottom="0.75" header="0.3" footer="0.3"/>
  <pageSetup scale="34" fitToHeight="0" orientation="portrait" r:id="rId1"/>
  <rowBreaks count="4" manualBreakCount="4">
    <brk id="53" max="12" man="1"/>
    <brk id="167" max="12" man="1"/>
    <brk id="254" max="12" man="1"/>
    <brk id="364" max="12" man="1"/>
  </rowBreaks>
  <ignoredErrors>
    <ignoredError sqref="G25 K80 D361 F361 G139" formula="1"/>
    <ignoredError sqref="F89 G1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4</vt:lpstr>
      <vt:lpstr>'Comuna 4'!Área_de_impresión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FRAGATA</dc:creator>
  <cp:lastModifiedBy>Luffi</cp:lastModifiedBy>
  <cp:lastPrinted>2014-09-24T19:32:26Z</cp:lastPrinted>
  <dcterms:created xsi:type="dcterms:W3CDTF">2014-05-12T17:20:30Z</dcterms:created>
  <dcterms:modified xsi:type="dcterms:W3CDTF">2014-11-13T21:43:14Z</dcterms:modified>
</cp:coreProperties>
</file>