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3080" yWindow="180" windowWidth="12120" windowHeight="11760"/>
  </bookViews>
  <sheets>
    <sheet name="Comuna 3" sheetId="3" r:id="rId1"/>
  </sheets>
  <definedNames>
    <definedName name="_xlnm.Print_Area" localSheetId="0">'Comuna 3'!$A$1:$M$408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" i="3" l="1"/>
  <c r="J125" i="3"/>
  <c r="I126" i="3"/>
  <c r="I125" i="3"/>
  <c r="J321" i="3"/>
  <c r="E231" i="3" l="1"/>
  <c r="E223" i="3"/>
  <c r="F223" i="3" s="1"/>
  <c r="E224" i="3"/>
  <c r="G224" i="3" s="1"/>
  <c r="E225" i="3"/>
  <c r="G225" i="3" s="1"/>
  <c r="K225" i="3" s="1"/>
  <c r="E226" i="3"/>
  <c r="G226" i="3" s="1"/>
  <c r="K226" i="3" s="1"/>
  <c r="E227" i="3"/>
  <c r="F227" i="3" s="1"/>
  <c r="E228" i="3"/>
  <c r="F228" i="3" s="1"/>
  <c r="E229" i="3"/>
  <c r="G229" i="3" s="1"/>
  <c r="K229" i="3" s="1"/>
  <c r="E230" i="3"/>
  <c r="G230" i="3" s="1"/>
  <c r="K230" i="3" s="1"/>
  <c r="B154" i="3"/>
  <c r="A178" i="3" s="1"/>
  <c r="B202" i="3" s="1"/>
  <c r="B244" i="3" s="1"/>
  <c r="B272" i="3" s="1"/>
  <c r="B296" i="3" s="1"/>
  <c r="E335" i="3" s="1"/>
  <c r="B155" i="3"/>
  <c r="A179" i="3" s="1"/>
  <c r="B203" i="3" s="1"/>
  <c r="B245" i="3" s="1"/>
  <c r="B273" i="3" s="1"/>
  <c r="B297" i="3" s="1"/>
  <c r="E336" i="3" s="1"/>
  <c r="B156" i="3"/>
  <c r="A180" i="3" s="1"/>
  <c r="B204" i="3" s="1"/>
  <c r="B246" i="3" s="1"/>
  <c r="B274" i="3" s="1"/>
  <c r="B298" i="3" s="1"/>
  <c r="E337" i="3" s="1"/>
  <c r="B157" i="3"/>
  <c r="A181" i="3" s="1"/>
  <c r="B205" i="3" s="1"/>
  <c r="B247" i="3" s="1"/>
  <c r="B275" i="3" s="1"/>
  <c r="B299" i="3" s="1"/>
  <c r="E338" i="3" s="1"/>
  <c r="B158" i="3"/>
  <c r="A182" i="3" s="1"/>
  <c r="B206" i="3" s="1"/>
  <c r="B248" i="3" s="1"/>
  <c r="B276" i="3" s="1"/>
  <c r="B300" i="3" s="1"/>
  <c r="E339" i="3" s="1"/>
  <c r="B159" i="3"/>
  <c r="A183" i="3" s="1"/>
  <c r="B207" i="3" s="1"/>
  <c r="B249" i="3" s="1"/>
  <c r="B277" i="3" s="1"/>
  <c r="B301" i="3" s="1"/>
  <c r="E340" i="3" s="1"/>
  <c r="B160" i="3"/>
  <c r="A184" i="3" s="1"/>
  <c r="B208" i="3" s="1"/>
  <c r="B250" i="3" s="1"/>
  <c r="B278" i="3" s="1"/>
  <c r="B302" i="3" s="1"/>
  <c r="E341" i="3" s="1"/>
  <c r="B161" i="3"/>
  <c r="A185" i="3" s="1"/>
  <c r="B209" i="3" s="1"/>
  <c r="B251" i="3" s="1"/>
  <c r="B279" i="3" s="1"/>
  <c r="B303" i="3" s="1"/>
  <c r="E342" i="3" s="1"/>
  <c r="B162" i="3"/>
  <c r="A186" i="3" s="1"/>
  <c r="B210" i="3" s="1"/>
  <c r="B252" i="3" s="1"/>
  <c r="B280" i="3" s="1"/>
  <c r="B304" i="3" s="1"/>
  <c r="E343" i="3" s="1"/>
  <c r="B163" i="3"/>
  <c r="A187" i="3" s="1"/>
  <c r="B211" i="3" s="1"/>
  <c r="B253" i="3" s="1"/>
  <c r="B281" i="3" s="1"/>
  <c r="B305" i="3" s="1"/>
  <c r="E344" i="3" s="1"/>
  <c r="B164" i="3"/>
  <c r="A188" i="3" s="1"/>
  <c r="B212" i="3" s="1"/>
  <c r="B254" i="3" s="1"/>
  <c r="B282" i="3" s="1"/>
  <c r="B306" i="3" s="1"/>
  <c r="E345" i="3" s="1"/>
  <c r="B165" i="3"/>
  <c r="A189" i="3" s="1"/>
  <c r="B213" i="3" s="1"/>
  <c r="B255" i="3" s="1"/>
  <c r="B283" i="3" s="1"/>
  <c r="B307" i="3" s="1"/>
  <c r="E346" i="3" s="1"/>
  <c r="B166" i="3"/>
  <c r="A190" i="3" s="1"/>
  <c r="B214" i="3" s="1"/>
  <c r="B256" i="3" s="1"/>
  <c r="B284" i="3" s="1"/>
  <c r="B308" i="3" s="1"/>
  <c r="E347" i="3" s="1"/>
  <c r="B167" i="3"/>
  <c r="A191" i="3" s="1"/>
  <c r="B215" i="3" s="1"/>
  <c r="B257" i="3" s="1"/>
  <c r="B285" i="3" s="1"/>
  <c r="B309" i="3" s="1"/>
  <c r="E348" i="3" s="1"/>
  <c r="B168" i="3"/>
  <c r="A192" i="3" s="1"/>
  <c r="B216" i="3" s="1"/>
  <c r="B258" i="3" s="1"/>
  <c r="B286" i="3" s="1"/>
  <c r="B310" i="3" s="1"/>
  <c r="E349" i="3" s="1"/>
  <c r="B153" i="3"/>
  <c r="A177" i="3" s="1"/>
  <c r="B201" i="3" s="1"/>
  <c r="B243" i="3" s="1"/>
  <c r="B271" i="3" s="1"/>
  <c r="B295" i="3" s="1"/>
  <c r="E334" i="3" s="1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03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79" i="3"/>
  <c r="B54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56" i="3"/>
  <c r="B55" i="3"/>
  <c r="F230" i="3" l="1"/>
  <c r="F225" i="3"/>
  <c r="H225" i="3" s="1"/>
  <c r="F231" i="3"/>
  <c r="G231" i="3"/>
  <c r="J223" i="3"/>
  <c r="F229" i="3"/>
  <c r="H229" i="3" s="1"/>
  <c r="F226" i="3"/>
  <c r="H226" i="3" s="1"/>
  <c r="F224" i="3"/>
  <c r="H224" i="3" s="1"/>
  <c r="G227" i="3"/>
  <c r="K227" i="3" s="1"/>
  <c r="H230" i="3"/>
  <c r="J228" i="3"/>
  <c r="J227" i="3"/>
  <c r="J230" i="3"/>
  <c r="L230" i="3" s="1"/>
  <c r="G228" i="3"/>
  <c r="K228" i="3" s="1"/>
  <c r="G223" i="3"/>
  <c r="K223" i="3"/>
  <c r="L223" i="3" s="1"/>
  <c r="H231" i="3" l="1"/>
  <c r="J225" i="3"/>
  <c r="L225" i="3" s="1"/>
  <c r="J226" i="3"/>
  <c r="L226" i="3" s="1"/>
  <c r="L227" i="3"/>
  <c r="J229" i="3"/>
  <c r="L229" i="3" s="1"/>
  <c r="H228" i="3"/>
  <c r="H227" i="3"/>
  <c r="H223" i="3"/>
  <c r="L228" i="3"/>
  <c r="H31" i="3" l="1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30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25" i="3"/>
  <c r="D282" i="3" l="1"/>
  <c r="D283" i="3"/>
  <c r="D284" i="3"/>
  <c r="D285" i="3"/>
  <c r="D286" i="3"/>
  <c r="D272" i="3"/>
  <c r="D273" i="3"/>
  <c r="D274" i="3"/>
  <c r="D275" i="3"/>
  <c r="D276" i="3"/>
  <c r="D277" i="3"/>
  <c r="D278" i="3"/>
  <c r="D279" i="3"/>
  <c r="D280" i="3"/>
  <c r="D281" i="3"/>
  <c r="D271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C169" i="3"/>
  <c r="D169" i="3"/>
  <c r="F329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295" i="3"/>
  <c r="G311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E311" i="3"/>
  <c r="C31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71" i="3"/>
  <c r="G328" i="3" l="1"/>
  <c r="G327" i="3"/>
  <c r="C287" i="3"/>
  <c r="E287" i="3"/>
  <c r="G287" i="3"/>
  <c r="C259" i="3"/>
  <c r="C217" i="3" l="1"/>
  <c r="D217" i="3"/>
  <c r="H21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77" i="3"/>
  <c r="C193" i="3"/>
  <c r="D193" i="3"/>
  <c r="G193" i="3"/>
  <c r="H193" i="3"/>
  <c r="I193" i="3"/>
  <c r="J193" i="3"/>
  <c r="B19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53" i="3"/>
  <c r="G169" i="3"/>
  <c r="H169" i="3"/>
  <c r="I169" i="3"/>
  <c r="I119" i="3"/>
  <c r="J105" i="3" s="1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03" i="3"/>
  <c r="E119" i="3"/>
  <c r="F119" i="3"/>
  <c r="D119" i="3"/>
  <c r="C119" i="3"/>
  <c r="B95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79" i="3"/>
  <c r="D95" i="3"/>
  <c r="E95" i="3"/>
  <c r="C95" i="3"/>
  <c r="J95" i="3"/>
  <c r="I95" i="3"/>
  <c r="H95" i="3"/>
  <c r="K95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79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E70" i="3"/>
  <c r="H70" i="3"/>
  <c r="I70" i="3"/>
  <c r="J70" i="3"/>
  <c r="D70" i="3"/>
  <c r="F54" i="3"/>
  <c r="C70" i="3"/>
  <c r="I202" i="3" l="1"/>
  <c r="I206" i="3"/>
  <c r="I210" i="3"/>
  <c r="I214" i="3"/>
  <c r="I217" i="3"/>
  <c r="I207" i="3"/>
  <c r="I204" i="3"/>
  <c r="I212" i="3"/>
  <c r="I205" i="3"/>
  <c r="I209" i="3"/>
  <c r="I213" i="3"/>
  <c r="I203" i="3"/>
  <c r="I211" i="3"/>
  <c r="I215" i="3"/>
  <c r="I208" i="3"/>
  <c r="I216" i="3"/>
  <c r="H311" i="3"/>
  <c r="D311" i="3"/>
  <c r="F287" i="3"/>
  <c r="D287" i="3"/>
  <c r="H287" i="3"/>
  <c r="I201" i="3"/>
  <c r="K193" i="3"/>
  <c r="L186" i="3" s="1"/>
  <c r="E193" i="3"/>
  <c r="J169" i="3"/>
  <c r="K163" i="3" s="1"/>
  <c r="E169" i="3"/>
  <c r="F163" i="3" s="1"/>
  <c r="J119" i="3"/>
  <c r="J118" i="3"/>
  <c r="J111" i="3"/>
  <c r="J116" i="3"/>
  <c r="J115" i="3"/>
  <c r="J107" i="3"/>
  <c r="L95" i="3"/>
  <c r="M83" i="3" s="1"/>
  <c r="J108" i="3"/>
  <c r="F95" i="3"/>
  <c r="G80" i="3" s="1"/>
  <c r="J112" i="3"/>
  <c r="J104" i="3"/>
  <c r="J114" i="3"/>
  <c r="J110" i="3"/>
  <c r="J106" i="3"/>
  <c r="J103" i="3"/>
  <c r="J117" i="3"/>
  <c r="J113" i="3"/>
  <c r="J109" i="3"/>
  <c r="K70" i="3"/>
  <c r="F70" i="3"/>
  <c r="H46" i="3"/>
  <c r="F46" i="3"/>
  <c r="D46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25" i="3"/>
  <c r="D25" i="3"/>
  <c r="F192" i="3" l="1"/>
  <c r="F190" i="3"/>
  <c r="F180" i="3"/>
  <c r="F181" i="3"/>
  <c r="F183" i="3"/>
  <c r="F184" i="3"/>
  <c r="F177" i="3"/>
  <c r="F179" i="3"/>
  <c r="F185" i="3"/>
  <c r="F178" i="3"/>
  <c r="F191" i="3"/>
  <c r="F188" i="3"/>
  <c r="F182" i="3"/>
  <c r="F187" i="3"/>
  <c r="F189" i="3"/>
  <c r="F186" i="3"/>
  <c r="K161" i="3"/>
  <c r="G83" i="3"/>
  <c r="K154" i="3"/>
  <c r="G89" i="3"/>
  <c r="F161" i="3"/>
  <c r="K159" i="3"/>
  <c r="L180" i="3"/>
  <c r="L182" i="3"/>
  <c r="L177" i="3"/>
  <c r="G46" i="3"/>
  <c r="M90" i="3"/>
  <c r="K157" i="3"/>
  <c r="F164" i="3"/>
  <c r="L178" i="3"/>
  <c r="L184" i="3"/>
  <c r="L179" i="3"/>
  <c r="L183" i="3"/>
  <c r="L187" i="3"/>
  <c r="L191" i="3"/>
  <c r="L181" i="3"/>
  <c r="L185" i="3"/>
  <c r="L189" i="3"/>
  <c r="L188" i="3"/>
  <c r="L190" i="3"/>
  <c r="K158" i="3"/>
  <c r="L192" i="3"/>
  <c r="F154" i="3"/>
  <c r="F162" i="3"/>
  <c r="F158" i="3"/>
  <c r="F166" i="3"/>
  <c r="F153" i="3"/>
  <c r="F168" i="3"/>
  <c r="F165" i="3"/>
  <c r="F167" i="3"/>
  <c r="M84" i="3"/>
  <c r="K155" i="3"/>
  <c r="K165" i="3"/>
  <c r="F156" i="3"/>
  <c r="K162" i="3"/>
  <c r="K153" i="3"/>
  <c r="F155" i="3"/>
  <c r="K156" i="3"/>
  <c r="K160" i="3"/>
  <c r="K164" i="3"/>
  <c r="K168" i="3"/>
  <c r="F160" i="3"/>
  <c r="K166" i="3"/>
  <c r="F157" i="3"/>
  <c r="K167" i="3"/>
  <c r="F159" i="3"/>
  <c r="G82" i="3"/>
  <c r="G92" i="3"/>
  <c r="G93" i="3"/>
  <c r="M79" i="3"/>
  <c r="M89" i="3"/>
  <c r="G90" i="3"/>
  <c r="G87" i="3"/>
  <c r="G79" i="3"/>
  <c r="G81" i="3"/>
  <c r="G88" i="3"/>
  <c r="G94" i="3"/>
  <c r="G91" i="3"/>
  <c r="G95" i="3"/>
  <c r="G84" i="3"/>
  <c r="M82" i="3"/>
  <c r="M81" i="3"/>
  <c r="M92" i="3"/>
  <c r="M91" i="3"/>
  <c r="M87" i="3"/>
  <c r="M86" i="3"/>
  <c r="M93" i="3"/>
  <c r="M95" i="3"/>
  <c r="M88" i="3"/>
  <c r="G86" i="3"/>
  <c r="G85" i="3"/>
  <c r="M94" i="3"/>
  <c r="M85" i="3"/>
  <c r="M80" i="3"/>
  <c r="E46" i="3"/>
  <c r="G55" i="3"/>
  <c r="G59" i="3"/>
  <c r="G63" i="3"/>
  <c r="G67" i="3"/>
  <c r="G58" i="3"/>
  <c r="G66" i="3"/>
  <c r="G56" i="3"/>
  <c r="G60" i="3"/>
  <c r="G64" i="3"/>
  <c r="G68" i="3"/>
  <c r="G57" i="3"/>
  <c r="G61" i="3"/>
  <c r="G65" i="3"/>
  <c r="G69" i="3"/>
  <c r="G54" i="3"/>
  <c r="G62" i="3"/>
  <c r="L56" i="3"/>
  <c r="L60" i="3"/>
  <c r="L64" i="3"/>
  <c r="L68" i="3"/>
  <c r="L57" i="3"/>
  <c r="L61" i="3"/>
  <c r="L65" i="3"/>
  <c r="L69" i="3"/>
  <c r="L58" i="3"/>
  <c r="L62" i="3"/>
  <c r="L66" i="3"/>
  <c r="L55" i="3"/>
  <c r="L59" i="3"/>
  <c r="L63" i="3"/>
  <c r="L67" i="3"/>
  <c r="F311" i="3"/>
  <c r="D259" i="3"/>
  <c r="E259" i="3"/>
  <c r="F259" i="3"/>
  <c r="G259" i="3"/>
  <c r="H259" i="3"/>
  <c r="I259" i="3"/>
  <c r="I128" i="3"/>
  <c r="K54" i="3"/>
  <c r="L54" i="3" s="1"/>
  <c r="F24" i="3"/>
  <c r="H139" i="3" s="1"/>
  <c r="F23" i="3"/>
  <c r="H138" i="3" s="1"/>
  <c r="I138" i="3" s="1"/>
  <c r="F22" i="3"/>
  <c r="H137" i="3" s="1"/>
  <c r="I137" i="3" s="1"/>
  <c r="F21" i="3"/>
  <c r="H136" i="3" s="1"/>
  <c r="I136" i="3" s="1"/>
  <c r="F20" i="3"/>
  <c r="H135" i="3" s="1"/>
  <c r="I135" i="3" s="1"/>
  <c r="F19" i="3"/>
  <c r="H134" i="3" s="1"/>
  <c r="I134" i="3" s="1"/>
  <c r="F18" i="3"/>
  <c r="H133" i="3" s="1"/>
  <c r="F17" i="3"/>
  <c r="H132" i="3" s="1"/>
  <c r="I132" i="3" s="1"/>
  <c r="F16" i="3"/>
  <c r="H131" i="3" s="1"/>
  <c r="I131" i="3" s="1"/>
  <c r="F15" i="3"/>
  <c r="H130" i="3" s="1"/>
  <c r="F14" i="3"/>
  <c r="H129" i="3" s="1"/>
  <c r="I129" i="3" s="1"/>
  <c r="F13" i="3"/>
  <c r="H128" i="3" s="1"/>
  <c r="F12" i="3"/>
  <c r="H127" i="3" s="1"/>
  <c r="F11" i="3"/>
  <c r="H126" i="3" s="1"/>
  <c r="F10" i="3"/>
  <c r="H125" i="3" s="1"/>
  <c r="J133" i="3" l="1"/>
  <c r="J130" i="3"/>
  <c r="J127" i="3"/>
  <c r="I127" i="3"/>
  <c r="I130" i="3"/>
  <c r="I133" i="3"/>
  <c r="H140" i="3"/>
  <c r="F193" i="3"/>
  <c r="F169" i="3"/>
  <c r="L70" i="3"/>
  <c r="G70" i="3"/>
  <c r="F25" i="3"/>
  <c r="G25" i="3" s="1"/>
  <c r="G329" i="3"/>
  <c r="L193" i="3"/>
  <c r="K169" i="3"/>
  <c r="G119" i="3"/>
  <c r="H106" i="3" l="1"/>
  <c r="H114" i="3"/>
  <c r="H107" i="3"/>
  <c r="H115" i="3"/>
  <c r="H110" i="3"/>
  <c r="H118" i="3"/>
  <c r="H111" i="3"/>
  <c r="H105" i="3"/>
  <c r="H104" i="3"/>
  <c r="H116" i="3"/>
  <c r="H117" i="3"/>
  <c r="H103" i="3"/>
  <c r="H108" i="3"/>
  <c r="H113" i="3"/>
  <c r="H109" i="3"/>
  <c r="H112" i="3"/>
  <c r="G10" i="3"/>
  <c r="G11" i="3"/>
  <c r="G21" i="3"/>
  <c r="G18" i="3"/>
  <c r="G23" i="3"/>
  <c r="G24" i="3"/>
  <c r="G17" i="3"/>
  <c r="G20" i="3"/>
  <c r="G19" i="3"/>
  <c r="G16" i="3"/>
  <c r="G15" i="3"/>
  <c r="G12" i="3"/>
  <c r="G14" i="3"/>
  <c r="G13" i="3"/>
  <c r="G22" i="3"/>
  <c r="H10" i="3" l="1"/>
  <c r="H119" i="3"/>
  <c r="H22" i="3"/>
  <c r="H18" i="3"/>
  <c r="H15" i="3"/>
  <c r="H12" i="3"/>
  <c r="H25" i="3" l="1"/>
  <c r="C140" i="3" l="1"/>
  <c r="D140" i="3"/>
  <c r="E139" i="3"/>
  <c r="J137" i="3" s="1"/>
  <c r="I139" i="3" l="1"/>
  <c r="E140" i="3"/>
  <c r="I140" i="3" l="1"/>
  <c r="F140" i="3"/>
  <c r="F132" i="3"/>
  <c r="F137" i="3"/>
  <c r="F129" i="3"/>
  <c r="F128" i="3"/>
  <c r="F126" i="3"/>
  <c r="F133" i="3"/>
  <c r="F127" i="3"/>
  <c r="F134" i="3"/>
  <c r="F136" i="3"/>
  <c r="F131" i="3"/>
  <c r="F125" i="3"/>
  <c r="F138" i="3"/>
  <c r="F135" i="3"/>
  <c r="F130" i="3"/>
  <c r="F139" i="3"/>
  <c r="G130" i="3" l="1"/>
  <c r="G133" i="3"/>
  <c r="G137" i="3"/>
  <c r="G127" i="3"/>
  <c r="G125" i="3"/>
  <c r="G140" i="3" l="1"/>
  <c r="E217" i="3"/>
  <c r="F206" i="3"/>
  <c r="F216" i="3"/>
  <c r="F209" i="3"/>
  <c r="F208" i="3"/>
  <c r="F202" i="3"/>
  <c r="F210" i="3"/>
  <c r="F203" i="3"/>
  <c r="F211" i="3"/>
  <c r="F215" i="3"/>
  <c r="F204" i="3"/>
  <c r="F212" i="3"/>
  <c r="F205" i="3"/>
  <c r="F213" i="3"/>
  <c r="F201" i="3"/>
  <c r="F214" i="3"/>
  <c r="F207" i="3"/>
  <c r="F217" i="3" l="1"/>
  <c r="G213" i="3" s="1"/>
  <c r="G209" i="3"/>
  <c r="G205" i="3" l="1"/>
  <c r="G203" i="3"/>
  <c r="G204" i="3"/>
  <c r="G208" i="3"/>
  <c r="G212" i="3"/>
  <c r="G207" i="3"/>
  <c r="G211" i="3"/>
  <c r="G202" i="3"/>
  <c r="G216" i="3"/>
  <c r="G214" i="3"/>
  <c r="G201" i="3"/>
  <c r="G210" i="3"/>
  <c r="G215" i="3"/>
  <c r="G206" i="3"/>
  <c r="G217" i="3" l="1"/>
</calcChain>
</file>

<file path=xl/sharedStrings.xml><?xml version="1.0" encoding="utf-8"?>
<sst xmlns="http://schemas.openxmlformats.org/spreadsheetml/2006/main" count="362" uniqueCount="236">
  <si>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</si>
  <si>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</si>
  <si>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</si>
  <si>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</si>
  <si>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</si>
  <si>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</si>
  <si>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</si>
  <si>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</si>
  <si>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</si>
  <si>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</si>
  <si>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</si>
  <si>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</si>
  <si>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</si>
  <si>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</si>
  <si>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</si>
  <si>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</si>
  <si>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</si>
  <si>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</si>
  <si>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</si>
  <si>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</si>
  <si>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</si>
  <si>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</si>
  <si>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</si>
  <si>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</si>
  <si>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</si>
  <si>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</si>
  <si>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</si>
  <si>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</si>
  <si>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</si>
  <si>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</si>
  <si>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</si>
  <si>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</si>
  <si>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</si>
  <si>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</si>
  <si>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</si>
  <si>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</si>
  <si>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</si>
  <si>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</si>
  <si>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</si>
  <si>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</si>
  <si>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</si>
  <si>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</si>
  <si>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</si>
  <si>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</si>
  <si>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</si>
  <si>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</si>
  <si>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</si>
  <si>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</si>
  <si>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</si>
  <si>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</si>
  <si>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</si>
  <si>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</si>
  <si>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</si>
  <si>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</si>
  <si>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</si>
  <si>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</si>
  <si>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</si>
  <si>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</si>
  <si>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</si>
  <si>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</si>
  <si>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</si>
  <si>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</si>
  <si>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</si>
  <si>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</si>
  <si>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</si>
  <si>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</si>
  <si>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</si>
  <si>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</si>
  <si>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</si>
  <si>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</si>
  <si>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</si>
  <si>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</si>
  <si>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</si>
  <si>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</si>
  <si>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</si>
  <si>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</si>
  <si>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</si>
  <si>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</si>
  <si>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</si>
  <si>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</si>
  <si>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</si>
  <si>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</si>
  <si>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</si>
  <si>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</si>
  <si>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</si>
  <si>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</si>
  <si>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</si>
  <si>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</si>
  <si>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</si>
  <si>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</si>
  <si>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</si>
  <si>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</si>
  <si>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</si>
  <si>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</si>
  <si>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</si>
  <si>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</si>
  <si>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</si>
  <si>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</si>
  <si>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</si>
  <si>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</si>
  <si>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</si>
  <si>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TOTAL COMUNA 1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</si>
  <si>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</si>
  <si>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</si>
  <si>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</si>
  <si>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</si>
  <si>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</si>
  <si>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</si>
  <si>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</si>
  <si>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</si>
  <si>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</si>
  <si>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</si>
  <si>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</si>
  <si>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</si>
  <si>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</si>
  <si>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</si>
  <si>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</si>
  <si>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</si>
  <si>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</si>
  <si>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</si>
  <si>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</si>
  <si>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</si>
  <si>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</si>
  <si>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</si>
  <si>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</si>
  <si>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</si>
  <si>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</si>
  <si>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</si>
  <si>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</si>
  <si>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</si>
  <si>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</si>
  <si>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</si>
  <si>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</si>
  <si>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</si>
  <si>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</si>
  <si>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</si>
  <si>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</si>
  <si>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</si>
  <si>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</si>
  <si>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</si>
  <si>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</si>
  <si>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</si>
  <si>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</si>
  <si>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</si>
  <si>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</si>
  <si>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</si>
  <si>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</si>
  <si>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</si>
  <si>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</si>
  <si>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</si>
  <si>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</si>
  <si>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</si>
  <si>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</si>
  <si>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</si>
  <si>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</si>
  <si>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</si>
  <si>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</si>
  <si>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</si>
  <si>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</si>
  <si>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</si>
  <si>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</si>
  <si>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</si>
  <si>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</si>
  <si>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</si>
  <si>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El tipo de condición de discapacidad que más se padece  en la comuna es dificultad para salir a la calle sin ayuda o compañía</t>
  </si>
  <si>
    <t>Porcentaje de jefes de hogar según sexo</t>
  </si>
  <si>
    <t>El Nacional</t>
  </si>
  <si>
    <t>El Peñón</t>
  </si>
  <si>
    <t>San Antonio</t>
  </si>
  <si>
    <t>San Cayetano</t>
  </si>
  <si>
    <t>Los Libertadores</t>
  </si>
  <si>
    <t>San Juan Bosco</t>
  </si>
  <si>
    <t>Santa Rosa</t>
  </si>
  <si>
    <t>La Merced</t>
  </si>
  <si>
    <t>San Pascual</t>
  </si>
  <si>
    <t>El Calvario</t>
  </si>
  <si>
    <t>San Pedro</t>
  </si>
  <si>
    <t>San Nicolas</t>
  </si>
  <si>
    <t>El Hoyo</t>
  </si>
  <si>
    <t>El Piloto</t>
  </si>
  <si>
    <t>Navarro - La Chanca</t>
  </si>
  <si>
    <t>Acueducto San Antonio</t>
  </si>
  <si>
    <t>COMUNA 3</t>
  </si>
  <si>
    <t>Comuna 3 - Población total al 2012 por genero  según el DANE con base en Proyecciones del Censo de 2005</t>
  </si>
  <si>
    <t>En la comuna 3, el 54% son mujeres y el 46% son  hombres, una proporcion similar se observa en los barrios de esta comuna</t>
  </si>
  <si>
    <t>Comuna  3 - Población año 2012, por quintiles de edad y rangos de edad -  según el DANE con base en Proyecciones del Censo de 2005 - C</t>
  </si>
  <si>
    <t>Comuna  3 - Población año 2012, por quintiles de edad y rangos de edad -  según el DANE con base en Proyecciones del Censo de 2005 - B</t>
  </si>
  <si>
    <t>Comuna  3 - Población año 2012, por quintiles de edad y rangos de edad -  según el DANE con base en Proyecciones del Censo de 2005 - A</t>
  </si>
  <si>
    <t>Barrio con mayor participacion de poblacion de primera infancia y niñez: San nicolas (15,12%)</t>
  </si>
  <si>
    <t>Barrio con mayor participacion de poblacion preadolescentes, adolescentes y jovenes:  San Cayetano (15,91%)</t>
  </si>
  <si>
    <t>Barrio con mayor participacion en poblacion de adultos jovenes: San Cayetano 16,36%</t>
  </si>
  <si>
    <t>Barrio con mayor participacion en la poblacion de adultos: San Nicolas 17,08%</t>
  </si>
  <si>
    <t>Barrio con mayor participacion en la poblacion de adulto mayor: San Cayetano 16,07%</t>
  </si>
  <si>
    <t>Comuna 3 - Población  Encuestadas por el SISBEN III a junio 2013</t>
  </si>
  <si>
    <t>Comuna 3 - Población encuestada por el SISBEN IIII a junio 2013 por grupos de edades - A</t>
  </si>
  <si>
    <t>Comuna 3 - Población encuestada por el SISBEN IIII a junio 2013 por grupos de edades - B</t>
  </si>
  <si>
    <t>Comuna 3 - Población encuestada por el SISBEN III a junio 2013 por grupos de edades - C</t>
  </si>
  <si>
    <t>Comuna 3 - Poblacion encuestada por el SISBEN III  a junio de 2013 según Asistencia Educativa</t>
  </si>
  <si>
    <t>Comuna 3  - Tasa de asistencia escolar según nivel educativo esperado por rangos de edad  - En poblacion encuestada por el SISBEN III a Junio 2013</t>
  </si>
  <si>
    <t>Comuna 3 - Población encuestada por SISBEN III a junio 2013  según maximo nivel educativo aprobado por  barrios</t>
  </si>
  <si>
    <t xml:space="preserve">Comuna  3 -Personas encuestadas por Sisben III a junio 2013 en situación de discapacidad </t>
  </si>
  <si>
    <t>Barrio con mayor porcentaje de primera infancia y niñez encuestada por el Sisben III es San Pascual (16,98%)</t>
  </si>
  <si>
    <t>Barrio con mayor porcentaje de preadolescentes, adolescentes y jovenes encuestados por el Sisben III es San Pascual (85,87%)</t>
  </si>
  <si>
    <t>Barrio con mayor porcentaje de adultos jovenes encuestados por el Sisben III: San Cayetano (15,54%)</t>
  </si>
  <si>
    <t>Barrio con mayor porcentaje de adultos encuestados por el Sisben III es San Cayetano (17,11%)</t>
  </si>
  <si>
    <t>Barrio con mayor porcentaje de adultos mayores encuestados por el Sisben III San Calletano (17,15%)</t>
  </si>
  <si>
    <t>Barrio con menor porcentaje de población menor o igual a 5 años en nivel preescolar la Merced (0,0%)</t>
  </si>
  <si>
    <t>Barrio con menor porcentaje de población entre11 y 14 años en nivel basica secundaria  El Calvario (72,18%)</t>
  </si>
  <si>
    <t>Barrio con menor porcentaje de población entre 15 y 16 años en nivel Media Secundaria es  (0,0%)</t>
  </si>
  <si>
    <t>Barrio con menor porcentaje de población entre 6 y 10 años en nivel basica primaria El Calvario (88,89)</t>
  </si>
  <si>
    <t>Barrio con menor porcentaje de población entre 11 y 16 años en nivel basica primaria San Pascual (70,37%)</t>
  </si>
  <si>
    <t>Barrios con menor porcentaje de población entre 5 y 16 años en nivel Basico completo a son Santa Rita y Santa Monica es El Calvario(776,35%)</t>
  </si>
  <si>
    <t>Barrio con mayor porcentaje de población entre 17 y 21 años en nivel  Estudios superiores a nivel de Pregrado, técnico, tencológico y Universitario es San Antonio (50,91%)</t>
  </si>
  <si>
    <t>Barrio con mayor porcentaje de población con nivel  de primaria aprobada es el Calvario (49,5%)</t>
  </si>
  <si>
    <t>Barrio con mayor porcentaje de población con nivel  de Secundaria aprobada es El peñon (75%)</t>
  </si>
  <si>
    <t>Barrio con mayor porcentaje de población con nivel Técnico o tecnológico aprobado es Los Liberadores (5,0%)</t>
  </si>
  <si>
    <t>Barrio con mayor porcentaje de población con nivel  Universitario aprobado es San Antonio (13,6%)</t>
  </si>
  <si>
    <t>Barrio con mayor porcentaje de población con nivel  posgrado aprobado es San Antonio (13,6%)</t>
  </si>
  <si>
    <t>Barrio con mayor porcentaje de población con nivel Ningun nivel educativo aprobado es Los Libertadores (0,347%)</t>
  </si>
  <si>
    <t>El 36% de los habitantes de la comuna 3 tienen menos de 24 años, el 46% tiene entre 25 y 59 años y el 19% restante tiene  mas de 60 años</t>
  </si>
  <si>
    <t>El 37% de la poblacion de primera infancia y niñez de la comuna 3 ha sido encuestada por el sisben III</t>
  </si>
  <si>
    <t>El 40% de la poblacion de Preadolescencia, adolescencia y juventud de la comuna 3 ha sido encuestada por el sisben III</t>
  </si>
  <si>
    <t>El 39% de la poblacion de Adulta Joven de la comuna 3 ha sido encuestada por el sisben III</t>
  </si>
  <si>
    <t>El 34% de la poblacion de Adulta de la comuna 3 ha sido encuestada por el sisben III</t>
  </si>
  <si>
    <t>El 31% de la poblacion de Adulta Mayor de la comuna 3 ha sido encuestada por el sisben III</t>
  </si>
  <si>
    <t>El 36% de la poblacion total de la comuna 3 ha sido encuestada por el Sisben III</t>
  </si>
  <si>
    <t>El 27,5% de la poblacion de primera infancia de la comuna 3 asiste a la educación preescolar sisben III</t>
  </si>
  <si>
    <t>El 93,3% de la poblacion entre 6 y 10 años de la comuna 3 asiste a la educación Básica primaria</t>
  </si>
  <si>
    <t>El 87,0% de la poblacion entre 11 y 14 años de la comuna 3 asiste a la educación Basica Secundaria</t>
  </si>
  <si>
    <t>El 91,5% de la poblacion entre 15 y 16 años de la comuna 3 asiste a la educación Media Secundaria</t>
  </si>
  <si>
    <t>El 78,1% de la poblacion entre 11-16 años de la comuna 3 asiste a la educación Secundaria Completa</t>
  </si>
  <si>
    <t>El 31,7% de la poblacion entre 17-21 años de la comuna 3 asiste a Estudios superiores a nivel de Pregrado</t>
  </si>
  <si>
    <t>El 2,4% de la poblacion mayor a 22 años de la comuna 3 asiste a Estudios superiores a nivel de Posgrado</t>
  </si>
  <si>
    <t>TOTAL ENCUESTADOS SISBEN - COMUNA 3</t>
  </si>
  <si>
    <t>Promedio Comuna 3</t>
  </si>
  <si>
    <t>Comuna 3 -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</si>
</sst>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000000000000"/>
    <numFmt numFmtId="166" formatCode="#,##0.0000000000000000000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4" borderId="1" xfId="3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4" xfId="3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6" xfId="3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0" fontId="3" fillId="2" borderId="3" xfId="3" applyNumberFormat="1" applyFont="1" applyFill="1" applyBorder="1" applyAlignment="1">
      <alignment horizontal="center" vertical="center"/>
    </xf>
    <xf numFmtId="10" fontId="3" fillId="2" borderId="2" xfId="3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6"/>
  <sheetViews>
    <sheetView tabSelected="1" view="pageBreakPreview" topLeftCell="C253" zoomScale="80" zoomScaleNormal="70" zoomScaleSheetLayoutView="80" zoomScalePageLayoutView="40" workbookViewId="0">
      <selection activeCell="J270" sqref="J270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8.28515625" style="8" customWidth="1"/>
    <col min="4" max="4" width="28.7109375" style="8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42578125" style="8" customWidth="1"/>
    <col min="10" max="10" width="15.7109375" style="8" customWidth="1"/>
    <col min="11" max="11" width="17.140625" style="8" customWidth="1"/>
    <col min="12" max="12" width="25.8554687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23.25" x14ac:dyDescent="0.2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23.25" x14ac:dyDescent="0.25">
      <c r="A4" s="149" t="s">
        <v>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23.25" x14ac:dyDescent="0.25">
      <c r="A5" s="149" t="s">
        <v>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3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17.25" customHeight="1" x14ac:dyDescent="0.25">
      <c r="A7" s="150" t="s">
        <v>182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3" ht="24" customHeight="1" x14ac:dyDescent="0.25">
      <c r="C8" s="152" t="s">
        <v>114</v>
      </c>
      <c r="D8" s="153"/>
      <c r="E8" s="153"/>
      <c r="F8" s="153"/>
      <c r="G8" s="153"/>
      <c r="H8" s="153"/>
      <c r="I8" s="154"/>
      <c r="J8" s="105"/>
      <c r="K8" s="105"/>
      <c r="L8" s="105"/>
      <c r="M8" s="105"/>
    </row>
    <row r="9" spans="1:13" ht="25.5" x14ac:dyDescent="0.25">
      <c r="C9" s="66" t="s">
        <v>112</v>
      </c>
      <c r="D9" s="66" t="s">
        <v>4</v>
      </c>
      <c r="E9" s="66" t="s">
        <v>5</v>
      </c>
      <c r="F9" s="67" t="s">
        <v>6</v>
      </c>
      <c r="G9" s="67" t="s">
        <v>108</v>
      </c>
      <c r="H9" s="18" t="s">
        <v>120</v>
      </c>
      <c r="I9" s="18" t="s">
        <v>121</v>
      </c>
      <c r="J9" s="105"/>
      <c r="K9" s="105"/>
      <c r="L9" s="105"/>
      <c r="M9" s="105"/>
    </row>
    <row r="10" spans="1:13" x14ac:dyDescent="0.25">
      <c r="C10" s="18" t="s">
        <v>7</v>
      </c>
      <c r="D10" s="68">
        <v>1478.0208411128654</v>
      </c>
      <c r="E10" s="68">
        <v>1449.0356075904961</v>
      </c>
      <c r="F10" s="68">
        <f t="shared" ref="F10:F24" si="0">SUM(D10:E10)</f>
        <v>2927.0564487033616</v>
      </c>
      <c r="G10" s="83">
        <f t="shared" ref="G10:G25" si="1">+F10/$F$25</f>
        <v>6.7542613592958475E-2</v>
      </c>
      <c r="H10" s="155">
        <f>SUM(G10:G11)</f>
        <v>0.13575079057225919</v>
      </c>
      <c r="I10" s="110" t="s">
        <v>115</v>
      </c>
      <c r="J10" s="105"/>
      <c r="K10" s="105"/>
      <c r="L10" s="105"/>
      <c r="M10" s="105"/>
    </row>
    <row r="11" spans="1:13" x14ac:dyDescent="0.25">
      <c r="C11" s="18" t="s">
        <v>8</v>
      </c>
      <c r="D11" s="68">
        <v>1490.6974715130609</v>
      </c>
      <c r="E11" s="68">
        <v>1465.2021252176219</v>
      </c>
      <c r="F11" s="68">
        <f t="shared" si="0"/>
        <v>2955.8995967306828</v>
      </c>
      <c r="G11" s="83">
        <f t="shared" si="1"/>
        <v>6.8208176979300705E-2</v>
      </c>
      <c r="H11" s="155"/>
      <c r="I11" s="112"/>
      <c r="J11" s="105"/>
      <c r="K11" s="105"/>
      <c r="L11" s="105"/>
      <c r="M11" s="105"/>
    </row>
    <row r="12" spans="1:13" x14ac:dyDescent="0.25">
      <c r="C12" s="18" t="s">
        <v>9</v>
      </c>
      <c r="D12" s="68">
        <v>1592.6004817396743</v>
      </c>
      <c r="E12" s="68">
        <v>1534.6364144261495</v>
      </c>
      <c r="F12" s="68">
        <f t="shared" si="0"/>
        <v>3127.236896165824</v>
      </c>
      <c r="G12" s="83">
        <f t="shared" si="1"/>
        <v>7.2161831175117541E-2</v>
      </c>
      <c r="H12" s="155">
        <f>SUM(G12:G14)</f>
        <v>0.21541567161365888</v>
      </c>
      <c r="I12" s="110" t="s">
        <v>116</v>
      </c>
      <c r="J12" s="105"/>
      <c r="K12" s="105"/>
      <c r="L12" s="105"/>
      <c r="M12" s="105"/>
    </row>
    <row r="13" spans="1:13" x14ac:dyDescent="0.25">
      <c r="C13" s="18" t="s">
        <v>10</v>
      </c>
      <c r="D13" s="68">
        <v>1378.8691251748464</v>
      </c>
      <c r="E13" s="68">
        <v>1514.2172293878034</v>
      </c>
      <c r="F13" s="68">
        <f t="shared" si="0"/>
        <v>2893.0863545626498</v>
      </c>
      <c r="G13" s="83">
        <f t="shared" si="1"/>
        <v>6.6758744548246707E-2</v>
      </c>
      <c r="H13" s="113"/>
      <c r="I13" s="111"/>
      <c r="J13" s="105"/>
      <c r="K13" s="105"/>
      <c r="L13" s="105"/>
      <c r="M13" s="105"/>
    </row>
    <row r="14" spans="1:13" x14ac:dyDescent="0.25">
      <c r="C14" s="18" t="s">
        <v>11</v>
      </c>
      <c r="D14" s="68">
        <v>1566.8927718842103</v>
      </c>
      <c r="E14" s="68">
        <v>1748.132392365751</v>
      </c>
      <c r="F14" s="68">
        <f t="shared" si="0"/>
        <v>3315.0251642499616</v>
      </c>
      <c r="G14" s="83">
        <f t="shared" si="1"/>
        <v>7.6495095890294615E-2</v>
      </c>
      <c r="H14" s="113"/>
      <c r="I14" s="112"/>
      <c r="J14" s="105"/>
      <c r="K14" s="105"/>
      <c r="L14" s="105"/>
      <c r="M14" s="105"/>
    </row>
    <row r="15" spans="1:13" x14ac:dyDescent="0.25">
      <c r="C15" s="18" t="s">
        <v>12</v>
      </c>
      <c r="D15" s="68">
        <v>1593.8913981750595</v>
      </c>
      <c r="E15" s="68">
        <v>1601.3108383056583</v>
      </c>
      <c r="F15" s="68">
        <f t="shared" si="0"/>
        <v>3195.2022364807181</v>
      </c>
      <c r="G15" s="83">
        <f t="shared" si="1"/>
        <v>7.3730149654467794E-2</v>
      </c>
      <c r="H15" s="155">
        <f>SUM(G15:G17)</f>
        <v>0.18635129137674719</v>
      </c>
      <c r="I15" s="110" t="s">
        <v>105</v>
      </c>
      <c r="J15" s="105"/>
      <c r="K15" s="105"/>
      <c r="L15" s="105"/>
      <c r="M15" s="105"/>
    </row>
    <row r="16" spans="1:13" x14ac:dyDescent="0.25">
      <c r="C16" s="18" t="s">
        <v>13</v>
      </c>
      <c r="D16" s="68">
        <v>1159.1872503892666</v>
      </c>
      <c r="E16" s="68">
        <v>1290.7695401749329</v>
      </c>
      <c r="F16" s="68">
        <f t="shared" si="0"/>
        <v>2449.9567905641998</v>
      </c>
      <c r="G16" s="83">
        <f t="shared" si="1"/>
        <v>5.6533410859850634E-2</v>
      </c>
      <c r="H16" s="113"/>
      <c r="I16" s="111"/>
      <c r="J16" s="105"/>
      <c r="K16" s="105"/>
      <c r="L16" s="105"/>
      <c r="M16" s="105"/>
    </row>
    <row r="17" spans="1:13" x14ac:dyDescent="0.25">
      <c r="C17" s="18" t="s">
        <v>14</v>
      </c>
      <c r="D17" s="68">
        <v>1088.01665486107</v>
      </c>
      <c r="E17" s="68">
        <v>1342.6259510555908</v>
      </c>
      <c r="F17" s="68">
        <f t="shared" si="0"/>
        <v>2430.6426059166606</v>
      </c>
      <c r="G17" s="83">
        <f t="shared" si="1"/>
        <v>5.6087730862428763E-2</v>
      </c>
      <c r="H17" s="113"/>
      <c r="I17" s="112"/>
      <c r="J17" s="105"/>
      <c r="K17" s="105"/>
      <c r="L17" s="105"/>
      <c r="M17" s="105"/>
    </row>
    <row r="18" spans="1:13" x14ac:dyDescent="0.25">
      <c r="C18" s="18" t="s">
        <v>15</v>
      </c>
      <c r="D18" s="68">
        <v>1275.9163803157555</v>
      </c>
      <c r="E18" s="68">
        <v>1513.7902629697849</v>
      </c>
      <c r="F18" s="68">
        <f t="shared" si="0"/>
        <v>2789.7066432855404</v>
      </c>
      <c r="G18" s="83">
        <f t="shared" si="1"/>
        <v>6.4373229948678751E-2</v>
      </c>
      <c r="H18" s="155">
        <f>SUM(G18:G21)</f>
        <v>0.27061905095926031</v>
      </c>
      <c r="I18" s="110" t="s">
        <v>106</v>
      </c>
      <c r="J18" s="105"/>
      <c r="K18" s="105"/>
      <c r="L18" s="105"/>
      <c r="M18" s="105"/>
    </row>
    <row r="19" spans="1:13" x14ac:dyDescent="0.25">
      <c r="C19" s="18" t="s">
        <v>16</v>
      </c>
      <c r="D19" s="68">
        <v>1455.3551085203337</v>
      </c>
      <c r="E19" s="68">
        <v>1655.3672724963692</v>
      </c>
      <c r="F19" s="68">
        <f t="shared" si="0"/>
        <v>3110.7223810167029</v>
      </c>
      <c r="G19" s="83">
        <f t="shared" si="1"/>
        <v>7.178075430320198E-2</v>
      </c>
      <c r="H19" s="113"/>
      <c r="I19" s="111"/>
      <c r="J19" s="105"/>
      <c r="K19" s="105"/>
      <c r="L19" s="105"/>
      <c r="M19" s="105"/>
    </row>
    <row r="20" spans="1:13" x14ac:dyDescent="0.25">
      <c r="C20" s="18" t="s">
        <v>17</v>
      </c>
      <c r="D20" s="68">
        <v>1277.3386780818885</v>
      </c>
      <c r="E20" s="68">
        <v>1794.9113051488591</v>
      </c>
      <c r="F20" s="68">
        <f t="shared" si="0"/>
        <v>3072.2499832307476</v>
      </c>
      <c r="G20" s="83">
        <f t="shared" si="1"/>
        <v>7.0892993392816225E-2</v>
      </c>
      <c r="H20" s="113"/>
      <c r="I20" s="111"/>
      <c r="J20" s="105"/>
      <c r="K20" s="105"/>
      <c r="L20" s="105"/>
      <c r="M20" s="105"/>
    </row>
    <row r="21" spans="1:13" x14ac:dyDescent="0.25">
      <c r="C21" s="18" t="s">
        <v>18</v>
      </c>
      <c r="D21" s="68">
        <v>1186.43809272213</v>
      </c>
      <c r="E21" s="68">
        <v>1568.5492738347773</v>
      </c>
      <c r="F21" s="68">
        <f t="shared" si="0"/>
        <v>2754.9873665569075</v>
      </c>
      <c r="G21" s="83">
        <f t="shared" si="1"/>
        <v>6.3572073314563327E-2</v>
      </c>
      <c r="H21" s="113"/>
      <c r="I21" s="112"/>
      <c r="J21" s="105"/>
      <c r="K21" s="105"/>
      <c r="L21" s="105"/>
      <c r="M21" s="105"/>
    </row>
    <row r="22" spans="1:13" x14ac:dyDescent="0.25">
      <c r="C22" s="18" t="s">
        <v>19</v>
      </c>
      <c r="D22" s="68">
        <v>863.5996356936962</v>
      </c>
      <c r="E22" s="68">
        <v>1139.8170544629479</v>
      </c>
      <c r="F22" s="68">
        <f t="shared" si="0"/>
        <v>2003.4166901566441</v>
      </c>
      <c r="G22" s="83">
        <f t="shared" si="1"/>
        <v>4.6229378127940382E-2</v>
      </c>
      <c r="H22" s="155">
        <f>SUM(G22:G24)</f>
        <v>0.19186319547807473</v>
      </c>
      <c r="I22" s="110" t="s">
        <v>117</v>
      </c>
      <c r="J22" s="105"/>
      <c r="K22" s="105"/>
      <c r="L22" s="105"/>
      <c r="M22" s="105"/>
    </row>
    <row r="23" spans="1:13" x14ac:dyDescent="0.25">
      <c r="C23" s="18" t="s">
        <v>20</v>
      </c>
      <c r="D23" s="68">
        <v>827.84319688194728</v>
      </c>
      <c r="E23" s="68">
        <v>1119.787649987237</v>
      </c>
      <c r="F23" s="68">
        <f t="shared" si="0"/>
        <v>1947.6308468691843</v>
      </c>
      <c r="G23" s="83">
        <f t="shared" si="1"/>
        <v>4.4942104813211058E-2</v>
      </c>
      <c r="H23" s="113"/>
      <c r="I23" s="111"/>
      <c r="J23" s="105"/>
      <c r="K23" s="105"/>
      <c r="L23" s="105"/>
      <c r="M23" s="105"/>
    </row>
    <row r="24" spans="1:13" x14ac:dyDescent="0.25">
      <c r="C24" s="18" t="s">
        <v>21</v>
      </c>
      <c r="D24" s="68">
        <v>1841.3445837028453</v>
      </c>
      <c r="E24" s="68">
        <v>2522.2758158327902</v>
      </c>
      <c r="F24" s="68">
        <f t="shared" si="0"/>
        <v>4363.6203995356354</v>
      </c>
      <c r="G24" s="83">
        <f t="shared" si="1"/>
        <v>0.10069171253692331</v>
      </c>
      <c r="H24" s="113"/>
      <c r="I24" s="112"/>
      <c r="J24" s="105"/>
      <c r="K24" s="105"/>
      <c r="L24" s="105"/>
      <c r="M24" s="105"/>
    </row>
    <row r="25" spans="1:13" x14ac:dyDescent="0.25">
      <c r="C25" s="18" t="s">
        <v>22</v>
      </c>
      <c r="D25" s="68">
        <f>SUM(D10:D24)</f>
        <v>20076.01167076865</v>
      </c>
      <c r="E25" s="75">
        <f t="shared" ref="E25:F25" si="2">SUM(E10:E24)</f>
        <v>23260.428733256769</v>
      </c>
      <c r="F25" s="75">
        <f t="shared" si="2"/>
        <v>43336.440404025408</v>
      </c>
      <c r="G25" s="83">
        <f t="shared" si="1"/>
        <v>1</v>
      </c>
      <c r="H25" s="70">
        <f>SUM(H10:H24)</f>
        <v>1.0000000000000004</v>
      </c>
      <c r="I25" s="18"/>
      <c r="J25" s="105"/>
      <c r="K25" s="105"/>
      <c r="L25" s="105"/>
      <c r="M25" s="105"/>
    </row>
    <row r="26" spans="1:13" ht="38.25" customHeight="1" x14ac:dyDescent="0.25">
      <c r="C26" s="113" t="s">
        <v>219</v>
      </c>
      <c r="D26" s="113"/>
      <c r="E26" s="113"/>
      <c r="F26" s="113"/>
      <c r="G26" s="113"/>
      <c r="H26" s="113"/>
      <c r="I26" s="113"/>
      <c r="J26" s="105"/>
      <c r="K26" s="105"/>
      <c r="L26" s="105"/>
      <c r="M26" s="105"/>
    </row>
    <row r="27" spans="1:13" x14ac:dyDescent="0.25">
      <c r="A27" s="6"/>
      <c r="B27" s="9"/>
      <c r="C27" s="71"/>
      <c r="D27" s="72"/>
      <c r="E27" s="72"/>
      <c r="F27" s="72"/>
      <c r="G27" s="72"/>
      <c r="H27" s="72"/>
      <c r="I27" s="72"/>
      <c r="J27" s="105"/>
      <c r="K27" s="105"/>
      <c r="L27" s="105"/>
      <c r="M27" s="105"/>
    </row>
    <row r="28" spans="1:13" ht="25.5" customHeight="1" x14ac:dyDescent="0.25">
      <c r="C28" s="151" t="s">
        <v>183</v>
      </c>
      <c r="D28" s="151"/>
      <c r="E28" s="151"/>
      <c r="F28" s="151"/>
      <c r="G28" s="151"/>
      <c r="H28" s="151"/>
      <c r="I28" s="151"/>
      <c r="J28" s="105"/>
      <c r="K28" s="105"/>
      <c r="L28" s="105"/>
      <c r="M28" s="105"/>
    </row>
    <row r="29" spans="1:13" ht="15" customHeight="1" x14ac:dyDescent="0.25">
      <c r="C29" s="69" t="s">
        <v>113</v>
      </c>
      <c r="D29" s="73" t="s">
        <v>4</v>
      </c>
      <c r="E29" s="69" t="s">
        <v>109</v>
      </c>
      <c r="F29" s="73" t="s">
        <v>5</v>
      </c>
      <c r="G29" s="69" t="s">
        <v>110</v>
      </c>
      <c r="H29" s="151" t="s">
        <v>6</v>
      </c>
      <c r="I29" s="151"/>
      <c r="J29" s="105"/>
      <c r="K29" s="105"/>
      <c r="L29" s="105"/>
      <c r="M29" s="105"/>
    </row>
    <row r="30" spans="1:13" ht="15" customHeight="1" x14ac:dyDescent="0.25">
      <c r="C30" s="78" t="s">
        <v>166</v>
      </c>
      <c r="D30" s="78">
        <v>1269.9483077993195</v>
      </c>
      <c r="E30" s="74">
        <f t="shared" ref="E30:E46" si="3">+D30/H30</f>
        <v>0.46671015541640071</v>
      </c>
      <c r="F30" s="78">
        <v>1451.1159181682224</v>
      </c>
      <c r="G30" s="74">
        <f t="shared" ref="G30:G46" si="4">+F30/H30</f>
        <v>0.53328984458359929</v>
      </c>
      <c r="H30" s="128">
        <f>SUM(D30,F30)</f>
        <v>2721.0642259675419</v>
      </c>
      <c r="I30" s="129"/>
      <c r="J30" s="105"/>
      <c r="K30" s="105"/>
      <c r="L30" s="105"/>
      <c r="M30" s="105"/>
    </row>
    <row r="31" spans="1:13" ht="15" customHeight="1" x14ac:dyDescent="0.25">
      <c r="C31" s="78" t="s">
        <v>167</v>
      </c>
      <c r="D31" s="78">
        <v>909.40087407856674</v>
      </c>
      <c r="E31" s="74">
        <f t="shared" si="3"/>
        <v>0.45216844429620423</v>
      </c>
      <c r="F31" s="78">
        <v>1101.7984600413545</v>
      </c>
      <c r="G31" s="74">
        <f t="shared" si="4"/>
        <v>0.54783155570379571</v>
      </c>
      <c r="H31" s="128">
        <f t="shared" ref="H31:H45" si="5">SUM(D31,F31)</f>
        <v>2011.1993341199213</v>
      </c>
      <c r="I31" s="129"/>
      <c r="J31" s="105"/>
      <c r="K31" s="105"/>
      <c r="L31" s="105"/>
      <c r="M31" s="105"/>
    </row>
    <row r="32" spans="1:13" ht="15" customHeight="1" x14ac:dyDescent="0.25">
      <c r="C32" s="78" t="s">
        <v>168</v>
      </c>
      <c r="D32" s="78">
        <v>1706.7338198827549</v>
      </c>
      <c r="E32" s="74">
        <f t="shared" si="3"/>
        <v>0.46065206172599943</v>
      </c>
      <c r="F32" s="78">
        <v>1998.3051057824423</v>
      </c>
      <c r="G32" s="74">
        <f t="shared" si="4"/>
        <v>0.53934793827400063</v>
      </c>
      <c r="H32" s="128">
        <f t="shared" si="5"/>
        <v>3705.038925665197</v>
      </c>
      <c r="I32" s="129"/>
      <c r="J32" s="105"/>
      <c r="K32" s="105"/>
      <c r="L32" s="105"/>
      <c r="M32" s="105"/>
    </row>
    <row r="33" spans="3:13" ht="15" customHeight="1" x14ac:dyDescent="0.25">
      <c r="C33" s="78" t="s">
        <v>169</v>
      </c>
      <c r="D33" s="78">
        <v>3220.9013338329219</v>
      </c>
      <c r="E33" s="74">
        <f t="shared" si="3"/>
        <v>0.46240484905699036</v>
      </c>
      <c r="F33" s="78">
        <v>3744.6426919304263</v>
      </c>
      <c r="G33" s="74">
        <f t="shared" si="4"/>
        <v>0.53759515094300969</v>
      </c>
      <c r="H33" s="128">
        <f t="shared" si="5"/>
        <v>6965.5440257633481</v>
      </c>
      <c r="I33" s="129"/>
      <c r="J33" s="105"/>
      <c r="K33" s="105"/>
      <c r="L33" s="105"/>
      <c r="M33" s="105"/>
    </row>
    <row r="34" spans="3:13" ht="15" customHeight="1" x14ac:dyDescent="0.25">
      <c r="C34" s="78" t="s">
        <v>170</v>
      </c>
      <c r="D34" s="78">
        <v>1759.3557100366893</v>
      </c>
      <c r="E34" s="74">
        <f t="shared" si="3"/>
        <v>0.46166116246546385</v>
      </c>
      <c r="F34" s="78">
        <v>2051.5685198486954</v>
      </c>
      <c r="G34" s="74">
        <f t="shared" si="4"/>
        <v>0.53833883753453615</v>
      </c>
      <c r="H34" s="128">
        <f t="shared" si="5"/>
        <v>3810.9242298853846</v>
      </c>
      <c r="I34" s="129"/>
      <c r="J34" s="105"/>
      <c r="K34" s="105"/>
      <c r="L34" s="105"/>
      <c r="M34" s="105"/>
    </row>
    <row r="35" spans="3:13" ht="15" customHeight="1" x14ac:dyDescent="0.25">
      <c r="C35" s="78" t="s">
        <v>171</v>
      </c>
      <c r="D35" s="78">
        <v>2137.6250780861578</v>
      </c>
      <c r="E35" s="74">
        <f t="shared" si="3"/>
        <v>0.46379065331079511</v>
      </c>
      <c r="F35" s="78">
        <v>2471.4050151824399</v>
      </c>
      <c r="G35" s="74">
        <f t="shared" si="4"/>
        <v>0.53620934668920495</v>
      </c>
      <c r="H35" s="128">
        <f t="shared" si="5"/>
        <v>4609.0300932685977</v>
      </c>
      <c r="I35" s="129"/>
      <c r="J35" s="105"/>
      <c r="K35" s="105"/>
      <c r="L35" s="105"/>
      <c r="M35" s="105"/>
    </row>
    <row r="36" spans="3:13" ht="15" customHeight="1" x14ac:dyDescent="0.25">
      <c r="C36" s="78" t="s">
        <v>172</v>
      </c>
      <c r="D36" s="78">
        <v>1178.7227987846118</v>
      </c>
      <c r="E36" s="74">
        <f t="shared" si="3"/>
        <v>0.46209173086782823</v>
      </c>
      <c r="F36" s="78">
        <v>1372.1187766985061</v>
      </c>
      <c r="G36" s="74">
        <f t="shared" si="4"/>
        <v>0.53790826913217182</v>
      </c>
      <c r="H36" s="128">
        <f t="shared" si="5"/>
        <v>2550.8415754831176</v>
      </c>
      <c r="I36" s="129"/>
      <c r="J36" s="105"/>
      <c r="K36" s="105"/>
      <c r="L36" s="105"/>
      <c r="M36" s="105"/>
    </row>
    <row r="37" spans="3:13" ht="15" customHeight="1" x14ac:dyDescent="0.25">
      <c r="C37" s="78" t="s">
        <v>173</v>
      </c>
      <c r="D37" s="78">
        <v>421.43199453647844</v>
      </c>
      <c r="E37" s="74">
        <f t="shared" si="3"/>
        <v>0.45544753222708018</v>
      </c>
      <c r="F37" s="78">
        <v>503.882042133629</v>
      </c>
      <c r="G37" s="74">
        <f t="shared" si="4"/>
        <v>0.54455246777291977</v>
      </c>
      <c r="H37" s="128">
        <f t="shared" si="5"/>
        <v>925.3140366701075</v>
      </c>
      <c r="I37" s="129"/>
      <c r="J37" s="105"/>
      <c r="K37" s="105"/>
      <c r="L37" s="105"/>
      <c r="M37" s="105"/>
    </row>
    <row r="38" spans="3:13" ht="15" customHeight="1" x14ac:dyDescent="0.25">
      <c r="C38" s="78" t="s">
        <v>174</v>
      </c>
      <c r="D38" s="78">
        <v>1504.8377069509129</v>
      </c>
      <c r="E38" s="74">
        <f t="shared" si="3"/>
        <v>0.47041127650110093</v>
      </c>
      <c r="F38" s="78">
        <v>1694.1453577065324</v>
      </c>
      <c r="G38" s="74">
        <f t="shared" si="4"/>
        <v>0.52958872349889896</v>
      </c>
      <c r="H38" s="128">
        <f t="shared" si="5"/>
        <v>3198.9830646574455</v>
      </c>
      <c r="I38" s="129"/>
      <c r="J38" s="105"/>
      <c r="K38" s="105"/>
      <c r="L38" s="105"/>
      <c r="M38" s="105"/>
    </row>
    <row r="39" spans="3:13" ht="15" customHeight="1" x14ac:dyDescent="0.25">
      <c r="C39" s="78" t="s">
        <v>175</v>
      </c>
      <c r="D39" s="78">
        <v>951.83518638410794</v>
      </c>
      <c r="E39" s="74">
        <f t="shared" si="3"/>
        <v>0.4685864921156227</v>
      </c>
      <c r="F39" s="78">
        <v>1079.4550927843422</v>
      </c>
      <c r="G39" s="74">
        <f t="shared" si="4"/>
        <v>0.53141350788437736</v>
      </c>
      <c r="H39" s="128">
        <f t="shared" si="5"/>
        <v>2031.2902791684501</v>
      </c>
      <c r="I39" s="129"/>
      <c r="J39" s="105"/>
      <c r="K39" s="105"/>
      <c r="L39" s="105"/>
      <c r="M39" s="105"/>
    </row>
    <row r="40" spans="3:13" ht="15" customHeight="1" x14ac:dyDescent="0.25">
      <c r="C40" s="78" t="s">
        <v>176</v>
      </c>
      <c r="D40" s="78">
        <v>262.89562140986936</v>
      </c>
      <c r="E40" s="74">
        <f t="shared" si="3"/>
        <v>0.4612228084467157</v>
      </c>
      <c r="F40" s="78">
        <v>307.10138783439754</v>
      </c>
      <c r="G40" s="74">
        <f t="shared" si="4"/>
        <v>0.5387771915532843</v>
      </c>
      <c r="H40" s="128">
        <f t="shared" si="5"/>
        <v>569.99700924426691</v>
      </c>
      <c r="I40" s="129"/>
      <c r="J40" s="105"/>
      <c r="K40" s="105"/>
      <c r="L40" s="105"/>
      <c r="M40" s="105"/>
    </row>
    <row r="41" spans="3:13" ht="15" customHeight="1" x14ac:dyDescent="0.25">
      <c r="C41" s="78" t="s">
        <v>177</v>
      </c>
      <c r="D41" s="78">
        <v>3047.5027659463494</v>
      </c>
      <c r="E41" s="74">
        <f t="shared" si="3"/>
        <v>0.46405618277786292</v>
      </c>
      <c r="F41" s="78">
        <v>3519.5959584017451</v>
      </c>
      <c r="G41" s="74">
        <f t="shared" si="4"/>
        <v>0.53594381722213713</v>
      </c>
      <c r="H41" s="128">
        <f t="shared" si="5"/>
        <v>6567.098724348094</v>
      </c>
      <c r="I41" s="129"/>
      <c r="J41" s="105"/>
      <c r="K41" s="105"/>
      <c r="L41" s="105"/>
      <c r="M41" s="105"/>
    </row>
    <row r="42" spans="3:13" ht="15" customHeight="1" x14ac:dyDescent="0.25">
      <c r="C42" s="78" t="s">
        <v>178</v>
      </c>
      <c r="D42" s="78">
        <v>258.87519777582833</v>
      </c>
      <c r="E42" s="74">
        <f t="shared" si="3"/>
        <v>0.46096188835140695</v>
      </c>
      <c r="F42" s="78">
        <v>302.72263561919402</v>
      </c>
      <c r="G42" s="74">
        <f t="shared" si="4"/>
        <v>0.53903811164859305</v>
      </c>
      <c r="H42" s="128">
        <f t="shared" si="5"/>
        <v>561.59783339502235</v>
      </c>
      <c r="I42" s="129"/>
      <c r="J42" s="105"/>
      <c r="K42" s="105"/>
      <c r="L42" s="105"/>
      <c r="M42" s="105"/>
    </row>
    <row r="43" spans="3:13" ht="15" customHeight="1" x14ac:dyDescent="0.25">
      <c r="C43" s="78" t="s">
        <v>179</v>
      </c>
      <c r="D43" s="78">
        <v>450.37081525454084</v>
      </c>
      <c r="E43" s="74">
        <f t="shared" si="3"/>
        <v>0.46624438760853482</v>
      </c>
      <c r="F43" s="78">
        <v>515.58357953096458</v>
      </c>
      <c r="G43" s="74">
        <f t="shared" si="4"/>
        <v>0.53375561239146518</v>
      </c>
      <c r="H43" s="128">
        <f t="shared" si="5"/>
        <v>965.95439478550543</v>
      </c>
      <c r="I43" s="129"/>
      <c r="J43" s="105"/>
      <c r="K43" s="105"/>
      <c r="L43" s="105"/>
      <c r="M43" s="105"/>
    </row>
    <row r="44" spans="3:13" ht="15" customHeight="1" x14ac:dyDescent="0.25">
      <c r="C44" s="78" t="s">
        <v>180</v>
      </c>
      <c r="D44" s="78">
        <v>988.21678771654501</v>
      </c>
      <c r="E44" s="74">
        <f t="shared" si="3"/>
        <v>0.46479068622660819</v>
      </c>
      <c r="F44" s="78">
        <v>1137.9376663224523</v>
      </c>
      <c r="G44" s="74">
        <f t="shared" si="4"/>
        <v>0.53520931377339187</v>
      </c>
      <c r="H44" s="128">
        <f t="shared" si="5"/>
        <v>2126.1544540389973</v>
      </c>
      <c r="I44" s="129"/>
      <c r="J44" s="105"/>
      <c r="K44" s="105"/>
      <c r="L44" s="105"/>
      <c r="M44" s="105"/>
    </row>
    <row r="45" spans="3:13" ht="25.5" customHeight="1" x14ac:dyDescent="0.25">
      <c r="C45" s="78" t="s">
        <v>181</v>
      </c>
      <c r="D45" s="78">
        <v>7.357672292996952</v>
      </c>
      <c r="E45" s="74">
        <f t="shared" si="3"/>
        <v>0.44841441383851294</v>
      </c>
      <c r="F45" s="78">
        <v>9.0505252714253697</v>
      </c>
      <c r="G45" s="74">
        <f t="shared" si="4"/>
        <v>0.5515855861614869</v>
      </c>
      <c r="H45" s="128">
        <f t="shared" si="5"/>
        <v>16.408197564422323</v>
      </c>
      <c r="I45" s="129"/>
      <c r="J45" s="105"/>
      <c r="K45" s="105"/>
      <c r="L45" s="105"/>
      <c r="M45" s="105"/>
    </row>
    <row r="46" spans="3:13" ht="25.5" customHeight="1" x14ac:dyDescent="0.25">
      <c r="C46" s="73" t="s">
        <v>99</v>
      </c>
      <c r="D46" s="79">
        <f>SUM(D30:D45)</f>
        <v>20076.01167076865</v>
      </c>
      <c r="E46" s="80">
        <f t="shared" si="3"/>
        <v>0.46325936056584471</v>
      </c>
      <c r="F46" s="79">
        <f>SUM(F30:F45)</f>
        <v>23260.428733256769</v>
      </c>
      <c r="G46" s="80">
        <f t="shared" si="4"/>
        <v>0.5367406394341554</v>
      </c>
      <c r="H46" s="167">
        <f>SUM(H30:I45)</f>
        <v>43336.440404025416</v>
      </c>
      <c r="I46" s="168"/>
      <c r="J46" s="105"/>
      <c r="K46" s="105"/>
      <c r="L46" s="105"/>
      <c r="M46" s="105"/>
    </row>
    <row r="47" spans="3:13" ht="30.75" customHeight="1" x14ac:dyDescent="0.25">
      <c r="C47" s="113" t="s">
        <v>184</v>
      </c>
      <c r="D47" s="113"/>
      <c r="E47" s="113"/>
      <c r="F47" s="113"/>
      <c r="G47" s="113"/>
      <c r="H47" s="113"/>
      <c r="I47" s="113"/>
      <c r="J47" s="105"/>
      <c r="K47" s="105"/>
      <c r="L47" s="105"/>
      <c r="M47" s="105"/>
    </row>
    <row r="48" spans="3:13" ht="30.75" customHeight="1" x14ac:dyDescent="0.25"/>
    <row r="49" spans="1:13" ht="25.5" customHeight="1" x14ac:dyDescent="0.25">
      <c r="A49" s="6"/>
      <c r="B49" s="9"/>
      <c r="C49" s="9"/>
      <c r="D49" s="9"/>
    </row>
    <row r="50" spans="1:13" ht="24.75" customHeight="1" x14ac:dyDescent="0.25">
      <c r="B50" s="117" t="s">
        <v>82</v>
      </c>
      <c r="C50" s="118" t="s">
        <v>83</v>
      </c>
      <c r="D50" s="115" t="s">
        <v>187</v>
      </c>
      <c r="E50" s="115"/>
      <c r="F50" s="115"/>
      <c r="G50" s="115"/>
      <c r="H50" s="115"/>
      <c r="I50" s="115"/>
      <c r="J50" s="115"/>
      <c r="K50" s="115"/>
      <c r="L50" s="115"/>
      <c r="M50" s="105"/>
    </row>
    <row r="51" spans="1:13" ht="24.75" customHeight="1" x14ac:dyDescent="0.25">
      <c r="B51" s="117"/>
      <c r="C51" s="118"/>
      <c r="D51" s="115"/>
      <c r="E51" s="115"/>
      <c r="F51" s="115"/>
      <c r="G51" s="115"/>
      <c r="H51" s="115"/>
      <c r="I51" s="115"/>
      <c r="J51" s="115"/>
      <c r="K51" s="115"/>
      <c r="L51" s="115"/>
      <c r="M51" s="105"/>
    </row>
    <row r="52" spans="1:13" ht="24.75" customHeight="1" x14ac:dyDescent="0.25">
      <c r="B52" s="117"/>
      <c r="C52" s="118"/>
      <c r="D52" s="118" t="s">
        <v>102</v>
      </c>
      <c r="E52" s="118"/>
      <c r="F52" s="118"/>
      <c r="G52" s="118"/>
      <c r="H52" s="156" t="s">
        <v>104</v>
      </c>
      <c r="I52" s="156"/>
      <c r="J52" s="156"/>
      <c r="K52" s="156"/>
      <c r="L52" s="156"/>
      <c r="M52" s="105"/>
    </row>
    <row r="53" spans="1:13" ht="24.75" customHeight="1" x14ac:dyDescent="0.25">
      <c r="B53" s="117"/>
      <c r="C53" s="118"/>
      <c r="D53" s="23" t="s">
        <v>84</v>
      </c>
      <c r="E53" s="23" t="s">
        <v>85</v>
      </c>
      <c r="F53" s="23" t="s">
        <v>103</v>
      </c>
      <c r="G53" s="23" t="s">
        <v>119</v>
      </c>
      <c r="H53" s="31" t="s">
        <v>86</v>
      </c>
      <c r="I53" s="31" t="s">
        <v>87</v>
      </c>
      <c r="J53" s="31" t="s">
        <v>88</v>
      </c>
      <c r="K53" s="31" t="s">
        <v>103</v>
      </c>
      <c r="L53" s="23" t="s">
        <v>119</v>
      </c>
      <c r="M53" s="105"/>
    </row>
    <row r="54" spans="1:13" ht="24.75" customHeight="1" x14ac:dyDescent="0.2">
      <c r="B54" s="78" t="str">
        <f>C30</f>
        <v>El Nacional</v>
      </c>
      <c r="C54" s="14">
        <v>6</v>
      </c>
      <c r="D54" s="13">
        <v>192.86331414038955</v>
      </c>
      <c r="E54" s="13">
        <v>210.34142543630691</v>
      </c>
      <c r="F54" s="13">
        <f>+D54+E54</f>
        <v>403.20473957669645</v>
      </c>
      <c r="G54" s="82">
        <f t="shared" ref="G54:G69" si="6">F54/$F$70</f>
        <v>6.8537778705594271E-2</v>
      </c>
      <c r="H54" s="38">
        <v>269.86578486597693</v>
      </c>
      <c r="I54" s="38">
        <v>204.61676599327922</v>
      </c>
      <c r="J54" s="38">
        <v>209.16161567459832</v>
      </c>
      <c r="K54" s="38">
        <f>SUM(H54:J54)</f>
        <v>683.64416653385445</v>
      </c>
      <c r="L54" s="82">
        <f t="shared" ref="L54:L69" si="7">K54/$K$70</f>
        <v>7.3231778413000312E-2</v>
      </c>
      <c r="M54" s="105"/>
    </row>
    <row r="55" spans="1:13" ht="24.75" customHeight="1" x14ac:dyDescent="0.2">
      <c r="B55" s="90" t="str">
        <f>C31</f>
        <v>El Peñón</v>
      </c>
      <c r="C55" s="14">
        <v>6</v>
      </c>
      <c r="D55" s="13">
        <v>64.443600501875849</v>
      </c>
      <c r="E55" s="13">
        <v>75.162737275905911</v>
      </c>
      <c r="F55" s="13">
        <f t="shared" ref="F55:F69" si="8">+D55+E55</f>
        <v>139.60633777778176</v>
      </c>
      <c r="G55" s="82">
        <f t="shared" si="6"/>
        <v>2.3730644373271298E-2</v>
      </c>
      <c r="H55" s="38">
        <v>70.251150775019909</v>
      </c>
      <c r="I55" s="38">
        <v>70.816180162749347</v>
      </c>
      <c r="J55" s="38">
        <v>119.95093068428287</v>
      </c>
      <c r="K55" s="38">
        <f t="shared" ref="K55:K70" si="9">SUM(H55:J55)</f>
        <v>261.01826162205214</v>
      </c>
      <c r="L55" s="82">
        <f t="shared" si="7"/>
        <v>2.7960205663374281E-2</v>
      </c>
      <c r="M55" s="105"/>
    </row>
    <row r="56" spans="1:13" ht="24.75" customHeight="1" x14ac:dyDescent="0.2">
      <c r="B56" s="90" t="str">
        <f>C32</f>
        <v>San Antonio</v>
      </c>
      <c r="C56" s="14">
        <v>6</v>
      </c>
      <c r="D56" s="13">
        <v>163.31701008699039</v>
      </c>
      <c r="E56" s="13">
        <v>251.46839609575693</v>
      </c>
      <c r="F56" s="13">
        <f t="shared" si="8"/>
        <v>414.78540618274735</v>
      </c>
      <c r="G56" s="82">
        <f t="shared" si="6"/>
        <v>7.0506290201619984E-2</v>
      </c>
      <c r="H56" s="38">
        <v>242.17973302345607</v>
      </c>
      <c r="I56" s="38">
        <v>232.59608222284217</v>
      </c>
      <c r="J56" s="38">
        <v>303.83056048214377</v>
      </c>
      <c r="K56" s="38">
        <f t="shared" si="9"/>
        <v>778.606375728442</v>
      </c>
      <c r="L56" s="82">
        <f t="shared" si="7"/>
        <v>8.3404104605156362E-2</v>
      </c>
      <c r="M56" s="105"/>
    </row>
    <row r="57" spans="1:13" ht="24.75" customHeight="1" x14ac:dyDescent="0.2">
      <c r="B57" s="90" t="str">
        <f t="shared" ref="B57:B69" si="10">C33</f>
        <v>San Cayetano</v>
      </c>
      <c r="C57" s="14">
        <v>6</v>
      </c>
      <c r="D57" s="13">
        <v>407.63773296492127</v>
      </c>
      <c r="E57" s="13">
        <v>444.51144868249827</v>
      </c>
      <c r="F57" s="13">
        <f t="shared" si="8"/>
        <v>852.14918164741948</v>
      </c>
      <c r="G57" s="82">
        <f t="shared" si="6"/>
        <v>0.14485050968701366</v>
      </c>
      <c r="H57" s="38">
        <v>509.03483208939906</v>
      </c>
      <c r="I57" s="38">
        <v>442.27988025988606</v>
      </c>
      <c r="J57" s="38">
        <v>533.84195484880479</v>
      </c>
      <c r="K57" s="38">
        <f t="shared" si="9"/>
        <v>1485.15666719809</v>
      </c>
      <c r="L57" s="82">
        <f t="shared" si="7"/>
        <v>0.15908958093253137</v>
      </c>
      <c r="M57" s="105"/>
    </row>
    <row r="58" spans="1:13" ht="24.75" customHeight="1" x14ac:dyDescent="0.2">
      <c r="B58" s="90" t="str">
        <f t="shared" si="10"/>
        <v>Los Libertadores</v>
      </c>
      <c r="C58" s="14">
        <v>5</v>
      </c>
      <c r="D58" s="13">
        <v>178.48250241957771</v>
      </c>
      <c r="E58" s="13">
        <v>269.1934932397026</v>
      </c>
      <c r="F58" s="13">
        <f t="shared" si="8"/>
        <v>447.67599565928032</v>
      </c>
      <c r="G58" s="82">
        <f t="shared" si="6"/>
        <v>7.6097117197864578E-2</v>
      </c>
      <c r="H58" s="38">
        <v>258.20458052495559</v>
      </c>
      <c r="I58" s="38">
        <v>253.61470935438285</v>
      </c>
      <c r="J58" s="38">
        <v>302.92371803454625</v>
      </c>
      <c r="K58" s="38">
        <f t="shared" si="9"/>
        <v>814.74300791388464</v>
      </c>
      <c r="L58" s="82">
        <f t="shared" si="7"/>
        <v>8.727505088151194E-2</v>
      </c>
      <c r="M58" s="105"/>
    </row>
    <row r="59" spans="1:13" ht="24.75" customHeight="1" x14ac:dyDescent="0.25">
      <c r="B59" s="90" t="str">
        <f t="shared" si="10"/>
        <v>San Juan Bosco</v>
      </c>
      <c r="C59" s="63">
        <v>5</v>
      </c>
      <c r="D59" s="16">
        <v>323.34903510035929</v>
      </c>
      <c r="E59" s="16">
        <v>340.78207316931076</v>
      </c>
      <c r="F59" s="13">
        <f t="shared" si="8"/>
        <v>664.13110826966999</v>
      </c>
      <c r="G59" s="82">
        <f t="shared" si="6"/>
        <v>0.11289071397790301</v>
      </c>
      <c r="H59" s="38">
        <v>338.08361013110681</v>
      </c>
      <c r="I59" s="38">
        <v>334.35057268886345</v>
      </c>
      <c r="J59" s="38">
        <v>368.58472464692539</v>
      </c>
      <c r="K59" s="38">
        <f t="shared" si="9"/>
        <v>1041.0189074668956</v>
      </c>
      <c r="L59" s="82">
        <f t="shared" si="7"/>
        <v>0.11151366410669745</v>
      </c>
      <c r="M59" s="105"/>
    </row>
    <row r="60" spans="1:13" ht="24.75" customHeight="1" x14ac:dyDescent="0.25">
      <c r="B60" s="90" t="str">
        <f t="shared" si="10"/>
        <v>Santa Rosa</v>
      </c>
      <c r="C60" s="63">
        <v>4</v>
      </c>
      <c r="D60" s="16">
        <v>179.32968132509424</v>
      </c>
      <c r="E60" s="16">
        <v>184.8443866197762</v>
      </c>
      <c r="F60" s="13">
        <f t="shared" si="8"/>
        <v>364.17406794487044</v>
      </c>
      <c r="G60" s="82">
        <f t="shared" si="6"/>
        <v>6.1903244751848517E-2</v>
      </c>
      <c r="H60" s="38">
        <v>167.48249491415206</v>
      </c>
      <c r="I60" s="38">
        <v>203.13739406859233</v>
      </c>
      <c r="J60" s="38">
        <v>182.01947998945508</v>
      </c>
      <c r="K60" s="38">
        <f t="shared" si="9"/>
        <v>552.63936897219946</v>
      </c>
      <c r="L60" s="82">
        <f t="shared" si="7"/>
        <v>5.9198579892904418E-2</v>
      </c>
      <c r="M60" s="105"/>
    </row>
    <row r="61" spans="1:13" ht="24.75" customHeight="1" x14ac:dyDescent="0.25">
      <c r="B61" s="90" t="str">
        <f t="shared" si="10"/>
        <v>La Merced</v>
      </c>
      <c r="C61" s="63">
        <v>5</v>
      </c>
      <c r="D61" s="16">
        <v>41.032523053325725</v>
      </c>
      <c r="E61" s="16">
        <v>37.436296326814087</v>
      </c>
      <c r="F61" s="13">
        <f t="shared" si="8"/>
        <v>78.46881938013982</v>
      </c>
      <c r="G61" s="82">
        <f t="shared" si="6"/>
        <v>1.3338331745830748E-2</v>
      </c>
      <c r="H61" s="38">
        <v>50.754927276744993</v>
      </c>
      <c r="I61" s="38">
        <v>53.782133019323339</v>
      </c>
      <c r="J61" s="38">
        <v>61.364782678143008</v>
      </c>
      <c r="K61" s="38">
        <f t="shared" si="9"/>
        <v>165.90184297421135</v>
      </c>
      <c r="L61" s="82">
        <f t="shared" si="7"/>
        <v>1.7771360596249862E-2</v>
      </c>
      <c r="M61" s="105"/>
    </row>
    <row r="62" spans="1:13" ht="24.75" customHeight="1" x14ac:dyDescent="0.25">
      <c r="B62" s="90" t="str">
        <f t="shared" si="10"/>
        <v>San Pascual</v>
      </c>
      <c r="C62" s="63">
        <v>4</v>
      </c>
      <c r="D62" s="16">
        <v>376.45800439140282</v>
      </c>
      <c r="E62" s="16">
        <v>257.89602613334563</v>
      </c>
      <c r="F62" s="13">
        <f t="shared" si="8"/>
        <v>634.3540305247484</v>
      </c>
      <c r="G62" s="82">
        <f t="shared" si="6"/>
        <v>0.10782912971397968</v>
      </c>
      <c r="H62" s="38">
        <v>301.18491307021691</v>
      </c>
      <c r="I62" s="38">
        <v>224.87408447577974</v>
      </c>
      <c r="J62" s="38">
        <v>277.82661567123165</v>
      </c>
      <c r="K62" s="38">
        <f t="shared" si="9"/>
        <v>803.88561321722818</v>
      </c>
      <c r="L62" s="82">
        <f t="shared" si="7"/>
        <v>8.6112009695043096E-2</v>
      </c>
      <c r="M62" s="105"/>
    </row>
    <row r="63" spans="1:13" ht="24.75" customHeight="1" x14ac:dyDescent="0.25">
      <c r="B63" s="90" t="str">
        <f t="shared" si="10"/>
        <v>El Calvario</v>
      </c>
      <c r="C63" s="63">
        <v>5</v>
      </c>
      <c r="D63" s="16">
        <v>267.85004153671105</v>
      </c>
      <c r="E63" s="16">
        <v>177.09289405953942</v>
      </c>
      <c r="F63" s="13">
        <f t="shared" si="8"/>
        <v>444.94293559625044</v>
      </c>
      <c r="G63" s="82">
        <f t="shared" si="6"/>
        <v>7.5632544618718572E-2</v>
      </c>
      <c r="H63" s="38">
        <v>146.60765524988929</v>
      </c>
      <c r="I63" s="38">
        <v>157.40529336525719</v>
      </c>
      <c r="J63" s="38">
        <v>126.70033356204543</v>
      </c>
      <c r="K63" s="38">
        <f t="shared" si="9"/>
        <v>430.7132821771919</v>
      </c>
      <c r="L63" s="82">
        <f t="shared" si="7"/>
        <v>4.6137890417257327E-2</v>
      </c>
      <c r="M63" s="105"/>
    </row>
    <row r="64" spans="1:13" ht="24.75" customHeight="1" x14ac:dyDescent="0.25">
      <c r="B64" s="90" t="str">
        <f t="shared" si="10"/>
        <v>San Pedro</v>
      </c>
      <c r="C64" s="63">
        <v>5</v>
      </c>
      <c r="D64" s="16">
        <v>27.552719366708548</v>
      </c>
      <c r="E64" s="16">
        <v>39.587234333504128</v>
      </c>
      <c r="F64" s="13">
        <f t="shared" si="8"/>
        <v>67.139953700212672</v>
      </c>
      <c r="G64" s="82">
        <f t="shared" si="6"/>
        <v>1.1412622018878113E-2</v>
      </c>
      <c r="H64" s="38">
        <v>33.753986643728574</v>
      </c>
      <c r="I64" s="38">
        <v>39.070516494084075</v>
      </c>
      <c r="J64" s="38">
        <v>41.203274459679072</v>
      </c>
      <c r="K64" s="38">
        <f t="shared" si="9"/>
        <v>114.02777759749173</v>
      </c>
      <c r="L64" s="82">
        <f t="shared" si="7"/>
        <v>1.2214624728364265E-2</v>
      </c>
      <c r="M64" s="105"/>
    </row>
    <row r="65" spans="1:13" ht="24.75" customHeight="1" x14ac:dyDescent="0.25">
      <c r="B65" s="90" t="str">
        <f t="shared" si="10"/>
        <v>San Nicolas</v>
      </c>
      <c r="C65" s="63">
        <v>5</v>
      </c>
      <c r="D65" s="16">
        <v>458.17367022818638</v>
      </c>
      <c r="E65" s="16">
        <v>431.18240049193463</v>
      </c>
      <c r="F65" s="13">
        <f t="shared" si="8"/>
        <v>889.35607072012101</v>
      </c>
      <c r="G65" s="82">
        <f t="shared" si="6"/>
        <v>0.1511750323904561</v>
      </c>
      <c r="H65" s="38">
        <v>477.9541292738881</v>
      </c>
      <c r="I65" s="38">
        <v>433.22541937429475</v>
      </c>
      <c r="J65" s="38">
        <v>503.76081594158757</v>
      </c>
      <c r="K65" s="38">
        <f t="shared" si="9"/>
        <v>1414.9403645897705</v>
      </c>
      <c r="L65" s="82">
        <f t="shared" si="7"/>
        <v>0.15156802956807897</v>
      </c>
      <c r="M65" s="105"/>
    </row>
    <row r="66" spans="1:13" ht="24.75" customHeight="1" x14ac:dyDescent="0.25">
      <c r="B66" s="90" t="str">
        <f t="shared" si="10"/>
        <v>El Hoyo</v>
      </c>
      <c r="C66" s="63">
        <v>4</v>
      </c>
      <c r="D66" s="16">
        <v>35.916103371019936</v>
      </c>
      <c r="E66" s="16">
        <v>26.498800360930343</v>
      </c>
      <c r="F66" s="13">
        <f t="shared" si="8"/>
        <v>62.414903731950275</v>
      </c>
      <c r="G66" s="82">
        <f t="shared" si="6"/>
        <v>1.0609445872095636E-2</v>
      </c>
      <c r="H66" s="38">
        <v>35.519564694539831</v>
      </c>
      <c r="I66" s="38">
        <v>27.551706871365937</v>
      </c>
      <c r="J66" s="38">
        <v>52.989097309021062</v>
      </c>
      <c r="K66" s="38">
        <f t="shared" si="9"/>
        <v>116.06036887492684</v>
      </c>
      <c r="L66" s="82">
        <f t="shared" si="7"/>
        <v>1.2432355356840202E-2</v>
      </c>
      <c r="M66" s="105"/>
    </row>
    <row r="67" spans="1:13" ht="24.75" customHeight="1" x14ac:dyDescent="0.25">
      <c r="B67" s="90" t="str">
        <f t="shared" si="10"/>
        <v>El Piloto</v>
      </c>
      <c r="C67" s="63">
        <v>3</v>
      </c>
      <c r="D67" s="16">
        <v>86.67140368060231</v>
      </c>
      <c r="E67" s="16">
        <v>81.47401931555703</v>
      </c>
      <c r="F67" s="13">
        <f t="shared" si="8"/>
        <v>168.14542299615934</v>
      </c>
      <c r="G67" s="82">
        <f t="shared" si="6"/>
        <v>2.8581791483324535E-2</v>
      </c>
      <c r="H67" s="38">
        <v>64.306571277929876</v>
      </c>
      <c r="I67" s="38">
        <v>51.745030789888006</v>
      </c>
      <c r="J67" s="38">
        <v>66.53320953980942</v>
      </c>
      <c r="K67" s="38">
        <f t="shared" si="9"/>
        <v>182.5848116076273</v>
      </c>
      <c r="L67" s="82">
        <f t="shared" si="7"/>
        <v>1.9558435688878259E-2</v>
      </c>
      <c r="M67" s="105"/>
    </row>
    <row r="68" spans="1:13" ht="24.75" customHeight="1" x14ac:dyDescent="0.25">
      <c r="B68" s="90" t="str">
        <f t="shared" si="10"/>
        <v>Navarro - La Chanca</v>
      </c>
      <c r="C68" s="63">
        <v>5</v>
      </c>
      <c r="D68" s="16">
        <v>123.97910653619624</v>
      </c>
      <c r="E68" s="16">
        <v>128.42796518979978</v>
      </c>
      <c r="F68" s="13">
        <f t="shared" si="8"/>
        <v>252.40707172599602</v>
      </c>
      <c r="G68" s="82">
        <f t="shared" si="6"/>
        <v>4.2904803261601364E-2</v>
      </c>
      <c r="H68" s="38">
        <v>162.05296235481981</v>
      </c>
      <c r="I68" s="38">
        <v>164.02058542206146</v>
      </c>
      <c r="J68" s="38">
        <v>164.33405072768772</v>
      </c>
      <c r="K68" s="38">
        <f t="shared" si="9"/>
        <v>490.40759850456897</v>
      </c>
      <c r="L68" s="82">
        <f t="shared" si="7"/>
        <v>5.2532329454111952E-2</v>
      </c>
      <c r="M68" s="105"/>
    </row>
    <row r="69" spans="1:13" ht="24.75" customHeight="1" x14ac:dyDescent="0.25">
      <c r="B69" s="90" t="str">
        <f t="shared" si="10"/>
        <v>Acueducto San Antonio</v>
      </c>
      <c r="C69" s="63">
        <v>6</v>
      </c>
      <c r="D69" s="16"/>
      <c r="E69" s="16"/>
      <c r="F69" s="13">
        <f t="shared" si="8"/>
        <v>0</v>
      </c>
      <c r="G69" s="82">
        <f t="shared" si="6"/>
        <v>0</v>
      </c>
      <c r="H69" s="38"/>
      <c r="I69" s="38"/>
      <c r="J69" s="38"/>
      <c r="K69" s="38">
        <f t="shared" si="9"/>
        <v>0</v>
      </c>
      <c r="L69" s="82">
        <f t="shared" si="7"/>
        <v>0</v>
      </c>
      <c r="M69" s="105"/>
    </row>
    <row r="70" spans="1:13" ht="24.75" customHeight="1" x14ac:dyDescent="0.25">
      <c r="B70" s="73" t="s">
        <v>99</v>
      </c>
      <c r="C70" s="81">
        <f>SUM(C55:C69)</f>
        <v>74</v>
      </c>
      <c r="D70" s="81">
        <f t="shared" ref="D70:J70" si="11">SUM(D54:D69)</f>
        <v>2927.0564487033616</v>
      </c>
      <c r="E70" s="81">
        <f t="shared" si="11"/>
        <v>2955.8995967306823</v>
      </c>
      <c r="F70" s="81">
        <f t="shared" si="11"/>
        <v>5882.9560454340435</v>
      </c>
      <c r="G70" s="80">
        <f t="shared" si="11"/>
        <v>1</v>
      </c>
      <c r="H70" s="59">
        <f t="shared" si="11"/>
        <v>3127.2368961658244</v>
      </c>
      <c r="I70" s="59">
        <f t="shared" si="11"/>
        <v>2893.0863545626498</v>
      </c>
      <c r="J70" s="59">
        <f t="shared" si="11"/>
        <v>3315.0251642499611</v>
      </c>
      <c r="K70" s="59">
        <f t="shared" si="9"/>
        <v>9335.3484149784344</v>
      </c>
      <c r="L70" s="80">
        <f>SUM(L54:L69)</f>
        <v>1.0000000000000002</v>
      </c>
      <c r="M70" s="105"/>
    </row>
    <row r="71" spans="1:13" ht="24.75" customHeight="1" x14ac:dyDescent="0.25">
      <c r="B71" s="40" t="s">
        <v>188</v>
      </c>
    </row>
    <row r="72" spans="1:13" ht="24.75" customHeight="1" x14ac:dyDescent="0.25">
      <c r="B72" s="40" t="s">
        <v>189</v>
      </c>
    </row>
    <row r="73" spans="1:13" ht="16.5" customHeight="1" x14ac:dyDescent="0.25"/>
    <row r="74" spans="1:13" ht="19.5" customHeight="1" x14ac:dyDescent="0.25"/>
    <row r="75" spans="1:13" ht="19.5" customHeight="1" x14ac:dyDescent="0.25">
      <c r="A75" s="117" t="s">
        <v>82</v>
      </c>
      <c r="B75" s="118" t="s">
        <v>83</v>
      </c>
      <c r="C75" s="115" t="s">
        <v>186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3" ht="19.5" customHeight="1" x14ac:dyDescent="0.25">
      <c r="A76" s="117"/>
      <c r="B76" s="118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</row>
    <row r="77" spans="1:13" ht="19.5" customHeight="1" x14ac:dyDescent="0.25">
      <c r="A77" s="117"/>
      <c r="B77" s="118"/>
      <c r="C77" s="157" t="s">
        <v>105</v>
      </c>
      <c r="D77" s="157"/>
      <c r="E77" s="157"/>
      <c r="F77" s="157"/>
      <c r="G77" s="157"/>
      <c r="H77" s="114" t="s">
        <v>106</v>
      </c>
      <c r="I77" s="114"/>
      <c r="J77" s="114"/>
      <c r="K77" s="114"/>
      <c r="L77" s="114"/>
      <c r="M77" s="114"/>
    </row>
    <row r="78" spans="1:13" ht="19.5" customHeight="1" x14ac:dyDescent="0.25">
      <c r="A78" s="117"/>
      <c r="B78" s="118"/>
      <c r="C78" s="23" t="s">
        <v>89</v>
      </c>
      <c r="D78" s="23" t="s">
        <v>90</v>
      </c>
      <c r="E78" s="23" t="s">
        <v>91</v>
      </c>
      <c r="F78" s="23" t="s">
        <v>103</v>
      </c>
      <c r="G78" s="23" t="s">
        <v>119</v>
      </c>
      <c r="H78" s="31" t="s">
        <v>92</v>
      </c>
      <c r="I78" s="31" t="s">
        <v>93</v>
      </c>
      <c r="J78" s="31" t="s">
        <v>94</v>
      </c>
      <c r="K78" s="31" t="s">
        <v>95</v>
      </c>
      <c r="L78" s="31" t="s">
        <v>103</v>
      </c>
      <c r="M78" s="31" t="s">
        <v>119</v>
      </c>
    </row>
    <row r="79" spans="1:13" ht="19.5" customHeight="1" x14ac:dyDescent="0.2">
      <c r="A79" s="78" t="str">
        <f>C30</f>
        <v>El Nacional</v>
      </c>
      <c r="B79" s="14">
        <v>6</v>
      </c>
      <c r="C79" s="13">
        <v>172.77042657201517</v>
      </c>
      <c r="D79" s="13">
        <v>155.36135372526329</v>
      </c>
      <c r="E79" s="13">
        <v>191.84922135168443</v>
      </c>
      <c r="F79" s="13">
        <f>SUM(C79:E79)</f>
        <v>519.98100164896289</v>
      </c>
      <c r="G79" s="84">
        <f t="shared" ref="G79:G95" si="12">F79/$F$95</f>
        <v>6.4387540120679543E-2</v>
      </c>
      <c r="H79" s="38">
        <v>184.34620363114675</v>
      </c>
      <c r="I79" s="38">
        <v>193.30806834647882</v>
      </c>
      <c r="J79" s="38">
        <v>180.63322783221412</v>
      </c>
      <c r="K79" s="38">
        <v>161.36834309825522</v>
      </c>
      <c r="L79" s="59">
        <f>SUM(H79:K79)</f>
        <v>719.65584290809488</v>
      </c>
      <c r="M79" s="85">
        <f t="shared" ref="M79:M95" si="13">L79/$L$95</f>
        <v>6.1363942318314997E-2</v>
      </c>
    </row>
    <row r="80" spans="1:13" ht="19.5" customHeight="1" x14ac:dyDescent="0.2">
      <c r="A80" s="90" t="str">
        <f t="shared" ref="A80:A94" si="14">C31</f>
        <v>El Peñón</v>
      </c>
      <c r="B80" s="14">
        <v>6</v>
      </c>
      <c r="C80" s="13">
        <v>152.34946785079359</v>
      </c>
      <c r="D80" s="13">
        <v>110.03054636287658</v>
      </c>
      <c r="E80" s="13">
        <v>116.09209207007113</v>
      </c>
      <c r="F80" s="13">
        <f t="shared" ref="F80:F94" si="15">SUM(C80:E80)</f>
        <v>378.47210628374131</v>
      </c>
      <c r="G80" s="84">
        <f t="shared" si="12"/>
        <v>4.6864958240058589E-2</v>
      </c>
      <c r="H80" s="38">
        <v>122.53319604483329</v>
      </c>
      <c r="I80" s="38">
        <v>141.64583615875523</v>
      </c>
      <c r="J80" s="38">
        <v>166.39121672896061</v>
      </c>
      <c r="K80" s="38">
        <v>157.57125017900302</v>
      </c>
      <c r="L80" s="59">
        <f t="shared" ref="L80:L95" si="16">SUM(H80:K80)</f>
        <v>588.14149911155209</v>
      </c>
      <c r="M80" s="85">
        <f t="shared" si="13"/>
        <v>5.0149917328049298E-2</v>
      </c>
    </row>
    <row r="81" spans="1:13" ht="19.5" customHeight="1" x14ac:dyDescent="0.2">
      <c r="A81" s="90" t="str">
        <f t="shared" si="14"/>
        <v>San Antonio</v>
      </c>
      <c r="B81" s="14">
        <v>6</v>
      </c>
      <c r="C81" s="13">
        <v>292.36384325147469</v>
      </c>
      <c r="D81" s="13">
        <v>204.49650306107128</v>
      </c>
      <c r="E81" s="13">
        <v>177.55859466764426</v>
      </c>
      <c r="F81" s="13">
        <f t="shared" si="15"/>
        <v>674.4189409801902</v>
      </c>
      <c r="G81" s="84">
        <f t="shared" si="12"/>
        <v>8.3511083064191818E-2</v>
      </c>
      <c r="H81" s="38">
        <v>230.01158398199357</v>
      </c>
      <c r="I81" s="38">
        <v>263.6900180157121</v>
      </c>
      <c r="J81" s="38">
        <v>259.39708877782039</v>
      </c>
      <c r="K81" s="38">
        <v>198.19549237596146</v>
      </c>
      <c r="L81" s="59">
        <f t="shared" si="16"/>
        <v>951.29418315148746</v>
      </c>
      <c r="M81" s="85">
        <f t="shared" si="13"/>
        <v>8.1115385858280833E-2</v>
      </c>
    </row>
    <row r="82" spans="1:13" ht="19.5" customHeight="1" x14ac:dyDescent="0.2">
      <c r="A82" s="90" t="str">
        <f t="shared" si="14"/>
        <v>San Cayetano</v>
      </c>
      <c r="B82" s="14">
        <v>6</v>
      </c>
      <c r="C82" s="13">
        <v>525.48316190994103</v>
      </c>
      <c r="D82" s="13">
        <v>423.15599637847345</v>
      </c>
      <c r="E82" s="13">
        <v>372.93251462660368</v>
      </c>
      <c r="F82" s="13">
        <f t="shared" si="15"/>
        <v>1321.5716729150181</v>
      </c>
      <c r="G82" s="84">
        <f t="shared" si="12"/>
        <v>0.16364588098858096</v>
      </c>
      <c r="H82" s="38">
        <v>445.64259464336334</v>
      </c>
      <c r="I82" s="38">
        <v>495.14097079075151</v>
      </c>
      <c r="J82" s="38">
        <v>461.98710107531696</v>
      </c>
      <c r="K82" s="38">
        <v>471.57308611813085</v>
      </c>
      <c r="L82" s="59">
        <f t="shared" si="16"/>
        <v>1874.3437526275625</v>
      </c>
      <c r="M82" s="85">
        <f t="shared" si="13"/>
        <v>0.15982239712826218</v>
      </c>
    </row>
    <row r="83" spans="1:13" ht="19.5" customHeight="1" x14ac:dyDescent="0.2">
      <c r="A83" s="90" t="str">
        <f t="shared" si="14"/>
        <v>Los Libertadores</v>
      </c>
      <c r="B83" s="14">
        <v>5</v>
      </c>
      <c r="C83" s="13">
        <v>314.35111502762874</v>
      </c>
      <c r="D83" s="13">
        <v>199.11708623475201</v>
      </c>
      <c r="E83" s="13">
        <v>222.83182570711307</v>
      </c>
      <c r="F83" s="13">
        <f t="shared" si="15"/>
        <v>736.30002696949373</v>
      </c>
      <c r="G83" s="84">
        <f t="shared" si="12"/>
        <v>9.1173614760950483E-2</v>
      </c>
      <c r="H83" s="38">
        <v>233.23992793568317</v>
      </c>
      <c r="I83" s="38">
        <v>240.71381621597618</v>
      </c>
      <c r="J83" s="38">
        <v>244.09343451885786</v>
      </c>
      <c r="K83" s="38">
        <v>249.60590222158393</v>
      </c>
      <c r="L83" s="59">
        <f t="shared" si="16"/>
        <v>967.65308089210123</v>
      </c>
      <c r="M83" s="85">
        <f t="shared" si="13"/>
        <v>8.251028380462383E-2</v>
      </c>
    </row>
    <row r="84" spans="1:13" ht="19.5" customHeight="1" x14ac:dyDescent="0.25">
      <c r="A84" s="90" t="str">
        <f t="shared" si="14"/>
        <v>San Juan Bosco</v>
      </c>
      <c r="B84" s="63">
        <v>5</v>
      </c>
      <c r="C84" s="13">
        <v>341.04740492674603</v>
      </c>
      <c r="D84" s="13">
        <v>229.86230861052979</v>
      </c>
      <c r="E84" s="13">
        <v>257.25312218817464</v>
      </c>
      <c r="F84" s="13">
        <f t="shared" si="15"/>
        <v>828.16283572545046</v>
      </c>
      <c r="G84" s="84">
        <f t="shared" si="12"/>
        <v>0.10254868474546032</v>
      </c>
      <c r="H84" s="38">
        <v>283.33113277213118</v>
      </c>
      <c r="I84" s="38">
        <v>301.23839096574795</v>
      </c>
      <c r="J84" s="38">
        <v>325.14149630059973</v>
      </c>
      <c r="K84" s="38">
        <v>274.59333383610374</v>
      </c>
      <c r="L84" s="59">
        <f t="shared" si="16"/>
        <v>1184.3043538745826</v>
      </c>
      <c r="M84" s="85">
        <f t="shared" si="13"/>
        <v>0.10098380326465316</v>
      </c>
    </row>
    <row r="85" spans="1:13" ht="19.5" customHeight="1" x14ac:dyDescent="0.25">
      <c r="A85" s="90" t="str">
        <f t="shared" si="14"/>
        <v>Santa Rosa</v>
      </c>
      <c r="B85" s="63">
        <v>4</v>
      </c>
      <c r="C85" s="13">
        <v>148.30390721810215</v>
      </c>
      <c r="D85" s="13">
        <v>128.56484769700077</v>
      </c>
      <c r="E85" s="13">
        <v>126.52344981543047</v>
      </c>
      <c r="F85" s="13">
        <f t="shared" si="15"/>
        <v>403.39220473053342</v>
      </c>
      <c r="G85" s="84">
        <f t="shared" si="12"/>
        <v>4.9950732207695456E-2</v>
      </c>
      <c r="H85" s="38">
        <v>140.81597267068824</v>
      </c>
      <c r="I85" s="38">
        <v>200.82837744505625</v>
      </c>
      <c r="J85" s="38">
        <v>163.35791376273428</v>
      </c>
      <c r="K85" s="38">
        <v>154.78980843913894</v>
      </c>
      <c r="L85" s="59">
        <f t="shared" si="16"/>
        <v>659.79207231761768</v>
      </c>
      <c r="M85" s="85">
        <f t="shared" si="13"/>
        <v>5.6259451051174664E-2</v>
      </c>
    </row>
    <row r="86" spans="1:13" ht="19.5" customHeight="1" x14ac:dyDescent="0.25">
      <c r="A86" s="90" t="str">
        <f t="shared" si="14"/>
        <v>La Merced</v>
      </c>
      <c r="B86" s="63">
        <v>5</v>
      </c>
      <c r="C86" s="13">
        <v>64.618166935033685</v>
      </c>
      <c r="D86" s="13">
        <v>41.943655051043436</v>
      </c>
      <c r="E86" s="13">
        <v>48.319637144842446</v>
      </c>
      <c r="F86" s="13">
        <f t="shared" si="15"/>
        <v>154.88145913091955</v>
      </c>
      <c r="G86" s="84">
        <f t="shared" si="12"/>
        <v>1.9178462544048529E-2</v>
      </c>
      <c r="H86" s="38">
        <v>48.200372552743119</v>
      </c>
      <c r="I86" s="38">
        <v>68.41165658439462</v>
      </c>
      <c r="J86" s="38">
        <v>68.704170673669353</v>
      </c>
      <c r="K86" s="38">
        <v>65.522366648900885</v>
      </c>
      <c r="L86" s="59">
        <f t="shared" si="16"/>
        <v>250.83856645970798</v>
      </c>
      <c r="M86" s="85">
        <f t="shared" si="13"/>
        <v>2.1388617177402761E-2</v>
      </c>
    </row>
    <row r="87" spans="1:13" ht="19.5" customHeight="1" x14ac:dyDescent="0.25">
      <c r="A87" s="90" t="str">
        <f t="shared" si="14"/>
        <v>San Pascual</v>
      </c>
      <c r="B87" s="63">
        <v>4</v>
      </c>
      <c r="C87" s="13">
        <v>247.44581085061566</v>
      </c>
      <c r="D87" s="13">
        <v>170.23288099425915</v>
      </c>
      <c r="E87" s="13">
        <v>163.52857374697243</v>
      </c>
      <c r="F87" s="13">
        <f t="shared" si="15"/>
        <v>581.20726559184732</v>
      </c>
      <c r="G87" s="84">
        <f t="shared" si="12"/>
        <v>7.1968987353482769E-2</v>
      </c>
      <c r="H87" s="38">
        <v>182.68147169356905</v>
      </c>
      <c r="I87" s="38">
        <v>219.30818119551785</v>
      </c>
      <c r="J87" s="38">
        <v>221.51893600720095</v>
      </c>
      <c r="K87" s="38">
        <v>146.68142811034448</v>
      </c>
      <c r="L87" s="59">
        <f t="shared" si="16"/>
        <v>770.19001700663239</v>
      </c>
      <c r="M87" s="85">
        <f t="shared" si="13"/>
        <v>6.5672913300827196E-2</v>
      </c>
    </row>
    <row r="88" spans="1:13" ht="19.5" customHeight="1" x14ac:dyDescent="0.25">
      <c r="A88" s="90" t="str">
        <f t="shared" si="14"/>
        <v>El Calvario</v>
      </c>
      <c r="B88" s="63">
        <v>5</v>
      </c>
      <c r="C88" s="13">
        <v>99.644390989074466</v>
      </c>
      <c r="D88" s="13">
        <v>125.16345408892231</v>
      </c>
      <c r="E88" s="13">
        <v>112.8105111004988</v>
      </c>
      <c r="F88" s="13">
        <f t="shared" si="15"/>
        <v>337.61835617849556</v>
      </c>
      <c r="G88" s="84">
        <f t="shared" si="12"/>
        <v>4.1806172504349065E-2</v>
      </c>
      <c r="H88" s="38">
        <v>151.19859379718244</v>
      </c>
      <c r="I88" s="38">
        <v>140.3742862544303</v>
      </c>
      <c r="J88" s="38">
        <v>147.20927330781112</v>
      </c>
      <c r="K88" s="38">
        <v>132.51108060253773</v>
      </c>
      <c r="L88" s="59">
        <f t="shared" si="16"/>
        <v>571.29323396196162</v>
      </c>
      <c r="M88" s="85">
        <f t="shared" si="13"/>
        <v>4.871329177850147E-2</v>
      </c>
    </row>
    <row r="89" spans="1:13" ht="19.5" customHeight="1" x14ac:dyDescent="0.25">
      <c r="A89" s="90" t="str">
        <f t="shared" si="14"/>
        <v>San Pedro</v>
      </c>
      <c r="B89" s="63">
        <v>5</v>
      </c>
      <c r="C89" s="13">
        <v>49.050094546088282</v>
      </c>
      <c r="D89" s="13">
        <v>24.145610049853175</v>
      </c>
      <c r="E89" s="13">
        <v>23.557054892421924</v>
      </c>
      <c r="F89" s="13">
        <f t="shared" si="15"/>
        <v>96.752759488363381</v>
      </c>
      <c r="G89" s="84">
        <f t="shared" si="12"/>
        <v>1.1980576527965308E-2</v>
      </c>
      <c r="H89" s="38">
        <v>37.482170339493486</v>
      </c>
      <c r="I89" s="38">
        <v>50.933254504378226</v>
      </c>
      <c r="J89" s="38">
        <v>46.506305603371132</v>
      </c>
      <c r="K89" s="38">
        <v>45.211567459722723</v>
      </c>
      <c r="L89" s="59">
        <f t="shared" si="16"/>
        <v>180.13329790696557</v>
      </c>
      <c r="M89" s="85">
        <f t="shared" si="13"/>
        <v>1.53596881221772E-2</v>
      </c>
    </row>
    <row r="90" spans="1:13" ht="19.5" customHeight="1" x14ac:dyDescent="0.25">
      <c r="A90" s="90" t="str">
        <f t="shared" si="14"/>
        <v>San Nicolas</v>
      </c>
      <c r="B90" s="63">
        <v>5</v>
      </c>
      <c r="C90" s="13">
        <v>475.14556942092355</v>
      </c>
      <c r="D90" s="13">
        <v>386.96707608950976</v>
      </c>
      <c r="E90" s="13">
        <v>403.64830359010801</v>
      </c>
      <c r="F90" s="13">
        <f t="shared" si="15"/>
        <v>1265.7609491005414</v>
      </c>
      <c r="G90" s="84">
        <f t="shared" si="12"/>
        <v>0.15673502230841183</v>
      </c>
      <c r="H90" s="38">
        <v>469.40613091627654</v>
      </c>
      <c r="I90" s="38">
        <v>529.56382613102028</v>
      </c>
      <c r="J90" s="38">
        <v>537.79561781309303</v>
      </c>
      <c r="K90" s="38">
        <v>466.74796669369749</v>
      </c>
      <c r="L90" s="59">
        <f t="shared" si="16"/>
        <v>2003.5135415540872</v>
      </c>
      <c r="M90" s="85">
        <f t="shared" si="13"/>
        <v>0.17083650554559415</v>
      </c>
    </row>
    <row r="91" spans="1:13" ht="19.5" customHeight="1" x14ac:dyDescent="0.25">
      <c r="A91" s="90" t="str">
        <f t="shared" si="14"/>
        <v>El Hoyo</v>
      </c>
      <c r="B91" s="63">
        <v>4</v>
      </c>
      <c r="C91" s="13">
        <v>39.348594083671045</v>
      </c>
      <c r="D91" s="13">
        <v>37.367463609503375</v>
      </c>
      <c r="E91" s="13">
        <v>32.046803352424547</v>
      </c>
      <c r="F91" s="13">
        <f t="shared" si="15"/>
        <v>108.76286104559897</v>
      </c>
      <c r="G91" s="84">
        <f t="shared" si="12"/>
        <v>1.3467747969648084E-2</v>
      </c>
      <c r="H91" s="38">
        <v>35.563609981635068</v>
      </c>
      <c r="I91" s="38">
        <v>50.391718057128593</v>
      </c>
      <c r="J91" s="38">
        <v>68.179064389024759</v>
      </c>
      <c r="K91" s="38">
        <v>23.685957928397237</v>
      </c>
      <c r="L91" s="59">
        <f t="shared" si="16"/>
        <v>177.82035035618568</v>
      </c>
      <c r="M91" s="85">
        <f t="shared" si="13"/>
        <v>1.5162466656541897E-2</v>
      </c>
    </row>
    <row r="92" spans="1:13" ht="19.5" customHeight="1" x14ac:dyDescent="0.25">
      <c r="A92" s="90" t="str">
        <f t="shared" si="14"/>
        <v>El Piloto</v>
      </c>
      <c r="B92" s="63">
        <v>3</v>
      </c>
      <c r="C92" s="13">
        <v>70.109381333780476</v>
      </c>
      <c r="D92" s="13">
        <v>69.698812898955339</v>
      </c>
      <c r="E92" s="13">
        <v>73.371833334368176</v>
      </c>
      <c r="F92" s="13">
        <f t="shared" si="15"/>
        <v>213.18002756710399</v>
      </c>
      <c r="G92" s="84">
        <f t="shared" si="12"/>
        <v>2.6397382855096962E-2</v>
      </c>
      <c r="H92" s="38">
        <v>58.596304219851483</v>
      </c>
      <c r="I92" s="38">
        <v>75.201889792348084</v>
      </c>
      <c r="J92" s="38">
        <v>54.355206225874383</v>
      </c>
      <c r="K92" s="38">
        <v>67.703762087250638</v>
      </c>
      <c r="L92" s="59">
        <f t="shared" si="16"/>
        <v>255.85716232532457</v>
      </c>
      <c r="M92" s="85">
        <f t="shared" si="13"/>
        <v>2.181654509635382E-2</v>
      </c>
    </row>
    <row r="93" spans="1:13" ht="19.5" customHeight="1" x14ac:dyDescent="0.25">
      <c r="A93" s="90" t="str">
        <f t="shared" si="14"/>
        <v>Navarro - La Chanca</v>
      </c>
      <c r="B93" s="63">
        <v>5</v>
      </c>
      <c r="C93" s="13">
        <v>200.47240095026783</v>
      </c>
      <c r="D93" s="13">
        <v>142.21581022876558</v>
      </c>
      <c r="E93" s="13">
        <v>107.17853850420687</v>
      </c>
      <c r="F93" s="13">
        <f t="shared" si="15"/>
        <v>449.86674968324024</v>
      </c>
      <c r="G93" s="84">
        <f t="shared" si="12"/>
        <v>5.5705522513962991E-2</v>
      </c>
      <c r="H93" s="38">
        <v>165.42985979073612</v>
      </c>
      <c r="I93" s="38">
        <v>139.25627590894265</v>
      </c>
      <c r="J93" s="38">
        <v>125.3677293268605</v>
      </c>
      <c r="K93" s="38">
        <v>138.35988027263681</v>
      </c>
      <c r="L93" s="59">
        <f t="shared" si="16"/>
        <v>568.41374529917607</v>
      </c>
      <c r="M93" s="85">
        <f t="shared" si="13"/>
        <v>4.8467762227187898E-2</v>
      </c>
    </row>
    <row r="94" spans="1:13" ht="19.5" customHeight="1" x14ac:dyDescent="0.25">
      <c r="A94" s="90" t="str">
        <f t="shared" si="14"/>
        <v>Acueducto San Antonio</v>
      </c>
      <c r="B94" s="63">
        <v>6</v>
      </c>
      <c r="C94" s="13">
        <v>2.6985006145613739</v>
      </c>
      <c r="D94" s="13">
        <v>1.6333854834206099</v>
      </c>
      <c r="E94" s="13">
        <v>1.1405298240959307</v>
      </c>
      <c r="F94" s="13">
        <f t="shared" si="15"/>
        <v>5.4724159220779152</v>
      </c>
      <c r="G94" s="84">
        <f t="shared" si="12"/>
        <v>6.7763129541742559E-4</v>
      </c>
      <c r="H94" s="38">
        <v>1.2275183142132735</v>
      </c>
      <c r="I94" s="38">
        <v>0.7158146500642476</v>
      </c>
      <c r="J94" s="38">
        <v>1.6122008873380043</v>
      </c>
      <c r="K94" s="38">
        <v>0.86614048524200804</v>
      </c>
      <c r="L94" s="59">
        <f t="shared" si="16"/>
        <v>4.4216743368575333</v>
      </c>
      <c r="M94" s="85">
        <f t="shared" si="13"/>
        <v>3.7702934205447743E-4</v>
      </c>
    </row>
    <row r="95" spans="1:13" ht="19.5" customHeight="1" x14ac:dyDescent="0.25">
      <c r="A95" s="73" t="s">
        <v>99</v>
      </c>
      <c r="B95" s="81">
        <f>AVERAGE(B79:B94)</f>
        <v>5</v>
      </c>
      <c r="C95" s="81">
        <f>SUM(C79:C94)</f>
        <v>3195.2022364807181</v>
      </c>
      <c r="D95" s="81">
        <f>SUM(D79:D94)</f>
        <v>2449.9567905641993</v>
      </c>
      <c r="E95" s="81">
        <f>SUM(E79:E94)</f>
        <v>2430.6426059166606</v>
      </c>
      <c r="F95" s="81">
        <f>SUM(F79:F94)</f>
        <v>8075.8016329615775</v>
      </c>
      <c r="G95" s="84">
        <f t="shared" si="12"/>
        <v>1</v>
      </c>
      <c r="H95" s="59">
        <f>SUM(H79:H94)</f>
        <v>2789.7066432855404</v>
      </c>
      <c r="I95" s="59">
        <f>SUM(I79:I94)</f>
        <v>3110.7223810167025</v>
      </c>
      <c r="J95" s="59">
        <f>SUM(J79:J94)</f>
        <v>3072.2499832307476</v>
      </c>
      <c r="K95" s="59">
        <f>SUM(K79:K94)</f>
        <v>2754.9873665569075</v>
      </c>
      <c r="L95" s="59">
        <f t="shared" si="16"/>
        <v>11727.666374089898</v>
      </c>
      <c r="M95" s="85">
        <f t="shared" si="13"/>
        <v>1</v>
      </c>
    </row>
    <row r="96" spans="1:13" ht="19.5" customHeight="1" x14ac:dyDescent="0.25">
      <c r="A96" s="40" t="s">
        <v>190</v>
      </c>
    </row>
    <row r="97" spans="1:13" ht="19.5" customHeight="1" x14ac:dyDescent="0.25">
      <c r="A97" s="40" t="s">
        <v>191</v>
      </c>
    </row>
    <row r="98" spans="1:13" ht="24.75" customHeight="1" x14ac:dyDescent="0.25"/>
    <row r="99" spans="1:13" ht="24.75" customHeight="1" x14ac:dyDescent="0.25">
      <c r="B99" s="117" t="s">
        <v>82</v>
      </c>
      <c r="C99" s="118" t="s">
        <v>83</v>
      </c>
      <c r="D99" s="115" t="s">
        <v>185</v>
      </c>
      <c r="E99" s="115"/>
      <c r="F99" s="115"/>
      <c r="G99" s="115"/>
      <c r="H99" s="115"/>
      <c r="I99" s="115"/>
      <c r="J99" s="115"/>
      <c r="K99" s="115"/>
      <c r="L99" s="105"/>
      <c r="M99" s="105"/>
    </row>
    <row r="100" spans="1:13" ht="24.75" customHeight="1" x14ac:dyDescent="0.25">
      <c r="B100" s="117"/>
      <c r="C100" s="118"/>
      <c r="D100" s="115"/>
      <c r="E100" s="115"/>
      <c r="F100" s="115"/>
      <c r="G100" s="115"/>
      <c r="H100" s="115"/>
      <c r="I100" s="115"/>
      <c r="J100" s="115"/>
      <c r="K100" s="115"/>
      <c r="L100" s="105"/>
      <c r="M100" s="105"/>
    </row>
    <row r="101" spans="1:13" ht="24.75" customHeight="1" x14ac:dyDescent="0.25">
      <c r="B101" s="117"/>
      <c r="C101" s="118"/>
      <c r="D101" s="116" t="s">
        <v>107</v>
      </c>
      <c r="E101" s="116"/>
      <c r="F101" s="116"/>
      <c r="G101" s="116"/>
      <c r="H101" s="116"/>
      <c r="I101" s="119" t="s">
        <v>131</v>
      </c>
      <c r="J101" s="121" t="s">
        <v>132</v>
      </c>
      <c r="K101" s="122"/>
      <c r="L101" s="105"/>
      <c r="M101" s="105"/>
    </row>
    <row r="102" spans="1:13" ht="24.75" customHeight="1" x14ac:dyDescent="0.25">
      <c r="B102" s="117"/>
      <c r="C102" s="118"/>
      <c r="D102" s="23" t="s">
        <v>96</v>
      </c>
      <c r="E102" s="23" t="s">
        <v>97</v>
      </c>
      <c r="F102" s="23" t="s">
        <v>98</v>
      </c>
      <c r="G102" s="23" t="s">
        <v>103</v>
      </c>
      <c r="H102" s="23" t="s">
        <v>119</v>
      </c>
      <c r="I102" s="120"/>
      <c r="J102" s="123"/>
      <c r="K102" s="124"/>
      <c r="L102" s="105"/>
      <c r="M102" s="105"/>
    </row>
    <row r="103" spans="1:13" ht="24.75" customHeight="1" x14ac:dyDescent="0.2">
      <c r="B103" s="78" t="str">
        <f>C30</f>
        <v>El Nacional</v>
      </c>
      <c r="C103" s="14">
        <v>6</v>
      </c>
      <c r="D103" s="13">
        <v>109.73275361763335</v>
      </c>
      <c r="E103" s="13">
        <v>86.116094569782192</v>
      </c>
      <c r="F103" s="13">
        <v>198.72962711251773</v>
      </c>
      <c r="G103" s="16">
        <f>SUM(D103:F103)</f>
        <v>394.5784752999333</v>
      </c>
      <c r="H103" s="82">
        <f t="shared" ref="H103:H118" si="17">G103/$G$119</f>
        <v>4.7455710596075999E-2</v>
      </c>
      <c r="I103" s="86">
        <v>2721.0642259675419</v>
      </c>
      <c r="J103" s="126">
        <f t="shared" ref="J103:J119" si="18">I103/$I$119</f>
        <v>6.2789287735657895E-2</v>
      </c>
      <c r="K103" s="127"/>
      <c r="L103" s="105"/>
      <c r="M103" s="105"/>
    </row>
    <row r="104" spans="1:13" ht="24.75" customHeight="1" x14ac:dyDescent="0.2">
      <c r="B104" s="90" t="str">
        <f t="shared" ref="B104:B118" si="19">C31</f>
        <v>El Peñón</v>
      </c>
      <c r="C104" s="14">
        <v>6</v>
      </c>
      <c r="D104" s="13">
        <v>124.99913576216682</v>
      </c>
      <c r="E104" s="13">
        <v>149.65696151593943</v>
      </c>
      <c r="F104" s="13">
        <v>369.3050320466873</v>
      </c>
      <c r="G104" s="16">
        <f t="shared" ref="G104:G118" si="20">SUM(D104:F104)</f>
        <v>643.96112932479355</v>
      </c>
      <c r="H104" s="82">
        <f t="shared" si="17"/>
        <v>7.7448809049024264E-2</v>
      </c>
      <c r="I104" s="86">
        <v>2011.1993341199209</v>
      </c>
      <c r="J104" s="126">
        <f t="shared" si="18"/>
        <v>4.6408964727363854E-2</v>
      </c>
      <c r="K104" s="127"/>
      <c r="L104" s="105"/>
      <c r="M104" s="105"/>
    </row>
    <row r="105" spans="1:13" ht="24.75" customHeight="1" x14ac:dyDescent="0.2">
      <c r="B105" s="90" t="str">
        <f t="shared" si="19"/>
        <v>San Antonio</v>
      </c>
      <c r="C105" s="14">
        <v>6</v>
      </c>
      <c r="D105" s="13">
        <v>144.75636784247584</v>
      </c>
      <c r="E105" s="13">
        <v>198.86270981576351</v>
      </c>
      <c r="F105" s="13">
        <v>542.31494196409096</v>
      </c>
      <c r="G105" s="16">
        <f t="shared" si="20"/>
        <v>885.93401962233031</v>
      </c>
      <c r="H105" s="82">
        <f t="shared" si="17"/>
        <v>0.10655073977478753</v>
      </c>
      <c r="I105" s="86">
        <v>3705.038925665197</v>
      </c>
      <c r="J105" s="126">
        <f t="shared" si="18"/>
        <v>8.54947681702313E-2</v>
      </c>
      <c r="K105" s="127"/>
      <c r="L105" s="105"/>
      <c r="M105" s="105"/>
    </row>
    <row r="106" spans="1:13" ht="24.75" customHeight="1" x14ac:dyDescent="0.2">
      <c r="B106" s="90" t="str">
        <f t="shared" si="19"/>
        <v>San Cayetano</v>
      </c>
      <c r="C106" s="14">
        <v>6</v>
      </c>
      <c r="D106" s="13">
        <v>347.97952963486637</v>
      </c>
      <c r="E106" s="13">
        <v>339.27442771980168</v>
      </c>
      <c r="F106" s="13">
        <v>745.06879402058951</v>
      </c>
      <c r="G106" s="16">
        <f t="shared" si="20"/>
        <v>1432.3227513752577</v>
      </c>
      <c r="H106" s="82">
        <f t="shared" si="17"/>
        <v>0.17226457656559108</v>
      </c>
      <c r="I106" s="86">
        <v>6965.5440257633481</v>
      </c>
      <c r="J106" s="126">
        <f t="shared" si="18"/>
        <v>0.16073179893926723</v>
      </c>
      <c r="K106" s="127"/>
      <c r="L106" s="105"/>
      <c r="M106" s="105"/>
    </row>
    <row r="107" spans="1:13" ht="24.75" customHeight="1" x14ac:dyDescent="0.2">
      <c r="B107" s="90" t="str">
        <f t="shared" si="19"/>
        <v>Los Libertadores</v>
      </c>
      <c r="C107" s="14">
        <v>5</v>
      </c>
      <c r="D107" s="13">
        <v>203.23445609124192</v>
      </c>
      <c r="E107" s="13">
        <v>195.7468841899948</v>
      </c>
      <c r="F107" s="13">
        <v>445.57077816938755</v>
      </c>
      <c r="G107" s="16">
        <f t="shared" si="20"/>
        <v>844.55211845062422</v>
      </c>
      <c r="H107" s="82">
        <f t="shared" si="17"/>
        <v>0.10157376396680119</v>
      </c>
      <c r="I107" s="86">
        <v>3810.9242298853851</v>
      </c>
      <c r="J107" s="126">
        <f t="shared" si="18"/>
        <v>8.7938099999819053E-2</v>
      </c>
      <c r="K107" s="127"/>
      <c r="L107" s="105"/>
      <c r="M107" s="105"/>
    </row>
    <row r="108" spans="1:13" ht="24.75" customHeight="1" x14ac:dyDescent="0.25">
      <c r="B108" s="90" t="str">
        <f t="shared" si="19"/>
        <v>San Juan Bosco</v>
      </c>
      <c r="C108" s="63">
        <v>5</v>
      </c>
      <c r="D108" s="13">
        <v>211.37274651783127</v>
      </c>
      <c r="E108" s="13">
        <v>195.93815409277022</v>
      </c>
      <c r="F108" s="13">
        <v>484.10198732139696</v>
      </c>
      <c r="G108" s="16">
        <f t="shared" si="20"/>
        <v>891.41288793199851</v>
      </c>
      <c r="H108" s="82">
        <f t="shared" si="17"/>
        <v>0.10720967989740823</v>
      </c>
      <c r="I108" s="86">
        <v>4609.0300932685968</v>
      </c>
      <c r="J108" s="126">
        <f t="shared" si="18"/>
        <v>0.10635460712275012</v>
      </c>
      <c r="K108" s="127"/>
      <c r="L108" s="105"/>
      <c r="M108" s="105"/>
    </row>
    <row r="109" spans="1:13" ht="24.75" customHeight="1" x14ac:dyDescent="0.25">
      <c r="B109" s="90" t="str">
        <f t="shared" si="19"/>
        <v>Santa Rosa</v>
      </c>
      <c r="C109" s="63">
        <v>4</v>
      </c>
      <c r="D109" s="13">
        <v>128.58025416793001</v>
      </c>
      <c r="E109" s="13">
        <v>113.99516688260192</v>
      </c>
      <c r="F109" s="13">
        <v>328.26844046736539</v>
      </c>
      <c r="G109" s="16">
        <f t="shared" si="20"/>
        <v>570.84386151789727</v>
      </c>
      <c r="H109" s="82">
        <f t="shared" si="17"/>
        <v>6.8655040210056778E-2</v>
      </c>
      <c r="I109" s="86">
        <v>2550.841575483118</v>
      </c>
      <c r="J109" s="126">
        <f t="shared" si="18"/>
        <v>5.8861354363709512E-2</v>
      </c>
      <c r="K109" s="127"/>
      <c r="L109" s="105"/>
      <c r="M109" s="105"/>
    </row>
    <row r="110" spans="1:13" ht="24.75" customHeight="1" x14ac:dyDescent="0.25">
      <c r="B110" s="90" t="str">
        <f t="shared" si="19"/>
        <v>La Merced</v>
      </c>
      <c r="C110" s="63">
        <v>5</v>
      </c>
      <c r="D110" s="13">
        <v>51.984951367980685</v>
      </c>
      <c r="E110" s="13">
        <v>59.661423414493321</v>
      </c>
      <c r="F110" s="13">
        <v>163.57697394265463</v>
      </c>
      <c r="G110" s="16">
        <f t="shared" si="20"/>
        <v>275.22334872512863</v>
      </c>
      <c r="H110" s="82">
        <f t="shared" si="17"/>
        <v>3.3100942914979163E-2</v>
      </c>
      <c r="I110" s="86">
        <v>925.31403667010738</v>
      </c>
      <c r="J110" s="126">
        <f t="shared" si="18"/>
        <v>2.1351869882330191E-2</v>
      </c>
      <c r="K110" s="127"/>
      <c r="L110" s="105"/>
      <c r="M110" s="105"/>
    </row>
    <row r="111" spans="1:13" ht="24.75" customHeight="1" x14ac:dyDescent="0.25">
      <c r="B111" s="90" t="str">
        <f t="shared" si="19"/>
        <v>San Pascual</v>
      </c>
      <c r="C111" s="63">
        <v>4</v>
      </c>
      <c r="D111" s="13">
        <v>122.37551284002186</v>
      </c>
      <c r="E111" s="13">
        <v>109.77255305268449</v>
      </c>
      <c r="F111" s="13">
        <v>177.19807242428257</v>
      </c>
      <c r="G111" s="16">
        <f t="shared" si="20"/>
        <v>409.34613831698891</v>
      </c>
      <c r="H111" s="82">
        <f t="shared" si="17"/>
        <v>4.9231808346428589E-2</v>
      </c>
      <c r="I111" s="86">
        <v>3198.9830646574455</v>
      </c>
      <c r="J111" s="126">
        <f t="shared" si="18"/>
        <v>7.3817393279958926E-2</v>
      </c>
      <c r="K111" s="127"/>
      <c r="L111" s="105"/>
      <c r="M111" s="105"/>
    </row>
    <row r="112" spans="1:13" ht="24.75" customHeight="1" x14ac:dyDescent="0.25">
      <c r="B112" s="90" t="str">
        <f t="shared" si="19"/>
        <v>El Calvario</v>
      </c>
      <c r="C112" s="63">
        <v>5</v>
      </c>
      <c r="D112" s="13">
        <v>89.519502040813421</v>
      </c>
      <c r="E112" s="13">
        <v>58.167027105339187</v>
      </c>
      <c r="F112" s="13">
        <v>99.03594210839799</v>
      </c>
      <c r="G112" s="16">
        <f t="shared" si="20"/>
        <v>246.72247125455061</v>
      </c>
      <c r="H112" s="82">
        <f t="shared" si="17"/>
        <v>2.9673159906922607E-2</v>
      </c>
      <c r="I112" s="86">
        <v>2031.2902791684503</v>
      </c>
      <c r="J112" s="126">
        <f t="shared" si="18"/>
        <v>4.6872568679631771E-2</v>
      </c>
      <c r="K112" s="127"/>
      <c r="L112" s="105"/>
      <c r="M112" s="105"/>
    </row>
    <row r="113" spans="1:13" ht="24.75" customHeight="1" x14ac:dyDescent="0.25">
      <c r="B113" s="90" t="str">
        <f t="shared" si="19"/>
        <v>San Pedro</v>
      </c>
      <c r="C113" s="63">
        <v>5</v>
      </c>
      <c r="D113" s="13">
        <v>18.935825091900892</v>
      </c>
      <c r="E113" s="13">
        <v>30.653534140733857</v>
      </c>
      <c r="F113" s="13">
        <v>62.353861318598817</v>
      </c>
      <c r="G113" s="16">
        <f t="shared" si="20"/>
        <v>111.94322055123357</v>
      </c>
      <c r="H113" s="82">
        <f t="shared" si="17"/>
        <v>1.3463342301259446E-2</v>
      </c>
      <c r="I113" s="86">
        <v>569.99700924426691</v>
      </c>
      <c r="J113" s="126">
        <f t="shared" si="18"/>
        <v>1.3152834056747342E-2</v>
      </c>
      <c r="K113" s="127"/>
      <c r="L113" s="105"/>
      <c r="M113" s="105"/>
    </row>
    <row r="114" spans="1:13" ht="24.75" customHeight="1" x14ac:dyDescent="0.25">
      <c r="B114" s="90" t="str">
        <f t="shared" si="19"/>
        <v>San Nicolas</v>
      </c>
      <c r="C114" s="63">
        <v>5</v>
      </c>
      <c r="D114" s="13">
        <v>294.56454937107435</v>
      </c>
      <c r="E114" s="13">
        <v>249.7724363491829</v>
      </c>
      <c r="F114" s="13">
        <v>449.19081266331699</v>
      </c>
      <c r="G114" s="16">
        <f t="shared" si="20"/>
        <v>993.52779838357424</v>
      </c>
      <c r="H114" s="82">
        <f t="shared" si="17"/>
        <v>0.11949097738645809</v>
      </c>
      <c r="I114" s="86">
        <v>6567.0987243480931</v>
      </c>
      <c r="J114" s="126">
        <f t="shared" si="18"/>
        <v>0.15153756660960305</v>
      </c>
      <c r="K114" s="127"/>
      <c r="L114" s="105"/>
      <c r="M114" s="105"/>
    </row>
    <row r="115" spans="1:13" ht="24.75" customHeight="1" x14ac:dyDescent="0.25">
      <c r="B115" s="90" t="str">
        <f t="shared" si="19"/>
        <v>El Hoyo</v>
      </c>
      <c r="C115" s="63">
        <v>4</v>
      </c>
      <c r="D115" s="13">
        <v>25.910627487429657</v>
      </c>
      <c r="E115" s="13">
        <v>27.329679451053579</v>
      </c>
      <c r="F115" s="13">
        <v>43.299042447877312</v>
      </c>
      <c r="G115" s="16">
        <f t="shared" si="20"/>
        <v>96.539349386360556</v>
      </c>
      <c r="H115" s="82">
        <f t="shared" si="17"/>
        <v>1.1610728188176381E-2</v>
      </c>
      <c r="I115" s="86">
        <v>561.59783339502223</v>
      </c>
      <c r="J115" s="126">
        <f t="shared" si="18"/>
        <v>1.2959020818490133E-2</v>
      </c>
      <c r="K115" s="127"/>
      <c r="L115" s="105"/>
      <c r="M115" s="105"/>
    </row>
    <row r="116" spans="1:13" ht="24.75" customHeight="1" x14ac:dyDescent="0.25">
      <c r="B116" s="90" t="str">
        <f t="shared" si="19"/>
        <v>El Piloto</v>
      </c>
      <c r="C116" s="63">
        <v>3</v>
      </c>
      <c r="D116" s="13">
        <v>35.568266913373904</v>
      </c>
      <c r="E116" s="13">
        <v>33.385671692919608</v>
      </c>
      <c r="F116" s="13">
        <v>77.233031682996554</v>
      </c>
      <c r="G116" s="16">
        <f t="shared" si="20"/>
        <v>146.18697028929006</v>
      </c>
      <c r="H116" s="82">
        <f t="shared" si="17"/>
        <v>1.7581817025605205E-2</v>
      </c>
      <c r="I116" s="86">
        <v>965.95439478550531</v>
      </c>
      <c r="J116" s="126">
        <f t="shared" si="18"/>
        <v>2.2289657059507369E-2</v>
      </c>
      <c r="K116" s="127"/>
      <c r="L116" s="105"/>
      <c r="M116" s="105"/>
    </row>
    <row r="117" spans="1:13" ht="24.75" customHeight="1" x14ac:dyDescent="0.25">
      <c r="B117" s="90" t="str">
        <f t="shared" si="19"/>
        <v>Navarro - La Chanca</v>
      </c>
      <c r="C117" s="63">
        <v>5</v>
      </c>
      <c r="D117" s="13">
        <v>89.952921329536096</v>
      </c>
      <c r="E117" s="13">
        <v>97.561661003821328</v>
      </c>
      <c r="F117" s="13">
        <v>177.54470649265861</v>
      </c>
      <c r="G117" s="16">
        <f t="shared" si="20"/>
        <v>365.05928882601603</v>
      </c>
      <c r="H117" s="82">
        <f t="shared" si="17"/>
        <v>4.3905456190351057E-2</v>
      </c>
      <c r="I117" s="86">
        <v>2126.1544540389973</v>
      </c>
      <c r="J117" s="126">
        <f t="shared" si="18"/>
        <v>4.9061584989834664E-2</v>
      </c>
      <c r="K117" s="127"/>
      <c r="L117" s="105"/>
      <c r="M117" s="105"/>
    </row>
    <row r="118" spans="1:13" ht="24.75" customHeight="1" x14ac:dyDescent="0.25">
      <c r="B118" s="90" t="str">
        <f t="shared" si="19"/>
        <v>Acueducto San Antonio</v>
      </c>
      <c r="C118" s="63">
        <v>6</v>
      </c>
      <c r="D118" s="13">
        <v>3.9492900803675437</v>
      </c>
      <c r="E118" s="13">
        <v>1.7364618723025551</v>
      </c>
      <c r="F118" s="13">
        <v>0.8283553528167753</v>
      </c>
      <c r="G118" s="16">
        <f t="shared" si="20"/>
        <v>6.5141073054868741</v>
      </c>
      <c r="H118" s="82">
        <f t="shared" si="17"/>
        <v>7.834476800742551E-4</v>
      </c>
      <c r="I118" s="86">
        <v>16.408197564422323</v>
      </c>
      <c r="J118" s="126">
        <f t="shared" si="18"/>
        <v>3.7862356509784338E-4</v>
      </c>
      <c r="K118" s="127"/>
      <c r="L118" s="105"/>
      <c r="M118" s="105"/>
    </row>
    <row r="119" spans="1:13" ht="24.75" customHeight="1" x14ac:dyDescent="0.2">
      <c r="B119" s="11" t="s">
        <v>101</v>
      </c>
      <c r="C119" s="14">
        <f>AVERAGE(C103:C118)</f>
        <v>5</v>
      </c>
      <c r="D119" s="13">
        <f>SUM(D103:D118)</f>
        <v>2003.4166901566441</v>
      </c>
      <c r="E119" s="13">
        <f>SUM(E103:E118)</f>
        <v>1947.630846869185</v>
      </c>
      <c r="F119" s="13">
        <f>SUM(F103:F118)</f>
        <v>4363.6203995356364</v>
      </c>
      <c r="G119" s="13">
        <f>SUM(D119:F119)</f>
        <v>8314.6679365614655</v>
      </c>
      <c r="H119" s="82">
        <f>SUM(H103:H118)</f>
        <v>0.99999999999999989</v>
      </c>
      <c r="I119" s="38">
        <f>SUM(I103:I118)</f>
        <v>43336.440404025408</v>
      </c>
      <c r="J119" s="126">
        <f t="shared" si="18"/>
        <v>1</v>
      </c>
      <c r="K119" s="127"/>
      <c r="L119" s="105"/>
      <c r="M119" s="105"/>
    </row>
    <row r="120" spans="1:13" ht="15" customHeight="1" x14ac:dyDescent="0.25">
      <c r="B120" s="125" t="s">
        <v>192</v>
      </c>
      <c r="C120" s="125"/>
      <c r="D120" s="125"/>
      <c r="E120" s="125"/>
      <c r="F120" s="125"/>
    </row>
    <row r="122" spans="1:13" x14ac:dyDescent="0.25">
      <c r="A122" s="6"/>
      <c r="B122" s="12"/>
      <c r="C122" s="12"/>
    </row>
    <row r="123" spans="1:13" ht="25.5" customHeight="1" x14ac:dyDescent="0.25">
      <c r="B123" s="115" t="s">
        <v>193</v>
      </c>
      <c r="C123" s="115"/>
      <c r="D123" s="115"/>
      <c r="E123" s="115"/>
      <c r="F123" s="115"/>
      <c r="G123" s="115"/>
      <c r="H123" s="115"/>
      <c r="I123" s="115"/>
      <c r="J123" s="115"/>
      <c r="K123" s="115"/>
      <c r="L123" s="105"/>
      <c r="M123" s="105"/>
    </row>
    <row r="124" spans="1:13" ht="76.5" customHeight="1" x14ac:dyDescent="0.25">
      <c r="B124" s="27" t="s">
        <v>130</v>
      </c>
      <c r="C124" s="41" t="s">
        <v>134</v>
      </c>
      <c r="D124" s="41" t="s">
        <v>133</v>
      </c>
      <c r="E124" s="41" t="s">
        <v>135</v>
      </c>
      <c r="F124" s="41" t="s">
        <v>122</v>
      </c>
      <c r="G124" s="41" t="s">
        <v>120</v>
      </c>
      <c r="H124" s="22" t="s">
        <v>136</v>
      </c>
      <c r="I124" s="22" t="s">
        <v>138</v>
      </c>
      <c r="J124" s="22" t="s">
        <v>139</v>
      </c>
      <c r="K124" s="22" t="s">
        <v>121</v>
      </c>
      <c r="L124" s="105"/>
      <c r="M124" s="105"/>
    </row>
    <row r="125" spans="1:13" ht="12.75" customHeight="1" x14ac:dyDescent="0.25">
      <c r="B125" s="27" t="s">
        <v>7</v>
      </c>
      <c r="C125" s="42">
        <v>578</v>
      </c>
      <c r="D125" s="42">
        <v>527</v>
      </c>
      <c r="E125" s="42">
        <f>SUM(C125:D125)</f>
        <v>1105</v>
      </c>
      <c r="F125" s="43">
        <f t="shared" ref="F125:F140" si="21">E125/$E$140</f>
        <v>7.0828793026088077E-2</v>
      </c>
      <c r="G125" s="140">
        <f>SUM(F125:F126)</f>
        <v>0.13967053394013207</v>
      </c>
      <c r="H125" s="16">
        <f>F10</f>
        <v>2927.0564487033616</v>
      </c>
      <c r="I125" s="24">
        <f>E125/H125</f>
        <v>0.37751236416690803</v>
      </c>
      <c r="J125" s="142">
        <f>(SUM(E125:E126)/SUM(H125:H126))</f>
        <v>0.37039202454881393</v>
      </c>
      <c r="K125" s="116" t="s">
        <v>115</v>
      </c>
      <c r="L125" s="105"/>
      <c r="M125" s="105"/>
    </row>
    <row r="126" spans="1:13" ht="12.75" customHeight="1" x14ac:dyDescent="0.25">
      <c r="B126" s="27" t="s">
        <v>8</v>
      </c>
      <c r="C126" s="42">
        <v>515</v>
      </c>
      <c r="D126" s="42">
        <v>559</v>
      </c>
      <c r="E126" s="42">
        <f t="shared" ref="E126:E139" si="22">SUM(C126:D126)</f>
        <v>1074</v>
      </c>
      <c r="F126" s="43">
        <f t="shared" si="21"/>
        <v>6.8841740914043978E-2</v>
      </c>
      <c r="G126" s="140"/>
      <c r="H126" s="16">
        <f t="shared" ref="H126:H139" si="23">F11</f>
        <v>2955.8995967306828</v>
      </c>
      <c r="I126" s="24">
        <f>E126/H126</f>
        <v>0.36334116395153526</v>
      </c>
      <c r="J126" s="142"/>
      <c r="K126" s="116"/>
      <c r="L126" s="105"/>
      <c r="M126" s="105"/>
    </row>
    <row r="127" spans="1:13" ht="12.75" customHeight="1" x14ac:dyDescent="0.25">
      <c r="B127" s="27" t="s">
        <v>9</v>
      </c>
      <c r="C127" s="42">
        <v>588</v>
      </c>
      <c r="D127" s="42">
        <v>609</v>
      </c>
      <c r="E127" s="42">
        <f t="shared" si="22"/>
        <v>1197</v>
      </c>
      <c r="F127" s="43">
        <f t="shared" si="21"/>
        <v>7.6725850906993145E-2</v>
      </c>
      <c r="G127" s="140">
        <f>SUM(F127:F129)</f>
        <v>0.236779693609384</v>
      </c>
      <c r="H127" s="16">
        <f t="shared" si="23"/>
        <v>3127.236896165824</v>
      </c>
      <c r="I127" s="24">
        <f t="shared" ref="I127:I140" si="24">E127/H127</f>
        <v>0.38276601349504169</v>
      </c>
      <c r="J127" s="142">
        <f>(SUM(E127:E129)/SUM(H127:H129))</f>
        <v>0.39570028195980661</v>
      </c>
      <c r="K127" s="116" t="s">
        <v>124</v>
      </c>
      <c r="L127" s="105"/>
      <c r="M127" s="105"/>
    </row>
    <row r="128" spans="1:13" x14ac:dyDescent="0.25">
      <c r="B128" s="27" t="s">
        <v>10</v>
      </c>
      <c r="C128" s="42">
        <v>571</v>
      </c>
      <c r="D128" s="42">
        <v>652</v>
      </c>
      <c r="E128" s="42">
        <f t="shared" si="22"/>
        <v>1223</v>
      </c>
      <c r="F128" s="43">
        <f t="shared" si="21"/>
        <v>7.8392410742901097E-2</v>
      </c>
      <c r="G128" s="141"/>
      <c r="H128" s="16">
        <f t="shared" si="23"/>
        <v>2893.0863545626498</v>
      </c>
      <c r="I128" s="24">
        <f t="shared" si="24"/>
        <v>0.42273193749340465</v>
      </c>
      <c r="J128" s="116"/>
      <c r="K128" s="116"/>
      <c r="L128" s="105"/>
      <c r="M128" s="105"/>
    </row>
    <row r="129" spans="2:13" x14ac:dyDescent="0.25">
      <c r="B129" s="27" t="s">
        <v>11</v>
      </c>
      <c r="C129" s="42">
        <v>656</v>
      </c>
      <c r="D129" s="42">
        <v>618</v>
      </c>
      <c r="E129" s="42">
        <f t="shared" si="22"/>
        <v>1274</v>
      </c>
      <c r="F129" s="43">
        <f t="shared" si="21"/>
        <v>8.1661431959489772E-2</v>
      </c>
      <c r="G129" s="141"/>
      <c r="H129" s="16">
        <f t="shared" si="23"/>
        <v>3315.0251642499616</v>
      </c>
      <c r="I129" s="24">
        <f t="shared" si="24"/>
        <v>0.38431080817700153</v>
      </c>
      <c r="J129" s="116"/>
      <c r="K129" s="116"/>
      <c r="L129" s="105"/>
      <c r="M129" s="105"/>
    </row>
    <row r="130" spans="2:13" x14ac:dyDescent="0.25">
      <c r="B130" s="27" t="s">
        <v>12</v>
      </c>
      <c r="C130" s="42">
        <v>596</v>
      </c>
      <c r="D130" s="42">
        <v>598</v>
      </c>
      <c r="E130" s="42">
        <f t="shared" si="22"/>
        <v>1194</v>
      </c>
      <c r="F130" s="43">
        <f t="shared" si="21"/>
        <v>7.6533555541311457E-2</v>
      </c>
      <c r="G130" s="140">
        <f>SUM(F130:F132)</f>
        <v>0.20126914941349916</v>
      </c>
      <c r="H130" s="16">
        <f t="shared" si="23"/>
        <v>3195.2022364807181</v>
      </c>
      <c r="I130" s="24">
        <f t="shared" si="24"/>
        <v>0.37368526673138031</v>
      </c>
      <c r="J130" s="142">
        <f>(SUM(E130:E132)/SUM(H130:H132))</f>
        <v>0.38881589007635037</v>
      </c>
      <c r="K130" s="116" t="s">
        <v>105</v>
      </c>
      <c r="L130" s="105"/>
      <c r="M130" s="105"/>
    </row>
    <row r="131" spans="2:13" x14ac:dyDescent="0.25">
      <c r="B131" s="27" t="s">
        <v>13</v>
      </c>
      <c r="C131" s="42">
        <v>507</v>
      </c>
      <c r="D131" s="42">
        <v>523</v>
      </c>
      <c r="E131" s="42">
        <f t="shared" si="22"/>
        <v>1030</v>
      </c>
      <c r="F131" s="43">
        <f t="shared" si="21"/>
        <v>6.6021408884045896E-2</v>
      </c>
      <c r="G131" s="141"/>
      <c r="H131" s="16">
        <f t="shared" si="23"/>
        <v>2449.9567905641998</v>
      </c>
      <c r="I131" s="24">
        <f t="shared" si="24"/>
        <v>0.42041557792649953</v>
      </c>
      <c r="J131" s="116"/>
      <c r="K131" s="116"/>
      <c r="L131" s="105"/>
      <c r="M131" s="105"/>
    </row>
    <row r="132" spans="2:13" x14ac:dyDescent="0.25">
      <c r="B132" s="27" t="s">
        <v>14</v>
      </c>
      <c r="C132" s="42">
        <v>426</v>
      </c>
      <c r="D132" s="42">
        <v>490</v>
      </c>
      <c r="E132" s="42">
        <f t="shared" si="22"/>
        <v>916</v>
      </c>
      <c r="F132" s="43">
        <f t="shared" si="21"/>
        <v>5.8714184988141786E-2</v>
      </c>
      <c r="G132" s="141"/>
      <c r="H132" s="16">
        <f t="shared" si="23"/>
        <v>2430.6426059166606</v>
      </c>
      <c r="I132" s="24">
        <f t="shared" si="24"/>
        <v>0.37685507436193066</v>
      </c>
      <c r="J132" s="116"/>
      <c r="K132" s="116"/>
      <c r="L132" s="105"/>
      <c r="M132" s="105"/>
    </row>
    <row r="133" spans="2:13" x14ac:dyDescent="0.25">
      <c r="B133" s="27" t="s">
        <v>15</v>
      </c>
      <c r="C133" s="42">
        <v>432</v>
      </c>
      <c r="D133" s="42">
        <v>532</v>
      </c>
      <c r="E133" s="42">
        <f t="shared" si="22"/>
        <v>964</v>
      </c>
      <c r="F133" s="43">
        <f t="shared" si="21"/>
        <v>6.1790910839048779E-2</v>
      </c>
      <c r="G133" s="140">
        <f>SUM(F133:F136)</f>
        <v>0.2578039869239151</v>
      </c>
      <c r="H133" s="16">
        <f t="shared" si="23"/>
        <v>2789.7066432855404</v>
      </c>
      <c r="I133" s="24">
        <f t="shared" si="24"/>
        <v>0.3455560470202923</v>
      </c>
      <c r="J133" s="142">
        <f>(SUM(E133:E136)/SUM(H133:H136))</f>
        <v>0.34294972859100614</v>
      </c>
      <c r="K133" s="116" t="s">
        <v>106</v>
      </c>
      <c r="L133" s="105"/>
      <c r="M133" s="105"/>
    </row>
    <row r="134" spans="2:13" x14ac:dyDescent="0.25">
      <c r="B134" s="27" t="s">
        <v>16</v>
      </c>
      <c r="C134" s="42">
        <v>512</v>
      </c>
      <c r="D134" s="42">
        <v>556</v>
      </c>
      <c r="E134" s="42">
        <f t="shared" si="22"/>
        <v>1068</v>
      </c>
      <c r="F134" s="43">
        <f t="shared" si="21"/>
        <v>6.8457150182680601E-2</v>
      </c>
      <c r="G134" s="141"/>
      <c r="H134" s="16">
        <f t="shared" si="23"/>
        <v>3110.7223810167029</v>
      </c>
      <c r="I134" s="24">
        <f t="shared" si="24"/>
        <v>0.34332861283845484</v>
      </c>
      <c r="J134" s="116"/>
      <c r="K134" s="116"/>
      <c r="L134" s="105"/>
      <c r="M134" s="105"/>
    </row>
    <row r="135" spans="2:13" x14ac:dyDescent="0.25">
      <c r="B135" s="27" t="s">
        <v>17</v>
      </c>
      <c r="C135" s="42">
        <v>497</v>
      </c>
      <c r="D135" s="42">
        <v>552</v>
      </c>
      <c r="E135" s="42">
        <f t="shared" si="22"/>
        <v>1049</v>
      </c>
      <c r="F135" s="43">
        <f t="shared" si="21"/>
        <v>6.7239279533363241E-2</v>
      </c>
      <c r="G135" s="141"/>
      <c r="H135" s="16">
        <f t="shared" si="23"/>
        <v>3072.2499832307476</v>
      </c>
      <c r="I135" s="24">
        <f t="shared" si="24"/>
        <v>0.34144356928171649</v>
      </c>
      <c r="J135" s="116"/>
      <c r="K135" s="116"/>
      <c r="L135" s="105"/>
      <c r="M135" s="105"/>
    </row>
    <row r="136" spans="2:13" ht="12.75" customHeight="1" x14ac:dyDescent="0.25">
      <c r="B136" s="27" t="s">
        <v>18</v>
      </c>
      <c r="C136" s="42">
        <v>444</v>
      </c>
      <c r="D136" s="42">
        <v>497</v>
      </c>
      <c r="E136" s="42">
        <f t="shared" si="22"/>
        <v>941</v>
      </c>
      <c r="F136" s="43">
        <f t="shared" si="21"/>
        <v>6.0316646368822509E-2</v>
      </c>
      <c r="G136" s="141"/>
      <c r="H136" s="16">
        <f t="shared" si="23"/>
        <v>2754.9873665569075</v>
      </c>
      <c r="I136" s="24">
        <f t="shared" si="24"/>
        <v>0.34156236483074359</v>
      </c>
      <c r="J136" s="116"/>
      <c r="K136" s="116"/>
      <c r="L136" s="105"/>
      <c r="M136" s="105"/>
    </row>
    <row r="137" spans="2:13" ht="12.75" customHeight="1" x14ac:dyDescent="0.25">
      <c r="B137" s="27" t="s">
        <v>19</v>
      </c>
      <c r="C137" s="42">
        <v>353</v>
      </c>
      <c r="D137" s="42">
        <v>340</v>
      </c>
      <c r="E137" s="42">
        <f t="shared" si="22"/>
        <v>693</v>
      </c>
      <c r="F137" s="43">
        <f t="shared" si="21"/>
        <v>4.4420229472469715E-2</v>
      </c>
      <c r="G137" s="140">
        <f>SUM(F137:F139)</f>
        <v>0.16447663611306967</v>
      </c>
      <c r="H137" s="16">
        <f t="shared" si="23"/>
        <v>2003.4166901566441</v>
      </c>
      <c r="I137" s="24">
        <f t="shared" si="24"/>
        <v>0.34590906794622711</v>
      </c>
      <c r="J137" s="142">
        <f>(SUM(E137:E139)/SUM(H137:H139))</f>
        <v>0.30861124215396762</v>
      </c>
      <c r="K137" s="116" t="s">
        <v>117</v>
      </c>
      <c r="L137" s="105"/>
      <c r="M137" s="105"/>
    </row>
    <row r="138" spans="2:13" x14ac:dyDescent="0.25">
      <c r="B138" s="27" t="s">
        <v>20</v>
      </c>
      <c r="C138" s="42">
        <v>317</v>
      </c>
      <c r="D138" s="42">
        <v>296</v>
      </c>
      <c r="E138" s="42">
        <f t="shared" si="22"/>
        <v>613</v>
      </c>
      <c r="F138" s="43">
        <f t="shared" si="21"/>
        <v>3.9292353054291393E-2</v>
      </c>
      <c r="G138" s="141"/>
      <c r="H138" s="16">
        <f t="shared" si="23"/>
        <v>1947.6308468691843</v>
      </c>
      <c r="I138" s="24">
        <f t="shared" si="24"/>
        <v>0.31474136948765069</v>
      </c>
      <c r="J138" s="116"/>
      <c r="K138" s="116"/>
      <c r="L138" s="105"/>
      <c r="M138" s="105"/>
    </row>
    <row r="139" spans="2:13" x14ac:dyDescent="0.25">
      <c r="B139" s="27" t="s">
        <v>98</v>
      </c>
      <c r="C139" s="42">
        <v>536</v>
      </c>
      <c r="D139" s="42">
        <v>724</v>
      </c>
      <c r="E139" s="42">
        <f t="shared" si="22"/>
        <v>1260</v>
      </c>
      <c r="F139" s="43">
        <f t="shared" si="21"/>
        <v>8.0764053586308573E-2</v>
      </c>
      <c r="G139" s="141"/>
      <c r="H139" s="16">
        <f t="shared" si="23"/>
        <v>4363.6203995356354</v>
      </c>
      <c r="I139" s="24">
        <f t="shared" si="24"/>
        <v>0.28875105637834259</v>
      </c>
      <c r="J139" s="116"/>
      <c r="K139" s="116"/>
      <c r="L139" s="105"/>
      <c r="M139" s="105"/>
    </row>
    <row r="140" spans="2:13" x14ac:dyDescent="0.25">
      <c r="B140" s="27" t="s">
        <v>22</v>
      </c>
      <c r="C140" s="42">
        <f>SUM(C125:C139)</f>
        <v>7528</v>
      </c>
      <c r="D140" s="42">
        <f>SUM(D125:D139)</f>
        <v>8073</v>
      </c>
      <c r="E140" s="42">
        <f>SUM(E125:E139)</f>
        <v>15601</v>
      </c>
      <c r="F140" s="43">
        <f t="shared" si="21"/>
        <v>1</v>
      </c>
      <c r="G140" s="44">
        <f>SUM(G125:G139)</f>
        <v>1</v>
      </c>
      <c r="H140" s="16">
        <f>SUM(H125:H139)</f>
        <v>43336.440404025408</v>
      </c>
      <c r="I140" s="24">
        <f t="shared" si="24"/>
        <v>0.35999726453192643</v>
      </c>
      <c r="J140" s="28">
        <f>(SUM(E125:E139)/SUM(H125:H139))</f>
        <v>0.35999726453192643</v>
      </c>
      <c r="K140" s="27" t="s">
        <v>137</v>
      </c>
      <c r="L140" s="105"/>
      <c r="M140" s="105"/>
    </row>
    <row r="141" spans="2:13" ht="15.75" customHeight="1" x14ac:dyDescent="0.25">
      <c r="B141" s="40" t="s">
        <v>220</v>
      </c>
    </row>
    <row r="142" spans="2:13" ht="12.75" customHeight="1" x14ac:dyDescent="0.25">
      <c r="B142" s="40" t="s">
        <v>221</v>
      </c>
    </row>
    <row r="143" spans="2:13" ht="12.75" customHeight="1" x14ac:dyDescent="0.25">
      <c r="B143" s="40" t="s">
        <v>222</v>
      </c>
    </row>
    <row r="144" spans="2:13" ht="12.75" customHeight="1" x14ac:dyDescent="0.25">
      <c r="B144" s="40" t="s">
        <v>223</v>
      </c>
    </row>
    <row r="145" spans="1:13" ht="12.75" customHeight="1" x14ac:dyDescent="0.25">
      <c r="B145" s="40" t="s">
        <v>224</v>
      </c>
    </row>
    <row r="146" spans="1:13" ht="12.75" customHeight="1" x14ac:dyDescent="0.25">
      <c r="B146" s="40" t="s">
        <v>225</v>
      </c>
      <c r="K146" s="35"/>
      <c r="L146" s="35"/>
      <c r="M146" s="35"/>
    </row>
    <row r="147" spans="1:13" x14ac:dyDescent="0.25">
      <c r="A147" s="6"/>
      <c r="B147" s="6"/>
      <c r="C147" s="6"/>
      <c r="D147" s="6"/>
      <c r="K147" s="35"/>
      <c r="L147" s="35"/>
      <c r="M147" s="35"/>
    </row>
    <row r="148" spans="1:13" s="7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ht="12.75" customHeight="1" x14ac:dyDescent="0.25"/>
    <row r="150" spans="1:13" ht="25.5" customHeight="1" x14ac:dyDescent="0.25">
      <c r="B150" s="156" t="s">
        <v>194</v>
      </c>
      <c r="C150" s="156"/>
      <c r="D150" s="156"/>
      <c r="E150" s="156"/>
      <c r="F150" s="156"/>
      <c r="G150" s="156"/>
      <c r="H150" s="156"/>
      <c r="I150" s="156"/>
      <c r="J150" s="156"/>
      <c r="K150" s="156"/>
      <c r="L150" s="106"/>
      <c r="M150" s="106"/>
    </row>
    <row r="151" spans="1:13" x14ac:dyDescent="0.25">
      <c r="B151" s="158" t="s">
        <v>111</v>
      </c>
      <c r="C151" s="145" t="s">
        <v>118</v>
      </c>
      <c r="D151" s="146"/>
      <c r="E151" s="146"/>
      <c r="F151" s="147"/>
      <c r="G151" s="148" t="s">
        <v>125</v>
      </c>
      <c r="H151" s="148"/>
      <c r="I151" s="148"/>
      <c r="J151" s="148"/>
      <c r="K151" s="148"/>
      <c r="L151" s="106"/>
      <c r="M151" s="106"/>
    </row>
    <row r="152" spans="1:13" x14ac:dyDescent="0.25">
      <c r="B152" s="159"/>
      <c r="C152" s="32" t="s">
        <v>84</v>
      </c>
      <c r="D152" s="32" t="s">
        <v>85</v>
      </c>
      <c r="E152" s="23" t="s">
        <v>103</v>
      </c>
      <c r="F152" s="23" t="s">
        <v>123</v>
      </c>
      <c r="G152" s="36" t="s">
        <v>86</v>
      </c>
      <c r="H152" s="36" t="s">
        <v>87</v>
      </c>
      <c r="I152" s="36" t="s">
        <v>88</v>
      </c>
      <c r="J152" s="31" t="s">
        <v>103</v>
      </c>
      <c r="K152" s="31" t="s">
        <v>123</v>
      </c>
      <c r="L152" s="106"/>
      <c r="M152" s="106"/>
    </row>
    <row r="153" spans="1:13" x14ac:dyDescent="0.2">
      <c r="B153" s="103" t="str">
        <f>C30</f>
        <v>El Nacional</v>
      </c>
      <c r="C153" s="104">
        <v>83</v>
      </c>
      <c r="D153" s="104">
        <v>103</v>
      </c>
      <c r="E153" s="65">
        <f>SUM(C153:D153)</f>
        <v>186</v>
      </c>
      <c r="F153" s="84">
        <f t="shared" ref="F153:F168" si="25">E153/$E$169</f>
        <v>8.5360256998623221E-2</v>
      </c>
      <c r="G153" s="91">
        <v>120</v>
      </c>
      <c r="H153" s="91">
        <v>135</v>
      </c>
      <c r="I153" s="91">
        <v>138</v>
      </c>
      <c r="J153" s="59">
        <f>SUM(G153:I153)</f>
        <v>393</v>
      </c>
      <c r="K153" s="85">
        <f t="shared" ref="K153:K168" si="26">J153/$J$169</f>
        <v>0.10638873849485653</v>
      </c>
      <c r="L153" s="106"/>
      <c r="M153" s="106"/>
    </row>
    <row r="154" spans="1:13" x14ac:dyDescent="0.2">
      <c r="B154" s="103" t="str">
        <f t="shared" ref="B154:B168" si="27">C31</f>
        <v>El Peñón</v>
      </c>
      <c r="C154" s="104" t="s">
        <v>74</v>
      </c>
      <c r="D154" s="104" t="s">
        <v>74</v>
      </c>
      <c r="E154" s="65">
        <f t="shared" ref="E154:E168" si="28">SUM(C154:D154)</f>
        <v>0</v>
      </c>
      <c r="F154" s="84">
        <f t="shared" si="25"/>
        <v>0</v>
      </c>
      <c r="G154" s="91" t="s">
        <v>74</v>
      </c>
      <c r="H154" s="91">
        <v>1</v>
      </c>
      <c r="I154" s="91">
        <v>3</v>
      </c>
      <c r="J154" s="59">
        <f t="shared" ref="J154:J168" si="29">SUM(G154:I154)</f>
        <v>4</v>
      </c>
      <c r="K154" s="85">
        <f t="shared" si="26"/>
        <v>1.0828370330265296E-3</v>
      </c>
      <c r="L154" s="106"/>
      <c r="M154" s="106"/>
    </row>
    <row r="155" spans="1:13" x14ac:dyDescent="0.2">
      <c r="B155" s="103" t="str">
        <f t="shared" si="27"/>
        <v>San Antonio</v>
      </c>
      <c r="C155" s="104">
        <v>33</v>
      </c>
      <c r="D155" s="104">
        <v>25</v>
      </c>
      <c r="E155" s="65">
        <f t="shared" si="28"/>
        <v>58</v>
      </c>
      <c r="F155" s="84">
        <f t="shared" si="25"/>
        <v>2.661771454795778E-2</v>
      </c>
      <c r="G155" s="91">
        <v>47</v>
      </c>
      <c r="H155" s="91">
        <v>54</v>
      </c>
      <c r="I155" s="91">
        <v>49</v>
      </c>
      <c r="J155" s="59">
        <f t="shared" si="29"/>
        <v>150</v>
      </c>
      <c r="K155" s="85">
        <f t="shared" si="26"/>
        <v>4.0606388738494856E-2</v>
      </c>
      <c r="L155" s="106"/>
      <c r="M155" s="106"/>
    </row>
    <row r="156" spans="1:13" x14ac:dyDescent="0.2">
      <c r="B156" s="103" t="str">
        <f t="shared" si="27"/>
        <v>San Cayetano</v>
      </c>
      <c r="C156" s="104">
        <v>120</v>
      </c>
      <c r="D156" s="104">
        <v>150</v>
      </c>
      <c r="E156" s="65">
        <f t="shared" si="28"/>
        <v>270</v>
      </c>
      <c r="F156" s="84">
        <f t="shared" si="25"/>
        <v>0.12391005048187242</v>
      </c>
      <c r="G156" s="91">
        <v>143</v>
      </c>
      <c r="H156" s="91">
        <v>169</v>
      </c>
      <c r="I156" s="91">
        <v>198</v>
      </c>
      <c r="J156" s="59">
        <f t="shared" si="29"/>
        <v>510</v>
      </c>
      <c r="K156" s="85">
        <f t="shared" si="26"/>
        <v>0.13806172171088252</v>
      </c>
      <c r="L156" s="106"/>
      <c r="M156" s="106"/>
    </row>
    <row r="157" spans="1:13" x14ac:dyDescent="0.2">
      <c r="B157" s="103" t="str">
        <f t="shared" si="27"/>
        <v>Los Libertadores</v>
      </c>
      <c r="C157" s="104">
        <v>66</v>
      </c>
      <c r="D157" s="104">
        <v>77</v>
      </c>
      <c r="E157" s="65">
        <f t="shared" si="28"/>
        <v>143</v>
      </c>
      <c r="F157" s="84">
        <f t="shared" si="25"/>
        <v>6.5626434144102797E-2</v>
      </c>
      <c r="G157" s="91">
        <v>101</v>
      </c>
      <c r="H157" s="91">
        <v>90</v>
      </c>
      <c r="I157" s="91">
        <v>113</v>
      </c>
      <c r="J157" s="59">
        <f t="shared" si="29"/>
        <v>304</v>
      </c>
      <c r="K157" s="85">
        <f t="shared" si="26"/>
        <v>8.2295614510016241E-2</v>
      </c>
      <c r="L157" s="106"/>
      <c r="M157" s="106"/>
    </row>
    <row r="158" spans="1:13" x14ac:dyDescent="0.2">
      <c r="B158" s="103" t="str">
        <f t="shared" si="27"/>
        <v>San Juan Bosco</v>
      </c>
      <c r="C158" s="104">
        <v>143</v>
      </c>
      <c r="D158" s="104">
        <v>128</v>
      </c>
      <c r="E158" s="65">
        <f t="shared" si="28"/>
        <v>271</v>
      </c>
      <c r="F158" s="84">
        <f t="shared" si="25"/>
        <v>0.12436897659476824</v>
      </c>
      <c r="G158" s="91">
        <v>153</v>
      </c>
      <c r="H158" s="91">
        <v>152</v>
      </c>
      <c r="I158" s="91">
        <v>129</v>
      </c>
      <c r="J158" s="59">
        <f t="shared" si="29"/>
        <v>434</v>
      </c>
      <c r="K158" s="85">
        <f t="shared" si="26"/>
        <v>0.11748781808337845</v>
      </c>
      <c r="L158" s="106"/>
      <c r="M158" s="106"/>
    </row>
    <row r="159" spans="1:13" x14ac:dyDescent="0.2">
      <c r="B159" s="103" t="str">
        <f t="shared" si="27"/>
        <v>Santa Rosa</v>
      </c>
      <c r="C159" s="104">
        <v>78</v>
      </c>
      <c r="D159" s="104">
        <v>53</v>
      </c>
      <c r="E159" s="65">
        <f t="shared" si="28"/>
        <v>131</v>
      </c>
      <c r="F159" s="84">
        <f t="shared" si="25"/>
        <v>6.0119320789352913E-2</v>
      </c>
      <c r="G159" s="91">
        <v>63</v>
      </c>
      <c r="H159" s="91">
        <v>67</v>
      </c>
      <c r="I159" s="91">
        <v>83</v>
      </c>
      <c r="J159" s="59">
        <f t="shared" si="29"/>
        <v>213</v>
      </c>
      <c r="K159" s="85">
        <f t="shared" si="26"/>
        <v>5.7661072008662696E-2</v>
      </c>
      <c r="L159" s="106"/>
      <c r="M159" s="106"/>
    </row>
    <row r="160" spans="1:13" x14ac:dyDescent="0.2">
      <c r="B160" s="103" t="str">
        <f t="shared" si="27"/>
        <v>La Merced</v>
      </c>
      <c r="C160" s="104">
        <v>6</v>
      </c>
      <c r="D160" s="104">
        <v>5</v>
      </c>
      <c r="E160" s="65">
        <f t="shared" si="28"/>
        <v>11</v>
      </c>
      <c r="F160" s="84">
        <f t="shared" si="25"/>
        <v>5.0481872418540611E-3</v>
      </c>
      <c r="G160" s="91">
        <v>7</v>
      </c>
      <c r="H160" s="91">
        <v>14</v>
      </c>
      <c r="I160" s="91">
        <v>4</v>
      </c>
      <c r="J160" s="59">
        <f t="shared" si="29"/>
        <v>25</v>
      </c>
      <c r="K160" s="85">
        <f t="shared" si="26"/>
        <v>6.7677314564158096E-3</v>
      </c>
      <c r="L160" s="106"/>
      <c r="M160" s="106"/>
    </row>
    <row r="161" spans="1:13" x14ac:dyDescent="0.2">
      <c r="B161" s="103" t="str">
        <f t="shared" si="27"/>
        <v>San Pascual</v>
      </c>
      <c r="C161" s="104">
        <v>186</v>
      </c>
      <c r="D161" s="104">
        <v>184</v>
      </c>
      <c r="E161" s="65">
        <f t="shared" si="28"/>
        <v>370</v>
      </c>
      <c r="F161" s="84">
        <f t="shared" si="25"/>
        <v>0.16980266177145478</v>
      </c>
      <c r="G161" s="91">
        <v>190</v>
      </c>
      <c r="H161" s="91">
        <v>183</v>
      </c>
      <c r="I161" s="91">
        <v>165</v>
      </c>
      <c r="J161" s="59">
        <f t="shared" si="29"/>
        <v>538</v>
      </c>
      <c r="K161" s="85">
        <f t="shared" si="26"/>
        <v>0.14564158094206822</v>
      </c>
      <c r="L161" s="106"/>
      <c r="M161" s="106"/>
    </row>
    <row r="162" spans="1:13" x14ac:dyDescent="0.2">
      <c r="B162" s="103" t="str">
        <f t="shared" si="27"/>
        <v>El Calvario</v>
      </c>
      <c r="C162" s="104">
        <v>146</v>
      </c>
      <c r="D162" s="104">
        <v>134</v>
      </c>
      <c r="E162" s="65">
        <f t="shared" si="28"/>
        <v>280</v>
      </c>
      <c r="F162" s="84">
        <f t="shared" si="25"/>
        <v>0.12849931161083067</v>
      </c>
      <c r="G162" s="91">
        <v>122</v>
      </c>
      <c r="H162" s="91">
        <v>110</v>
      </c>
      <c r="I162" s="91">
        <v>123</v>
      </c>
      <c r="J162" s="59">
        <f t="shared" si="29"/>
        <v>355</v>
      </c>
      <c r="K162" s="85">
        <f t="shared" si="26"/>
        <v>9.6101786681104487E-2</v>
      </c>
      <c r="L162" s="106"/>
      <c r="M162" s="106"/>
    </row>
    <row r="163" spans="1:13" x14ac:dyDescent="0.2">
      <c r="B163" s="103" t="str">
        <f t="shared" si="27"/>
        <v>San Pedro</v>
      </c>
      <c r="C163" s="104">
        <v>6</v>
      </c>
      <c r="D163" s="104">
        <v>2</v>
      </c>
      <c r="E163" s="65">
        <f t="shared" si="28"/>
        <v>8</v>
      </c>
      <c r="F163" s="84">
        <f t="shared" si="25"/>
        <v>3.6714089031665903E-3</v>
      </c>
      <c r="G163" s="91">
        <v>3</v>
      </c>
      <c r="H163" s="91">
        <v>6</v>
      </c>
      <c r="I163" s="91">
        <v>11</v>
      </c>
      <c r="J163" s="59">
        <f t="shared" si="29"/>
        <v>20</v>
      </c>
      <c r="K163" s="85">
        <f t="shared" si="26"/>
        <v>5.4141851651326473E-3</v>
      </c>
      <c r="L163" s="106"/>
      <c r="M163" s="106"/>
    </row>
    <row r="164" spans="1:13" x14ac:dyDescent="0.2">
      <c r="B164" s="103" t="str">
        <f t="shared" si="27"/>
        <v>San Nicolas</v>
      </c>
      <c r="C164" s="104">
        <v>146</v>
      </c>
      <c r="D164" s="104">
        <v>141</v>
      </c>
      <c r="E164" s="65">
        <f t="shared" si="28"/>
        <v>287</v>
      </c>
      <c r="F164" s="84">
        <f t="shared" si="25"/>
        <v>0.13171179440110142</v>
      </c>
      <c r="G164" s="91">
        <v>164</v>
      </c>
      <c r="H164" s="91">
        <v>165</v>
      </c>
      <c r="I164" s="91">
        <v>168</v>
      </c>
      <c r="J164" s="59">
        <f t="shared" si="29"/>
        <v>497</v>
      </c>
      <c r="K164" s="85">
        <f t="shared" si="26"/>
        <v>0.13454250135354628</v>
      </c>
      <c r="L164" s="106"/>
      <c r="M164" s="106"/>
    </row>
    <row r="165" spans="1:13" x14ac:dyDescent="0.2">
      <c r="B165" s="103" t="str">
        <f t="shared" si="27"/>
        <v>El Hoyo</v>
      </c>
      <c r="C165" s="104">
        <v>18</v>
      </c>
      <c r="D165" s="104">
        <v>24</v>
      </c>
      <c r="E165" s="65">
        <f t="shared" si="28"/>
        <v>42</v>
      </c>
      <c r="F165" s="84">
        <f t="shared" si="25"/>
        <v>1.9274896741624598E-2</v>
      </c>
      <c r="G165" s="91">
        <v>24</v>
      </c>
      <c r="H165" s="91">
        <v>21</v>
      </c>
      <c r="I165" s="91">
        <v>23</v>
      </c>
      <c r="J165" s="59">
        <f t="shared" si="29"/>
        <v>68</v>
      </c>
      <c r="K165" s="85">
        <f t="shared" si="26"/>
        <v>1.8408229561451002E-2</v>
      </c>
      <c r="L165" s="106"/>
      <c r="M165" s="106"/>
    </row>
    <row r="166" spans="1:13" x14ac:dyDescent="0.2">
      <c r="B166" s="103" t="str">
        <f t="shared" si="27"/>
        <v>El Piloto</v>
      </c>
      <c r="C166" s="104">
        <v>55</v>
      </c>
      <c r="D166" s="104">
        <v>35</v>
      </c>
      <c r="E166" s="65">
        <f t="shared" si="28"/>
        <v>90</v>
      </c>
      <c r="F166" s="84">
        <f t="shared" si="25"/>
        <v>4.1303350160624142E-2</v>
      </c>
      <c r="G166" s="91">
        <v>45</v>
      </c>
      <c r="H166" s="91">
        <v>41</v>
      </c>
      <c r="I166" s="91">
        <v>46</v>
      </c>
      <c r="J166" s="59">
        <f t="shared" si="29"/>
        <v>132</v>
      </c>
      <c r="K166" s="85">
        <f t="shared" si="26"/>
        <v>3.5733622089875475E-2</v>
      </c>
      <c r="L166" s="106"/>
      <c r="M166" s="106"/>
    </row>
    <row r="167" spans="1:13" x14ac:dyDescent="0.2">
      <c r="B167" s="103" t="str">
        <f t="shared" si="27"/>
        <v>Navarro - La Chanca</v>
      </c>
      <c r="C167" s="104">
        <v>19</v>
      </c>
      <c r="D167" s="104">
        <v>12</v>
      </c>
      <c r="E167" s="65">
        <f t="shared" si="28"/>
        <v>31</v>
      </c>
      <c r="F167" s="84">
        <f t="shared" si="25"/>
        <v>1.4226709499770536E-2</v>
      </c>
      <c r="G167" s="91">
        <v>13</v>
      </c>
      <c r="H167" s="91">
        <v>15</v>
      </c>
      <c r="I167" s="91">
        <v>20</v>
      </c>
      <c r="J167" s="59">
        <f t="shared" si="29"/>
        <v>48</v>
      </c>
      <c r="K167" s="85">
        <f t="shared" si="26"/>
        <v>1.2994044396318355E-2</v>
      </c>
      <c r="L167" s="106"/>
      <c r="M167" s="106"/>
    </row>
    <row r="168" spans="1:13" x14ac:dyDescent="0.2">
      <c r="B168" s="103" t="str">
        <f t="shared" si="27"/>
        <v>Acueducto San Antonio</v>
      </c>
      <c r="C168" s="104" t="s">
        <v>74</v>
      </c>
      <c r="D168" s="104">
        <v>1</v>
      </c>
      <c r="E168" s="65">
        <f t="shared" si="28"/>
        <v>1</v>
      </c>
      <c r="F168" s="84">
        <f t="shared" si="25"/>
        <v>4.5892611289582378E-4</v>
      </c>
      <c r="G168" s="91">
        <v>2</v>
      </c>
      <c r="H168" s="91" t="s">
        <v>74</v>
      </c>
      <c r="I168" s="91">
        <v>1</v>
      </c>
      <c r="J168" s="59">
        <f t="shared" si="29"/>
        <v>3</v>
      </c>
      <c r="K168" s="85">
        <f t="shared" si="26"/>
        <v>8.1212777476989716E-4</v>
      </c>
      <c r="L168" s="106"/>
      <c r="M168" s="106"/>
    </row>
    <row r="169" spans="1:13" ht="25.5" x14ac:dyDescent="0.25">
      <c r="B169" s="30" t="s">
        <v>233</v>
      </c>
      <c r="C169" s="26">
        <f t="shared" ref="C169:K169" si="30">SUM(C153:C168)</f>
        <v>1105</v>
      </c>
      <c r="D169" s="26">
        <f t="shared" si="30"/>
        <v>1074</v>
      </c>
      <c r="E169" s="26">
        <f t="shared" si="30"/>
        <v>2179</v>
      </c>
      <c r="F169" s="64">
        <f t="shared" si="30"/>
        <v>1.0000000000000002</v>
      </c>
      <c r="G169" s="26">
        <f t="shared" si="30"/>
        <v>1197</v>
      </c>
      <c r="H169" s="26">
        <f t="shared" si="30"/>
        <v>1223</v>
      </c>
      <c r="I169" s="26">
        <f t="shared" si="30"/>
        <v>1274</v>
      </c>
      <c r="J169" s="26">
        <f t="shared" si="30"/>
        <v>3694</v>
      </c>
      <c r="K169" s="64">
        <f t="shared" si="30"/>
        <v>1.0000000000000002</v>
      </c>
      <c r="L169" s="106"/>
      <c r="M169" s="106"/>
    </row>
    <row r="170" spans="1:13" x14ac:dyDescent="0.25">
      <c r="B170" s="40" t="s">
        <v>201</v>
      </c>
      <c r="C170" s="34"/>
      <c r="D170" s="34"/>
      <c r="E170" s="35"/>
      <c r="F170" s="12"/>
      <c r="G170" s="35"/>
      <c r="H170" s="35"/>
      <c r="I170" s="35"/>
      <c r="J170" s="35"/>
      <c r="K170" s="12"/>
      <c r="L170" s="35"/>
      <c r="M170" s="35"/>
    </row>
    <row r="171" spans="1:13" x14ac:dyDescent="0.25">
      <c r="B171" s="40" t="s">
        <v>202</v>
      </c>
      <c r="C171" s="34"/>
      <c r="D171" s="34"/>
      <c r="E171" s="35"/>
      <c r="F171" s="12"/>
      <c r="G171" s="35"/>
      <c r="H171" s="35"/>
      <c r="I171" s="35"/>
      <c r="J171" s="35"/>
      <c r="K171" s="12"/>
      <c r="L171" s="35"/>
      <c r="M171" s="35"/>
    </row>
    <row r="172" spans="1:13" x14ac:dyDescent="0.25">
      <c r="A172" s="40"/>
      <c r="C172" s="34"/>
      <c r="D172" s="34"/>
      <c r="E172" s="35"/>
      <c r="F172" s="12"/>
      <c r="G172" s="35"/>
      <c r="H172" s="35"/>
      <c r="I172" s="35"/>
      <c r="J172" s="35"/>
      <c r="K172" s="12"/>
      <c r="L172" s="35"/>
      <c r="M172" s="35"/>
    </row>
    <row r="173" spans="1:13" x14ac:dyDescent="0.25">
      <c r="A173" s="40"/>
      <c r="B173" s="34"/>
      <c r="C173" s="34"/>
      <c r="D173" s="35"/>
      <c r="E173" s="12"/>
      <c r="F173" s="35"/>
      <c r="G173" s="35"/>
      <c r="H173" s="35"/>
      <c r="I173" s="35"/>
      <c r="J173" s="12"/>
      <c r="K173" s="35"/>
      <c r="L173" s="35"/>
      <c r="M173" s="35"/>
    </row>
    <row r="174" spans="1:13" ht="27.75" customHeight="1" x14ac:dyDescent="0.25">
      <c r="A174" s="156" t="s">
        <v>195</v>
      </c>
      <c r="B174" s="156"/>
      <c r="C174" s="156"/>
      <c r="D174" s="156"/>
      <c r="E174" s="156"/>
      <c r="F174" s="156"/>
      <c r="G174" s="156"/>
      <c r="H174" s="156"/>
      <c r="I174" s="156"/>
      <c r="J174" s="156"/>
      <c r="K174" s="156"/>
      <c r="L174" s="156"/>
      <c r="M174" s="106"/>
    </row>
    <row r="175" spans="1:13" ht="15" customHeight="1" x14ac:dyDescent="0.25">
      <c r="A175" s="158" t="s">
        <v>111</v>
      </c>
      <c r="B175" s="118" t="s">
        <v>126</v>
      </c>
      <c r="C175" s="118"/>
      <c r="D175" s="118"/>
      <c r="E175" s="118"/>
      <c r="F175" s="118"/>
      <c r="G175" s="148" t="s">
        <v>127</v>
      </c>
      <c r="H175" s="148"/>
      <c r="I175" s="148"/>
      <c r="J175" s="148"/>
      <c r="K175" s="148"/>
      <c r="L175" s="148"/>
      <c r="M175" s="106"/>
    </row>
    <row r="176" spans="1:13" x14ac:dyDescent="0.25">
      <c r="A176" s="159"/>
      <c r="B176" s="33" t="s">
        <v>89</v>
      </c>
      <c r="C176" s="33" t="s">
        <v>90</v>
      </c>
      <c r="D176" s="33" t="s">
        <v>91</v>
      </c>
      <c r="E176" s="23" t="s">
        <v>103</v>
      </c>
      <c r="F176" s="23" t="s">
        <v>123</v>
      </c>
      <c r="G176" s="36" t="s">
        <v>92</v>
      </c>
      <c r="H176" s="36" t="s">
        <v>93</v>
      </c>
      <c r="I176" s="36" t="s">
        <v>94</v>
      </c>
      <c r="J176" s="36" t="s">
        <v>95</v>
      </c>
      <c r="K176" s="39" t="s">
        <v>103</v>
      </c>
      <c r="L176" s="39" t="s">
        <v>123</v>
      </c>
      <c r="M176" s="106"/>
    </row>
    <row r="177" spans="1:13" x14ac:dyDescent="0.25">
      <c r="A177" s="103" t="str">
        <f>B153</f>
        <v>El Nacional</v>
      </c>
      <c r="B177" s="25">
        <v>122</v>
      </c>
      <c r="C177" s="25">
        <v>105</v>
      </c>
      <c r="D177" s="25">
        <v>99</v>
      </c>
      <c r="E177" s="13">
        <f>SUM(B177:D177)</f>
        <v>326</v>
      </c>
      <c r="F177" s="82">
        <f t="shared" ref="F177:F192" si="31">E177/$E$193</f>
        <v>0.10382165605095542</v>
      </c>
      <c r="G177" s="60">
        <v>125</v>
      </c>
      <c r="H177" s="60">
        <v>108</v>
      </c>
      <c r="I177" s="60">
        <v>97</v>
      </c>
      <c r="J177" s="60">
        <v>87</v>
      </c>
      <c r="K177" s="37">
        <f>SUM(G177:J177)</f>
        <v>417</v>
      </c>
      <c r="L177" s="87">
        <f t="shared" ref="L177:L192" si="32">K177/$K$193</f>
        <v>0.10367976131277971</v>
      </c>
      <c r="M177" s="106"/>
    </row>
    <row r="178" spans="1:13" x14ac:dyDescent="0.25">
      <c r="A178" s="103" t="str">
        <f t="shared" ref="A178:A192" si="33">B154</f>
        <v>El Peñón</v>
      </c>
      <c r="B178" s="25" t="s">
        <v>74</v>
      </c>
      <c r="C178" s="25" t="s">
        <v>74</v>
      </c>
      <c r="D178" s="25" t="s">
        <v>74</v>
      </c>
      <c r="E178" s="13">
        <f t="shared" ref="E178:E192" si="34">SUM(B178:D178)</f>
        <v>0</v>
      </c>
      <c r="F178" s="82">
        <f t="shared" si="31"/>
        <v>0</v>
      </c>
      <c r="G178" s="60">
        <v>1</v>
      </c>
      <c r="H178" s="60" t="s">
        <v>74</v>
      </c>
      <c r="I178" s="60">
        <v>3</v>
      </c>
      <c r="J178" s="60">
        <v>1</v>
      </c>
      <c r="K178" s="37">
        <f t="shared" ref="K178:K192" si="35">SUM(G178:J178)</f>
        <v>5</v>
      </c>
      <c r="L178" s="87">
        <f t="shared" si="32"/>
        <v>1.2431626056688214E-3</v>
      </c>
      <c r="M178" s="106"/>
    </row>
    <row r="179" spans="1:13" x14ac:dyDescent="0.25">
      <c r="A179" s="103" t="str">
        <f t="shared" si="33"/>
        <v>San Antonio</v>
      </c>
      <c r="B179" s="25">
        <v>57</v>
      </c>
      <c r="C179" s="25">
        <v>40</v>
      </c>
      <c r="D179" s="25">
        <v>31</v>
      </c>
      <c r="E179" s="13">
        <f t="shared" si="34"/>
        <v>128</v>
      </c>
      <c r="F179" s="82">
        <f t="shared" si="31"/>
        <v>4.0764331210191081E-2</v>
      </c>
      <c r="G179" s="60">
        <v>59</v>
      </c>
      <c r="H179" s="60">
        <v>70</v>
      </c>
      <c r="I179" s="60">
        <v>60</v>
      </c>
      <c r="J179" s="60">
        <v>66</v>
      </c>
      <c r="K179" s="37">
        <f t="shared" si="35"/>
        <v>255</v>
      </c>
      <c r="L179" s="87">
        <f t="shared" si="32"/>
        <v>6.3401292889109895E-2</v>
      </c>
      <c r="M179" s="106"/>
    </row>
    <row r="180" spans="1:13" x14ac:dyDescent="0.25">
      <c r="A180" s="103" t="str">
        <f t="shared" si="33"/>
        <v>San Cayetano</v>
      </c>
      <c r="B180" s="25">
        <v>171</v>
      </c>
      <c r="C180" s="25">
        <v>177</v>
      </c>
      <c r="D180" s="25">
        <v>140</v>
      </c>
      <c r="E180" s="13">
        <f t="shared" si="34"/>
        <v>488</v>
      </c>
      <c r="F180" s="82">
        <f t="shared" si="31"/>
        <v>0.1554140127388535</v>
      </c>
      <c r="G180" s="60">
        <v>152</v>
      </c>
      <c r="H180" s="60">
        <v>186</v>
      </c>
      <c r="I180" s="60">
        <v>199</v>
      </c>
      <c r="J180" s="60">
        <v>151</v>
      </c>
      <c r="K180" s="37">
        <f t="shared" si="35"/>
        <v>688</v>
      </c>
      <c r="L180" s="87">
        <f t="shared" si="32"/>
        <v>0.17105917454002983</v>
      </c>
      <c r="M180" s="106"/>
    </row>
    <row r="181" spans="1:13" x14ac:dyDescent="0.25">
      <c r="A181" s="103" t="str">
        <f t="shared" si="33"/>
        <v>Los Libertadores</v>
      </c>
      <c r="B181" s="25">
        <v>108</v>
      </c>
      <c r="C181" s="25">
        <v>104</v>
      </c>
      <c r="D181" s="25">
        <v>98</v>
      </c>
      <c r="E181" s="13">
        <f t="shared" si="34"/>
        <v>310</v>
      </c>
      <c r="F181" s="82">
        <f t="shared" si="31"/>
        <v>9.8726114649681534E-2</v>
      </c>
      <c r="G181" s="60">
        <v>86</v>
      </c>
      <c r="H181" s="60">
        <v>102</v>
      </c>
      <c r="I181" s="60">
        <v>96</v>
      </c>
      <c r="J181" s="60">
        <v>99</v>
      </c>
      <c r="K181" s="37">
        <f t="shared" si="35"/>
        <v>383</v>
      </c>
      <c r="L181" s="87">
        <f t="shared" si="32"/>
        <v>9.5226255594231729E-2</v>
      </c>
      <c r="M181" s="106"/>
    </row>
    <row r="182" spans="1:13" x14ac:dyDescent="0.25">
      <c r="A182" s="103" t="str">
        <f t="shared" si="33"/>
        <v>San Juan Bosco</v>
      </c>
      <c r="B182" s="25">
        <v>141</v>
      </c>
      <c r="C182" s="25">
        <v>122</v>
      </c>
      <c r="D182" s="25">
        <v>108</v>
      </c>
      <c r="E182" s="13">
        <f t="shared" si="34"/>
        <v>371</v>
      </c>
      <c r="F182" s="82">
        <f t="shared" si="31"/>
        <v>0.11815286624203822</v>
      </c>
      <c r="G182" s="60">
        <v>111</v>
      </c>
      <c r="H182" s="60">
        <v>118</v>
      </c>
      <c r="I182" s="60">
        <v>113</v>
      </c>
      <c r="J182" s="60">
        <v>114</v>
      </c>
      <c r="K182" s="37">
        <f t="shared" si="35"/>
        <v>456</v>
      </c>
      <c r="L182" s="87">
        <f t="shared" si="32"/>
        <v>0.11337642963699653</v>
      </c>
      <c r="M182" s="106"/>
    </row>
    <row r="183" spans="1:13" x14ac:dyDescent="0.25">
      <c r="A183" s="103" t="str">
        <f t="shared" si="33"/>
        <v>Santa Rosa</v>
      </c>
      <c r="B183" s="25">
        <v>62</v>
      </c>
      <c r="C183" s="25">
        <v>44</v>
      </c>
      <c r="D183" s="25">
        <v>55</v>
      </c>
      <c r="E183" s="13">
        <f t="shared" si="34"/>
        <v>161</v>
      </c>
      <c r="F183" s="82">
        <f t="shared" si="31"/>
        <v>5.1273885350318474E-2</v>
      </c>
      <c r="G183" s="60">
        <v>42</v>
      </c>
      <c r="H183" s="60">
        <v>66</v>
      </c>
      <c r="I183" s="60">
        <v>55</v>
      </c>
      <c r="J183" s="60">
        <v>40</v>
      </c>
      <c r="K183" s="37">
        <f t="shared" si="35"/>
        <v>203</v>
      </c>
      <c r="L183" s="87">
        <f t="shared" si="32"/>
        <v>5.0472401790154151E-2</v>
      </c>
      <c r="M183" s="106"/>
    </row>
    <row r="184" spans="1:13" x14ac:dyDescent="0.25">
      <c r="A184" s="103" t="str">
        <f t="shared" si="33"/>
        <v>La Merced</v>
      </c>
      <c r="B184" s="25">
        <v>4</v>
      </c>
      <c r="C184" s="25">
        <v>7</v>
      </c>
      <c r="D184" s="25">
        <v>9</v>
      </c>
      <c r="E184" s="13">
        <f t="shared" si="34"/>
        <v>20</v>
      </c>
      <c r="F184" s="82">
        <f t="shared" si="31"/>
        <v>6.369426751592357E-3</v>
      </c>
      <c r="G184" s="60">
        <v>8</v>
      </c>
      <c r="H184" s="60">
        <v>8</v>
      </c>
      <c r="I184" s="60">
        <v>12</v>
      </c>
      <c r="J184" s="60">
        <v>11</v>
      </c>
      <c r="K184" s="37">
        <f t="shared" si="35"/>
        <v>39</v>
      </c>
      <c r="L184" s="87">
        <f t="shared" si="32"/>
        <v>9.6966683242168082E-3</v>
      </c>
      <c r="M184" s="106"/>
    </row>
    <row r="185" spans="1:13" x14ac:dyDescent="0.25">
      <c r="A185" s="103" t="str">
        <f t="shared" si="33"/>
        <v>San Pascual</v>
      </c>
      <c r="B185" s="25">
        <v>171</v>
      </c>
      <c r="C185" s="25">
        <v>124</v>
      </c>
      <c r="D185" s="25">
        <v>107</v>
      </c>
      <c r="E185" s="13">
        <f t="shared" si="34"/>
        <v>402</v>
      </c>
      <c r="F185" s="82">
        <f t="shared" si="31"/>
        <v>0.12802547770700637</v>
      </c>
      <c r="G185" s="60">
        <v>97</v>
      </c>
      <c r="H185" s="60">
        <v>110</v>
      </c>
      <c r="I185" s="60">
        <v>97</v>
      </c>
      <c r="J185" s="60">
        <v>79</v>
      </c>
      <c r="K185" s="37">
        <f t="shared" si="35"/>
        <v>383</v>
      </c>
      <c r="L185" s="87">
        <f t="shared" si="32"/>
        <v>9.5226255594231729E-2</v>
      </c>
      <c r="M185" s="106"/>
    </row>
    <row r="186" spans="1:13" x14ac:dyDescent="0.25">
      <c r="A186" s="103" t="str">
        <f t="shared" si="33"/>
        <v>El Calvario</v>
      </c>
      <c r="B186" s="25">
        <v>81</v>
      </c>
      <c r="C186" s="25">
        <v>70</v>
      </c>
      <c r="D186" s="25">
        <v>77</v>
      </c>
      <c r="E186" s="13">
        <f t="shared" si="34"/>
        <v>228</v>
      </c>
      <c r="F186" s="82">
        <f t="shared" si="31"/>
        <v>7.2611464968152864E-2</v>
      </c>
      <c r="G186" s="60">
        <v>73</v>
      </c>
      <c r="H186" s="60">
        <v>74</v>
      </c>
      <c r="I186" s="60">
        <v>69</v>
      </c>
      <c r="J186" s="60">
        <v>71</v>
      </c>
      <c r="K186" s="37">
        <f t="shared" si="35"/>
        <v>287</v>
      </c>
      <c r="L186" s="87">
        <f t="shared" si="32"/>
        <v>7.1357533565390346E-2</v>
      </c>
      <c r="M186" s="106"/>
    </row>
    <row r="187" spans="1:13" x14ac:dyDescent="0.25">
      <c r="A187" s="103" t="str">
        <f t="shared" si="33"/>
        <v>San Pedro</v>
      </c>
      <c r="B187" s="25">
        <v>7</v>
      </c>
      <c r="C187" s="25">
        <v>5</v>
      </c>
      <c r="D187" s="25">
        <v>3</v>
      </c>
      <c r="E187" s="13">
        <f t="shared" si="34"/>
        <v>15</v>
      </c>
      <c r="F187" s="82">
        <f t="shared" si="31"/>
        <v>4.7770700636942673E-3</v>
      </c>
      <c r="G187" s="60">
        <v>5</v>
      </c>
      <c r="H187" s="60">
        <v>2</v>
      </c>
      <c r="I187" s="60">
        <v>10</v>
      </c>
      <c r="J187" s="60">
        <v>5</v>
      </c>
      <c r="K187" s="37">
        <f t="shared" si="35"/>
        <v>22</v>
      </c>
      <c r="L187" s="87">
        <f t="shared" si="32"/>
        <v>5.4699154649428148E-3</v>
      </c>
      <c r="M187" s="106"/>
    </row>
    <row r="188" spans="1:13" x14ac:dyDescent="0.25">
      <c r="A188" s="103" t="str">
        <f t="shared" si="33"/>
        <v>San Nicolas</v>
      </c>
      <c r="B188" s="25">
        <v>162</v>
      </c>
      <c r="C188" s="25">
        <v>160</v>
      </c>
      <c r="D188" s="25">
        <v>114</v>
      </c>
      <c r="E188" s="13">
        <f t="shared" si="34"/>
        <v>436</v>
      </c>
      <c r="F188" s="82">
        <f t="shared" si="31"/>
        <v>0.13885350318471337</v>
      </c>
      <c r="G188" s="60">
        <v>140</v>
      </c>
      <c r="H188" s="60">
        <v>144</v>
      </c>
      <c r="I188" s="60">
        <v>156</v>
      </c>
      <c r="J188" s="60">
        <v>149</v>
      </c>
      <c r="K188" s="37">
        <f t="shared" si="35"/>
        <v>589</v>
      </c>
      <c r="L188" s="87">
        <f t="shared" si="32"/>
        <v>0.14644455494778716</v>
      </c>
      <c r="M188" s="106"/>
    </row>
    <row r="189" spans="1:13" x14ac:dyDescent="0.25">
      <c r="A189" s="103" t="str">
        <f t="shared" si="33"/>
        <v>El Hoyo</v>
      </c>
      <c r="B189" s="25">
        <v>29</v>
      </c>
      <c r="C189" s="25">
        <v>25</v>
      </c>
      <c r="D189" s="25">
        <v>15</v>
      </c>
      <c r="E189" s="13">
        <f t="shared" si="34"/>
        <v>69</v>
      </c>
      <c r="F189" s="82">
        <f t="shared" si="31"/>
        <v>2.1974522292993629E-2</v>
      </c>
      <c r="G189" s="60">
        <v>20</v>
      </c>
      <c r="H189" s="60">
        <v>19</v>
      </c>
      <c r="I189" s="60">
        <v>23</v>
      </c>
      <c r="J189" s="60">
        <v>20</v>
      </c>
      <c r="K189" s="37">
        <f t="shared" si="35"/>
        <v>82</v>
      </c>
      <c r="L189" s="87">
        <f t="shared" si="32"/>
        <v>2.0387866732968673E-2</v>
      </c>
      <c r="M189" s="106"/>
    </row>
    <row r="190" spans="1:13" x14ac:dyDescent="0.25">
      <c r="A190" s="103" t="str">
        <f t="shared" si="33"/>
        <v>El Piloto</v>
      </c>
      <c r="B190" s="25">
        <v>57</v>
      </c>
      <c r="C190" s="25">
        <v>34</v>
      </c>
      <c r="D190" s="25">
        <v>45</v>
      </c>
      <c r="E190" s="13">
        <f t="shared" si="34"/>
        <v>136</v>
      </c>
      <c r="F190" s="82">
        <f t="shared" si="31"/>
        <v>4.3312101910828023E-2</v>
      </c>
      <c r="G190" s="60">
        <v>37</v>
      </c>
      <c r="H190" s="60">
        <v>49</v>
      </c>
      <c r="I190" s="60">
        <v>47</v>
      </c>
      <c r="J190" s="60">
        <v>34</v>
      </c>
      <c r="K190" s="37">
        <f t="shared" si="35"/>
        <v>167</v>
      </c>
      <c r="L190" s="87">
        <f t="shared" si="32"/>
        <v>4.1521631029338639E-2</v>
      </c>
      <c r="M190" s="106"/>
    </row>
    <row r="191" spans="1:13" x14ac:dyDescent="0.25">
      <c r="A191" s="103" t="str">
        <f t="shared" si="33"/>
        <v>Navarro - La Chanca</v>
      </c>
      <c r="B191" s="25">
        <v>22</v>
      </c>
      <c r="C191" s="25">
        <v>13</v>
      </c>
      <c r="D191" s="25">
        <v>15</v>
      </c>
      <c r="E191" s="13">
        <f t="shared" si="34"/>
        <v>50</v>
      </c>
      <c r="F191" s="82">
        <f t="shared" si="31"/>
        <v>1.5923566878980892E-2</v>
      </c>
      <c r="G191" s="60">
        <v>8</v>
      </c>
      <c r="H191" s="60">
        <v>12</v>
      </c>
      <c r="I191" s="60">
        <v>11</v>
      </c>
      <c r="J191" s="60">
        <v>11</v>
      </c>
      <c r="K191" s="37">
        <f t="shared" si="35"/>
        <v>42</v>
      </c>
      <c r="L191" s="87">
        <f t="shared" si="32"/>
        <v>1.04425658876181E-2</v>
      </c>
      <c r="M191" s="106"/>
    </row>
    <row r="192" spans="1:13" x14ac:dyDescent="0.25">
      <c r="A192" s="103" t="str">
        <f t="shared" si="33"/>
        <v>Acueducto San Antonio</v>
      </c>
      <c r="B192" s="25" t="s">
        <v>74</v>
      </c>
      <c r="C192" s="25" t="s">
        <v>74</v>
      </c>
      <c r="D192" s="25" t="s">
        <v>74</v>
      </c>
      <c r="E192" s="13">
        <f t="shared" si="34"/>
        <v>0</v>
      </c>
      <c r="F192" s="82">
        <f t="shared" si="31"/>
        <v>0</v>
      </c>
      <c r="G192" s="60" t="s">
        <v>74</v>
      </c>
      <c r="H192" s="60" t="s">
        <v>74</v>
      </c>
      <c r="I192" s="60">
        <v>1</v>
      </c>
      <c r="J192" s="60">
        <v>3</v>
      </c>
      <c r="K192" s="37">
        <f t="shared" si="35"/>
        <v>4</v>
      </c>
      <c r="L192" s="87">
        <f t="shared" si="32"/>
        <v>9.945300845350571E-4</v>
      </c>
      <c r="M192" s="106"/>
    </row>
    <row r="193" spans="1:13" ht="25.5" x14ac:dyDescent="0.25">
      <c r="A193" s="30" t="s">
        <v>233</v>
      </c>
      <c r="B193" s="16">
        <f t="shared" ref="B193:L193" si="36">SUM(B177:B192)</f>
        <v>1194</v>
      </c>
      <c r="C193" s="16">
        <f t="shared" si="36"/>
        <v>1030</v>
      </c>
      <c r="D193" s="16">
        <f t="shared" si="36"/>
        <v>916</v>
      </c>
      <c r="E193" s="16">
        <f t="shared" si="36"/>
        <v>3140</v>
      </c>
      <c r="F193" s="64">
        <f t="shared" si="36"/>
        <v>1.0000000000000002</v>
      </c>
      <c r="G193" s="16">
        <f t="shared" si="36"/>
        <v>964</v>
      </c>
      <c r="H193" s="16">
        <f t="shared" si="36"/>
        <v>1068</v>
      </c>
      <c r="I193" s="16">
        <f t="shared" si="36"/>
        <v>1049</v>
      </c>
      <c r="J193" s="16">
        <f t="shared" si="36"/>
        <v>941</v>
      </c>
      <c r="K193" s="16">
        <f t="shared" si="36"/>
        <v>4022</v>
      </c>
      <c r="L193" s="64">
        <f t="shared" si="36"/>
        <v>0.99999999999999989</v>
      </c>
      <c r="M193" s="106"/>
    </row>
    <row r="194" spans="1:13" x14ac:dyDescent="0.25">
      <c r="A194" s="40" t="s">
        <v>203</v>
      </c>
      <c r="B194" s="35"/>
      <c r="C194" s="35"/>
      <c r="D194" s="35"/>
      <c r="E194" s="56"/>
      <c r="F194" s="12"/>
      <c r="G194" s="35"/>
      <c r="H194" s="35"/>
      <c r="I194" s="35"/>
      <c r="J194" s="35"/>
      <c r="K194" s="35"/>
      <c r="L194" s="12"/>
      <c r="M194" s="35"/>
    </row>
    <row r="195" spans="1:13" x14ac:dyDescent="0.25">
      <c r="A195" s="138" t="s">
        <v>204</v>
      </c>
      <c r="B195" s="138"/>
      <c r="C195" s="138"/>
      <c r="D195" s="138"/>
      <c r="E195" s="12"/>
      <c r="F195" s="35"/>
      <c r="G195" s="35"/>
      <c r="H195" s="35"/>
      <c r="I195" s="35"/>
      <c r="J195" s="12"/>
      <c r="K195" s="35"/>
      <c r="L195" s="35"/>
      <c r="M195" s="35"/>
    </row>
    <row r="196" spans="1:13" x14ac:dyDescent="0.25">
      <c r="A196" s="34"/>
      <c r="B196" s="34"/>
      <c r="C196" s="34"/>
      <c r="D196" s="93"/>
      <c r="E196" s="12"/>
      <c r="F196" s="35"/>
      <c r="G196" s="35"/>
      <c r="H196" s="35"/>
      <c r="I196" s="35"/>
      <c r="J196" s="12"/>
      <c r="K196" s="35"/>
      <c r="L196" s="35"/>
      <c r="M196" s="35"/>
    </row>
    <row r="197" spans="1:13" x14ac:dyDescent="0.25">
      <c r="A197" s="34"/>
      <c r="B197" s="34"/>
      <c r="C197" s="34"/>
      <c r="D197" s="35"/>
      <c r="E197" s="12"/>
      <c r="F197" s="35"/>
      <c r="G197" s="35"/>
      <c r="H197" s="35"/>
      <c r="I197" s="35"/>
      <c r="J197" s="35"/>
      <c r="K197" s="35"/>
      <c r="L197" s="35"/>
      <c r="M197" s="35"/>
    </row>
    <row r="198" spans="1:13" ht="21.75" customHeight="1" x14ac:dyDescent="0.25">
      <c r="A198" s="34"/>
      <c r="B198" s="156" t="s">
        <v>196</v>
      </c>
      <c r="C198" s="156"/>
      <c r="D198" s="156"/>
      <c r="E198" s="156"/>
      <c r="F198" s="156"/>
      <c r="G198" s="156"/>
      <c r="H198" s="156"/>
      <c r="I198" s="156"/>
      <c r="J198" s="156"/>
      <c r="K198" s="106"/>
      <c r="L198" s="107"/>
      <c r="M198" s="106"/>
    </row>
    <row r="199" spans="1:13" ht="12.75" customHeight="1" x14ac:dyDescent="0.25">
      <c r="B199" s="156" t="s">
        <v>128</v>
      </c>
      <c r="C199" s="156"/>
      <c r="D199" s="156"/>
      <c r="E199" s="156"/>
      <c r="F199" s="156"/>
      <c r="G199" s="156"/>
      <c r="H199" s="163" t="s">
        <v>99</v>
      </c>
      <c r="I199" s="139" t="s">
        <v>129</v>
      </c>
      <c r="J199" s="139"/>
      <c r="K199" s="106"/>
      <c r="L199" s="106"/>
      <c r="M199" s="105"/>
    </row>
    <row r="200" spans="1:13" ht="23.25" customHeight="1" x14ac:dyDescent="0.25">
      <c r="B200" s="11" t="s">
        <v>111</v>
      </c>
      <c r="C200" s="33" t="s">
        <v>96</v>
      </c>
      <c r="D200" s="33" t="s">
        <v>97</v>
      </c>
      <c r="E200" s="33" t="s">
        <v>98</v>
      </c>
      <c r="F200" s="23" t="s">
        <v>103</v>
      </c>
      <c r="G200" s="23" t="s">
        <v>123</v>
      </c>
      <c r="H200" s="163"/>
      <c r="I200" s="139"/>
      <c r="J200" s="139"/>
      <c r="K200" s="106"/>
      <c r="L200" s="108"/>
      <c r="M200" s="105"/>
    </row>
    <row r="201" spans="1:13" ht="23.25" customHeight="1" x14ac:dyDescent="0.25">
      <c r="B201" s="103" t="str">
        <f>A177</f>
        <v>El Nacional</v>
      </c>
      <c r="C201" s="25">
        <v>65</v>
      </c>
      <c r="D201" s="25">
        <v>47</v>
      </c>
      <c r="E201" s="25">
        <v>97</v>
      </c>
      <c r="F201" s="65">
        <f>SUM(C201:E201)</f>
        <v>209</v>
      </c>
      <c r="G201" s="84">
        <f t="shared" ref="G201:G216" si="37">F201/$F$217</f>
        <v>8.1449727201870617E-2</v>
      </c>
      <c r="H201" s="60">
        <v>1531</v>
      </c>
      <c r="I201" s="143">
        <f t="shared" ref="I201:I217" si="38">H201/$H$217</f>
        <v>9.8134734952887631E-2</v>
      </c>
      <c r="J201" s="144"/>
      <c r="K201" s="106"/>
      <c r="L201" s="106"/>
      <c r="M201" s="105"/>
    </row>
    <row r="202" spans="1:13" ht="23.25" customHeight="1" x14ac:dyDescent="0.25">
      <c r="B202" s="103" t="str">
        <f t="shared" ref="B202:B216" si="39">A178</f>
        <v>El Peñón</v>
      </c>
      <c r="C202" s="25" t="s">
        <v>74</v>
      </c>
      <c r="D202" s="25" t="s">
        <v>74</v>
      </c>
      <c r="E202" s="25">
        <v>3</v>
      </c>
      <c r="F202" s="65">
        <f t="shared" ref="F202:F216" si="40">SUM(C202:E202)</f>
        <v>3</v>
      </c>
      <c r="G202" s="84">
        <f t="shared" si="37"/>
        <v>1.1691348402182386E-3</v>
      </c>
      <c r="H202" s="60">
        <v>12</v>
      </c>
      <c r="I202" s="143">
        <f t="shared" si="38"/>
        <v>7.6918146272674827E-4</v>
      </c>
      <c r="J202" s="144"/>
      <c r="K202" s="106"/>
      <c r="L202" s="106"/>
      <c r="M202" s="105"/>
    </row>
    <row r="203" spans="1:13" ht="23.25" customHeight="1" x14ac:dyDescent="0.25">
      <c r="B203" s="103" t="str">
        <f t="shared" si="39"/>
        <v>San Antonio</v>
      </c>
      <c r="C203" s="25">
        <v>33</v>
      </c>
      <c r="D203" s="25">
        <v>42</v>
      </c>
      <c r="E203" s="25">
        <v>113</v>
      </c>
      <c r="F203" s="65">
        <f t="shared" si="40"/>
        <v>188</v>
      </c>
      <c r="G203" s="84">
        <f t="shared" si="37"/>
        <v>7.3265783320342948E-2</v>
      </c>
      <c r="H203" s="60">
        <v>779</v>
      </c>
      <c r="I203" s="143">
        <f t="shared" si="38"/>
        <v>4.9932696622011406E-2</v>
      </c>
      <c r="J203" s="144"/>
      <c r="K203" s="106"/>
      <c r="L203" s="106"/>
      <c r="M203" s="105"/>
    </row>
    <row r="204" spans="1:13" ht="23.25" customHeight="1" x14ac:dyDescent="0.25">
      <c r="B204" s="103" t="str">
        <f t="shared" si="39"/>
        <v>San Cayetano</v>
      </c>
      <c r="C204" s="25">
        <v>119</v>
      </c>
      <c r="D204" s="25">
        <v>87</v>
      </c>
      <c r="E204" s="25">
        <v>234</v>
      </c>
      <c r="F204" s="65">
        <f t="shared" si="40"/>
        <v>440</v>
      </c>
      <c r="G204" s="84">
        <f t="shared" si="37"/>
        <v>0.17147310989867498</v>
      </c>
      <c r="H204" s="60">
        <v>2396</v>
      </c>
      <c r="I204" s="143">
        <f t="shared" si="38"/>
        <v>0.15357989872444075</v>
      </c>
      <c r="J204" s="144"/>
      <c r="K204" s="106"/>
      <c r="L204" s="106"/>
      <c r="M204" s="105"/>
    </row>
    <row r="205" spans="1:13" ht="23.25" customHeight="1" x14ac:dyDescent="0.25">
      <c r="B205" s="103" t="str">
        <f t="shared" si="39"/>
        <v>Los Libertadores</v>
      </c>
      <c r="C205" s="25">
        <v>84</v>
      </c>
      <c r="D205" s="25">
        <v>61</v>
      </c>
      <c r="E205" s="25">
        <v>156</v>
      </c>
      <c r="F205" s="65">
        <f t="shared" si="40"/>
        <v>301</v>
      </c>
      <c r="G205" s="84">
        <f t="shared" si="37"/>
        <v>0.11730319563522992</v>
      </c>
      <c r="H205" s="60">
        <v>1441</v>
      </c>
      <c r="I205" s="143">
        <f t="shared" si="38"/>
        <v>9.2365873982437022E-2</v>
      </c>
      <c r="J205" s="144"/>
      <c r="K205" s="106"/>
      <c r="L205" s="106"/>
      <c r="M205" s="105"/>
    </row>
    <row r="206" spans="1:13" ht="23.25" customHeight="1" x14ac:dyDescent="0.25">
      <c r="B206" s="103" t="str">
        <f t="shared" si="39"/>
        <v>San Juan Bosco</v>
      </c>
      <c r="C206" s="25">
        <v>77</v>
      </c>
      <c r="D206" s="25">
        <v>78</v>
      </c>
      <c r="E206" s="25">
        <v>147</v>
      </c>
      <c r="F206" s="65">
        <f t="shared" si="40"/>
        <v>302</v>
      </c>
      <c r="G206" s="84">
        <f t="shared" si="37"/>
        <v>0.11769290724863601</v>
      </c>
      <c r="H206" s="60">
        <v>1834</v>
      </c>
      <c r="I206" s="143">
        <f t="shared" si="38"/>
        <v>0.11755656688673803</v>
      </c>
      <c r="J206" s="144"/>
      <c r="K206" s="106"/>
      <c r="L206" s="106"/>
      <c r="M206" s="105"/>
    </row>
    <row r="207" spans="1:13" ht="23.25" customHeight="1" x14ac:dyDescent="0.25">
      <c r="B207" s="103" t="str">
        <f t="shared" si="39"/>
        <v>Santa Rosa</v>
      </c>
      <c r="C207" s="25">
        <v>31</v>
      </c>
      <c r="D207" s="25">
        <v>29</v>
      </c>
      <c r="E207" s="25">
        <v>53</v>
      </c>
      <c r="F207" s="65">
        <f t="shared" si="40"/>
        <v>113</v>
      </c>
      <c r="G207" s="84">
        <f t="shared" si="37"/>
        <v>4.4037412314886983E-2</v>
      </c>
      <c r="H207" s="60">
        <v>821</v>
      </c>
      <c r="I207" s="143">
        <f t="shared" si="38"/>
        <v>5.262483174155503E-2</v>
      </c>
      <c r="J207" s="144"/>
      <c r="K207" s="106"/>
      <c r="L207" s="106"/>
      <c r="M207" s="105"/>
    </row>
    <row r="208" spans="1:13" ht="23.25" customHeight="1" x14ac:dyDescent="0.25">
      <c r="B208" s="103" t="str">
        <f t="shared" si="39"/>
        <v>La Merced</v>
      </c>
      <c r="C208" s="25">
        <v>5</v>
      </c>
      <c r="D208" s="25">
        <v>5</v>
      </c>
      <c r="E208" s="25">
        <v>11</v>
      </c>
      <c r="F208" s="65">
        <f t="shared" si="40"/>
        <v>21</v>
      </c>
      <c r="G208" s="84">
        <f t="shared" si="37"/>
        <v>8.1839438815276694E-3</v>
      </c>
      <c r="H208" s="60">
        <v>116</v>
      </c>
      <c r="I208" s="143">
        <f t="shared" si="38"/>
        <v>7.4354208063585666E-3</v>
      </c>
      <c r="J208" s="144"/>
      <c r="K208" s="106"/>
      <c r="L208" s="106"/>
      <c r="M208" s="105"/>
    </row>
    <row r="209" spans="1:13" ht="23.25" customHeight="1" x14ac:dyDescent="0.25">
      <c r="B209" s="103" t="str">
        <f t="shared" si="39"/>
        <v>San Pascual</v>
      </c>
      <c r="C209" s="25">
        <v>58</v>
      </c>
      <c r="D209" s="25">
        <v>56</v>
      </c>
      <c r="E209" s="25">
        <v>116</v>
      </c>
      <c r="F209" s="65">
        <f t="shared" si="40"/>
        <v>230</v>
      </c>
      <c r="G209" s="84">
        <f t="shared" si="37"/>
        <v>8.9633671083398286E-2</v>
      </c>
      <c r="H209" s="60">
        <v>1923</v>
      </c>
      <c r="I209" s="143">
        <f t="shared" si="38"/>
        <v>0.12326132940196141</v>
      </c>
      <c r="J209" s="144"/>
      <c r="K209" s="106"/>
      <c r="L209" s="106"/>
      <c r="M209" s="105"/>
    </row>
    <row r="210" spans="1:13" ht="23.25" customHeight="1" x14ac:dyDescent="0.25">
      <c r="B210" s="103" t="str">
        <f t="shared" si="39"/>
        <v>El Calvario</v>
      </c>
      <c r="C210" s="25">
        <v>51</v>
      </c>
      <c r="D210" s="25">
        <v>46</v>
      </c>
      <c r="E210" s="25">
        <v>81</v>
      </c>
      <c r="F210" s="65">
        <f t="shared" si="40"/>
        <v>178</v>
      </c>
      <c r="G210" s="84">
        <f t="shared" si="37"/>
        <v>6.9368667186282151E-2</v>
      </c>
      <c r="H210" s="60">
        <v>1328</v>
      </c>
      <c r="I210" s="143">
        <f t="shared" si="38"/>
        <v>8.5122748541760149E-2</v>
      </c>
      <c r="J210" s="144"/>
      <c r="K210" s="106"/>
      <c r="L210" s="106"/>
      <c r="M210" s="105"/>
    </row>
    <row r="211" spans="1:13" ht="23.25" customHeight="1" x14ac:dyDescent="0.25">
      <c r="B211" s="103" t="str">
        <f t="shared" si="39"/>
        <v>San Pedro</v>
      </c>
      <c r="C211" s="25">
        <v>4</v>
      </c>
      <c r="D211" s="25">
        <v>5</v>
      </c>
      <c r="E211" s="25">
        <v>9</v>
      </c>
      <c r="F211" s="65">
        <f t="shared" si="40"/>
        <v>18</v>
      </c>
      <c r="G211" s="84">
        <f t="shared" si="37"/>
        <v>7.014809041309431E-3</v>
      </c>
      <c r="H211" s="60">
        <v>83</v>
      </c>
      <c r="I211" s="143">
        <f t="shared" si="38"/>
        <v>5.3201717838600093E-3</v>
      </c>
      <c r="J211" s="144"/>
      <c r="K211" s="106"/>
      <c r="L211" s="106"/>
      <c r="M211" s="105"/>
    </row>
    <row r="212" spans="1:13" ht="23.25" customHeight="1" x14ac:dyDescent="0.25">
      <c r="B212" s="103" t="str">
        <f t="shared" si="39"/>
        <v>San Nicolas</v>
      </c>
      <c r="C212" s="25">
        <v>125</v>
      </c>
      <c r="D212" s="25">
        <v>112</v>
      </c>
      <c r="E212" s="25">
        <v>160</v>
      </c>
      <c r="F212" s="65">
        <f t="shared" si="40"/>
        <v>397</v>
      </c>
      <c r="G212" s="84">
        <f t="shared" si="37"/>
        <v>0.15471551052221355</v>
      </c>
      <c r="H212" s="60">
        <v>2206</v>
      </c>
      <c r="I212" s="143">
        <f t="shared" si="38"/>
        <v>0.14140119223126724</v>
      </c>
      <c r="J212" s="144"/>
      <c r="K212" s="106"/>
      <c r="L212" s="106"/>
      <c r="M212" s="105"/>
    </row>
    <row r="213" spans="1:13" ht="23.25" customHeight="1" x14ac:dyDescent="0.25">
      <c r="B213" s="103" t="str">
        <f t="shared" si="39"/>
        <v>El Hoyo</v>
      </c>
      <c r="C213" s="25">
        <v>12</v>
      </c>
      <c r="D213" s="25">
        <v>16</v>
      </c>
      <c r="E213" s="25">
        <v>18</v>
      </c>
      <c r="F213" s="65">
        <f t="shared" si="40"/>
        <v>46</v>
      </c>
      <c r="G213" s="84">
        <f t="shared" si="37"/>
        <v>1.7926734216679657E-2</v>
      </c>
      <c r="H213" s="60">
        <v>307</v>
      </c>
      <c r="I213" s="143">
        <f t="shared" si="38"/>
        <v>1.9678225754759311E-2</v>
      </c>
      <c r="J213" s="144"/>
      <c r="K213" s="106"/>
      <c r="L213" s="106"/>
      <c r="M213" s="105"/>
    </row>
    <row r="214" spans="1:13" ht="23.25" customHeight="1" x14ac:dyDescent="0.25">
      <c r="B214" s="103" t="str">
        <f t="shared" si="39"/>
        <v>El Piloto</v>
      </c>
      <c r="C214" s="25">
        <v>19</v>
      </c>
      <c r="D214" s="25">
        <v>19</v>
      </c>
      <c r="E214" s="25">
        <v>53</v>
      </c>
      <c r="F214" s="65">
        <f t="shared" si="40"/>
        <v>91</v>
      </c>
      <c r="G214" s="84">
        <f t="shared" si="37"/>
        <v>3.5463756819953236E-2</v>
      </c>
      <c r="H214" s="60">
        <v>616</v>
      </c>
      <c r="I214" s="143">
        <f t="shared" si="38"/>
        <v>3.9484648419973081E-2</v>
      </c>
      <c r="J214" s="144"/>
      <c r="K214" s="106"/>
      <c r="L214" s="106"/>
      <c r="M214" s="105"/>
    </row>
    <row r="215" spans="1:13" ht="23.25" customHeight="1" x14ac:dyDescent="0.25">
      <c r="B215" s="103" t="str">
        <f t="shared" si="39"/>
        <v>Navarro - La Chanca</v>
      </c>
      <c r="C215" s="25">
        <v>9</v>
      </c>
      <c r="D215" s="25">
        <v>10</v>
      </c>
      <c r="E215" s="25">
        <v>8</v>
      </c>
      <c r="F215" s="65">
        <f t="shared" si="40"/>
        <v>27</v>
      </c>
      <c r="G215" s="84">
        <f t="shared" si="37"/>
        <v>1.0522213561964146E-2</v>
      </c>
      <c r="H215" s="60">
        <v>198</v>
      </c>
      <c r="I215" s="143">
        <f t="shared" si="38"/>
        <v>1.2691494134991347E-2</v>
      </c>
      <c r="J215" s="144"/>
      <c r="K215" s="106"/>
      <c r="L215" s="106"/>
      <c r="M215" s="105"/>
    </row>
    <row r="216" spans="1:13" ht="23.25" customHeight="1" x14ac:dyDescent="0.25">
      <c r="B216" s="103" t="str">
        <f t="shared" si="39"/>
        <v>Acueducto San Antonio</v>
      </c>
      <c r="C216" s="25">
        <v>1</v>
      </c>
      <c r="D216" s="25" t="s">
        <v>74</v>
      </c>
      <c r="E216" s="25">
        <v>1</v>
      </c>
      <c r="F216" s="65">
        <f t="shared" si="40"/>
        <v>2</v>
      </c>
      <c r="G216" s="84">
        <f t="shared" si="37"/>
        <v>7.7942322681215901E-4</v>
      </c>
      <c r="H216" s="60">
        <v>10</v>
      </c>
      <c r="I216" s="143">
        <f t="shared" si="38"/>
        <v>6.4098455227229022E-4</v>
      </c>
      <c r="J216" s="144"/>
      <c r="K216" s="106"/>
      <c r="L216" s="106"/>
      <c r="M216" s="105"/>
    </row>
    <row r="217" spans="1:13" ht="25.5" x14ac:dyDescent="0.25">
      <c r="B217" s="88" t="s">
        <v>233</v>
      </c>
      <c r="C217" s="89">
        <f t="shared" ref="C217:H217" si="41">SUM(C201:C216)</f>
        <v>693</v>
      </c>
      <c r="D217" s="89">
        <f t="shared" si="41"/>
        <v>613</v>
      </c>
      <c r="E217" s="89">
        <f t="shared" si="41"/>
        <v>1260</v>
      </c>
      <c r="F217" s="89">
        <f t="shared" si="41"/>
        <v>2566</v>
      </c>
      <c r="G217" s="57">
        <f t="shared" si="41"/>
        <v>1</v>
      </c>
      <c r="H217" s="39">
        <f t="shared" si="41"/>
        <v>15601</v>
      </c>
      <c r="I217" s="143">
        <f t="shared" si="38"/>
        <v>1</v>
      </c>
      <c r="J217" s="144"/>
      <c r="K217" s="106"/>
      <c r="L217" s="106"/>
      <c r="M217" s="105"/>
    </row>
    <row r="218" spans="1:13" x14ac:dyDescent="0.25">
      <c r="B218" s="138" t="s">
        <v>205</v>
      </c>
      <c r="C218" s="138"/>
      <c r="D218" s="138"/>
      <c r="E218" s="138"/>
      <c r="F218" s="12"/>
      <c r="G218" s="35"/>
      <c r="H218" s="35"/>
      <c r="I218" s="35"/>
      <c r="J218" s="35"/>
      <c r="K218" s="35"/>
      <c r="L218" s="35"/>
    </row>
    <row r="219" spans="1:13" x14ac:dyDescent="0.25">
      <c r="F219" s="12"/>
      <c r="G219" s="35"/>
      <c r="H219" s="35"/>
      <c r="I219" s="35"/>
      <c r="J219" s="35"/>
      <c r="K219" s="35"/>
      <c r="L219" s="35"/>
    </row>
    <row r="220" spans="1:13" x14ac:dyDescent="0.25">
      <c r="A220" s="34"/>
      <c r="B220" s="34"/>
      <c r="C220" s="34"/>
      <c r="D220" s="35"/>
      <c r="E220" s="12"/>
      <c r="F220" s="35"/>
      <c r="G220" s="35"/>
      <c r="H220" s="35"/>
      <c r="I220" s="35"/>
      <c r="J220" s="12"/>
      <c r="K220" s="35"/>
      <c r="L220" s="35"/>
      <c r="M220" s="35"/>
    </row>
    <row r="221" spans="1:13" ht="42" customHeight="1" x14ac:dyDescent="0.25">
      <c r="B221" s="134" t="s">
        <v>197</v>
      </c>
      <c r="C221" s="135"/>
      <c r="D221" s="135"/>
      <c r="E221" s="135"/>
      <c r="F221" s="135"/>
      <c r="G221" s="135"/>
      <c r="H221" s="136"/>
      <c r="I221" s="160" t="s">
        <v>235</v>
      </c>
      <c r="J221" s="161"/>
      <c r="K221" s="161"/>
      <c r="L221" s="162"/>
      <c r="M221" s="105"/>
    </row>
    <row r="222" spans="1:13" x14ac:dyDescent="0.25">
      <c r="B222" s="22" t="s">
        <v>140</v>
      </c>
      <c r="C222" s="41" t="s">
        <v>23</v>
      </c>
      <c r="D222" s="41" t="s">
        <v>24</v>
      </c>
      <c r="E222" s="41" t="s">
        <v>50</v>
      </c>
      <c r="F222" s="22" t="s">
        <v>23</v>
      </c>
      <c r="G222" s="22" t="s">
        <v>24</v>
      </c>
      <c r="H222" s="22" t="s">
        <v>50</v>
      </c>
      <c r="I222" s="41"/>
      <c r="J222" s="41" t="s">
        <v>143</v>
      </c>
      <c r="K222" s="41" t="s">
        <v>144</v>
      </c>
      <c r="L222" s="41" t="s">
        <v>50</v>
      </c>
      <c r="M222" s="105"/>
    </row>
    <row r="223" spans="1:13" x14ac:dyDescent="0.25">
      <c r="B223" s="27" t="s">
        <v>25</v>
      </c>
      <c r="C223" s="42">
        <v>223</v>
      </c>
      <c r="D223" s="42">
        <v>882</v>
      </c>
      <c r="E223" s="42">
        <f>SUM(C223:D223)</f>
        <v>1105</v>
      </c>
      <c r="F223" s="101">
        <f t="shared" ref="F223:F231" si="42">+C223/E223</f>
        <v>0.20180995475113123</v>
      </c>
      <c r="G223" s="101">
        <f t="shared" ref="G223:G231" si="43">+D223/E223</f>
        <v>0.79819004524886883</v>
      </c>
      <c r="H223" s="15">
        <f t="shared" ref="H223:H231" si="44">+F223+G223</f>
        <v>1</v>
      </c>
      <c r="I223" s="50" t="s">
        <v>141</v>
      </c>
      <c r="J223" s="95">
        <f>+(C223+C224)/(E223+E224)</f>
        <v>0.27538461538461539</v>
      </c>
      <c r="K223" s="96">
        <f>+(D223+D224)/(E223+E224)</f>
        <v>0.72461538461538466</v>
      </c>
      <c r="L223" s="48">
        <f>+J223+K223</f>
        <v>1</v>
      </c>
      <c r="M223" s="105"/>
    </row>
    <row r="224" spans="1:13" x14ac:dyDescent="0.25">
      <c r="B224" s="27" t="s">
        <v>26</v>
      </c>
      <c r="C224" s="42">
        <v>135</v>
      </c>
      <c r="D224" s="42">
        <v>60</v>
      </c>
      <c r="E224" s="42">
        <f t="shared" ref="E224:E230" si="45">SUM(C224:D224)</f>
        <v>195</v>
      </c>
      <c r="F224" s="101">
        <f t="shared" si="42"/>
        <v>0.69230769230769229</v>
      </c>
      <c r="G224" s="101">
        <f t="shared" si="43"/>
        <v>0.30769230769230771</v>
      </c>
      <c r="H224" s="15">
        <f t="shared" si="44"/>
        <v>1</v>
      </c>
      <c r="I224" s="51"/>
      <c r="J224" s="97"/>
      <c r="K224" s="98"/>
      <c r="L224" s="49"/>
      <c r="M224" s="105"/>
    </row>
    <row r="225" spans="1:13" x14ac:dyDescent="0.25">
      <c r="B225" s="27" t="s">
        <v>27</v>
      </c>
      <c r="C225" s="42">
        <v>1038</v>
      </c>
      <c r="D225" s="42">
        <v>74</v>
      </c>
      <c r="E225" s="42">
        <f t="shared" si="45"/>
        <v>1112</v>
      </c>
      <c r="F225" s="101">
        <f t="shared" si="42"/>
        <v>0.93345323741007191</v>
      </c>
      <c r="G225" s="101">
        <f t="shared" si="43"/>
        <v>6.654676258992806E-2</v>
      </c>
      <c r="H225" s="15">
        <f t="shared" si="44"/>
        <v>1</v>
      </c>
      <c r="I225" s="46" t="s">
        <v>145</v>
      </c>
      <c r="J225" s="99">
        <f t="shared" ref="J225:K230" si="46">+F225</f>
        <v>0.93345323741007191</v>
      </c>
      <c r="K225" s="99">
        <f t="shared" si="46"/>
        <v>6.654676258992806E-2</v>
      </c>
      <c r="L225" s="44">
        <f t="shared" ref="L225:L230" si="47">+J225+K225</f>
        <v>1</v>
      </c>
      <c r="M225" s="105"/>
    </row>
    <row r="226" spans="1:13" ht="25.5" x14ac:dyDescent="0.25">
      <c r="B226" s="27" t="s">
        <v>29</v>
      </c>
      <c r="C226" s="42">
        <v>1268</v>
      </c>
      <c r="D226" s="42">
        <v>190</v>
      </c>
      <c r="E226" s="42">
        <f t="shared" si="45"/>
        <v>1458</v>
      </c>
      <c r="F226" s="101">
        <f t="shared" si="42"/>
        <v>0.86968449931412894</v>
      </c>
      <c r="G226" s="101">
        <f t="shared" si="43"/>
        <v>0.13031550068587106</v>
      </c>
      <c r="H226" s="15">
        <f t="shared" si="44"/>
        <v>1</v>
      </c>
      <c r="I226" s="46" t="s">
        <v>146</v>
      </c>
      <c r="J226" s="99">
        <f t="shared" si="46"/>
        <v>0.86968449931412894</v>
      </c>
      <c r="K226" s="99">
        <f t="shared" si="46"/>
        <v>0.13031550068587106</v>
      </c>
      <c r="L226" s="44">
        <f t="shared" si="47"/>
        <v>1</v>
      </c>
      <c r="M226" s="105"/>
    </row>
    <row r="227" spans="1:13" ht="25.5" x14ac:dyDescent="0.25">
      <c r="B227" s="27" t="s">
        <v>30</v>
      </c>
      <c r="C227" s="42">
        <v>882</v>
      </c>
      <c r="D227" s="42">
        <v>82</v>
      </c>
      <c r="E227" s="42">
        <f t="shared" si="45"/>
        <v>964</v>
      </c>
      <c r="F227" s="101">
        <f t="shared" si="42"/>
        <v>0.91493775933609955</v>
      </c>
      <c r="G227" s="101">
        <f t="shared" si="43"/>
        <v>8.5062240663900418E-2</v>
      </c>
      <c r="H227" s="15">
        <f t="shared" si="44"/>
        <v>1</v>
      </c>
      <c r="I227" s="46" t="s">
        <v>142</v>
      </c>
      <c r="J227" s="99">
        <f t="shared" si="46"/>
        <v>0.91493775933609955</v>
      </c>
      <c r="K227" s="99">
        <f t="shared" si="46"/>
        <v>8.5062240663900418E-2</v>
      </c>
      <c r="L227" s="44">
        <f t="shared" si="47"/>
        <v>1</v>
      </c>
      <c r="M227" s="105"/>
    </row>
    <row r="228" spans="1:13" ht="25.5" customHeight="1" x14ac:dyDescent="0.25">
      <c r="B228" s="27" t="s">
        <v>28</v>
      </c>
      <c r="C228" s="42">
        <v>386</v>
      </c>
      <c r="D228" s="42">
        <v>108</v>
      </c>
      <c r="E228" s="42">
        <f t="shared" si="45"/>
        <v>494</v>
      </c>
      <c r="F228" s="101">
        <f t="shared" si="42"/>
        <v>0.78137651821862353</v>
      </c>
      <c r="G228" s="101">
        <f t="shared" si="43"/>
        <v>0.21862348178137653</v>
      </c>
      <c r="H228" s="15">
        <f t="shared" si="44"/>
        <v>1</v>
      </c>
      <c r="I228" s="47" t="s">
        <v>148</v>
      </c>
      <c r="J228" s="99">
        <f t="shared" si="46"/>
        <v>0.78137651821862353</v>
      </c>
      <c r="K228" s="99">
        <f t="shared" si="46"/>
        <v>0.21862348178137653</v>
      </c>
      <c r="L228" s="44">
        <f t="shared" si="47"/>
        <v>1</v>
      </c>
      <c r="M228" s="105"/>
    </row>
    <row r="229" spans="1:13" ht="54" customHeight="1" x14ac:dyDescent="0.25">
      <c r="B229" s="27" t="s">
        <v>31</v>
      </c>
      <c r="C229" s="42">
        <v>354</v>
      </c>
      <c r="D229" s="42">
        <v>761</v>
      </c>
      <c r="E229" s="42">
        <f t="shared" si="45"/>
        <v>1115</v>
      </c>
      <c r="F229" s="101">
        <f t="shared" si="42"/>
        <v>0.31748878923766816</v>
      </c>
      <c r="G229" s="101">
        <f t="shared" si="43"/>
        <v>0.68251121076233179</v>
      </c>
      <c r="H229" s="15">
        <f t="shared" si="44"/>
        <v>1</v>
      </c>
      <c r="I229" s="43" t="s">
        <v>147</v>
      </c>
      <c r="J229" s="100">
        <f t="shared" si="46"/>
        <v>0.31748878923766816</v>
      </c>
      <c r="K229" s="100">
        <f t="shared" si="46"/>
        <v>0.68251121076233179</v>
      </c>
      <c r="L229" s="44">
        <f t="shared" si="47"/>
        <v>1</v>
      </c>
      <c r="M229" s="105"/>
    </row>
    <row r="230" spans="1:13" ht="60.75" customHeight="1" x14ac:dyDescent="0.25">
      <c r="B230" s="27" t="s">
        <v>32</v>
      </c>
      <c r="C230" s="42">
        <v>248</v>
      </c>
      <c r="D230" s="42">
        <v>10221</v>
      </c>
      <c r="E230" s="42">
        <f t="shared" si="45"/>
        <v>10469</v>
      </c>
      <c r="F230" s="101">
        <f t="shared" si="42"/>
        <v>2.3688986531664916E-2</v>
      </c>
      <c r="G230" s="101">
        <f t="shared" si="43"/>
        <v>0.97631101346833504</v>
      </c>
      <c r="H230" s="15">
        <f t="shared" si="44"/>
        <v>1</v>
      </c>
      <c r="I230" s="43" t="s">
        <v>156</v>
      </c>
      <c r="J230" s="100">
        <f t="shared" si="46"/>
        <v>2.3688986531664916E-2</v>
      </c>
      <c r="K230" s="100">
        <f t="shared" si="46"/>
        <v>0.97631101346833504</v>
      </c>
      <c r="L230" s="44">
        <f t="shared" si="47"/>
        <v>1</v>
      </c>
      <c r="M230" s="105"/>
    </row>
    <row r="231" spans="1:13" x14ac:dyDescent="0.25">
      <c r="B231" s="27" t="s">
        <v>33</v>
      </c>
      <c r="C231" s="42">
        <v>3334</v>
      </c>
      <c r="D231" s="42">
        <v>12267</v>
      </c>
      <c r="E231" s="42">
        <f>SUM(C231:D231)</f>
        <v>15601</v>
      </c>
      <c r="F231" s="101">
        <f t="shared" si="42"/>
        <v>0.21370424972758156</v>
      </c>
      <c r="G231" s="101">
        <f t="shared" si="43"/>
        <v>0.78629575027241838</v>
      </c>
      <c r="H231" s="15">
        <f t="shared" si="44"/>
        <v>1</v>
      </c>
      <c r="I231" s="46"/>
      <c r="J231" s="46"/>
      <c r="K231" s="46"/>
      <c r="L231" s="46"/>
      <c r="M231" s="105"/>
    </row>
    <row r="232" spans="1:13" x14ac:dyDescent="0.25">
      <c r="B232" s="40" t="s">
        <v>226</v>
      </c>
      <c r="C232" s="40"/>
      <c r="D232" s="40"/>
      <c r="E232" s="40"/>
      <c r="F232" s="52"/>
      <c r="G232" s="52"/>
      <c r="H232" s="52"/>
      <c r="I232" s="52"/>
      <c r="J232" s="52"/>
      <c r="K232" s="52"/>
      <c r="L232" s="52"/>
    </row>
    <row r="233" spans="1:13" x14ac:dyDescent="0.25">
      <c r="B233" s="40" t="s">
        <v>227</v>
      </c>
      <c r="C233" s="40"/>
      <c r="D233" s="40"/>
      <c r="E233" s="40"/>
      <c r="F233" s="52"/>
      <c r="G233" s="52"/>
      <c r="H233" s="52"/>
      <c r="I233" s="52"/>
      <c r="J233" s="52"/>
      <c r="K233" s="52"/>
      <c r="L233" s="52"/>
    </row>
    <row r="234" spans="1:13" x14ac:dyDescent="0.25">
      <c r="B234" s="40" t="s">
        <v>228</v>
      </c>
      <c r="C234" s="40"/>
      <c r="D234" s="40"/>
      <c r="E234" s="40"/>
      <c r="F234" s="52"/>
      <c r="G234" s="52"/>
      <c r="H234" s="52"/>
      <c r="I234" s="52"/>
      <c r="J234" s="52"/>
      <c r="K234" s="52"/>
      <c r="L234" s="52"/>
    </row>
    <row r="235" spans="1:13" x14ac:dyDescent="0.25">
      <c r="B235" s="40" t="s">
        <v>229</v>
      </c>
      <c r="C235" s="40"/>
      <c r="D235" s="40"/>
      <c r="E235" s="40"/>
      <c r="F235" s="52"/>
      <c r="G235" s="52"/>
      <c r="H235" s="52"/>
      <c r="I235" s="52"/>
      <c r="J235" s="52"/>
      <c r="K235" s="52"/>
      <c r="L235" s="52"/>
    </row>
    <row r="236" spans="1:13" x14ac:dyDescent="0.25">
      <c r="A236" s="6"/>
      <c r="B236" s="40" t="s">
        <v>230</v>
      </c>
      <c r="C236" s="6"/>
      <c r="I236" s="52"/>
      <c r="J236" s="52"/>
      <c r="K236" s="52"/>
      <c r="L236" s="52"/>
    </row>
    <row r="237" spans="1:13" x14ac:dyDescent="0.25">
      <c r="B237" s="40" t="s">
        <v>231</v>
      </c>
    </row>
    <row r="238" spans="1:13" x14ac:dyDescent="0.25">
      <c r="B238" s="40" t="s">
        <v>232</v>
      </c>
    </row>
    <row r="239" spans="1:13" s="72" customFormat="1" x14ac:dyDescent="0.25">
      <c r="C239" s="94"/>
    </row>
    <row r="241" spans="2:13" ht="51" customHeight="1" x14ac:dyDescent="0.25">
      <c r="B241" s="132" t="s">
        <v>82</v>
      </c>
      <c r="C241" s="115" t="s">
        <v>198</v>
      </c>
      <c r="D241" s="115"/>
      <c r="E241" s="115"/>
      <c r="F241" s="115"/>
      <c r="G241" s="115"/>
      <c r="H241" s="115"/>
      <c r="I241" s="115"/>
      <c r="J241" s="105"/>
      <c r="K241" s="105"/>
      <c r="L241" s="105"/>
      <c r="M241" s="105"/>
    </row>
    <row r="242" spans="2:13" ht="126.75" customHeight="1" x14ac:dyDescent="0.25">
      <c r="B242" s="133"/>
      <c r="C242" s="22" t="s">
        <v>149</v>
      </c>
      <c r="D242" s="22" t="s">
        <v>150</v>
      </c>
      <c r="E242" s="22" t="s">
        <v>151</v>
      </c>
      <c r="F242" s="22" t="s">
        <v>152</v>
      </c>
      <c r="G242" s="22" t="s">
        <v>153</v>
      </c>
      <c r="H242" s="22" t="s">
        <v>154</v>
      </c>
      <c r="I242" s="22" t="s">
        <v>155</v>
      </c>
      <c r="J242" s="105"/>
      <c r="K242" s="105"/>
      <c r="L242" s="105"/>
      <c r="M242" s="105"/>
    </row>
    <row r="243" spans="2:13" x14ac:dyDescent="0.25">
      <c r="B243" s="77" t="str">
        <f>B201</f>
        <v>El Nacional</v>
      </c>
      <c r="C243" s="17">
        <v>81.818181818181827</v>
      </c>
      <c r="D243" s="17">
        <v>99.038461538461547</v>
      </c>
      <c r="E243" s="17">
        <v>93.706293706293707</v>
      </c>
      <c r="F243" s="17">
        <v>97.9381443298969</v>
      </c>
      <c r="G243" s="17">
        <v>84.782608695652172</v>
      </c>
      <c r="H243" s="17">
        <v>94.79553903345726</v>
      </c>
      <c r="I243" s="17">
        <v>0</v>
      </c>
      <c r="J243" s="105"/>
      <c r="K243" s="105"/>
      <c r="L243" s="105"/>
      <c r="M243" s="105"/>
    </row>
    <row r="244" spans="2:13" x14ac:dyDescent="0.25">
      <c r="B244" s="92" t="str">
        <f t="shared" ref="B244:B258" si="48">B202</f>
        <v>El Peñón</v>
      </c>
      <c r="C244" s="17" t="s">
        <v>74</v>
      </c>
      <c r="D244" s="17" t="s">
        <v>74</v>
      </c>
      <c r="E244" s="17" t="s">
        <v>74</v>
      </c>
      <c r="F244" s="17" t="s">
        <v>74</v>
      </c>
      <c r="G244" s="17" t="s">
        <v>74</v>
      </c>
      <c r="H244" s="17" t="s">
        <v>74</v>
      </c>
      <c r="I244" s="17" t="s">
        <v>74</v>
      </c>
      <c r="J244" s="105"/>
      <c r="K244" s="105"/>
      <c r="L244" s="105"/>
      <c r="M244" s="105"/>
    </row>
    <row r="245" spans="2:13" x14ac:dyDescent="0.25">
      <c r="B245" s="92" t="str">
        <f t="shared" si="48"/>
        <v>San Antonio</v>
      </c>
      <c r="C245" s="17">
        <v>100</v>
      </c>
      <c r="D245" s="17">
        <v>100</v>
      </c>
      <c r="E245" s="17">
        <v>94.73684210526315</v>
      </c>
      <c r="F245" s="17">
        <v>97.222222222222214</v>
      </c>
      <c r="G245" s="17">
        <v>90.476190476190482</v>
      </c>
      <c r="H245" s="17">
        <v>96.774193548387103</v>
      </c>
      <c r="I245" s="17">
        <v>50.909090909090907</v>
      </c>
      <c r="J245" s="105"/>
      <c r="K245" s="105"/>
      <c r="L245" s="105"/>
      <c r="M245" s="105"/>
    </row>
    <row r="246" spans="2:13" x14ac:dyDescent="0.25">
      <c r="B246" s="92" t="str">
        <f t="shared" si="48"/>
        <v>San Cayetano</v>
      </c>
      <c r="C246" s="17">
        <v>100</v>
      </c>
      <c r="D246" s="17">
        <v>98.064516129032256</v>
      </c>
      <c r="E246" s="17">
        <v>96.216216216216225</v>
      </c>
      <c r="F246" s="17">
        <v>98.245614035087712</v>
      </c>
      <c r="G246" s="17">
        <v>92.957746478873233</v>
      </c>
      <c r="H246" s="17">
        <v>97.252747252747255</v>
      </c>
      <c r="I246" s="17">
        <v>45.50561797752809</v>
      </c>
      <c r="J246" s="105"/>
      <c r="K246" s="105"/>
      <c r="L246" s="105"/>
      <c r="M246" s="105"/>
    </row>
    <row r="247" spans="2:13" x14ac:dyDescent="0.25">
      <c r="B247" s="92" t="str">
        <f t="shared" si="48"/>
        <v>Los Libertadores</v>
      </c>
      <c r="C247" s="17">
        <v>100</v>
      </c>
      <c r="D247" s="17">
        <v>98.80952380952381</v>
      </c>
      <c r="E247" s="17">
        <v>93.333333333333329</v>
      </c>
      <c r="F247" s="17">
        <v>95.238095238095227</v>
      </c>
      <c r="G247" s="17">
        <v>88.888888888888886</v>
      </c>
      <c r="H247" s="17">
        <v>95.794392523364493</v>
      </c>
      <c r="I247" s="17">
        <v>51</v>
      </c>
      <c r="J247" s="105"/>
      <c r="K247" s="105"/>
      <c r="L247" s="105"/>
      <c r="M247" s="105"/>
    </row>
    <row r="248" spans="2:13" x14ac:dyDescent="0.25">
      <c r="B248" s="92" t="str">
        <f t="shared" si="48"/>
        <v>San Juan Bosco</v>
      </c>
      <c r="C248" s="17">
        <v>75</v>
      </c>
      <c r="D248" s="17">
        <v>97.826086956521735</v>
      </c>
      <c r="E248" s="17">
        <v>85.714285714285708</v>
      </c>
      <c r="F248" s="17">
        <v>88.617886178861795</v>
      </c>
      <c r="G248" s="17">
        <v>80.303030303030297</v>
      </c>
      <c r="H248" s="17">
        <v>89.913544668587903</v>
      </c>
      <c r="I248" s="17">
        <v>35</v>
      </c>
      <c r="J248" s="105"/>
      <c r="K248" s="105"/>
      <c r="L248" s="105"/>
      <c r="M248" s="105"/>
    </row>
    <row r="249" spans="2:13" x14ac:dyDescent="0.25">
      <c r="B249" s="92" t="str">
        <f t="shared" si="48"/>
        <v>Santa Rosa</v>
      </c>
      <c r="C249" s="17">
        <v>50</v>
      </c>
      <c r="D249" s="17">
        <v>96.36363636363636</v>
      </c>
      <c r="E249" s="17">
        <v>85.333333333333343</v>
      </c>
      <c r="F249" s="17">
        <v>86.274509803921575</v>
      </c>
      <c r="G249" s="17">
        <v>83.333333333333343</v>
      </c>
      <c r="H249" s="17">
        <v>87.142857142857139</v>
      </c>
      <c r="I249" s="17">
        <v>32.53012048192771</v>
      </c>
      <c r="J249" s="105"/>
      <c r="K249" s="105"/>
      <c r="L249" s="105"/>
      <c r="M249" s="105"/>
    </row>
    <row r="250" spans="2:13" x14ac:dyDescent="0.25">
      <c r="B250" s="92" t="str">
        <f t="shared" si="48"/>
        <v>La Merced</v>
      </c>
      <c r="C250" s="17">
        <v>0</v>
      </c>
      <c r="D250" s="17">
        <v>100</v>
      </c>
      <c r="E250" s="17">
        <v>92.857142857142861</v>
      </c>
      <c r="F250" s="17">
        <v>100</v>
      </c>
      <c r="G250" s="17">
        <v>87.5</v>
      </c>
      <c r="H250" s="17">
        <v>90</v>
      </c>
      <c r="I250" s="17">
        <v>16.666666666666664</v>
      </c>
      <c r="J250" s="105"/>
      <c r="K250" s="105"/>
      <c r="L250" s="105"/>
      <c r="M250" s="105"/>
    </row>
    <row r="251" spans="2:13" x14ac:dyDescent="0.25">
      <c r="B251" s="92" t="str">
        <f t="shared" si="48"/>
        <v>San Pascual</v>
      </c>
      <c r="C251" s="17">
        <v>23.076923076923077</v>
      </c>
      <c r="D251" s="17">
        <v>79.365079365079367</v>
      </c>
      <c r="E251" s="17">
        <v>81.25</v>
      </c>
      <c r="F251" s="17">
        <v>86.79245283018868</v>
      </c>
      <c r="G251" s="17">
        <v>70.370370370370367</v>
      </c>
      <c r="H251" s="17">
        <v>77.142857142857153</v>
      </c>
      <c r="I251" s="17">
        <v>16.279069767441861</v>
      </c>
      <c r="J251" s="105"/>
      <c r="K251" s="105"/>
      <c r="L251" s="105"/>
      <c r="M251" s="105"/>
    </row>
    <row r="252" spans="2:13" x14ac:dyDescent="0.25">
      <c r="B252" s="92" t="str">
        <f t="shared" si="48"/>
        <v>El Calvario</v>
      </c>
      <c r="C252" s="17">
        <v>35.714285714285715</v>
      </c>
      <c r="D252" s="17">
        <v>88.888888888888886</v>
      </c>
      <c r="E252" s="17">
        <v>72.180451127819538</v>
      </c>
      <c r="F252" s="17">
        <v>83.870967741935488</v>
      </c>
      <c r="G252" s="17">
        <v>45</v>
      </c>
      <c r="H252" s="17">
        <v>76.351351351351354</v>
      </c>
      <c r="I252" s="17">
        <v>10.655737704918032</v>
      </c>
      <c r="J252" s="105"/>
      <c r="K252" s="105"/>
      <c r="L252" s="105"/>
      <c r="M252" s="105"/>
    </row>
    <row r="253" spans="2:13" x14ac:dyDescent="0.25">
      <c r="B253" s="92" t="str">
        <f t="shared" si="48"/>
        <v>San Pedro</v>
      </c>
      <c r="C253" s="17" t="s">
        <v>74</v>
      </c>
      <c r="D253" s="17">
        <v>100</v>
      </c>
      <c r="E253" s="17">
        <v>66.666666666666657</v>
      </c>
      <c r="F253" s="17">
        <v>100</v>
      </c>
      <c r="G253" s="17">
        <v>50</v>
      </c>
      <c r="H253" s="17">
        <v>85.714285714285708</v>
      </c>
      <c r="I253" s="17">
        <v>18.181818181818183</v>
      </c>
      <c r="J253" s="105"/>
      <c r="K253" s="105"/>
      <c r="L253" s="105"/>
      <c r="M253" s="105"/>
    </row>
    <row r="254" spans="2:13" x14ac:dyDescent="0.25">
      <c r="B254" s="92" t="str">
        <f t="shared" si="48"/>
        <v>San Nicolas</v>
      </c>
      <c r="C254" s="17">
        <v>87.096774193548384</v>
      </c>
      <c r="D254" s="17">
        <v>95.714285714285722</v>
      </c>
      <c r="E254" s="17">
        <v>89.65517241379311</v>
      </c>
      <c r="F254" s="17">
        <v>94.776119402985074</v>
      </c>
      <c r="G254" s="17">
        <v>79.710144927536234</v>
      </c>
      <c r="H254" s="17">
        <v>91.711229946524071</v>
      </c>
      <c r="I254" s="17">
        <v>29.940119760479039</v>
      </c>
      <c r="J254" s="105"/>
      <c r="K254" s="105"/>
      <c r="L254" s="105"/>
      <c r="M254" s="105"/>
    </row>
    <row r="255" spans="2:13" x14ac:dyDescent="0.25">
      <c r="B255" s="92" t="str">
        <f t="shared" si="48"/>
        <v>El Hoyo</v>
      </c>
      <c r="C255" s="17">
        <v>85.714285714285708</v>
      </c>
      <c r="D255" s="17">
        <v>90.476190476190482</v>
      </c>
      <c r="E255" s="17">
        <v>84.375</v>
      </c>
      <c r="F255" s="17">
        <v>85</v>
      </c>
      <c r="G255" s="17">
        <v>83.333333333333343</v>
      </c>
      <c r="H255" s="17">
        <v>86.666666666666671</v>
      </c>
      <c r="I255" s="17">
        <v>37.5</v>
      </c>
      <c r="J255" s="105"/>
      <c r="K255" s="105"/>
      <c r="L255" s="105"/>
      <c r="M255" s="105"/>
    </row>
    <row r="256" spans="2:13" x14ac:dyDescent="0.25">
      <c r="B256" s="92" t="str">
        <f t="shared" si="48"/>
        <v>El Piloto</v>
      </c>
      <c r="C256" s="17">
        <v>75</v>
      </c>
      <c r="D256" s="17">
        <v>94.594594594594597</v>
      </c>
      <c r="E256" s="17">
        <v>72.549019607843135</v>
      </c>
      <c r="F256" s="17">
        <v>85.714285714285708</v>
      </c>
      <c r="G256" s="17">
        <v>43.75</v>
      </c>
      <c r="H256" s="17">
        <v>81.25</v>
      </c>
      <c r="I256" s="17">
        <v>22.5</v>
      </c>
      <c r="J256" s="105"/>
      <c r="K256" s="105"/>
      <c r="L256" s="105"/>
      <c r="M256" s="105"/>
    </row>
    <row r="257" spans="1:13" x14ac:dyDescent="0.25">
      <c r="B257" s="92" t="str">
        <f t="shared" si="48"/>
        <v>Navarro - La Chanca</v>
      </c>
      <c r="C257" s="17">
        <v>100</v>
      </c>
      <c r="D257" s="17">
        <v>100</v>
      </c>
      <c r="E257" s="17">
        <v>90.909090909090907</v>
      </c>
      <c r="F257" s="17">
        <v>88.888888888888886</v>
      </c>
      <c r="G257" s="17">
        <v>100</v>
      </c>
      <c r="H257" s="17">
        <v>96.296296296296291</v>
      </c>
      <c r="I257" s="17">
        <v>42.857142857142854</v>
      </c>
      <c r="J257" s="105"/>
      <c r="K257" s="105"/>
      <c r="L257" s="105"/>
      <c r="M257" s="105"/>
    </row>
    <row r="258" spans="1:13" x14ac:dyDescent="0.25">
      <c r="B258" s="92" t="str">
        <f t="shared" si="48"/>
        <v>Acueducto San Antonio</v>
      </c>
      <c r="C258" s="17">
        <v>100</v>
      </c>
      <c r="D258" s="17" t="s">
        <v>74</v>
      </c>
      <c r="E258" s="17">
        <v>100</v>
      </c>
      <c r="F258" s="17">
        <v>100</v>
      </c>
      <c r="G258" s="17" t="s">
        <v>74</v>
      </c>
      <c r="H258" s="17">
        <v>100</v>
      </c>
      <c r="I258" s="17">
        <v>0</v>
      </c>
      <c r="J258" s="105"/>
      <c r="K258" s="105"/>
      <c r="L258" s="105"/>
      <c r="M258" s="105"/>
    </row>
    <row r="259" spans="1:13" x14ac:dyDescent="0.25">
      <c r="B259" s="11" t="s">
        <v>234</v>
      </c>
      <c r="C259" s="17">
        <f t="shared" ref="C259:I259" si="49">AVERAGE(C243:C258)</f>
        <v>72.387175036944612</v>
      </c>
      <c r="D259" s="17">
        <f t="shared" si="49"/>
        <v>95.652947416872493</v>
      </c>
      <c r="E259" s="17">
        <f t="shared" si="49"/>
        <v>86.63218986607211</v>
      </c>
      <c r="F259" s="17">
        <f t="shared" si="49"/>
        <v>92.571945759091292</v>
      </c>
      <c r="G259" s="17">
        <f t="shared" si="49"/>
        <v>77.171831914800592</v>
      </c>
      <c r="H259" s="17">
        <f t="shared" si="49"/>
        <v>89.787064085825492</v>
      </c>
      <c r="I259" s="17">
        <f t="shared" si="49"/>
        <v>27.301692287134223</v>
      </c>
      <c r="J259" s="105"/>
      <c r="K259" s="105"/>
      <c r="L259" s="105"/>
      <c r="M259" s="105"/>
    </row>
    <row r="260" spans="1:13" x14ac:dyDescent="0.25">
      <c r="B260" s="40" t="s">
        <v>206</v>
      </c>
      <c r="C260" s="53"/>
      <c r="D260" s="53"/>
      <c r="E260" s="53"/>
      <c r="F260" s="53"/>
      <c r="G260" s="53"/>
      <c r="H260" s="53"/>
      <c r="I260" s="53"/>
    </row>
    <row r="261" spans="1:13" x14ac:dyDescent="0.25">
      <c r="B261" s="40" t="s">
        <v>209</v>
      </c>
      <c r="C261" s="53"/>
      <c r="D261" s="53"/>
      <c r="E261" s="53"/>
      <c r="F261" s="53"/>
      <c r="G261" s="53"/>
      <c r="H261" s="53"/>
      <c r="I261" s="53"/>
    </row>
    <row r="262" spans="1:13" x14ac:dyDescent="0.25">
      <c r="B262" s="40" t="s">
        <v>207</v>
      </c>
      <c r="C262" s="53"/>
      <c r="D262" s="53"/>
      <c r="E262" s="53"/>
      <c r="F262" s="53"/>
      <c r="G262" s="53"/>
      <c r="H262" s="53"/>
      <c r="I262" s="53"/>
    </row>
    <row r="263" spans="1:13" x14ac:dyDescent="0.25">
      <c r="B263" s="40" t="s">
        <v>208</v>
      </c>
      <c r="C263" s="6"/>
      <c r="D263" s="6"/>
      <c r="E263" s="6"/>
    </row>
    <row r="264" spans="1:13" x14ac:dyDescent="0.25">
      <c r="B264" s="40" t="s">
        <v>210</v>
      </c>
      <c r="C264" s="6"/>
      <c r="D264" s="6"/>
      <c r="E264" s="6"/>
    </row>
    <row r="265" spans="1:13" x14ac:dyDescent="0.25">
      <c r="B265" s="40" t="s">
        <v>211</v>
      </c>
      <c r="C265" s="6"/>
      <c r="D265" s="6"/>
      <c r="E265" s="6"/>
    </row>
    <row r="266" spans="1:13" x14ac:dyDescent="0.25">
      <c r="B266" s="40" t="s">
        <v>212</v>
      </c>
      <c r="C266" s="6"/>
      <c r="D266" s="6"/>
      <c r="E266" s="6"/>
    </row>
    <row r="267" spans="1:13" x14ac:dyDescent="0.25">
      <c r="A267" s="40"/>
      <c r="B267" s="6"/>
      <c r="C267" s="6"/>
      <c r="D267" s="6"/>
    </row>
    <row r="268" spans="1:13" x14ac:dyDescent="0.25">
      <c r="A268" s="6"/>
      <c r="B268" s="6"/>
      <c r="C268" s="6"/>
      <c r="D268" s="6"/>
    </row>
    <row r="269" spans="1:13" ht="24.75" customHeight="1" x14ac:dyDescent="0.25">
      <c r="B269" s="21" t="s">
        <v>82</v>
      </c>
      <c r="C269" s="115" t="s">
        <v>199</v>
      </c>
      <c r="D269" s="115"/>
      <c r="E269" s="115"/>
      <c r="F269" s="115"/>
      <c r="G269" s="115"/>
      <c r="H269" s="115"/>
      <c r="I269" s="105"/>
      <c r="J269" s="105"/>
      <c r="K269" s="105"/>
      <c r="L269" s="105"/>
      <c r="M269" s="105"/>
    </row>
    <row r="270" spans="1:13" ht="63.75" x14ac:dyDescent="0.25">
      <c r="B270" s="21"/>
      <c r="C270" s="27" t="s">
        <v>34</v>
      </c>
      <c r="D270" s="27" t="s">
        <v>157</v>
      </c>
      <c r="E270" s="27" t="s">
        <v>35</v>
      </c>
      <c r="F270" s="27" t="s">
        <v>158</v>
      </c>
      <c r="G270" s="55" t="s">
        <v>36</v>
      </c>
      <c r="H270" s="27" t="s">
        <v>159</v>
      </c>
      <c r="I270" s="105"/>
      <c r="J270" s="105"/>
      <c r="K270" s="105"/>
      <c r="L270" s="105"/>
      <c r="M270" s="105"/>
    </row>
    <row r="271" spans="1:13" x14ac:dyDescent="0.25">
      <c r="B271" s="77" t="str">
        <f>B243</f>
        <v>El Nacional</v>
      </c>
      <c r="C271" s="16">
        <v>494</v>
      </c>
      <c r="D271" s="55">
        <f t="shared" ref="D271:D287" si="50">IFERROR(+C271/H201,0)</f>
        <v>0.32266492488569565</v>
      </c>
      <c r="E271" s="16">
        <v>786</v>
      </c>
      <c r="F271" s="76">
        <f t="shared" ref="F271:F287" si="51">IFERROR(E271/H201,0)</f>
        <v>0.51338994121489223</v>
      </c>
      <c r="G271" s="16">
        <v>40</v>
      </c>
      <c r="H271" s="55">
        <f t="shared" ref="H271:H287" si="52">IFERROR(G271/H201,0)</f>
        <v>2.6126714565643371E-2</v>
      </c>
      <c r="I271" s="105"/>
      <c r="J271" s="105"/>
      <c r="K271" s="105"/>
      <c r="L271" s="105"/>
      <c r="M271" s="105"/>
    </row>
    <row r="272" spans="1:13" x14ac:dyDescent="0.25">
      <c r="B272" s="92" t="str">
        <f t="shared" ref="B272:B286" si="53">B244</f>
        <v>El Peñón</v>
      </c>
      <c r="C272" s="16">
        <v>2</v>
      </c>
      <c r="D272" s="55">
        <f t="shared" si="50"/>
        <v>0.16666666666666666</v>
      </c>
      <c r="E272" s="16">
        <v>9</v>
      </c>
      <c r="F272" s="76">
        <f t="shared" si="51"/>
        <v>0.75</v>
      </c>
      <c r="G272" s="16">
        <v>0</v>
      </c>
      <c r="H272" s="55">
        <f t="shared" si="52"/>
        <v>0</v>
      </c>
      <c r="I272" s="105"/>
      <c r="J272" s="105"/>
      <c r="K272" s="105"/>
      <c r="L272" s="105"/>
      <c r="M272" s="105"/>
    </row>
    <row r="273" spans="2:13" x14ac:dyDescent="0.25">
      <c r="B273" s="92" t="str">
        <f t="shared" si="53"/>
        <v>San Antonio</v>
      </c>
      <c r="C273" s="16">
        <v>177</v>
      </c>
      <c r="D273" s="55">
        <f t="shared" si="50"/>
        <v>0.22721437740693196</v>
      </c>
      <c r="E273" s="16">
        <v>413</v>
      </c>
      <c r="F273" s="76">
        <f t="shared" si="51"/>
        <v>0.53016688061617456</v>
      </c>
      <c r="G273" s="16">
        <v>36</v>
      </c>
      <c r="H273" s="55">
        <f t="shared" si="52"/>
        <v>4.6213093709884467E-2</v>
      </c>
      <c r="I273" s="105"/>
      <c r="J273" s="105"/>
      <c r="K273" s="105"/>
      <c r="L273" s="105"/>
      <c r="M273" s="105"/>
    </row>
    <row r="274" spans="2:13" x14ac:dyDescent="0.25">
      <c r="B274" s="92" t="str">
        <f t="shared" si="53"/>
        <v>San Cayetano</v>
      </c>
      <c r="C274" s="16">
        <v>632</v>
      </c>
      <c r="D274" s="55">
        <f t="shared" si="50"/>
        <v>0.26377295492487479</v>
      </c>
      <c r="E274" s="16">
        <v>1224</v>
      </c>
      <c r="F274" s="76">
        <f t="shared" si="51"/>
        <v>0.51085141903171949</v>
      </c>
      <c r="G274" s="16">
        <v>112</v>
      </c>
      <c r="H274" s="55">
        <f t="shared" si="52"/>
        <v>4.6744574290484141E-2</v>
      </c>
      <c r="I274" s="105"/>
      <c r="J274" s="105"/>
      <c r="K274" s="105"/>
      <c r="L274" s="105"/>
      <c r="M274" s="105"/>
    </row>
    <row r="275" spans="2:13" x14ac:dyDescent="0.25">
      <c r="B275" s="92" t="str">
        <f t="shared" si="53"/>
        <v>Los Libertadores</v>
      </c>
      <c r="C275" s="16">
        <v>363</v>
      </c>
      <c r="D275" s="55">
        <f t="shared" si="50"/>
        <v>0.25190839694656486</v>
      </c>
      <c r="E275" s="16">
        <v>763</v>
      </c>
      <c r="F275" s="76">
        <f t="shared" si="51"/>
        <v>0.52949340735600281</v>
      </c>
      <c r="G275" s="16">
        <v>72</v>
      </c>
      <c r="H275" s="55">
        <f t="shared" si="52"/>
        <v>4.9965301873698818E-2</v>
      </c>
      <c r="I275" s="105"/>
      <c r="J275" s="105"/>
      <c r="K275" s="105"/>
      <c r="L275" s="105"/>
      <c r="M275" s="105"/>
    </row>
    <row r="276" spans="2:13" x14ac:dyDescent="0.25">
      <c r="B276" s="92" t="str">
        <f t="shared" si="53"/>
        <v>San Juan Bosco</v>
      </c>
      <c r="C276" s="16">
        <v>665</v>
      </c>
      <c r="D276" s="55">
        <f t="shared" si="50"/>
        <v>0.36259541984732824</v>
      </c>
      <c r="E276" s="16">
        <v>838</v>
      </c>
      <c r="F276" s="76">
        <f t="shared" si="51"/>
        <v>0.4569247546346783</v>
      </c>
      <c r="G276" s="16">
        <v>32</v>
      </c>
      <c r="H276" s="55">
        <f t="shared" si="52"/>
        <v>1.7448200654307525E-2</v>
      </c>
      <c r="I276" s="105"/>
      <c r="J276" s="105"/>
      <c r="K276" s="105"/>
      <c r="L276" s="105"/>
      <c r="M276" s="105"/>
    </row>
    <row r="277" spans="2:13" x14ac:dyDescent="0.25">
      <c r="B277" s="92" t="str">
        <f t="shared" si="53"/>
        <v>Santa Rosa</v>
      </c>
      <c r="C277" s="16">
        <v>250</v>
      </c>
      <c r="D277" s="55">
        <f t="shared" si="50"/>
        <v>0.30450669914738127</v>
      </c>
      <c r="E277" s="16">
        <v>397</v>
      </c>
      <c r="F277" s="76">
        <f t="shared" si="51"/>
        <v>0.48355663824604139</v>
      </c>
      <c r="G277" s="16">
        <v>19</v>
      </c>
      <c r="H277" s="55">
        <f t="shared" si="52"/>
        <v>2.3142509135200974E-2</v>
      </c>
      <c r="I277" s="105"/>
      <c r="J277" s="105"/>
      <c r="K277" s="105"/>
      <c r="L277" s="105"/>
      <c r="M277" s="105"/>
    </row>
    <row r="278" spans="2:13" x14ac:dyDescent="0.25">
      <c r="B278" s="92" t="str">
        <f t="shared" si="53"/>
        <v>La Merced</v>
      </c>
      <c r="C278" s="16">
        <v>45</v>
      </c>
      <c r="D278" s="55">
        <f t="shared" si="50"/>
        <v>0.38793103448275862</v>
      </c>
      <c r="E278" s="16">
        <v>52</v>
      </c>
      <c r="F278" s="76">
        <f t="shared" si="51"/>
        <v>0.44827586206896552</v>
      </c>
      <c r="G278" s="16">
        <v>0</v>
      </c>
      <c r="H278" s="55">
        <f t="shared" si="52"/>
        <v>0</v>
      </c>
      <c r="I278" s="105"/>
      <c r="J278" s="105"/>
      <c r="K278" s="105"/>
      <c r="L278" s="105"/>
      <c r="M278" s="105"/>
    </row>
    <row r="279" spans="2:13" x14ac:dyDescent="0.25">
      <c r="B279" s="92" t="str">
        <f t="shared" si="53"/>
        <v>San Pascual</v>
      </c>
      <c r="C279" s="16">
        <v>829</v>
      </c>
      <c r="D279" s="55">
        <f t="shared" si="50"/>
        <v>0.43109724388975557</v>
      </c>
      <c r="E279" s="16">
        <v>719</v>
      </c>
      <c r="F279" s="76">
        <f t="shared" si="51"/>
        <v>0.37389495579823195</v>
      </c>
      <c r="G279" s="16">
        <v>6</v>
      </c>
      <c r="H279" s="55">
        <f t="shared" si="52"/>
        <v>3.1201248049921998E-3</v>
      </c>
      <c r="I279" s="105"/>
      <c r="J279" s="105"/>
      <c r="K279" s="105"/>
      <c r="L279" s="105"/>
      <c r="M279" s="105"/>
    </row>
    <row r="280" spans="2:13" x14ac:dyDescent="0.25">
      <c r="B280" s="92" t="str">
        <f t="shared" si="53"/>
        <v>El Calvario</v>
      </c>
      <c r="C280" s="16">
        <v>658</v>
      </c>
      <c r="D280" s="55">
        <f t="shared" si="50"/>
        <v>0.49548192771084337</v>
      </c>
      <c r="E280" s="16">
        <v>385</v>
      </c>
      <c r="F280" s="76">
        <f t="shared" si="51"/>
        <v>0.28990963855421686</v>
      </c>
      <c r="G280" s="16">
        <v>0</v>
      </c>
      <c r="H280" s="55">
        <f t="shared" si="52"/>
        <v>0</v>
      </c>
      <c r="I280" s="105"/>
      <c r="J280" s="105"/>
      <c r="K280" s="105"/>
      <c r="L280" s="105"/>
      <c r="M280" s="105"/>
    </row>
    <row r="281" spans="2:13" x14ac:dyDescent="0.25">
      <c r="B281" s="92" t="str">
        <f t="shared" si="53"/>
        <v>San Pedro</v>
      </c>
      <c r="C281" s="16">
        <v>32</v>
      </c>
      <c r="D281" s="55">
        <f t="shared" si="50"/>
        <v>0.38554216867469882</v>
      </c>
      <c r="E281" s="16">
        <v>32</v>
      </c>
      <c r="F281" s="76">
        <f t="shared" si="51"/>
        <v>0.38554216867469882</v>
      </c>
      <c r="G281" s="16">
        <v>1</v>
      </c>
      <c r="H281" s="55">
        <f t="shared" si="52"/>
        <v>1.2048192771084338E-2</v>
      </c>
      <c r="I281" s="105"/>
      <c r="J281" s="105"/>
      <c r="K281" s="105"/>
      <c r="L281" s="105"/>
      <c r="M281" s="105"/>
    </row>
    <row r="282" spans="2:13" x14ac:dyDescent="0.25">
      <c r="B282" s="92" t="str">
        <f t="shared" si="53"/>
        <v>San Nicolas</v>
      </c>
      <c r="C282" s="16">
        <v>896</v>
      </c>
      <c r="D282" s="55">
        <f t="shared" si="50"/>
        <v>0.40616500453309157</v>
      </c>
      <c r="E282" s="16">
        <v>967</v>
      </c>
      <c r="F282" s="76">
        <f t="shared" si="51"/>
        <v>0.43834995466908433</v>
      </c>
      <c r="G282" s="16">
        <v>28</v>
      </c>
      <c r="H282" s="55">
        <f t="shared" si="52"/>
        <v>1.2692656391659111E-2</v>
      </c>
      <c r="I282" s="105"/>
      <c r="J282" s="105"/>
      <c r="K282" s="105"/>
      <c r="L282" s="105"/>
      <c r="M282" s="105"/>
    </row>
    <row r="283" spans="2:13" x14ac:dyDescent="0.25">
      <c r="B283" s="92" t="str">
        <f t="shared" si="53"/>
        <v>El Hoyo</v>
      </c>
      <c r="C283" s="16">
        <v>82</v>
      </c>
      <c r="D283" s="55">
        <f t="shared" si="50"/>
        <v>0.26710097719869708</v>
      </c>
      <c r="E283" s="16">
        <v>167</v>
      </c>
      <c r="F283" s="76">
        <f t="shared" si="51"/>
        <v>0.5439739413680782</v>
      </c>
      <c r="G283" s="16">
        <v>8</v>
      </c>
      <c r="H283" s="55">
        <f t="shared" si="52"/>
        <v>2.6058631921824105E-2</v>
      </c>
      <c r="I283" s="105"/>
      <c r="J283" s="105"/>
      <c r="K283" s="105"/>
      <c r="L283" s="105"/>
      <c r="M283" s="105"/>
    </row>
    <row r="284" spans="2:13" x14ac:dyDescent="0.25">
      <c r="B284" s="92" t="str">
        <f t="shared" si="53"/>
        <v>El Piloto</v>
      </c>
      <c r="C284" s="16">
        <v>251</v>
      </c>
      <c r="D284" s="55">
        <f t="shared" si="50"/>
        <v>0.40746753246753248</v>
      </c>
      <c r="E284" s="16">
        <v>261</v>
      </c>
      <c r="F284" s="76">
        <f t="shared" si="51"/>
        <v>0.42370129870129869</v>
      </c>
      <c r="G284" s="16">
        <v>10</v>
      </c>
      <c r="H284" s="55">
        <f t="shared" si="52"/>
        <v>1.6233766233766232E-2</v>
      </c>
      <c r="I284" s="105"/>
      <c r="J284" s="105"/>
      <c r="K284" s="105"/>
      <c r="L284" s="105"/>
      <c r="M284" s="105"/>
    </row>
    <row r="285" spans="2:13" x14ac:dyDescent="0.25">
      <c r="B285" s="92" t="str">
        <f t="shared" si="53"/>
        <v>Navarro - La Chanca</v>
      </c>
      <c r="C285" s="16">
        <v>62</v>
      </c>
      <c r="D285" s="55">
        <f t="shared" si="50"/>
        <v>0.31313131313131315</v>
      </c>
      <c r="E285" s="16">
        <v>92</v>
      </c>
      <c r="F285" s="76">
        <f t="shared" si="51"/>
        <v>0.46464646464646464</v>
      </c>
      <c r="G285" s="16">
        <v>8</v>
      </c>
      <c r="H285" s="55">
        <f t="shared" si="52"/>
        <v>4.0404040404040407E-2</v>
      </c>
      <c r="I285" s="105"/>
      <c r="J285" s="105"/>
      <c r="K285" s="105"/>
      <c r="L285" s="105"/>
      <c r="M285" s="105"/>
    </row>
    <row r="286" spans="2:13" x14ac:dyDescent="0.25">
      <c r="B286" s="92" t="str">
        <f t="shared" si="53"/>
        <v>Acueducto San Antonio</v>
      </c>
      <c r="C286" s="16">
        <v>4</v>
      </c>
      <c r="D286" s="55">
        <f t="shared" si="50"/>
        <v>0.4</v>
      </c>
      <c r="E286" s="16">
        <v>3</v>
      </c>
      <c r="F286" s="76">
        <f t="shared" si="51"/>
        <v>0.3</v>
      </c>
      <c r="G286" s="16">
        <v>0</v>
      </c>
      <c r="H286" s="55">
        <f t="shared" si="52"/>
        <v>0</v>
      </c>
      <c r="I286" s="105"/>
      <c r="J286" s="105"/>
      <c r="K286" s="105"/>
      <c r="L286" s="105"/>
      <c r="M286" s="105"/>
    </row>
    <row r="287" spans="2:13" x14ac:dyDescent="0.25">
      <c r="B287" s="11" t="s">
        <v>100</v>
      </c>
      <c r="C287" s="16">
        <f>SUM(C271:C286)</f>
        <v>5442</v>
      </c>
      <c r="D287" s="55">
        <f t="shared" si="50"/>
        <v>0.34882379334658037</v>
      </c>
      <c r="E287" s="16">
        <f>SUM(E271:E286)</f>
        <v>7108</v>
      </c>
      <c r="F287" s="76">
        <f t="shared" si="51"/>
        <v>0.45561181975514392</v>
      </c>
      <c r="G287" s="16">
        <f>SUM(G271:G286)</f>
        <v>372</v>
      </c>
      <c r="H287" s="76">
        <f t="shared" si="52"/>
        <v>2.3844625344529198E-2</v>
      </c>
      <c r="I287" s="105"/>
      <c r="J287" s="105"/>
      <c r="K287" s="105"/>
      <c r="L287" s="105"/>
      <c r="M287" s="105"/>
    </row>
    <row r="288" spans="2:13" x14ac:dyDescent="0.25">
      <c r="B288" s="40" t="s">
        <v>213</v>
      </c>
      <c r="C288" s="35"/>
      <c r="D288" s="12"/>
      <c r="E288" s="35"/>
      <c r="F288" s="12"/>
      <c r="G288" s="54"/>
      <c r="H288" s="12"/>
      <c r="J288" s="35"/>
      <c r="K288" s="56"/>
      <c r="L288" s="35"/>
      <c r="M288" s="56"/>
    </row>
    <row r="289" spans="1:13" x14ac:dyDescent="0.25">
      <c r="B289" s="40" t="s">
        <v>214</v>
      </c>
      <c r="C289" s="35"/>
      <c r="D289" s="12"/>
      <c r="E289" s="35"/>
      <c r="F289" s="12"/>
      <c r="G289" s="54"/>
      <c r="H289" s="12"/>
      <c r="J289" s="35"/>
      <c r="K289" s="56"/>
      <c r="L289" s="35"/>
      <c r="M289" s="56"/>
    </row>
    <row r="290" spans="1:13" x14ac:dyDescent="0.25">
      <c r="B290" s="40" t="s">
        <v>215</v>
      </c>
      <c r="C290" s="35"/>
      <c r="D290" s="12"/>
      <c r="E290" s="35"/>
      <c r="F290" s="12"/>
      <c r="G290" s="54"/>
      <c r="H290" s="12"/>
      <c r="J290" s="35"/>
      <c r="K290" s="56"/>
      <c r="L290" s="35"/>
      <c r="M290" s="56"/>
    </row>
    <row r="291" spans="1:13" x14ac:dyDescent="0.25">
      <c r="A291" s="40"/>
      <c r="B291" s="35"/>
      <c r="C291" s="12"/>
      <c r="D291" s="35"/>
      <c r="E291" s="12"/>
      <c r="F291" s="54"/>
      <c r="G291" s="12"/>
      <c r="H291" s="35"/>
      <c r="I291" s="12"/>
      <c r="J291" s="35"/>
      <c r="K291" s="56"/>
      <c r="L291" s="35"/>
      <c r="M291" s="56"/>
    </row>
    <row r="292" spans="1:13" x14ac:dyDescent="0.25">
      <c r="A292" s="45"/>
      <c r="B292" s="35"/>
      <c r="C292" s="12"/>
      <c r="D292" s="35"/>
      <c r="E292" s="12"/>
      <c r="F292" s="54"/>
      <c r="G292" s="12"/>
      <c r="H292" s="35"/>
      <c r="I292" s="12"/>
      <c r="J292" s="35"/>
      <c r="K292" s="56"/>
      <c r="L292" s="35"/>
      <c r="M292" s="56"/>
    </row>
    <row r="293" spans="1:13" ht="26.25" customHeight="1" x14ac:dyDescent="0.25">
      <c r="B293" s="132" t="s">
        <v>82</v>
      </c>
      <c r="C293" s="134" t="s">
        <v>199</v>
      </c>
      <c r="D293" s="135"/>
      <c r="E293" s="135"/>
      <c r="F293" s="135"/>
      <c r="G293" s="135"/>
      <c r="H293" s="136"/>
      <c r="I293" s="109"/>
      <c r="J293" s="106"/>
      <c r="K293" s="105"/>
      <c r="L293" s="105"/>
      <c r="M293" s="105"/>
    </row>
    <row r="294" spans="1:13" ht="63.75" x14ac:dyDescent="0.25">
      <c r="B294" s="133"/>
      <c r="C294" s="27" t="s">
        <v>37</v>
      </c>
      <c r="D294" s="27" t="s">
        <v>160</v>
      </c>
      <c r="E294" s="27" t="s">
        <v>162</v>
      </c>
      <c r="F294" s="27" t="s">
        <v>161</v>
      </c>
      <c r="G294" s="27" t="s">
        <v>38</v>
      </c>
      <c r="H294" s="27" t="s">
        <v>163</v>
      </c>
      <c r="I294" s="109"/>
      <c r="J294" s="106"/>
      <c r="K294" s="105"/>
      <c r="L294" s="105"/>
      <c r="M294" s="105"/>
    </row>
    <row r="295" spans="1:13" x14ac:dyDescent="0.25">
      <c r="B295" s="77" t="str">
        <f>B271</f>
        <v>El Nacional</v>
      </c>
      <c r="C295" s="16">
        <v>66</v>
      </c>
      <c r="D295" s="55">
        <f>IFERROR(C295/$H201,0)</f>
        <v>4.3109079033311563E-2</v>
      </c>
      <c r="E295" s="16">
        <v>0</v>
      </c>
      <c r="F295" s="102">
        <f t="shared" ref="F295:F310" si="54">IFERROR(E295/$H201,0)</f>
        <v>0</v>
      </c>
      <c r="G295" s="16">
        <v>145</v>
      </c>
      <c r="H295" s="55">
        <f t="shared" ref="H295:H311" si="55">IFERROR(G295/$H201,0)</f>
        <v>9.4709340300457218E-2</v>
      </c>
      <c r="I295" s="109"/>
      <c r="J295" s="106"/>
      <c r="K295" s="105"/>
      <c r="L295" s="105"/>
      <c r="M295" s="105"/>
    </row>
    <row r="296" spans="1:13" x14ac:dyDescent="0.25">
      <c r="B296" s="92" t="str">
        <f t="shared" ref="B296:B310" si="56">B272</f>
        <v>El Peñón</v>
      </c>
      <c r="C296" s="16">
        <v>0</v>
      </c>
      <c r="D296" s="55">
        <f t="shared" ref="D296:D311" si="57">IFERROR(C296/H202,0)</f>
        <v>0</v>
      </c>
      <c r="E296" s="16">
        <v>0</v>
      </c>
      <c r="F296" s="102">
        <f t="shared" si="54"/>
        <v>0</v>
      </c>
      <c r="G296" s="16">
        <v>1</v>
      </c>
      <c r="H296" s="55">
        <f t="shared" si="55"/>
        <v>8.3333333333333329E-2</v>
      </c>
      <c r="I296" s="109"/>
      <c r="J296" s="106"/>
      <c r="K296" s="105"/>
      <c r="L296" s="105"/>
      <c r="M296" s="105"/>
    </row>
    <row r="297" spans="1:13" x14ac:dyDescent="0.25">
      <c r="B297" s="92" t="str">
        <f t="shared" si="56"/>
        <v>San Antonio</v>
      </c>
      <c r="C297" s="16">
        <v>106</v>
      </c>
      <c r="D297" s="55">
        <f t="shared" si="57"/>
        <v>0.13607188703465983</v>
      </c>
      <c r="E297" s="16">
        <v>0</v>
      </c>
      <c r="F297" s="102">
        <f t="shared" si="54"/>
        <v>0</v>
      </c>
      <c r="G297" s="16">
        <v>47</v>
      </c>
      <c r="H297" s="55">
        <f t="shared" si="55"/>
        <v>6.0333761232349167E-2</v>
      </c>
      <c r="I297" s="109"/>
      <c r="J297" s="106"/>
      <c r="K297" s="105"/>
      <c r="L297" s="105"/>
      <c r="M297" s="105"/>
    </row>
    <row r="298" spans="1:13" x14ac:dyDescent="0.25">
      <c r="B298" s="92" t="str">
        <f t="shared" si="56"/>
        <v>San Cayetano</v>
      </c>
      <c r="C298" s="16">
        <v>206</v>
      </c>
      <c r="D298" s="55">
        <f t="shared" si="57"/>
        <v>8.5976627712854761E-2</v>
      </c>
      <c r="E298" s="16">
        <v>2</v>
      </c>
      <c r="F298" s="102">
        <f t="shared" si="54"/>
        <v>8.3472454090150253E-4</v>
      </c>
      <c r="G298" s="16">
        <v>220</v>
      </c>
      <c r="H298" s="55">
        <f t="shared" si="55"/>
        <v>9.1819699499165269E-2</v>
      </c>
      <c r="I298" s="109"/>
      <c r="J298" s="106"/>
      <c r="K298" s="105"/>
      <c r="L298" s="105"/>
      <c r="M298" s="105"/>
    </row>
    <row r="299" spans="1:13" x14ac:dyDescent="0.25">
      <c r="B299" s="92" t="str">
        <f t="shared" si="56"/>
        <v>Los Libertadores</v>
      </c>
      <c r="C299" s="16">
        <v>123</v>
      </c>
      <c r="D299" s="55">
        <f t="shared" si="57"/>
        <v>8.5357390700902147E-2</v>
      </c>
      <c r="E299" s="16">
        <v>5</v>
      </c>
      <c r="F299" s="102">
        <f t="shared" si="54"/>
        <v>3.4698126301179735E-3</v>
      </c>
      <c r="G299" s="16">
        <v>115</v>
      </c>
      <c r="H299" s="55">
        <f t="shared" si="55"/>
        <v>7.9805690492713396E-2</v>
      </c>
      <c r="I299" s="109"/>
      <c r="J299" s="106"/>
      <c r="K299" s="105"/>
      <c r="L299" s="105"/>
      <c r="M299" s="105"/>
    </row>
    <row r="300" spans="1:13" x14ac:dyDescent="0.25">
      <c r="B300" s="92" t="str">
        <f t="shared" si="56"/>
        <v>San Juan Bosco</v>
      </c>
      <c r="C300" s="16">
        <v>50</v>
      </c>
      <c r="D300" s="55">
        <f t="shared" si="57"/>
        <v>2.7262813522355506E-2</v>
      </c>
      <c r="E300" s="16">
        <v>1</v>
      </c>
      <c r="F300" s="102">
        <f t="shared" si="54"/>
        <v>5.4525627044711017E-4</v>
      </c>
      <c r="G300" s="16">
        <v>248</v>
      </c>
      <c r="H300" s="55">
        <f t="shared" si="55"/>
        <v>0.13522355507088332</v>
      </c>
      <c r="I300" s="109"/>
      <c r="J300" s="106"/>
      <c r="K300" s="105"/>
      <c r="L300" s="105"/>
      <c r="M300" s="105"/>
    </row>
    <row r="301" spans="1:13" x14ac:dyDescent="0.25">
      <c r="B301" s="92" t="str">
        <f t="shared" si="56"/>
        <v>Santa Rosa</v>
      </c>
      <c r="C301" s="16">
        <v>35</v>
      </c>
      <c r="D301" s="55">
        <f t="shared" si="57"/>
        <v>4.2630937880633372E-2</v>
      </c>
      <c r="E301" s="16">
        <v>0</v>
      </c>
      <c r="F301" s="102">
        <f t="shared" si="54"/>
        <v>0</v>
      </c>
      <c r="G301" s="16">
        <v>120</v>
      </c>
      <c r="H301" s="55">
        <f t="shared" si="55"/>
        <v>0.146163215590743</v>
      </c>
      <c r="I301" s="109"/>
      <c r="J301" s="106"/>
      <c r="K301" s="105"/>
      <c r="L301" s="105"/>
      <c r="M301" s="105"/>
    </row>
    <row r="302" spans="1:13" x14ac:dyDescent="0.25">
      <c r="B302" s="92" t="str">
        <f t="shared" si="56"/>
        <v>La Merced</v>
      </c>
      <c r="C302" s="16">
        <v>6</v>
      </c>
      <c r="D302" s="55">
        <f t="shared" si="57"/>
        <v>5.1724137931034482E-2</v>
      </c>
      <c r="E302" s="16">
        <v>0</v>
      </c>
      <c r="F302" s="102">
        <f t="shared" si="54"/>
        <v>0</v>
      </c>
      <c r="G302" s="16">
        <v>13</v>
      </c>
      <c r="H302" s="55">
        <f t="shared" si="55"/>
        <v>0.11206896551724138</v>
      </c>
      <c r="I302" s="109"/>
      <c r="J302" s="106"/>
      <c r="K302" s="105"/>
      <c r="L302" s="105"/>
      <c r="M302" s="105"/>
    </row>
    <row r="303" spans="1:13" x14ac:dyDescent="0.25">
      <c r="B303" s="92" t="str">
        <f t="shared" si="56"/>
        <v>San Pascual</v>
      </c>
      <c r="C303" s="16">
        <v>16</v>
      </c>
      <c r="D303" s="55">
        <f t="shared" si="57"/>
        <v>8.3203328133125334E-3</v>
      </c>
      <c r="E303" s="16">
        <v>1</v>
      </c>
      <c r="F303" s="102">
        <f t="shared" si="54"/>
        <v>5.2002080083203334E-4</v>
      </c>
      <c r="G303" s="16">
        <v>352</v>
      </c>
      <c r="H303" s="55">
        <f t="shared" si="55"/>
        <v>0.1830473218928757</v>
      </c>
      <c r="I303" s="109"/>
      <c r="J303" s="106"/>
      <c r="K303" s="105"/>
      <c r="L303" s="105"/>
      <c r="M303" s="105"/>
    </row>
    <row r="304" spans="1:13" x14ac:dyDescent="0.25">
      <c r="B304" s="92" t="str">
        <f t="shared" si="56"/>
        <v>El Calvario</v>
      </c>
      <c r="C304" s="16">
        <v>2</v>
      </c>
      <c r="D304" s="55">
        <f t="shared" si="57"/>
        <v>1.5060240963855422E-3</v>
      </c>
      <c r="E304" s="16">
        <v>0</v>
      </c>
      <c r="F304" s="102">
        <f t="shared" si="54"/>
        <v>0</v>
      </c>
      <c r="G304" s="16">
        <v>283</v>
      </c>
      <c r="H304" s="55">
        <f t="shared" si="55"/>
        <v>0.21310240963855423</v>
      </c>
      <c r="I304" s="109"/>
      <c r="J304" s="106"/>
      <c r="K304" s="105"/>
      <c r="L304" s="105"/>
      <c r="M304" s="105"/>
    </row>
    <row r="305" spans="1:13" x14ac:dyDescent="0.25">
      <c r="B305" s="92" t="str">
        <f t="shared" si="56"/>
        <v>San Pedro</v>
      </c>
      <c r="C305" s="16">
        <v>10</v>
      </c>
      <c r="D305" s="55">
        <f t="shared" si="57"/>
        <v>0.12048192771084337</v>
      </c>
      <c r="E305" s="16">
        <v>0</v>
      </c>
      <c r="F305" s="102">
        <f t="shared" si="54"/>
        <v>0</v>
      </c>
      <c r="G305" s="16">
        <v>8</v>
      </c>
      <c r="H305" s="55">
        <f t="shared" si="55"/>
        <v>9.6385542168674704E-2</v>
      </c>
      <c r="I305" s="109"/>
      <c r="J305" s="106"/>
      <c r="K305" s="105"/>
      <c r="L305" s="105"/>
      <c r="M305" s="105"/>
    </row>
    <row r="306" spans="1:13" x14ac:dyDescent="0.25">
      <c r="B306" s="92" t="str">
        <f t="shared" si="56"/>
        <v>San Nicolas</v>
      </c>
      <c r="C306" s="16">
        <v>46</v>
      </c>
      <c r="D306" s="55">
        <f t="shared" si="57"/>
        <v>2.085222121486854E-2</v>
      </c>
      <c r="E306" s="16">
        <v>3</v>
      </c>
      <c r="F306" s="102">
        <f t="shared" si="54"/>
        <v>1.3599274705349048E-3</v>
      </c>
      <c r="G306" s="16">
        <v>266</v>
      </c>
      <c r="H306" s="55">
        <f t="shared" si="55"/>
        <v>0.12058023572076156</v>
      </c>
      <c r="I306" s="109"/>
      <c r="J306" s="106"/>
      <c r="K306" s="105"/>
      <c r="L306" s="105"/>
      <c r="M306" s="105"/>
    </row>
    <row r="307" spans="1:13" x14ac:dyDescent="0.25">
      <c r="B307" s="92" t="str">
        <f t="shared" si="56"/>
        <v>El Hoyo</v>
      </c>
      <c r="C307" s="16">
        <v>9</v>
      </c>
      <c r="D307" s="55">
        <f t="shared" si="57"/>
        <v>2.9315960912052116E-2</v>
      </c>
      <c r="E307" s="16">
        <v>0</v>
      </c>
      <c r="F307" s="102">
        <f t="shared" si="54"/>
        <v>0</v>
      </c>
      <c r="G307" s="16">
        <v>41</v>
      </c>
      <c r="H307" s="55">
        <f t="shared" si="55"/>
        <v>0.13355048859934854</v>
      </c>
      <c r="I307" s="109"/>
      <c r="J307" s="106"/>
      <c r="K307" s="105"/>
      <c r="L307" s="105"/>
      <c r="M307" s="105"/>
    </row>
    <row r="308" spans="1:13" x14ac:dyDescent="0.25">
      <c r="B308" s="92" t="str">
        <f t="shared" si="56"/>
        <v>El Piloto</v>
      </c>
      <c r="C308" s="16">
        <v>8</v>
      </c>
      <c r="D308" s="55">
        <f t="shared" si="57"/>
        <v>1.2987012987012988E-2</v>
      </c>
      <c r="E308" s="16">
        <v>1</v>
      </c>
      <c r="F308" s="102">
        <f t="shared" si="54"/>
        <v>1.6233766233766235E-3</v>
      </c>
      <c r="G308" s="16">
        <v>85</v>
      </c>
      <c r="H308" s="55">
        <f t="shared" si="55"/>
        <v>0.13798701298701299</v>
      </c>
      <c r="I308" s="109"/>
      <c r="J308" s="106"/>
      <c r="K308" s="105"/>
      <c r="L308" s="105"/>
      <c r="M308" s="105"/>
    </row>
    <row r="309" spans="1:13" x14ac:dyDescent="0.25">
      <c r="B309" s="92" t="str">
        <f t="shared" si="56"/>
        <v>Navarro - La Chanca</v>
      </c>
      <c r="C309" s="16">
        <v>4</v>
      </c>
      <c r="D309" s="55">
        <f t="shared" si="57"/>
        <v>2.0202020202020204E-2</v>
      </c>
      <c r="E309" s="16">
        <v>0</v>
      </c>
      <c r="F309" s="102">
        <f t="shared" si="54"/>
        <v>0</v>
      </c>
      <c r="G309" s="16">
        <v>32</v>
      </c>
      <c r="H309" s="55">
        <f t="shared" si="55"/>
        <v>0.16161616161616163</v>
      </c>
      <c r="I309" s="109"/>
      <c r="J309" s="106"/>
      <c r="K309" s="105"/>
      <c r="L309" s="105"/>
      <c r="M309" s="105"/>
    </row>
    <row r="310" spans="1:13" x14ac:dyDescent="0.25">
      <c r="B310" s="92" t="str">
        <f t="shared" si="56"/>
        <v>Acueducto San Antonio</v>
      </c>
      <c r="C310" s="16">
        <v>0</v>
      </c>
      <c r="D310" s="55">
        <f t="shared" si="57"/>
        <v>0</v>
      </c>
      <c r="E310" s="16">
        <v>0</v>
      </c>
      <c r="F310" s="102">
        <f t="shared" si="54"/>
        <v>0</v>
      </c>
      <c r="G310" s="16">
        <v>3</v>
      </c>
      <c r="H310" s="55">
        <f t="shared" si="55"/>
        <v>0.3</v>
      </c>
      <c r="I310" s="109"/>
      <c r="J310" s="106"/>
      <c r="K310" s="105"/>
      <c r="L310" s="105"/>
      <c r="M310" s="105"/>
    </row>
    <row r="311" spans="1:13" x14ac:dyDescent="0.25">
      <c r="B311" s="11" t="s">
        <v>100</v>
      </c>
      <c r="C311" s="16">
        <f>SUM(C295:C310)</f>
        <v>687</v>
      </c>
      <c r="D311" s="55">
        <f t="shared" si="57"/>
        <v>4.4035638741106338E-2</v>
      </c>
      <c r="E311" s="16">
        <f>SUM(E295:E310)</f>
        <v>13</v>
      </c>
      <c r="F311" s="102">
        <f>+E311/$H217</f>
        <v>8.3327991795397729E-4</v>
      </c>
      <c r="G311" s="16">
        <f>SUM(G295:G310)</f>
        <v>1979</v>
      </c>
      <c r="H311" s="55">
        <f t="shared" si="55"/>
        <v>0.12685084289468623</v>
      </c>
      <c r="I311" s="109"/>
      <c r="J311" s="106"/>
      <c r="K311" s="105"/>
      <c r="L311" s="105"/>
      <c r="M311" s="105"/>
    </row>
    <row r="312" spans="1:13" x14ac:dyDescent="0.25">
      <c r="B312" s="40" t="s">
        <v>216</v>
      </c>
      <c r="C312" s="35"/>
      <c r="D312" s="12"/>
      <c r="E312" s="35"/>
      <c r="F312" s="12"/>
      <c r="G312" s="54"/>
      <c r="H312" s="12"/>
      <c r="I312" s="12"/>
      <c r="J312" s="35"/>
    </row>
    <row r="313" spans="1:13" x14ac:dyDescent="0.25">
      <c r="B313" s="40" t="s">
        <v>217</v>
      </c>
      <c r="C313" s="35"/>
      <c r="D313" s="12"/>
      <c r="E313" s="35"/>
      <c r="F313" s="12"/>
      <c r="G313" s="54"/>
      <c r="H313" s="12"/>
      <c r="I313" s="12"/>
      <c r="J313" s="35"/>
    </row>
    <row r="314" spans="1:13" x14ac:dyDescent="0.25">
      <c r="B314" s="40" t="s">
        <v>218</v>
      </c>
      <c r="C314" s="35"/>
      <c r="D314" s="35"/>
      <c r="E314" s="54"/>
      <c r="F314" s="35"/>
      <c r="G314" s="35"/>
      <c r="H314" s="35"/>
    </row>
    <row r="315" spans="1:13" x14ac:dyDescent="0.25">
      <c r="B315" s="40"/>
      <c r="C315" s="35"/>
      <c r="D315" s="35"/>
      <c r="E315" s="54"/>
      <c r="F315" s="35"/>
      <c r="G315" s="35"/>
      <c r="H315" s="35"/>
    </row>
    <row r="316" spans="1:13" x14ac:dyDescent="0.25">
      <c r="B316" s="40"/>
      <c r="C316" s="35"/>
      <c r="D316" s="35"/>
      <c r="E316" s="54"/>
      <c r="F316" s="35"/>
      <c r="G316" s="35"/>
      <c r="H316" s="35"/>
    </row>
    <row r="317" spans="1:13" x14ac:dyDescent="0.25">
      <c r="B317" s="40"/>
      <c r="C317" s="35"/>
      <c r="D317" s="35"/>
      <c r="E317" s="54"/>
      <c r="F317" s="35"/>
      <c r="G317" s="35"/>
      <c r="H317" s="35"/>
    </row>
    <row r="318" spans="1:13" x14ac:dyDescent="0.25">
      <c r="A318" s="40"/>
      <c r="B318" s="35"/>
      <c r="C318" s="35"/>
      <c r="D318" s="54"/>
      <c r="E318" s="35"/>
      <c r="F318" s="35"/>
      <c r="G318" s="35"/>
    </row>
    <row r="319" spans="1:13" x14ac:dyDescent="0.25">
      <c r="B319" s="29"/>
      <c r="C319" s="115" t="s">
        <v>200</v>
      </c>
      <c r="D319" s="115"/>
      <c r="E319" s="115"/>
      <c r="F319" s="115"/>
      <c r="G319" s="115"/>
      <c r="H319" s="115"/>
      <c r="I319" s="115"/>
      <c r="J319" s="115"/>
      <c r="K319" s="105"/>
      <c r="L319" s="105"/>
      <c r="M319" s="105"/>
    </row>
    <row r="320" spans="1:13" ht="51" x14ac:dyDescent="0.25">
      <c r="B320" s="29"/>
      <c r="C320" s="16" t="s">
        <v>39</v>
      </c>
      <c r="D320" s="27" t="s">
        <v>40</v>
      </c>
      <c r="E320" s="27" t="s">
        <v>41</v>
      </c>
      <c r="F320" s="27" t="s">
        <v>42</v>
      </c>
      <c r="G320" s="27" t="s">
        <v>43</v>
      </c>
      <c r="H320" s="27" t="s">
        <v>44</v>
      </c>
      <c r="I320" s="27" t="s">
        <v>45</v>
      </c>
      <c r="J320" s="27" t="s">
        <v>22</v>
      </c>
      <c r="K320" s="105"/>
      <c r="L320" s="105"/>
      <c r="M320" s="105"/>
    </row>
    <row r="321" spans="2:13" x14ac:dyDescent="0.25">
      <c r="B321" s="29"/>
      <c r="C321" s="27">
        <v>29</v>
      </c>
      <c r="D321" s="27">
        <v>33</v>
      </c>
      <c r="E321" s="27">
        <v>13</v>
      </c>
      <c r="F321" s="27">
        <v>109</v>
      </c>
      <c r="G321" s="27">
        <v>44</v>
      </c>
      <c r="H321" s="27">
        <v>120</v>
      </c>
      <c r="I321" s="27">
        <v>90</v>
      </c>
      <c r="J321" s="27">
        <f>SUM(C321:I321)</f>
        <v>438</v>
      </c>
      <c r="K321" s="105"/>
      <c r="L321" s="105"/>
      <c r="M321" s="105"/>
    </row>
    <row r="322" spans="2:13" x14ac:dyDescent="0.25">
      <c r="B322" s="29"/>
      <c r="C322" s="137" t="s">
        <v>164</v>
      </c>
      <c r="D322" s="137"/>
      <c r="E322" s="137"/>
      <c r="F322" s="137"/>
      <c r="G322" s="137"/>
      <c r="H322" s="137"/>
    </row>
    <row r="323" spans="2:13" x14ac:dyDescent="0.25">
      <c r="B323" s="29"/>
      <c r="C323" s="29"/>
      <c r="D323" s="29"/>
      <c r="E323" s="29"/>
      <c r="F323" s="29"/>
      <c r="G323" s="29"/>
    </row>
    <row r="324" spans="2:13" x14ac:dyDescent="0.25">
      <c r="B324" s="29"/>
      <c r="C324" s="29"/>
      <c r="D324" s="29"/>
      <c r="E324" s="29"/>
      <c r="F324" s="29"/>
      <c r="G324" s="29"/>
    </row>
    <row r="325" spans="2:13" x14ac:dyDescent="0.25">
      <c r="B325" s="29"/>
      <c r="C325" s="29"/>
      <c r="D325" s="29"/>
      <c r="E325" s="134" t="s">
        <v>75</v>
      </c>
      <c r="F325" s="135"/>
      <c r="G325" s="136"/>
      <c r="H325" s="105"/>
      <c r="I325" s="105"/>
      <c r="J325" s="105"/>
      <c r="K325" s="105"/>
      <c r="L325" s="105"/>
      <c r="M325" s="105"/>
    </row>
    <row r="326" spans="2:13" ht="38.25" x14ac:dyDescent="0.25">
      <c r="B326" s="29"/>
      <c r="C326" s="29"/>
      <c r="D326" s="29"/>
      <c r="E326" s="22" t="s">
        <v>46</v>
      </c>
      <c r="F326" s="22" t="s">
        <v>47</v>
      </c>
      <c r="G326" s="22" t="s">
        <v>165</v>
      </c>
      <c r="H326" s="105"/>
      <c r="I326" s="105"/>
      <c r="J326" s="105"/>
      <c r="K326" s="105"/>
      <c r="L326" s="105"/>
      <c r="M326" s="105"/>
    </row>
    <row r="327" spans="2:13" x14ac:dyDescent="0.25">
      <c r="B327" s="29"/>
      <c r="C327" s="29"/>
      <c r="D327" s="29"/>
      <c r="E327" s="27" t="s">
        <v>48</v>
      </c>
      <c r="F327" s="2">
        <v>3265</v>
      </c>
      <c r="G327" s="15">
        <f>+F327/F329</f>
        <v>0.57604093154551872</v>
      </c>
      <c r="H327" s="105"/>
      <c r="I327" s="105"/>
      <c r="J327" s="105"/>
      <c r="K327" s="105"/>
      <c r="L327" s="105"/>
      <c r="M327" s="105"/>
    </row>
    <row r="328" spans="2:13" x14ac:dyDescent="0.25">
      <c r="B328" s="29"/>
      <c r="C328" s="29"/>
      <c r="D328" s="29"/>
      <c r="E328" s="27" t="s">
        <v>49</v>
      </c>
      <c r="F328" s="2">
        <v>2403</v>
      </c>
      <c r="G328" s="15">
        <f>+F328/F329</f>
        <v>0.42395906845448128</v>
      </c>
      <c r="H328" s="105"/>
      <c r="I328" s="105"/>
      <c r="J328" s="105"/>
      <c r="K328" s="105"/>
      <c r="L328" s="105"/>
      <c r="M328" s="105"/>
    </row>
    <row r="329" spans="2:13" x14ac:dyDescent="0.25">
      <c r="B329" s="29"/>
      <c r="C329" s="29"/>
      <c r="D329" s="29"/>
      <c r="E329" s="27" t="s">
        <v>50</v>
      </c>
      <c r="F329" s="2">
        <f>SUM(F327:F328)</f>
        <v>5668</v>
      </c>
      <c r="G329" s="15">
        <f>SUM(G327:G328)</f>
        <v>1</v>
      </c>
      <c r="H329" s="105"/>
      <c r="I329" s="105"/>
      <c r="J329" s="105"/>
      <c r="K329" s="105"/>
      <c r="L329" s="105"/>
      <c r="M329" s="105"/>
    </row>
    <row r="330" spans="2:13" x14ac:dyDescent="0.25">
      <c r="B330" s="29"/>
      <c r="C330" s="29"/>
      <c r="D330" s="29"/>
      <c r="E330" s="29"/>
      <c r="F330" s="29"/>
      <c r="G330" s="29"/>
      <c r="H330" s="105"/>
      <c r="I330" s="105"/>
      <c r="J330" s="105"/>
      <c r="K330" s="105"/>
      <c r="L330" s="105"/>
      <c r="M330" s="105"/>
    </row>
    <row r="331" spans="2:13" x14ac:dyDescent="0.25">
      <c r="B331" s="29"/>
      <c r="C331" s="29"/>
      <c r="D331" s="29"/>
      <c r="E331" s="29"/>
      <c r="F331" s="29"/>
      <c r="G331" s="29"/>
      <c r="H331" s="105"/>
      <c r="I331" s="105"/>
      <c r="J331" s="105"/>
      <c r="K331" s="105"/>
      <c r="L331" s="105"/>
      <c r="M331" s="105"/>
    </row>
    <row r="332" spans="2:13" ht="62.25" customHeight="1" x14ac:dyDescent="0.25">
      <c r="B332" s="6"/>
      <c r="C332" s="6"/>
      <c r="D332" s="6"/>
      <c r="E332" s="130" t="s">
        <v>113</v>
      </c>
      <c r="F332" s="115" t="s">
        <v>76</v>
      </c>
      <c r="G332" s="115"/>
      <c r="H332" s="105"/>
      <c r="I332" s="105"/>
      <c r="J332" s="105"/>
      <c r="K332" s="105"/>
      <c r="L332" s="105"/>
      <c r="M332" s="105"/>
    </row>
    <row r="333" spans="2:13" ht="25.5" x14ac:dyDescent="0.25">
      <c r="B333" s="6"/>
      <c r="C333" s="6"/>
      <c r="E333" s="131"/>
      <c r="F333" s="18" t="s">
        <v>51</v>
      </c>
      <c r="G333" s="18" t="s">
        <v>52</v>
      </c>
      <c r="H333" s="105"/>
      <c r="I333" s="105"/>
      <c r="J333" s="105"/>
      <c r="K333" s="105"/>
      <c r="L333" s="105"/>
      <c r="M333" s="105"/>
    </row>
    <row r="334" spans="2:13" x14ac:dyDescent="0.2">
      <c r="E334" s="77" t="str">
        <f>B295</f>
        <v>El Nacional</v>
      </c>
      <c r="F334" s="14">
        <v>6</v>
      </c>
      <c r="G334" s="14" t="s">
        <v>74</v>
      </c>
      <c r="H334" s="105"/>
      <c r="I334" s="105"/>
      <c r="J334" s="105"/>
      <c r="K334" s="105"/>
      <c r="L334" s="105"/>
      <c r="M334" s="105"/>
    </row>
    <row r="335" spans="2:13" x14ac:dyDescent="0.2">
      <c r="E335" s="92" t="str">
        <f t="shared" ref="E335:E349" si="58">B296</f>
        <v>El Peñón</v>
      </c>
      <c r="F335" s="14" t="s">
        <v>74</v>
      </c>
      <c r="G335" s="14" t="s">
        <v>74</v>
      </c>
      <c r="H335" s="105"/>
      <c r="I335" s="105"/>
      <c r="J335" s="105"/>
      <c r="K335" s="105"/>
      <c r="L335" s="105"/>
      <c r="M335" s="105"/>
    </row>
    <row r="336" spans="2:13" x14ac:dyDescent="0.2">
      <c r="E336" s="92" t="str">
        <f t="shared" si="58"/>
        <v>San Antonio</v>
      </c>
      <c r="F336" s="14">
        <v>1</v>
      </c>
      <c r="G336" s="14" t="s">
        <v>74</v>
      </c>
      <c r="H336" s="105"/>
      <c r="I336" s="105"/>
      <c r="J336" s="105"/>
      <c r="K336" s="105"/>
      <c r="L336" s="105"/>
      <c r="M336" s="105"/>
    </row>
    <row r="337" spans="2:13" x14ac:dyDescent="0.2">
      <c r="E337" s="92" t="str">
        <f t="shared" si="58"/>
        <v>San Cayetano</v>
      </c>
      <c r="F337" s="14">
        <v>10</v>
      </c>
      <c r="G337" s="14" t="s">
        <v>74</v>
      </c>
      <c r="H337" s="105"/>
      <c r="I337" s="105"/>
      <c r="J337" s="105"/>
      <c r="K337" s="105"/>
      <c r="L337" s="105"/>
      <c r="M337" s="105"/>
    </row>
    <row r="338" spans="2:13" x14ac:dyDescent="0.2">
      <c r="E338" s="92" t="str">
        <f t="shared" si="58"/>
        <v>Los Libertadores</v>
      </c>
      <c r="F338" s="14">
        <v>3</v>
      </c>
      <c r="G338" s="14" t="s">
        <v>74</v>
      </c>
      <c r="H338" s="105"/>
      <c r="I338" s="105"/>
      <c r="J338" s="105"/>
      <c r="K338" s="105"/>
      <c r="L338" s="105"/>
      <c r="M338" s="105"/>
    </row>
    <row r="339" spans="2:13" x14ac:dyDescent="0.2">
      <c r="E339" s="92" t="str">
        <f t="shared" si="58"/>
        <v>San Juan Bosco</v>
      </c>
      <c r="F339" s="14">
        <v>16</v>
      </c>
      <c r="G339" s="14" t="s">
        <v>74</v>
      </c>
      <c r="H339" s="105"/>
      <c r="I339" s="105"/>
      <c r="J339" s="105"/>
      <c r="K339" s="105"/>
      <c r="L339" s="105"/>
      <c r="M339" s="105"/>
    </row>
    <row r="340" spans="2:13" x14ac:dyDescent="0.2">
      <c r="E340" s="92" t="str">
        <f t="shared" si="58"/>
        <v>Santa Rosa</v>
      </c>
      <c r="F340" s="14">
        <v>10</v>
      </c>
      <c r="G340" s="14">
        <v>1</v>
      </c>
      <c r="H340" s="105"/>
      <c r="I340" s="105"/>
      <c r="J340" s="105"/>
      <c r="K340" s="105"/>
      <c r="L340" s="105"/>
      <c r="M340" s="105"/>
    </row>
    <row r="341" spans="2:13" x14ac:dyDescent="0.2">
      <c r="E341" s="92" t="str">
        <f t="shared" si="58"/>
        <v>La Merced</v>
      </c>
      <c r="F341" s="14">
        <v>1</v>
      </c>
      <c r="G341" s="14" t="s">
        <v>74</v>
      </c>
      <c r="H341" s="105"/>
      <c r="I341" s="105"/>
      <c r="J341" s="105"/>
      <c r="K341" s="105"/>
      <c r="L341" s="105"/>
      <c r="M341" s="105"/>
    </row>
    <row r="342" spans="2:13" x14ac:dyDescent="0.2">
      <c r="E342" s="92" t="str">
        <f t="shared" si="58"/>
        <v>San Pascual</v>
      </c>
      <c r="F342" s="14">
        <v>27</v>
      </c>
      <c r="G342" s="14">
        <v>1</v>
      </c>
      <c r="H342" s="105"/>
      <c r="I342" s="105"/>
      <c r="J342" s="105"/>
      <c r="K342" s="105"/>
      <c r="L342" s="105"/>
      <c r="M342" s="105"/>
    </row>
    <row r="343" spans="2:13" x14ac:dyDescent="0.2">
      <c r="E343" s="92" t="str">
        <f t="shared" si="58"/>
        <v>El Calvario</v>
      </c>
      <c r="F343" s="14">
        <v>27</v>
      </c>
      <c r="G343" s="14" t="s">
        <v>74</v>
      </c>
      <c r="H343" s="105"/>
      <c r="I343" s="105"/>
      <c r="J343" s="105"/>
      <c r="K343" s="105"/>
      <c r="L343" s="105"/>
      <c r="M343" s="105"/>
    </row>
    <row r="344" spans="2:13" x14ac:dyDescent="0.2">
      <c r="E344" s="92" t="str">
        <f t="shared" si="58"/>
        <v>San Pedro</v>
      </c>
      <c r="F344" s="14" t="s">
        <v>74</v>
      </c>
      <c r="G344" s="14" t="s">
        <v>74</v>
      </c>
      <c r="H344" s="105"/>
      <c r="I344" s="105"/>
      <c r="J344" s="105"/>
      <c r="K344" s="105"/>
      <c r="L344" s="105"/>
      <c r="M344" s="105"/>
    </row>
    <row r="345" spans="2:13" x14ac:dyDescent="0.2">
      <c r="E345" s="92" t="str">
        <f t="shared" si="58"/>
        <v>San Nicolas</v>
      </c>
      <c r="F345" s="14">
        <v>13</v>
      </c>
      <c r="G345" s="14" t="s">
        <v>74</v>
      </c>
      <c r="H345" s="105"/>
      <c r="I345" s="105"/>
      <c r="J345" s="105"/>
      <c r="K345" s="105"/>
      <c r="L345" s="105"/>
      <c r="M345" s="105"/>
    </row>
    <row r="346" spans="2:13" x14ac:dyDescent="0.2">
      <c r="E346" s="92" t="str">
        <f t="shared" si="58"/>
        <v>El Hoyo</v>
      </c>
      <c r="F346" s="14">
        <v>2</v>
      </c>
      <c r="G346" s="14" t="s">
        <v>74</v>
      </c>
      <c r="H346" s="105"/>
      <c r="I346" s="105"/>
      <c r="J346" s="105"/>
      <c r="K346" s="105"/>
      <c r="L346" s="105"/>
      <c r="M346" s="105"/>
    </row>
    <row r="347" spans="2:13" x14ac:dyDescent="0.2">
      <c r="E347" s="92" t="str">
        <f t="shared" si="58"/>
        <v>El Piloto</v>
      </c>
      <c r="F347" s="14">
        <v>6</v>
      </c>
      <c r="G347" s="14" t="s">
        <v>74</v>
      </c>
      <c r="H347" s="105"/>
      <c r="I347" s="105"/>
      <c r="J347" s="105"/>
      <c r="K347" s="105"/>
      <c r="L347" s="105"/>
      <c r="M347" s="105"/>
    </row>
    <row r="348" spans="2:13" x14ac:dyDescent="0.2">
      <c r="E348" s="92" t="str">
        <f t="shared" si="58"/>
        <v>Navarro - La Chanca</v>
      </c>
      <c r="F348" s="14">
        <v>3</v>
      </c>
      <c r="G348" s="14" t="s">
        <v>74</v>
      </c>
      <c r="H348" s="105"/>
      <c r="I348" s="105"/>
      <c r="J348" s="105"/>
      <c r="K348" s="105"/>
      <c r="L348" s="105"/>
      <c r="M348" s="105"/>
    </row>
    <row r="349" spans="2:13" ht="25.5" x14ac:dyDescent="0.2">
      <c r="E349" s="92" t="str">
        <f t="shared" si="58"/>
        <v>Acueducto San Antonio</v>
      </c>
      <c r="F349" s="14" t="s">
        <v>74</v>
      </c>
      <c r="G349" s="14" t="s">
        <v>74</v>
      </c>
      <c r="H349" s="105"/>
      <c r="I349" s="105"/>
      <c r="J349" s="105"/>
      <c r="K349" s="105"/>
      <c r="L349" s="105"/>
      <c r="M349" s="105"/>
    </row>
    <row r="350" spans="2:13" x14ac:dyDescent="0.2">
      <c r="E350" s="11" t="s">
        <v>100</v>
      </c>
      <c r="F350" s="14"/>
      <c r="G350" s="14"/>
      <c r="H350" s="105"/>
      <c r="I350" s="105"/>
      <c r="J350" s="105"/>
      <c r="K350" s="105"/>
      <c r="L350" s="105"/>
      <c r="M350" s="105"/>
    </row>
    <row r="351" spans="2:13" x14ac:dyDescent="0.25">
      <c r="B351" s="6"/>
      <c r="C351" s="6"/>
      <c r="H351" s="105"/>
      <c r="I351" s="105"/>
      <c r="J351" s="105"/>
      <c r="K351" s="105"/>
      <c r="L351" s="105"/>
      <c r="M351" s="105"/>
    </row>
    <row r="352" spans="2:13" x14ac:dyDescent="0.25">
      <c r="H352" s="105"/>
      <c r="I352" s="105"/>
      <c r="J352" s="105"/>
      <c r="K352" s="105"/>
      <c r="L352" s="105"/>
      <c r="M352" s="105"/>
    </row>
    <row r="353" spans="5:13" x14ac:dyDescent="0.25">
      <c r="E353" s="134" t="s">
        <v>53</v>
      </c>
      <c r="F353" s="135"/>
      <c r="G353" s="136"/>
      <c r="H353" s="105"/>
      <c r="I353" s="105"/>
      <c r="J353" s="105"/>
      <c r="K353" s="105"/>
      <c r="L353" s="105"/>
      <c r="M353" s="105"/>
    </row>
    <row r="354" spans="5:13" ht="25.5" x14ac:dyDescent="0.25">
      <c r="E354" s="58" t="s">
        <v>54</v>
      </c>
      <c r="F354" s="22" t="s">
        <v>55</v>
      </c>
      <c r="G354" s="22" t="s">
        <v>56</v>
      </c>
      <c r="H354" s="105"/>
      <c r="I354" s="105"/>
      <c r="J354" s="105"/>
      <c r="K354" s="105"/>
      <c r="L354" s="105"/>
      <c r="M354" s="105"/>
    </row>
    <row r="355" spans="5:13" ht="63.75" x14ac:dyDescent="0.25">
      <c r="E355" s="164" t="s">
        <v>57</v>
      </c>
      <c r="F355" s="27" t="s">
        <v>58</v>
      </c>
      <c r="G355" s="2">
        <v>0</v>
      </c>
      <c r="H355" s="105"/>
      <c r="I355" s="105"/>
      <c r="J355" s="105"/>
      <c r="K355" s="105"/>
      <c r="L355" s="105"/>
      <c r="M355" s="105"/>
    </row>
    <row r="356" spans="5:13" ht="63.75" x14ac:dyDescent="0.25">
      <c r="E356" s="165"/>
      <c r="F356" s="27" t="s">
        <v>59</v>
      </c>
      <c r="G356" s="2">
        <v>0</v>
      </c>
      <c r="H356" s="105"/>
      <c r="I356" s="105"/>
      <c r="J356" s="105"/>
      <c r="K356" s="105"/>
      <c r="L356" s="105"/>
      <c r="M356" s="105"/>
    </row>
    <row r="357" spans="5:13" ht="63.75" x14ac:dyDescent="0.25">
      <c r="E357" s="166"/>
      <c r="F357" s="27" t="s">
        <v>78</v>
      </c>
      <c r="G357" s="2">
        <v>0</v>
      </c>
      <c r="H357" s="105"/>
      <c r="I357" s="105"/>
      <c r="J357" s="105"/>
      <c r="K357" s="105"/>
      <c r="L357" s="105"/>
      <c r="M357" s="105"/>
    </row>
    <row r="358" spans="5:13" ht="25.5" x14ac:dyDescent="0.25">
      <c r="E358" s="61" t="s">
        <v>60</v>
      </c>
      <c r="F358" s="27" t="s">
        <v>61</v>
      </c>
      <c r="G358" s="2">
        <v>0</v>
      </c>
      <c r="H358" s="105"/>
      <c r="I358" s="105"/>
      <c r="J358" s="105"/>
      <c r="K358" s="105"/>
      <c r="L358" s="105"/>
      <c r="M358" s="105"/>
    </row>
    <row r="359" spans="5:13" ht="25.5" x14ac:dyDescent="0.25">
      <c r="E359" s="62"/>
      <c r="F359" s="27" t="s">
        <v>62</v>
      </c>
      <c r="G359" s="2">
        <v>0</v>
      </c>
      <c r="H359" s="105"/>
      <c r="I359" s="105"/>
      <c r="J359" s="105"/>
      <c r="K359" s="105"/>
      <c r="L359" s="105"/>
      <c r="M359" s="105"/>
    </row>
    <row r="360" spans="5:13" ht="25.5" x14ac:dyDescent="0.25">
      <c r="E360" s="7" t="s">
        <v>63</v>
      </c>
      <c r="F360" s="27" t="s">
        <v>77</v>
      </c>
      <c r="G360" s="3">
        <v>3</v>
      </c>
      <c r="H360" s="105"/>
      <c r="I360" s="105"/>
      <c r="J360" s="105"/>
      <c r="K360" s="105"/>
      <c r="L360" s="105"/>
      <c r="M360" s="105"/>
    </row>
    <row r="361" spans="5:13" ht="38.25" x14ac:dyDescent="0.25">
      <c r="E361" s="63" t="s">
        <v>64</v>
      </c>
      <c r="F361" s="27" t="s">
        <v>65</v>
      </c>
      <c r="G361" s="2">
        <v>0</v>
      </c>
      <c r="H361" s="105"/>
      <c r="I361" s="105"/>
      <c r="J361" s="105"/>
      <c r="K361" s="105"/>
      <c r="L361" s="105"/>
      <c r="M361" s="105"/>
    </row>
    <row r="362" spans="5:13" ht="38.25" x14ac:dyDescent="0.25">
      <c r="E362" s="63" t="s">
        <v>66</v>
      </c>
      <c r="F362" s="4" t="s">
        <v>67</v>
      </c>
      <c r="G362" s="2">
        <v>0</v>
      </c>
      <c r="H362" s="105"/>
      <c r="I362" s="105"/>
      <c r="J362" s="105"/>
      <c r="K362" s="105"/>
      <c r="L362" s="105"/>
      <c r="M362" s="105"/>
    </row>
    <row r="363" spans="5:13" ht="25.5" x14ac:dyDescent="0.25">
      <c r="E363" s="4" t="s">
        <v>68</v>
      </c>
      <c r="F363" s="27" t="s">
        <v>69</v>
      </c>
      <c r="G363" s="2">
        <v>0</v>
      </c>
      <c r="H363" s="105"/>
      <c r="I363" s="105"/>
      <c r="J363" s="105"/>
      <c r="K363" s="105"/>
      <c r="L363" s="105"/>
      <c r="M363" s="105"/>
    </row>
    <row r="364" spans="5:13" ht="38.25" x14ac:dyDescent="0.25">
      <c r="E364" s="4" t="s">
        <v>70</v>
      </c>
      <c r="F364" s="27" t="s">
        <v>71</v>
      </c>
      <c r="G364" s="2">
        <v>0</v>
      </c>
      <c r="H364" s="105"/>
      <c r="I364" s="105"/>
      <c r="J364" s="105"/>
      <c r="K364" s="105"/>
      <c r="L364" s="105"/>
      <c r="M364" s="105"/>
    </row>
    <row r="365" spans="5:13" ht="38.25" x14ac:dyDescent="0.25">
      <c r="E365" s="4" t="s">
        <v>72</v>
      </c>
      <c r="F365" s="4" t="s">
        <v>73</v>
      </c>
      <c r="G365" s="5">
        <v>0</v>
      </c>
      <c r="H365" s="105"/>
      <c r="I365" s="105"/>
      <c r="J365" s="105"/>
      <c r="K365" s="105"/>
      <c r="L365" s="105"/>
      <c r="M365" s="105"/>
    </row>
    <row r="366" spans="5:13" ht="25.5" x14ac:dyDescent="0.25">
      <c r="E366" s="4" t="s">
        <v>80</v>
      </c>
      <c r="F366" s="4" t="s">
        <v>81</v>
      </c>
      <c r="G366" s="2">
        <v>2</v>
      </c>
      <c r="H366" s="105"/>
      <c r="I366" s="105"/>
      <c r="J366" s="105"/>
      <c r="K366" s="105"/>
      <c r="L366" s="105"/>
      <c r="M366" s="105"/>
    </row>
    <row r="367" spans="5:13" x14ac:dyDescent="0.25">
      <c r="H367" s="105"/>
      <c r="I367" s="105"/>
      <c r="J367" s="105"/>
      <c r="K367" s="105"/>
      <c r="L367" s="105"/>
      <c r="M367" s="105"/>
    </row>
    <row r="368" spans="5:13" x14ac:dyDescent="0.25">
      <c r="E368" s="19" t="s">
        <v>79</v>
      </c>
    </row>
    <row r="390" ht="38.25" customHeight="1" x14ac:dyDescent="0.25"/>
    <row r="398" ht="39.75" customHeight="1" x14ac:dyDescent="0.25"/>
    <row r="399" ht="57" customHeight="1" x14ac:dyDescent="0.25"/>
    <row r="400" ht="48" customHeight="1" x14ac:dyDescent="0.25"/>
    <row r="401" spans="1:5" ht="63.75" customHeight="1" x14ac:dyDescent="0.25"/>
    <row r="402" spans="1:5" ht="39.75" customHeight="1" x14ac:dyDescent="0.25"/>
    <row r="403" spans="1:5" ht="42" customHeight="1" x14ac:dyDescent="0.25"/>
    <row r="404" spans="1:5" ht="43.5" customHeight="1" x14ac:dyDescent="0.25"/>
    <row r="406" spans="1:5" ht="38.25" customHeight="1" x14ac:dyDescent="0.25"/>
    <row r="407" spans="1:5" ht="38.25" customHeight="1" x14ac:dyDescent="0.25"/>
    <row r="409" spans="1:5" ht="51" customHeight="1" x14ac:dyDescent="0.25"/>
    <row r="411" spans="1:5" ht="38.25" customHeight="1" x14ac:dyDescent="0.25"/>
    <row r="413" spans="1:5" x14ac:dyDescent="0.25">
      <c r="B413" s="10"/>
      <c r="C413" s="6"/>
    </row>
    <row r="414" spans="1:5" x14ac:dyDescent="0.25">
      <c r="B414" s="20"/>
      <c r="C414" s="6"/>
    </row>
    <row r="415" spans="1:5" x14ac:dyDescent="0.25">
      <c r="A415" s="1"/>
      <c r="E415" s="6"/>
    </row>
    <row r="416" spans="1:5" x14ac:dyDescent="0.25">
      <c r="A416" s="6"/>
      <c r="E416" s="6"/>
    </row>
    <row r="417" ht="12.75" customHeight="1" x14ac:dyDescent="0.25"/>
    <row r="425" ht="45.75" customHeight="1" x14ac:dyDescent="0.25"/>
    <row r="426" ht="46.5" customHeight="1" x14ac:dyDescent="0.25"/>
    <row r="435" ht="20.25" customHeight="1" x14ac:dyDescent="0.25"/>
    <row r="476" ht="22.5" customHeight="1" x14ac:dyDescent="0.25"/>
  </sheetData>
  <sheetProtection password="AC80" sheet="1" objects="1" scenarios="1"/>
  <mergeCells count="133">
    <mergeCell ref="J113:K113"/>
    <mergeCell ref="J114:K114"/>
    <mergeCell ref="J115:K115"/>
    <mergeCell ref="J116:K116"/>
    <mergeCell ref="I212:J212"/>
    <mergeCell ref="I213:J213"/>
    <mergeCell ref="I214:J214"/>
    <mergeCell ref="I215:J215"/>
    <mergeCell ref="I216:J216"/>
    <mergeCell ref="I201:J201"/>
    <mergeCell ref="I202:J202"/>
    <mergeCell ref="I203:J203"/>
    <mergeCell ref="K130:K132"/>
    <mergeCell ref="J119:K119"/>
    <mergeCell ref="B123:K123"/>
    <mergeCell ref="G127:G129"/>
    <mergeCell ref="J127:J129"/>
    <mergeCell ref="K127:K129"/>
    <mergeCell ref="G130:G132"/>
    <mergeCell ref="J130:J132"/>
    <mergeCell ref="G125:G126"/>
    <mergeCell ref="J125:J126"/>
    <mergeCell ref="G133:G136"/>
    <mergeCell ref="J133:J136"/>
    <mergeCell ref="E355:E357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E353:G353"/>
    <mergeCell ref="B150:K150"/>
    <mergeCell ref="B151:B152"/>
    <mergeCell ref="H46:I46"/>
    <mergeCell ref="J103:K103"/>
    <mergeCell ref="J104:K104"/>
    <mergeCell ref="J105:K105"/>
    <mergeCell ref="C47:I47"/>
    <mergeCell ref="A175:A176"/>
    <mergeCell ref="E325:G325"/>
    <mergeCell ref="B221:H221"/>
    <mergeCell ref="I221:L221"/>
    <mergeCell ref="C269:H269"/>
    <mergeCell ref="B198:J198"/>
    <mergeCell ref="B199:G199"/>
    <mergeCell ref="A174:L174"/>
    <mergeCell ref="C319:J319"/>
    <mergeCell ref="A195:D195"/>
    <mergeCell ref="G175:L175"/>
    <mergeCell ref="H199:H200"/>
    <mergeCell ref="I207:J207"/>
    <mergeCell ref="I208:J208"/>
    <mergeCell ref="I209:J209"/>
    <mergeCell ref="I210:J210"/>
    <mergeCell ref="I211:J211"/>
    <mergeCell ref="I217:J217"/>
    <mergeCell ref="A75:A78"/>
    <mergeCell ref="B50:B53"/>
    <mergeCell ref="C50:C53"/>
    <mergeCell ref="A2:M2"/>
    <mergeCell ref="A3:M3"/>
    <mergeCell ref="A7:M7"/>
    <mergeCell ref="C28:I28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D52:G52"/>
    <mergeCell ref="H52:L52"/>
    <mergeCell ref="B75:B78"/>
    <mergeCell ref="C77:G77"/>
    <mergeCell ref="H18:H21"/>
    <mergeCell ref="I18:I21"/>
    <mergeCell ref="H22:H24"/>
    <mergeCell ref="K133:K136"/>
    <mergeCell ref="G137:G139"/>
    <mergeCell ref="J137:J139"/>
    <mergeCell ref="K137:K139"/>
    <mergeCell ref="I204:J204"/>
    <mergeCell ref="I205:J205"/>
    <mergeCell ref="I206:J206"/>
    <mergeCell ref="C151:F151"/>
    <mergeCell ref="G151:K151"/>
    <mergeCell ref="B175:F175"/>
    <mergeCell ref="E332:E333"/>
    <mergeCell ref="F332:G332"/>
    <mergeCell ref="B293:B294"/>
    <mergeCell ref="C293:H293"/>
    <mergeCell ref="C322:H322"/>
    <mergeCell ref="B218:E218"/>
    <mergeCell ref="B241:B242"/>
    <mergeCell ref="C241:I241"/>
    <mergeCell ref="I199:J200"/>
    <mergeCell ref="I22:I24"/>
    <mergeCell ref="C26:I26"/>
    <mergeCell ref="H77:M77"/>
    <mergeCell ref="D50:L51"/>
    <mergeCell ref="C75:M76"/>
    <mergeCell ref="K125:K126"/>
    <mergeCell ref="B99:B102"/>
    <mergeCell ref="C99:C102"/>
    <mergeCell ref="D101:H101"/>
    <mergeCell ref="I101:I102"/>
    <mergeCell ref="J101:K102"/>
    <mergeCell ref="B120:F120"/>
    <mergeCell ref="D99:K100"/>
    <mergeCell ref="J106:K106"/>
    <mergeCell ref="J107:K107"/>
    <mergeCell ref="J108:K108"/>
    <mergeCell ref="J109:K109"/>
    <mergeCell ref="J110:K110"/>
    <mergeCell ref="J111:K111"/>
    <mergeCell ref="H44:I44"/>
    <mergeCell ref="H45:I45"/>
    <mergeCell ref="J117:K117"/>
    <mergeCell ref="J118:K118"/>
    <mergeCell ref="J112:K112"/>
  </mergeCells>
  <pageMargins left="0.7" right="0.7" top="0.75" bottom="0.75" header="0.3" footer="0.3"/>
  <pageSetup scale="34" fitToHeight="0" orientation="portrait" r:id="rId1"/>
  <rowBreaks count="4" manualBreakCount="4">
    <brk id="48" max="12" man="1"/>
    <brk id="147" max="12" man="1"/>
    <brk id="219" max="12" man="1"/>
    <brk id="314" max="12" man="1"/>
  </rowBreaks>
  <ignoredErrors>
    <ignoredError sqref="G25 K70 D311 F311" formula="1"/>
    <ignoredError sqref="F79:F94 G103:G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3</vt:lpstr>
      <vt:lpstr>'Comuna 3'!Área_de_impresión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2014-11-13T21:42:57Z</dcterms:modified>
</cp:coreProperties>
</file>