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180" windowWidth="17400" windowHeight="6855"/>
  </bookViews>
  <sheets>
    <sheet name="Comuna 22" sheetId="3" r:id="rId1"/>
  </sheets>
  <definedNames>
    <definedName name="_xlnm.Print_Area" localSheetId="0">'Comuna 22'!$A$1:$M$272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0" i="3" l="1"/>
  <c r="H31" i="3" l="1"/>
  <c r="H32" i="3"/>
  <c r="H33" i="3"/>
  <c r="H34" i="3"/>
  <c r="H176" i="3" l="1"/>
  <c r="F176" i="3"/>
  <c r="D176" i="3"/>
  <c r="D162" i="3"/>
  <c r="E162" i="3"/>
  <c r="F162" i="3"/>
  <c r="G162" i="3"/>
  <c r="H162" i="3"/>
  <c r="I162" i="3"/>
  <c r="C162" i="3"/>
  <c r="E139" i="3"/>
  <c r="E140" i="3"/>
  <c r="E141" i="3"/>
  <c r="E142" i="3"/>
  <c r="E143" i="3"/>
  <c r="E144" i="3"/>
  <c r="E145" i="3"/>
  <c r="F10" i="3" l="1"/>
  <c r="H75" i="3" s="1"/>
  <c r="F11" i="3"/>
  <c r="F12" i="3"/>
  <c r="F13" i="3"/>
  <c r="H78" i="3" s="1"/>
  <c r="F14" i="3"/>
  <c r="F15" i="3"/>
  <c r="F16" i="3"/>
  <c r="F17" i="3"/>
  <c r="F18" i="3"/>
  <c r="F19" i="3"/>
  <c r="F20" i="3"/>
  <c r="F21" i="3"/>
  <c r="F22" i="3"/>
  <c r="F23" i="3"/>
  <c r="F24" i="3"/>
  <c r="E33" i="3"/>
  <c r="G33" i="3" l="1"/>
  <c r="F188" i="3"/>
  <c r="H188" i="3"/>
  <c r="D188" i="3"/>
  <c r="H175" i="3" l="1"/>
  <c r="H178" i="3"/>
  <c r="H174" i="3"/>
  <c r="F175" i="3"/>
  <c r="F178" i="3"/>
  <c r="F174" i="3"/>
  <c r="D175" i="3"/>
  <c r="D178" i="3"/>
  <c r="D174" i="3"/>
  <c r="I129" i="3"/>
  <c r="F129" i="3"/>
  <c r="K117" i="3"/>
  <c r="K118" i="3"/>
  <c r="E117" i="3"/>
  <c r="E118" i="3"/>
  <c r="J106" i="3"/>
  <c r="J107" i="3"/>
  <c r="E106" i="3"/>
  <c r="E107" i="3"/>
  <c r="J67" i="3" l="1"/>
  <c r="J68" i="3"/>
  <c r="G67" i="3"/>
  <c r="G68" i="3"/>
  <c r="C69" i="3"/>
  <c r="L56" i="3"/>
  <c r="F56" i="3"/>
  <c r="B57" i="3"/>
  <c r="C45" i="3"/>
  <c r="K44" i="3"/>
  <c r="F44" i="3"/>
  <c r="H187" i="3" l="1"/>
  <c r="H190" i="3"/>
  <c r="F187" i="3"/>
  <c r="F190" i="3"/>
  <c r="D187" i="3"/>
  <c r="I127" i="3"/>
  <c r="I128" i="3"/>
  <c r="F127" i="3"/>
  <c r="F128" i="3"/>
  <c r="K116" i="3"/>
  <c r="E116" i="3"/>
  <c r="J105" i="3" l="1"/>
  <c r="E10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E34" i="3"/>
  <c r="E31" i="3"/>
  <c r="G32" i="3"/>
  <c r="H30" i="3"/>
  <c r="G30" i="3" s="1"/>
  <c r="G34" i="3" l="1"/>
  <c r="G31" i="3"/>
  <c r="E32" i="3"/>
  <c r="L55" i="3" l="1"/>
  <c r="L54" i="3"/>
  <c r="L53" i="3"/>
  <c r="F55" i="3"/>
  <c r="F54" i="3"/>
  <c r="F53" i="3"/>
  <c r="G206" i="3"/>
  <c r="G205" i="3"/>
  <c r="F186" i="3"/>
  <c r="D186" i="3"/>
  <c r="I130" i="3"/>
  <c r="I126" i="3"/>
  <c r="F130" i="3"/>
  <c r="F126" i="3"/>
  <c r="K119" i="3"/>
  <c r="K115" i="3"/>
  <c r="E119" i="3"/>
  <c r="E115" i="3"/>
  <c r="J108" i="3"/>
  <c r="E146" i="3"/>
  <c r="G146" i="3" s="1"/>
  <c r="G145" i="3"/>
  <c r="K145" i="3" s="1"/>
  <c r="F144" i="3"/>
  <c r="J144" i="3" s="1"/>
  <c r="G142" i="3"/>
  <c r="K142" i="3" s="1"/>
  <c r="G141" i="3"/>
  <c r="K141" i="3" s="1"/>
  <c r="F143" i="3"/>
  <c r="J143" i="3" s="1"/>
  <c r="G140" i="3"/>
  <c r="K140" i="3" s="1"/>
  <c r="F139" i="3"/>
  <c r="E138" i="3"/>
  <c r="G138" i="3" s="1"/>
  <c r="E108" i="3"/>
  <c r="F90" i="3"/>
  <c r="F75" i="3"/>
  <c r="J69" i="3"/>
  <c r="G66" i="3"/>
  <c r="G65" i="3"/>
  <c r="K43" i="3"/>
  <c r="F43" i="3"/>
  <c r="K42" i="3"/>
  <c r="K41" i="3"/>
  <c r="F25" i="3"/>
  <c r="H89" i="3"/>
  <c r="I89" i="3" s="1"/>
  <c r="H88" i="3"/>
  <c r="I88" i="3" s="1"/>
  <c r="H87" i="3"/>
  <c r="H86" i="3"/>
  <c r="I86" i="3" s="1"/>
  <c r="H85" i="3"/>
  <c r="I85" i="3" s="1"/>
  <c r="H84" i="3"/>
  <c r="I84" i="3" s="1"/>
  <c r="H83" i="3"/>
  <c r="I83" i="3" s="1"/>
  <c r="H82" i="3"/>
  <c r="I82" i="3" s="1"/>
  <c r="H81" i="3"/>
  <c r="I81" i="3" s="1"/>
  <c r="H80" i="3"/>
  <c r="I80" i="3" s="1"/>
  <c r="H79" i="3"/>
  <c r="I79" i="3" s="1"/>
  <c r="I78" i="3"/>
  <c r="H77" i="3"/>
  <c r="I77" i="3" s="1"/>
  <c r="H76" i="3"/>
  <c r="I76" i="3" s="1"/>
  <c r="F106" i="3" l="1"/>
  <c r="F107" i="3"/>
  <c r="F118" i="3"/>
  <c r="F117" i="3"/>
  <c r="G129" i="3"/>
  <c r="K106" i="3"/>
  <c r="K107" i="3"/>
  <c r="L117" i="3"/>
  <c r="L118" i="3"/>
  <c r="F115" i="3"/>
  <c r="F119" i="3"/>
  <c r="F116" i="3"/>
  <c r="G130" i="3"/>
  <c r="G128" i="3"/>
  <c r="G127" i="3"/>
  <c r="L119" i="3"/>
  <c r="L116" i="3"/>
  <c r="K104" i="3"/>
  <c r="F108" i="3"/>
  <c r="F105" i="3"/>
  <c r="F104" i="3"/>
  <c r="K108" i="3"/>
  <c r="K105" i="3"/>
  <c r="J75" i="3"/>
  <c r="J87" i="3"/>
  <c r="I75" i="3"/>
  <c r="J77" i="3"/>
  <c r="J80" i="3"/>
  <c r="J83" i="3"/>
  <c r="I87" i="3"/>
  <c r="J90" i="3"/>
  <c r="G25" i="3"/>
  <c r="H90" i="3"/>
  <c r="I90" i="3" s="1"/>
  <c r="G207" i="3"/>
  <c r="L57" i="3"/>
  <c r="F57" i="3"/>
  <c r="J138" i="3"/>
  <c r="K138" i="3"/>
  <c r="G126" i="3"/>
  <c r="L115" i="3"/>
  <c r="J65" i="3"/>
  <c r="J66" i="3"/>
  <c r="F45" i="3"/>
  <c r="G77" i="3"/>
  <c r="G69" i="3"/>
  <c r="E30" i="3"/>
  <c r="G83" i="3"/>
  <c r="G75" i="3"/>
  <c r="G80" i="3"/>
  <c r="G22" i="3"/>
  <c r="G15" i="3"/>
  <c r="G10" i="3"/>
  <c r="G19" i="3"/>
  <c r="G13" i="3"/>
  <c r="G16" i="3"/>
  <c r="G20" i="3"/>
  <c r="G11" i="3"/>
  <c r="G14" i="3"/>
  <c r="G17" i="3"/>
  <c r="G23" i="3"/>
  <c r="G12" i="3"/>
  <c r="G18" i="3"/>
  <c r="G21" i="3"/>
  <c r="G24" i="3"/>
  <c r="K45" i="3"/>
  <c r="G87" i="3"/>
  <c r="F138" i="3"/>
  <c r="H138" i="3" s="1"/>
  <c r="F140" i="3"/>
  <c r="F141" i="3"/>
  <c r="F142" i="3"/>
  <c r="F145" i="3"/>
  <c r="F146" i="3"/>
  <c r="H146" i="3" s="1"/>
  <c r="G139" i="3"/>
  <c r="H139" i="3" s="1"/>
  <c r="G143" i="3"/>
  <c r="G144" i="3"/>
  <c r="H67" i="3" l="1"/>
  <c r="H68" i="3"/>
  <c r="M56" i="3"/>
  <c r="G56" i="3"/>
  <c r="G44" i="3"/>
  <c r="L44" i="3"/>
  <c r="H65" i="3"/>
  <c r="M57" i="3"/>
  <c r="M54" i="3"/>
  <c r="M55" i="3"/>
  <c r="M53" i="3"/>
  <c r="G53" i="3"/>
  <c r="L45" i="3"/>
  <c r="G45" i="3"/>
  <c r="G54" i="3"/>
  <c r="G55" i="3"/>
  <c r="G57" i="3"/>
  <c r="H141" i="3"/>
  <c r="J141" i="3"/>
  <c r="L141" i="3" s="1"/>
  <c r="H143" i="3"/>
  <c r="K143" i="3"/>
  <c r="L143" i="3" s="1"/>
  <c r="H140" i="3"/>
  <c r="J140" i="3"/>
  <c r="L140" i="3" s="1"/>
  <c r="H145" i="3"/>
  <c r="J145" i="3"/>
  <c r="L145" i="3" s="1"/>
  <c r="H142" i="3"/>
  <c r="J142" i="3"/>
  <c r="L142" i="3" s="1"/>
  <c r="H144" i="3"/>
  <c r="K144" i="3"/>
  <c r="L144" i="3" s="1"/>
  <c r="L138" i="3"/>
  <c r="G42" i="3"/>
  <c r="G41" i="3"/>
  <c r="G90" i="3"/>
  <c r="G43" i="3"/>
  <c r="H10" i="3"/>
  <c r="H69" i="3"/>
  <c r="H66" i="3"/>
  <c r="H22" i="3"/>
  <c r="H15" i="3"/>
  <c r="L41" i="3"/>
  <c r="H18" i="3"/>
  <c r="H12" i="3"/>
  <c r="L42" i="3"/>
  <c r="L43" i="3"/>
  <c r="H25" i="3" l="1"/>
</calcChain>
</file>

<file path=xl/sharedStrings.xml><?xml version="1.0" encoding="utf-8"?>
<sst xmlns="http://schemas.openxmlformats.org/spreadsheetml/2006/main" count="387" uniqueCount="224">
  <si>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</si>
  <si>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</si>
  <si>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</si>
  <si>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</si>
  <si>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</si>
  <si>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</si>
  <si>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</si>
  <si>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</si>
  <si>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</si>
  <si>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</si>
  <si>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</si>
  <si>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</si>
  <si>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</si>
  <si>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</si>
  <si>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</si>
  <si>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</si>
  <si>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</si>
  <si>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</si>
  <si>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</si>
  <si>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</si>
  <si>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</si>
  <si>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</si>
  <si>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</si>
  <si>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</si>
  <si>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</si>
  <si>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</si>
  <si>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</si>
  <si>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</si>
  <si>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</si>
  <si>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</si>
  <si>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</si>
  <si>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</si>
  <si>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</si>
  <si>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</si>
  <si>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</si>
  <si>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</si>
  <si>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</si>
  <si>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</si>
  <si>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</si>
  <si>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</si>
  <si>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</si>
  <si>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</si>
  <si>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</si>
  <si>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</si>
  <si>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</si>
  <si>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</si>
  <si>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</si>
  <si>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</si>
  <si>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</si>
  <si>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</si>
  <si>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</si>
  <si>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</si>
  <si>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</si>
  <si>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</si>
  <si>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</si>
  <si>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</si>
  <si>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</si>
  <si>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</si>
  <si>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</si>
  <si>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</si>
  <si>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</si>
  <si>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</si>
  <si>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</si>
  <si>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</si>
  <si>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</si>
  <si>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</si>
  <si>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</si>
  <si>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</si>
  <si>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</si>
  <si>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</si>
  <si>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</si>
  <si>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</si>
  <si>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</si>
  <si>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</si>
  <si>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</si>
  <si>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</si>
  <si>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</si>
  <si>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</si>
  <si>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</si>
  <si>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</si>
  <si>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</si>
  <si>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</si>
  <si>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</si>
  <si>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</si>
  <si>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</si>
  <si>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</si>
  <si>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</si>
  <si>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</si>
  <si>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</si>
  <si>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</si>
  <si>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</si>
  <si>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</si>
  <si>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</si>
  <si>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</si>
  <si>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</si>
  <si>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</si>
  <si>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</si>
  <si>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</si>
  <si>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</si>
  <si>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</si>
  <si>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</si>
  <si>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</si>
  <si>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</si>
  <si>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</si>
  <si>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</si>
  <si>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</si>
  <si>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</si>
  <si>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</si>
  <si>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</si>
  <si>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</si>
  <si>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</si>
  <si>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</si>
  <si>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</si>
  <si>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</si>
  <si>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</si>
  <si>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</si>
  <si>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</si>
  <si>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Primera Infancia y niñez - Encuestada por el Sisben</t>
  </si>
  <si>
    <t>% part</t>
  </si>
  <si>
    <t>% Participacion Rangos de Edad</t>
  </si>
  <si>
    <t>Rangos de edad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</si>
  <si>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</si>
  <si>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</si>
  <si>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</si>
  <si>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</si>
  <si>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</si>
  <si>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</si>
  <si>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</si>
  <si>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</si>
  <si>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 xml:space="preserve">Total Mujeres encuestados por el Sisben </t>
  </si>
  <si>
    <t xml:space="preserve">Total  Hombres encuestados por el Sisben </t>
  </si>
  <si>
    <t>Total Personas encuestadas por el Sisben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</si>
  <si>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</si>
  <si>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</si>
  <si>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</si>
  <si>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</si>
  <si>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</si>
  <si>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</si>
  <si>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</si>
  <si>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</si>
  <si>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</si>
  <si>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</si>
  <si>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</si>
  <si>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</si>
  <si>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15 - 16 años (Media Secundaria)</t>
  </si>
  <si>
    <t>11 - 16 años (Secundaria Completa)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</si>
  <si>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</si>
  <si>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</si>
  <si>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</si>
  <si>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</si>
  <si>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</si>
  <si>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</si>
  <si>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</si>
  <si>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</si>
  <si>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Porcentaje de jefes de hogar según sexo</t>
  </si>
  <si>
    <t>% participación</t>
  </si>
  <si>
    <t>% Participación Rangos de Edad</t>
  </si>
  <si>
    <t xml:space="preserve">Total población según Dane  </t>
  </si>
  <si>
    <t>Población Total</t>
  </si>
  <si>
    <t>% Participación</t>
  </si>
  <si>
    <t>6 - 10 años (Básica Primaria)</t>
  </si>
  <si>
    <t>11 - 14 años (Básica Secundaria)</t>
  </si>
  <si>
    <t>5 - 16 años  Educacion básica completa (Grado 0 a 11)</t>
  </si>
  <si>
    <t>17 - 21 años (Estudios Superiores a Nivel de Pregrado Técnico-Tecnológico y Universitario)</t>
  </si>
  <si>
    <t>POBLACIÓN TOTAL</t>
  </si>
  <si>
    <t>% Part Población Total</t>
  </si>
  <si>
    <t>COMUNA 22</t>
  </si>
  <si>
    <t>El 35% de los habitantes de la comuna 22 tienen menos de 24 años, el 50% tiene entre 25 y 59 años y solo el 15% restante tiene más de 60 años</t>
  </si>
  <si>
    <t>Comuna 22 - Población total al 2012 por genero  según el DANE con base en Proyecciones del Censo de 2005</t>
  </si>
  <si>
    <t>Urbanizacion Ciudad Jardín</t>
  </si>
  <si>
    <t>Parcelaciones Pance</t>
  </si>
  <si>
    <t>Urbanizacion Rio Lili</t>
  </si>
  <si>
    <t>Ciudad Campestre</t>
  </si>
  <si>
    <t>En la comuna 22, el 54% son mujeres y el 46% son  hombres, una proporcion similar se observa en los barrios de esta comuna</t>
  </si>
  <si>
    <t>Comuna  22 - Población año 2012, por quintiles de edad y rangos de edad -  según el DANE con base en Proyecciones del Censo de 2005 - A</t>
  </si>
  <si>
    <t>TOTAL COMUNA 22</t>
  </si>
  <si>
    <t>Barrio con mayor porcentaje de primera infancia y niñez: Urbanización Rio Lili (97%)</t>
  </si>
  <si>
    <t>Barrio con mayor porcentaje de preadolescentes, adolescentes y jovenes: Urbanización Rio Lili  (90%)</t>
  </si>
  <si>
    <t>Comuna  22 - Población año 2012, por quintiles de edad y rangos de edad -  según el DANE con base en Proyecciones del Censo de 2005 - B</t>
  </si>
  <si>
    <t>Barrio con mayor porcentaje de adultos jovenes: Urbanización Rio Lili con el 92%</t>
  </si>
  <si>
    <t>Barrio con mayor porcentaje de adultos: Urbanización Rio Lili 98%</t>
  </si>
  <si>
    <t>Comuna  22 - Población año 2012, por quintiles de edad y rangos de edad -  según el DANE con base en Proyecciones del Censo de 2005 - C</t>
  </si>
  <si>
    <t>Barrio con mayor porcentaje de adultos mayores: Urbanización Rio Lili  con 93%</t>
  </si>
  <si>
    <t>Comuna 22- Población  Encuestadas por el SISBEN III a junio 2013</t>
  </si>
  <si>
    <t>El 6% de la población de primera infancia y niñez de la comuna 22 ha sido encuestada por el Sisben III</t>
  </si>
  <si>
    <t>El 6% de la población de Preadolescencia, adolescencia y juventud de la comuna 22 ha sido encuestada por el Sisben III</t>
  </si>
  <si>
    <t>El 7% de la población de Adulta Joven de la comuna 22 ha sido encuestada por el Sisben III</t>
  </si>
  <si>
    <t>El 3% de la población de Adulta de la comuna 22 ha sido encuestada por el Sisben III</t>
  </si>
  <si>
    <t>El 3% de la población de Adulta Mayor de la comuna 22 ha sido encuestada por el Sisben III</t>
  </si>
  <si>
    <t>El 5% de la población total de la comuna 22 ha sido encuestada por el Sisben III</t>
  </si>
  <si>
    <t>Comuna 22 - Población encuestada por el SISBEN IIII a junio 2013 por grupos de edades - A</t>
  </si>
  <si>
    <t>TOTAL ENCUESTADOS SISBEN - COMUNA 22</t>
  </si>
  <si>
    <t>Barrio con mayor porcentaje de primera infancia y niñez encuestada por el Sisben III es Urbanización Rio Lili (95%)</t>
  </si>
  <si>
    <t>Barrio con mayor porcentaje de preadolescentes, adolescentes y jovenes encuestados por el Sisben III es Urbanización Rio Lili  (193%)</t>
  </si>
  <si>
    <t>Comuna 22 - Población encuestada por el SISBEN IIII a junio 2013 por grupos de edades - B</t>
  </si>
  <si>
    <t>Barrio con mayor porcentaje de adultos encuestados por el Sisben III es Urbanización Rio Lili (20%)</t>
  </si>
  <si>
    <t>Comuna 22 - Población encuestada por el SISBEN III a junio 2013 por grupos de edades - C</t>
  </si>
  <si>
    <t>El barrio con mayor porcentaje de adultos mayores encuestados por el Sisben III es Urbanización Rio Lili  (93%).</t>
  </si>
  <si>
    <t>Comuna 2 - Población encuestada por el SISBEN III  a junio de 2013 según Asistencia Educativa</t>
  </si>
  <si>
    <t>Comuna 22 - Poblacion Encuestada por Sisben III a junio 2013 según Nivel Educativo esperado por rangos de edad</t>
  </si>
  <si>
    <t>El 39% de la población de primera infancia de la comuna 22 asiste a la educación preescolar Sisben III</t>
  </si>
  <si>
    <t>El 100% de la población entre 6 y 10 años de la comuna 22 asiste a la educación Básica primaria</t>
  </si>
  <si>
    <t>El 84% de la población entre 11 y 14 años de la comuna 22 asiste a la educación Básica Secundaria</t>
  </si>
  <si>
    <t>El 89% de la población entre 15 y 16 años de la comuna 22 asiste a la educación Media Secundaria</t>
  </si>
  <si>
    <t>El 75% de la población entre 11-16 años de la comuna 22 asiste a la educación Secundaria Completa</t>
  </si>
  <si>
    <t>El 33% de la población entre 17-21 años de la comuna 22 asiste a Estudios superiores a nivel de Pregrado</t>
  </si>
  <si>
    <t>El 5% de la población mayor a 22 años de la comuna 22 asiste a Estudios superiores a nivel de Posgrado</t>
  </si>
  <si>
    <t>Comuna 22  - Tasa de asistencia escolar según nivel educativo esperado por rangos de edad  - En población encuestada por el SISBEN III a Junio 2013</t>
  </si>
  <si>
    <t>Promedio Comuna 22</t>
  </si>
  <si>
    <t>Barrio con mayor porcentaje de población menor o igual a 5 años en nivel preescolar es Urbanización Lili (88,89%)</t>
  </si>
  <si>
    <t>Barrio con menor porcentaje de población entre 6 y 10 años en nivel Básica primaria es Ciudad Campestre (0,00%), el cual no reporta datos.</t>
  </si>
  <si>
    <t>Barrio con menor porcentaje de población entre 11 y 14 años en nivel Básica secundaria es Urbanzaciòn Rio Lili  (82,50%)</t>
  </si>
  <si>
    <t>Barrio con menos porcentaje de población entre 15 y 16 años en nivel Media secundaria es Urbanizacón Rio Lli  (88,00%)</t>
  </si>
  <si>
    <t>Barrio con menor porcentaje de población entre 11 y 16 años en nivel Básica primaria es Urbanización Rio Lili  (73,33%)</t>
  </si>
  <si>
    <t>Barrio con menor porcentaje de población entre 5 y 16 años en nivel Básico completo a es Urbanización Rio Lili (89,61%)</t>
  </si>
  <si>
    <t>Barrio con menor porcentaje de población entre 17 y 21 años en nivel  Estudios superiores a nivel de Pregrado, técnico, tencológico y Universitario es Urbanización Rio Lili (34,62%)</t>
  </si>
  <si>
    <t>Comuna 22 - Población encuestada por SISBEN III a junio 2013 según máximo nivel educativo aprobado por  barrios</t>
  </si>
  <si>
    <t>Barrio con mayor porcentaje de población con nivel de primaria aprobada es Urbanización Ciudad Jardín  (80%)</t>
  </si>
  <si>
    <t>Barrio con mayor porcentaje de población con nivel de Secundaria aprobada Urbanización Rio Lili  (54%)</t>
  </si>
  <si>
    <t>Barrio con mayor porcentaje de población con nivel Técnico o tecnológico aprobado es Urbanización Rio Lili  (1,2%)</t>
  </si>
  <si>
    <t>Barrio con mayor porcentaje de población con nivel Universitario aprobado es Urbanización Rio Lili  (2,5%)</t>
  </si>
  <si>
    <t>Los barrios con mayor porcentaje de población con nivel Ningun nivel educativo aprobado son Parcelaciones Pance y Urbanización Rio Lili (14,3%)</t>
  </si>
  <si>
    <t xml:space="preserve">Comuna  22 -Personas encuestadas por Sisben III a junio 2013 en situación de discapacidad </t>
  </si>
  <si>
    <t>El tipo de condición de discapacidad que más se padece  en la comuna es dificultad para entender o aprender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</si>
</sst>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9" fontId="1" fillId="0" borderId="1" xfId="3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9" fontId="3" fillId="4" borderId="1" xfId="3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9" fontId="1" fillId="4" borderId="1" xfId="3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3" fillId="5" borderId="1" xfId="3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vertical="center"/>
    </xf>
    <xf numFmtId="9" fontId="1" fillId="5" borderId="1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9" fontId="1" fillId="0" borderId="1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9" fontId="3" fillId="2" borderId="3" xfId="3" applyFont="1" applyFill="1" applyBorder="1" applyAlignment="1">
      <alignment horizontal="center" vertical="center"/>
    </xf>
    <xf numFmtId="9" fontId="3" fillId="2" borderId="2" xfId="3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2"/>
  <sheetViews>
    <sheetView tabSelected="1" topLeftCell="A220" zoomScale="80" zoomScaleNormal="80" zoomScaleSheetLayoutView="80" zoomScalePageLayoutView="40" workbookViewId="0">
      <selection activeCell="L228" sqref="L228"/>
    </sheetView>
  </sheetViews>
  <sheetFormatPr baseColWidth="10" defaultColWidth="11.42578125" defaultRowHeight="12.75" x14ac:dyDescent="0.25"/>
  <cols>
    <col min="1" max="1" width="24" style="8" customWidth="1"/>
    <col min="2" max="2" width="24.140625" style="8" customWidth="1"/>
    <col min="3" max="3" width="27" style="8" customWidth="1"/>
    <col min="4" max="4" width="15.42578125" style="8" bestFit="1" customWidth="1"/>
    <col min="5" max="5" width="25.85546875" style="8" customWidth="1"/>
    <col min="6" max="6" width="16.140625" style="8" customWidth="1"/>
    <col min="7" max="7" width="16" style="8" customWidth="1"/>
    <col min="8" max="8" width="19.7109375" style="8" customWidth="1"/>
    <col min="9" max="9" width="13.85546875" style="8" customWidth="1"/>
    <col min="10" max="10" width="15.7109375" style="8" customWidth="1"/>
    <col min="11" max="11" width="16.42578125" style="8" customWidth="1"/>
    <col min="12" max="12" width="1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23.2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23.2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ht="23.25" x14ac:dyDescent="0.25">
      <c r="A5" s="106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3" x14ac:dyDescent="0.25">
      <c r="A7" s="107" t="s">
        <v>166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3" ht="24" customHeight="1" x14ac:dyDescent="0.25">
      <c r="C8" s="109" t="s">
        <v>113</v>
      </c>
      <c r="D8" s="110"/>
      <c r="E8" s="110"/>
      <c r="F8" s="110"/>
      <c r="G8" s="110"/>
      <c r="H8" s="110"/>
      <c r="I8" s="111"/>
    </row>
    <row r="9" spans="1:13" ht="25.5" x14ac:dyDescent="0.25">
      <c r="C9" s="44" t="s">
        <v>111</v>
      </c>
      <c r="D9" s="44" t="s">
        <v>4</v>
      </c>
      <c r="E9" s="44" t="s">
        <v>5</v>
      </c>
      <c r="F9" s="45" t="s">
        <v>6</v>
      </c>
      <c r="G9" s="45" t="s">
        <v>107</v>
      </c>
      <c r="H9" s="46" t="s">
        <v>119</v>
      </c>
      <c r="I9" s="46" t="s">
        <v>120</v>
      </c>
    </row>
    <row r="10" spans="1:13" x14ac:dyDescent="0.25">
      <c r="C10" s="46" t="s">
        <v>7</v>
      </c>
      <c r="D10" s="47">
        <v>254.04750214287523</v>
      </c>
      <c r="E10" s="47">
        <v>249.4363028263588</v>
      </c>
      <c r="F10" s="47">
        <f t="shared" ref="F10:F25" si="0">SUM(D10:E10)</f>
        <v>503.48380496923403</v>
      </c>
      <c r="G10" s="48">
        <f t="shared" ref="G10:G25" si="1">+F10/$F$25</f>
        <v>4.7484268875282808E-2</v>
      </c>
      <c r="H10" s="112">
        <f>SUM(G10:G11)</f>
        <v>0.11558250503809964</v>
      </c>
      <c r="I10" s="113" t="s">
        <v>114</v>
      </c>
    </row>
    <row r="11" spans="1:13" x14ac:dyDescent="0.25">
      <c r="C11" s="46" t="s">
        <v>8</v>
      </c>
      <c r="D11" s="47">
        <v>363.95853506681794</v>
      </c>
      <c r="E11" s="47">
        <v>358.09868234557302</v>
      </c>
      <c r="F11" s="47">
        <f t="shared" si="0"/>
        <v>722.05721741239097</v>
      </c>
      <c r="G11" s="48">
        <f t="shared" si="1"/>
        <v>6.8098236162816822E-2</v>
      </c>
      <c r="H11" s="112"/>
      <c r="I11" s="114"/>
    </row>
    <row r="12" spans="1:13" x14ac:dyDescent="0.25">
      <c r="C12" s="46" t="s">
        <v>9</v>
      </c>
      <c r="D12" s="47">
        <v>438.5717901149323</v>
      </c>
      <c r="E12" s="47">
        <v>422.7531544774921</v>
      </c>
      <c r="F12" s="47">
        <f t="shared" si="0"/>
        <v>861.32494459242434</v>
      </c>
      <c r="G12" s="48">
        <f t="shared" si="1"/>
        <v>8.1232772244807253E-2</v>
      </c>
      <c r="H12" s="112">
        <f>SUM(G12:G14)</f>
        <v>0.23344690665373249</v>
      </c>
      <c r="I12" s="113" t="s">
        <v>115</v>
      </c>
    </row>
    <row r="13" spans="1:13" x14ac:dyDescent="0.25">
      <c r="C13" s="46" t="s">
        <v>10</v>
      </c>
      <c r="D13" s="47">
        <v>396.87844340055267</v>
      </c>
      <c r="E13" s="47">
        <v>436.8896206747757</v>
      </c>
      <c r="F13" s="47">
        <f t="shared" si="0"/>
        <v>833.76806407532831</v>
      </c>
      <c r="G13" s="48">
        <f t="shared" si="1"/>
        <v>7.8633843915984866E-2</v>
      </c>
      <c r="H13" s="115"/>
      <c r="I13" s="116"/>
    </row>
    <row r="14" spans="1:13" ht="27" customHeight="1" x14ac:dyDescent="0.25">
      <c r="C14" s="46" t="s">
        <v>11</v>
      </c>
      <c r="D14" s="47">
        <v>368.05527715300622</v>
      </c>
      <c r="E14" s="47">
        <v>412.12909770658331</v>
      </c>
      <c r="F14" s="47">
        <f t="shared" si="0"/>
        <v>780.18437485958952</v>
      </c>
      <c r="G14" s="48">
        <f t="shared" si="1"/>
        <v>7.3580290492940376E-2</v>
      </c>
      <c r="H14" s="115"/>
      <c r="I14" s="114"/>
    </row>
    <row r="15" spans="1:13" ht="10.5" customHeight="1" x14ac:dyDescent="0.25">
      <c r="C15" s="46" t="s">
        <v>12</v>
      </c>
      <c r="D15" s="47">
        <v>404.0061612770217</v>
      </c>
      <c r="E15" s="47">
        <v>403.99226483728256</v>
      </c>
      <c r="F15" s="47">
        <f t="shared" si="0"/>
        <v>807.99842611430427</v>
      </c>
      <c r="G15" s="48">
        <f t="shared" si="1"/>
        <v>7.6203472957310767E-2</v>
      </c>
      <c r="H15" s="112">
        <f>SUM(G15:G17)</f>
        <v>0.18927366043309277</v>
      </c>
      <c r="I15" s="113" t="s">
        <v>104</v>
      </c>
    </row>
    <row r="16" spans="1:13" x14ac:dyDescent="0.25">
      <c r="C16" s="46" t="s">
        <v>13</v>
      </c>
      <c r="D16" s="47">
        <v>263.70440491372176</v>
      </c>
      <c r="E16" s="47">
        <v>290.57215988963327</v>
      </c>
      <c r="F16" s="47">
        <f t="shared" si="0"/>
        <v>554.27656480335509</v>
      </c>
      <c r="G16" s="48">
        <f t="shared" si="1"/>
        <v>5.2274605805838988E-2</v>
      </c>
      <c r="H16" s="115"/>
      <c r="I16" s="116"/>
    </row>
    <row r="17" spans="1:9" x14ac:dyDescent="0.25">
      <c r="C17" s="46" t="s">
        <v>14</v>
      </c>
      <c r="D17" s="47">
        <v>288.64365513025012</v>
      </c>
      <c r="E17" s="47">
        <v>355.98227066628385</v>
      </c>
      <c r="F17" s="47">
        <f t="shared" si="0"/>
        <v>644.62592579653392</v>
      </c>
      <c r="G17" s="48">
        <f t="shared" si="1"/>
        <v>6.0795581669942998E-2</v>
      </c>
      <c r="H17" s="115"/>
      <c r="I17" s="114"/>
    </row>
    <row r="18" spans="1:9" x14ac:dyDescent="0.25">
      <c r="C18" s="46" t="s">
        <v>15</v>
      </c>
      <c r="D18" s="47">
        <v>385.45033855169964</v>
      </c>
      <c r="E18" s="47">
        <v>457.68454970524641</v>
      </c>
      <c r="F18" s="47">
        <f t="shared" si="0"/>
        <v>843.13488825694606</v>
      </c>
      <c r="G18" s="48">
        <f t="shared" si="1"/>
        <v>7.9517242336266961E-2</v>
      </c>
      <c r="H18" s="112">
        <f>SUM(G18:G21)</f>
        <v>0.31325017593776727</v>
      </c>
      <c r="I18" s="113" t="s">
        <v>105</v>
      </c>
    </row>
    <row r="19" spans="1:9" x14ac:dyDescent="0.25">
      <c r="C19" s="46" t="s">
        <v>16</v>
      </c>
      <c r="D19" s="47">
        <v>415.38543787055642</v>
      </c>
      <c r="E19" s="47">
        <v>472.76499300980157</v>
      </c>
      <c r="F19" s="47">
        <f t="shared" si="0"/>
        <v>888.15043088035804</v>
      </c>
      <c r="G19" s="48">
        <f t="shared" si="1"/>
        <v>8.3762721750699098E-2</v>
      </c>
      <c r="H19" s="115"/>
      <c r="I19" s="116"/>
    </row>
    <row r="20" spans="1:9" x14ac:dyDescent="0.25">
      <c r="C20" s="46" t="s">
        <v>17</v>
      </c>
      <c r="D20" s="47">
        <v>355.80618757157208</v>
      </c>
      <c r="E20" s="47">
        <v>501.44391177041405</v>
      </c>
      <c r="F20" s="47">
        <f t="shared" si="0"/>
        <v>857.25009934198613</v>
      </c>
      <c r="G20" s="48">
        <f t="shared" si="1"/>
        <v>8.0848467833052037E-2</v>
      </c>
      <c r="H20" s="115"/>
      <c r="I20" s="116"/>
    </row>
    <row r="21" spans="1:9" x14ac:dyDescent="0.25">
      <c r="C21" s="46" t="s">
        <v>18</v>
      </c>
      <c r="D21" s="47">
        <v>314.29068686211963</v>
      </c>
      <c r="E21" s="47">
        <v>418.61895897389763</v>
      </c>
      <c r="F21" s="47">
        <f t="shared" si="0"/>
        <v>732.90964583601726</v>
      </c>
      <c r="G21" s="48">
        <f t="shared" si="1"/>
        <v>6.9121744017749162E-2</v>
      </c>
      <c r="H21" s="115"/>
      <c r="I21" s="114"/>
    </row>
    <row r="22" spans="1:9" x14ac:dyDescent="0.25">
      <c r="C22" s="46" t="s">
        <v>19</v>
      </c>
      <c r="D22" s="47">
        <v>230.84048899971674</v>
      </c>
      <c r="E22" s="47">
        <v>305.39878411966617</v>
      </c>
      <c r="F22" s="47">
        <f t="shared" si="0"/>
        <v>536.23927311938291</v>
      </c>
      <c r="G22" s="48">
        <f t="shared" si="1"/>
        <v>5.0573483347379829E-2</v>
      </c>
      <c r="H22" s="112">
        <f>SUM(G22:G24)</f>
        <v>0.14844675193730777</v>
      </c>
      <c r="I22" s="113" t="s">
        <v>116</v>
      </c>
    </row>
    <row r="23" spans="1:9" x14ac:dyDescent="0.25">
      <c r="C23" s="46" t="s">
        <v>20</v>
      </c>
      <c r="D23" s="47">
        <v>169.96525614558632</v>
      </c>
      <c r="E23" s="47">
        <v>231.12383510499097</v>
      </c>
      <c r="F23" s="47">
        <f t="shared" si="0"/>
        <v>401.08909125057733</v>
      </c>
      <c r="G23" s="48">
        <f t="shared" si="1"/>
        <v>3.7827278780196413E-2</v>
      </c>
      <c r="H23" s="115"/>
      <c r="I23" s="116"/>
    </row>
    <row r="24" spans="1:9" x14ac:dyDescent="0.25">
      <c r="C24" s="46" t="s">
        <v>21</v>
      </c>
      <c r="D24" s="47">
        <v>269.07523580868093</v>
      </c>
      <c r="E24" s="47">
        <v>367.60263959363715</v>
      </c>
      <c r="F24" s="47">
        <f t="shared" si="0"/>
        <v>636.67787540231802</v>
      </c>
      <c r="G24" s="48">
        <f t="shared" si="1"/>
        <v>6.0045989809731512E-2</v>
      </c>
      <c r="H24" s="115"/>
      <c r="I24" s="114"/>
    </row>
    <row r="25" spans="1:9" x14ac:dyDescent="0.25">
      <c r="C25" s="46" t="s">
        <v>22</v>
      </c>
      <c r="D25" s="47">
        <v>4918.6794010091098</v>
      </c>
      <c r="E25" s="47">
        <v>5684.4912257016367</v>
      </c>
      <c r="F25" s="47">
        <f t="shared" si="0"/>
        <v>10603.170626710747</v>
      </c>
      <c r="G25" s="48">
        <f t="shared" si="1"/>
        <v>1</v>
      </c>
      <c r="H25" s="49">
        <f>SUM(H10:H24)</f>
        <v>1</v>
      </c>
      <c r="I25" s="46"/>
    </row>
    <row r="26" spans="1:9" ht="38.25" customHeight="1" x14ac:dyDescent="0.25">
      <c r="C26" s="115" t="s">
        <v>167</v>
      </c>
      <c r="D26" s="115"/>
      <c r="E26" s="115"/>
      <c r="F26" s="115"/>
      <c r="G26" s="115"/>
      <c r="H26" s="115"/>
      <c r="I26" s="115"/>
    </row>
    <row r="27" spans="1:9" x14ac:dyDescent="0.25">
      <c r="A27" s="6"/>
      <c r="B27" s="9"/>
      <c r="C27" s="9"/>
    </row>
    <row r="28" spans="1:9" ht="25.5" customHeight="1" x14ac:dyDescent="0.25">
      <c r="C28" s="108" t="s">
        <v>168</v>
      </c>
      <c r="D28" s="108"/>
      <c r="E28" s="108"/>
      <c r="F28" s="108"/>
      <c r="G28" s="108"/>
      <c r="H28" s="108"/>
      <c r="I28" s="108"/>
    </row>
    <row r="29" spans="1:9" ht="40.5" customHeight="1" x14ac:dyDescent="0.25">
      <c r="C29" s="46" t="s">
        <v>112</v>
      </c>
      <c r="D29" s="44" t="s">
        <v>4</v>
      </c>
      <c r="E29" s="46" t="s">
        <v>108</v>
      </c>
      <c r="F29" s="44" t="s">
        <v>5</v>
      </c>
      <c r="G29" s="46" t="s">
        <v>109</v>
      </c>
      <c r="H29" s="108" t="s">
        <v>6</v>
      </c>
      <c r="I29" s="108"/>
    </row>
    <row r="30" spans="1:9" x14ac:dyDescent="0.25">
      <c r="C30" s="50" t="s">
        <v>169</v>
      </c>
      <c r="D30" s="47">
        <v>2146.8699364028944</v>
      </c>
      <c r="E30" s="51">
        <f>+D30/H30</f>
        <v>0.46345440171922053</v>
      </c>
      <c r="F30" s="47">
        <v>2485.4518808868138</v>
      </c>
      <c r="G30" s="51">
        <f>+F30/H30</f>
        <v>0.5365455982807793</v>
      </c>
      <c r="H30" s="121">
        <f>+D30+F30</f>
        <v>4632.3218172897086</v>
      </c>
      <c r="I30" s="121"/>
    </row>
    <row r="31" spans="1:9" x14ac:dyDescent="0.25">
      <c r="C31" s="50" t="s">
        <v>170</v>
      </c>
      <c r="D31" s="47">
        <v>2189.6876658503561</v>
      </c>
      <c r="E31" s="51">
        <f t="shared" ref="E31:E34" si="2">+D31/H31</f>
        <v>0.46465711157678341</v>
      </c>
      <c r="F31" s="47">
        <v>2522.7930243080168</v>
      </c>
      <c r="G31" s="51">
        <f t="shared" ref="G31:G34" si="3">+F31/H31</f>
        <v>0.53534288842321665</v>
      </c>
      <c r="H31" s="121">
        <f t="shared" ref="H31:H34" si="4">+D31+F31</f>
        <v>4712.4806901583725</v>
      </c>
      <c r="I31" s="121"/>
    </row>
    <row r="32" spans="1:9" x14ac:dyDescent="0.25">
      <c r="C32" s="50" t="s">
        <v>171</v>
      </c>
      <c r="D32" s="47">
        <v>171.73716201893822</v>
      </c>
      <c r="E32" s="51">
        <f t="shared" si="2"/>
        <v>0.46919778345871666</v>
      </c>
      <c r="F32" s="47">
        <v>194.28579902953157</v>
      </c>
      <c r="G32" s="51">
        <f t="shared" si="3"/>
        <v>0.53080221654128323</v>
      </c>
      <c r="H32" s="121">
        <f t="shared" si="4"/>
        <v>366.02296104846982</v>
      </c>
      <c r="I32" s="121"/>
    </row>
    <row r="33" spans="1:12" x14ac:dyDescent="0.25">
      <c r="C33" s="50" t="s">
        <v>172</v>
      </c>
      <c r="D33" s="79">
        <v>410.38463673692144</v>
      </c>
      <c r="E33" s="51">
        <f t="shared" si="2"/>
        <v>0.45989450714138785</v>
      </c>
      <c r="F33" s="79">
        <v>481.96052147727454</v>
      </c>
      <c r="G33" s="51">
        <f t="shared" si="3"/>
        <v>0.54010549285861209</v>
      </c>
      <c r="H33" s="121">
        <f t="shared" si="4"/>
        <v>892.34515821419598</v>
      </c>
      <c r="I33" s="121"/>
    </row>
    <row r="34" spans="1:12" x14ac:dyDescent="0.25">
      <c r="C34" s="46" t="s">
        <v>22</v>
      </c>
      <c r="D34" s="60">
        <v>4918.6794010091098</v>
      </c>
      <c r="E34" s="51">
        <f t="shared" si="2"/>
        <v>0.46388760250809558</v>
      </c>
      <c r="F34" s="47">
        <v>5684.4912257016367</v>
      </c>
      <c r="G34" s="51">
        <f t="shared" si="3"/>
        <v>0.53611239749190431</v>
      </c>
      <c r="H34" s="121">
        <f t="shared" si="4"/>
        <v>10603.170626710747</v>
      </c>
      <c r="I34" s="121"/>
    </row>
    <row r="35" spans="1:12" ht="30.75" customHeight="1" x14ac:dyDescent="0.25">
      <c r="C35" s="115" t="s">
        <v>173</v>
      </c>
      <c r="D35" s="115"/>
      <c r="E35" s="115"/>
      <c r="F35" s="115"/>
      <c r="G35" s="115"/>
      <c r="H35" s="115"/>
      <c r="I35" s="115"/>
    </row>
    <row r="36" spans="1:12" x14ac:dyDescent="0.25">
      <c r="A36" s="6"/>
      <c r="B36" s="9"/>
      <c r="C36" s="9"/>
      <c r="D36" s="9"/>
    </row>
    <row r="37" spans="1:12" ht="24.75" customHeight="1" x14ac:dyDescent="0.25">
      <c r="B37" s="92" t="s">
        <v>82</v>
      </c>
      <c r="C37" s="93" t="s">
        <v>83</v>
      </c>
      <c r="D37" s="88" t="s">
        <v>174</v>
      </c>
      <c r="E37" s="88"/>
      <c r="F37" s="88"/>
      <c r="G37" s="88"/>
      <c r="H37" s="88"/>
      <c r="I37" s="88"/>
      <c r="J37" s="88"/>
      <c r="K37" s="88"/>
      <c r="L37" s="88"/>
    </row>
    <row r="38" spans="1:12" ht="24.75" customHeight="1" x14ac:dyDescent="0.25">
      <c r="B38" s="92"/>
      <c r="C38" s="93"/>
      <c r="D38" s="88"/>
      <c r="E38" s="88"/>
      <c r="F38" s="88"/>
      <c r="G38" s="88"/>
      <c r="H38" s="88"/>
      <c r="I38" s="88"/>
      <c r="J38" s="88"/>
      <c r="K38" s="88"/>
      <c r="L38" s="88"/>
    </row>
    <row r="39" spans="1:12" ht="24.75" customHeight="1" x14ac:dyDescent="0.25">
      <c r="B39" s="92"/>
      <c r="C39" s="93"/>
      <c r="D39" s="93" t="s">
        <v>101</v>
      </c>
      <c r="E39" s="93"/>
      <c r="F39" s="93"/>
      <c r="G39" s="93"/>
      <c r="H39" s="97" t="s">
        <v>103</v>
      </c>
      <c r="I39" s="97"/>
      <c r="J39" s="97"/>
      <c r="K39" s="97"/>
      <c r="L39" s="97"/>
    </row>
    <row r="40" spans="1:12" ht="24.75" customHeight="1" x14ac:dyDescent="0.25">
      <c r="B40" s="92"/>
      <c r="C40" s="93"/>
      <c r="D40" s="24" t="s">
        <v>84</v>
      </c>
      <c r="E40" s="24" t="s">
        <v>85</v>
      </c>
      <c r="F40" s="24" t="s">
        <v>102</v>
      </c>
      <c r="G40" s="24" t="s">
        <v>118</v>
      </c>
      <c r="H40" s="33" t="s">
        <v>86</v>
      </c>
      <c r="I40" s="33" t="s">
        <v>87</v>
      </c>
      <c r="J40" s="33" t="s">
        <v>88</v>
      </c>
      <c r="K40" s="33" t="s">
        <v>102</v>
      </c>
      <c r="L40" s="24" t="s">
        <v>118</v>
      </c>
    </row>
    <row r="41" spans="1:12" x14ac:dyDescent="0.2">
      <c r="B41" s="11" t="s">
        <v>169</v>
      </c>
      <c r="C41" s="73">
        <v>6</v>
      </c>
      <c r="D41" s="13" t="s">
        <v>74</v>
      </c>
      <c r="E41" s="13" t="s">
        <v>74</v>
      </c>
      <c r="F41" s="13"/>
      <c r="G41" s="29">
        <f>F41/$F$45</f>
        <v>0</v>
      </c>
      <c r="H41" s="41">
        <v>1</v>
      </c>
      <c r="I41" s="41" t="s">
        <v>74</v>
      </c>
      <c r="J41" s="41" t="s">
        <v>74</v>
      </c>
      <c r="K41" s="41">
        <f>SUM(H41:J41)</f>
        <v>1</v>
      </c>
      <c r="L41" s="29">
        <f>K41/$K$45</f>
        <v>1.4492753623188406E-2</v>
      </c>
    </row>
    <row r="42" spans="1:12" x14ac:dyDescent="0.2">
      <c r="B42" s="11" t="s">
        <v>170</v>
      </c>
      <c r="C42" s="73">
        <v>6</v>
      </c>
      <c r="D42" s="13">
        <v>1</v>
      </c>
      <c r="E42" s="13" t="s">
        <v>74</v>
      </c>
      <c r="F42" s="13"/>
      <c r="G42" s="29">
        <f>F42/$F$45</f>
        <v>0</v>
      </c>
      <c r="H42" s="41">
        <v>3</v>
      </c>
      <c r="I42" s="41">
        <v>2</v>
      </c>
      <c r="J42" s="41">
        <v>1</v>
      </c>
      <c r="K42" s="41">
        <f t="shared" ref="K42:K45" si="5">SUM(H42:J42)</f>
        <v>6</v>
      </c>
      <c r="L42" s="29">
        <f>K42/$K$45</f>
        <v>8.6956521739130432E-2</v>
      </c>
    </row>
    <row r="43" spans="1:12" x14ac:dyDescent="0.2">
      <c r="B43" s="11" t="s">
        <v>171</v>
      </c>
      <c r="C43" s="73">
        <v>6</v>
      </c>
      <c r="D43" s="13">
        <v>21</v>
      </c>
      <c r="E43" s="13">
        <v>16</v>
      </c>
      <c r="F43" s="13">
        <f t="shared" ref="F43:F45" si="6">+D43+E43</f>
        <v>37</v>
      </c>
      <c r="G43" s="29">
        <f>F43/$F$45</f>
        <v>0.97368421052631582</v>
      </c>
      <c r="H43" s="41">
        <v>14</v>
      </c>
      <c r="I43" s="41">
        <v>19</v>
      </c>
      <c r="J43" s="41">
        <v>29</v>
      </c>
      <c r="K43" s="41">
        <f t="shared" si="5"/>
        <v>62</v>
      </c>
      <c r="L43" s="29">
        <f>K43/$K$45</f>
        <v>0.89855072463768115</v>
      </c>
    </row>
    <row r="44" spans="1:12" x14ac:dyDescent="0.2">
      <c r="B44" s="11" t="s">
        <v>172</v>
      </c>
      <c r="C44" s="73">
        <v>6</v>
      </c>
      <c r="D44" s="13">
        <v>0</v>
      </c>
      <c r="E44" s="13">
        <v>0</v>
      </c>
      <c r="F44" s="13">
        <f t="shared" ref="F44" si="7">+D44+E44</f>
        <v>0</v>
      </c>
      <c r="G44" s="76">
        <f>F44/$F$45</f>
        <v>0</v>
      </c>
      <c r="H44" s="41">
        <v>0</v>
      </c>
      <c r="I44" s="41">
        <v>0</v>
      </c>
      <c r="J44" s="41">
        <v>0</v>
      </c>
      <c r="K44" s="41">
        <f t="shared" ref="K44" si="8">SUM(H44:J44)</f>
        <v>0</v>
      </c>
      <c r="L44" s="76">
        <f>K44/$K$45</f>
        <v>0</v>
      </c>
    </row>
    <row r="45" spans="1:12" ht="24.75" customHeight="1" x14ac:dyDescent="0.2">
      <c r="B45" s="11" t="s">
        <v>175</v>
      </c>
      <c r="C45" s="14">
        <f>_xlfn.MODE.SNGL(C41:C44)</f>
        <v>6</v>
      </c>
      <c r="D45" s="13">
        <v>22</v>
      </c>
      <c r="E45" s="13">
        <v>16</v>
      </c>
      <c r="F45" s="13">
        <f t="shared" si="6"/>
        <v>38</v>
      </c>
      <c r="G45" s="29">
        <f>F45/$F$45</f>
        <v>1</v>
      </c>
      <c r="H45" s="41">
        <v>18</v>
      </c>
      <c r="I45" s="41">
        <v>21</v>
      </c>
      <c r="J45" s="41">
        <v>30</v>
      </c>
      <c r="K45" s="41">
        <f t="shared" si="5"/>
        <v>69</v>
      </c>
      <c r="L45" s="29">
        <f>K45/$K$45</f>
        <v>1</v>
      </c>
    </row>
    <row r="46" spans="1:12" ht="15.75" customHeight="1" x14ac:dyDescent="0.25">
      <c r="B46" s="52" t="s">
        <v>176</v>
      </c>
    </row>
    <row r="47" spans="1:12" ht="16.5" customHeight="1" x14ac:dyDescent="0.25">
      <c r="B47" s="52" t="s">
        <v>177</v>
      </c>
    </row>
    <row r="48" spans="1:12" ht="19.5" customHeight="1" x14ac:dyDescent="0.25"/>
    <row r="49" spans="1:13" ht="19.5" customHeight="1" x14ac:dyDescent="0.25">
      <c r="A49" s="92" t="s">
        <v>82</v>
      </c>
      <c r="B49" s="93" t="s">
        <v>83</v>
      </c>
      <c r="C49" s="88" t="s">
        <v>178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1:13" ht="19.5" customHeight="1" x14ac:dyDescent="0.25">
      <c r="A50" s="92"/>
      <c r="B50" s="93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1:13" ht="19.5" customHeight="1" x14ac:dyDescent="0.25">
      <c r="A51" s="92"/>
      <c r="B51" s="93"/>
      <c r="C51" s="129" t="s">
        <v>104</v>
      </c>
      <c r="D51" s="129"/>
      <c r="E51" s="129"/>
      <c r="F51" s="129"/>
      <c r="G51" s="129"/>
      <c r="H51" s="105" t="s">
        <v>105</v>
      </c>
      <c r="I51" s="105"/>
      <c r="J51" s="105"/>
      <c r="K51" s="105"/>
      <c r="L51" s="105"/>
      <c r="M51" s="105"/>
    </row>
    <row r="52" spans="1:13" ht="19.5" customHeight="1" x14ac:dyDescent="0.25">
      <c r="A52" s="92"/>
      <c r="B52" s="93"/>
      <c r="C52" s="24" t="s">
        <v>89</v>
      </c>
      <c r="D52" s="24" t="s">
        <v>90</v>
      </c>
      <c r="E52" s="24" t="s">
        <v>91</v>
      </c>
      <c r="F52" s="24" t="s">
        <v>102</v>
      </c>
      <c r="G52" s="24" t="s">
        <v>118</v>
      </c>
      <c r="H52" s="33" t="s">
        <v>92</v>
      </c>
      <c r="I52" s="33" t="s">
        <v>93</v>
      </c>
      <c r="J52" s="33" t="s">
        <v>94</v>
      </c>
      <c r="K52" s="33" t="s">
        <v>95</v>
      </c>
      <c r="L52" s="33" t="s">
        <v>102</v>
      </c>
      <c r="M52" s="33" t="s">
        <v>118</v>
      </c>
    </row>
    <row r="53" spans="1:13" ht="19.5" customHeight="1" x14ac:dyDescent="0.2">
      <c r="A53" s="11" t="s">
        <v>169</v>
      </c>
      <c r="B53" s="73">
        <v>6</v>
      </c>
      <c r="C53" s="13" t="s">
        <v>74</v>
      </c>
      <c r="D53" s="13" t="s">
        <v>74</v>
      </c>
      <c r="E53" s="13" t="s">
        <v>74</v>
      </c>
      <c r="F53" s="13">
        <f>SUM(C53:E53)</f>
        <v>0</v>
      </c>
      <c r="G53" s="29">
        <f>F53/$F$57</f>
        <v>0</v>
      </c>
      <c r="H53" s="41" t="s">
        <v>74</v>
      </c>
      <c r="I53" s="41" t="s">
        <v>74</v>
      </c>
      <c r="J53" s="41" t="s">
        <v>74</v>
      </c>
      <c r="K53" s="41" t="s">
        <v>74</v>
      </c>
      <c r="L53" s="41">
        <f>SUM(H53:K53)</f>
        <v>0</v>
      </c>
      <c r="M53" s="34">
        <f>L53/$L$57</f>
        <v>0</v>
      </c>
    </row>
    <row r="54" spans="1:13" ht="19.5" customHeight="1" x14ac:dyDescent="0.2">
      <c r="A54" s="11" t="s">
        <v>170</v>
      </c>
      <c r="B54" s="73">
        <v>6</v>
      </c>
      <c r="C54" s="13">
        <v>3</v>
      </c>
      <c r="D54" s="13">
        <v>3</v>
      </c>
      <c r="E54" s="13" t="s">
        <v>74</v>
      </c>
      <c r="F54" s="13">
        <f t="shared" ref="F54:F57" si="9">SUM(C54:E54)</f>
        <v>6</v>
      </c>
      <c r="G54" s="29">
        <f>F54/$F$57</f>
        <v>7.5949367088607597E-2</v>
      </c>
      <c r="H54" s="41" t="s">
        <v>74</v>
      </c>
      <c r="I54" s="41">
        <v>1</v>
      </c>
      <c r="J54" s="41" t="s">
        <v>74</v>
      </c>
      <c r="K54" s="41" t="s">
        <v>74</v>
      </c>
      <c r="L54" s="41">
        <f t="shared" ref="L54:L57" si="10">SUM(H54:K54)</f>
        <v>1</v>
      </c>
      <c r="M54" s="34">
        <f>L54/$L$57</f>
        <v>2.0408163265306121E-2</v>
      </c>
    </row>
    <row r="55" spans="1:13" ht="19.5" customHeight="1" x14ac:dyDescent="0.2">
      <c r="A55" s="11" t="s">
        <v>171</v>
      </c>
      <c r="B55" s="73">
        <v>6</v>
      </c>
      <c r="C55" s="13">
        <v>23</v>
      </c>
      <c r="D55" s="13">
        <v>28</v>
      </c>
      <c r="E55" s="13">
        <v>22</v>
      </c>
      <c r="F55" s="13">
        <f t="shared" si="9"/>
        <v>73</v>
      </c>
      <c r="G55" s="29">
        <f>F55/$F$57</f>
        <v>0.92405063291139244</v>
      </c>
      <c r="H55" s="41">
        <v>11</v>
      </c>
      <c r="I55" s="41">
        <v>13</v>
      </c>
      <c r="J55" s="41">
        <v>16</v>
      </c>
      <c r="K55" s="41">
        <v>8</v>
      </c>
      <c r="L55" s="41">
        <f t="shared" si="10"/>
        <v>48</v>
      </c>
      <c r="M55" s="34">
        <f>L55/$L$57</f>
        <v>0.97959183673469385</v>
      </c>
    </row>
    <row r="56" spans="1:13" ht="19.5" customHeight="1" x14ac:dyDescent="0.2">
      <c r="A56" s="11" t="s">
        <v>172</v>
      </c>
      <c r="B56" s="73">
        <v>6</v>
      </c>
      <c r="C56" s="13">
        <v>0</v>
      </c>
      <c r="D56" s="13">
        <v>0</v>
      </c>
      <c r="E56" s="13">
        <v>0</v>
      </c>
      <c r="F56" s="13">
        <f t="shared" ref="F56" si="11">SUM(C56:E56)</f>
        <v>0</v>
      </c>
      <c r="G56" s="76">
        <f>F56/$F$57</f>
        <v>0</v>
      </c>
      <c r="H56" s="41">
        <v>0</v>
      </c>
      <c r="I56" s="41">
        <v>0</v>
      </c>
      <c r="J56" s="41">
        <v>0</v>
      </c>
      <c r="K56" s="41">
        <v>0</v>
      </c>
      <c r="L56" s="41">
        <f t="shared" ref="L56" si="12">SUM(H56:K56)</f>
        <v>0</v>
      </c>
      <c r="M56" s="34">
        <f>L56/$L$57</f>
        <v>0</v>
      </c>
    </row>
    <row r="57" spans="1:13" ht="19.5" customHeight="1" x14ac:dyDescent="0.2">
      <c r="A57" s="11" t="s">
        <v>175</v>
      </c>
      <c r="B57" s="14">
        <f>_xlfn.MODE.SNGL(B53:B56)</f>
        <v>6</v>
      </c>
      <c r="C57" s="13">
        <v>26</v>
      </c>
      <c r="D57" s="13">
        <v>31</v>
      </c>
      <c r="E57" s="13">
        <v>22</v>
      </c>
      <c r="F57" s="13">
        <f t="shared" si="9"/>
        <v>79</v>
      </c>
      <c r="G57" s="29">
        <f>F57/$F$57</f>
        <v>1</v>
      </c>
      <c r="H57" s="41">
        <v>11</v>
      </c>
      <c r="I57" s="41">
        <v>14</v>
      </c>
      <c r="J57" s="41">
        <v>16</v>
      </c>
      <c r="K57" s="41">
        <v>8</v>
      </c>
      <c r="L57" s="41">
        <f t="shared" si="10"/>
        <v>49</v>
      </c>
      <c r="M57" s="34">
        <f>L57/$L$57</f>
        <v>1</v>
      </c>
    </row>
    <row r="58" spans="1:13" ht="19.5" customHeight="1" x14ac:dyDescent="0.25">
      <c r="A58" s="52" t="s">
        <v>179</v>
      </c>
    </row>
    <row r="59" spans="1:13" ht="19.5" customHeight="1" x14ac:dyDescent="0.25">
      <c r="A59" s="52" t="s">
        <v>180</v>
      </c>
    </row>
    <row r="60" spans="1:13" ht="24.75" customHeight="1" x14ac:dyDescent="0.25"/>
    <row r="61" spans="1:13" ht="24.75" customHeight="1" x14ac:dyDescent="0.25">
      <c r="B61" s="92" t="s">
        <v>82</v>
      </c>
      <c r="C61" s="93" t="s">
        <v>83</v>
      </c>
      <c r="D61" s="88" t="s">
        <v>181</v>
      </c>
      <c r="E61" s="88"/>
      <c r="F61" s="88"/>
      <c r="G61" s="88"/>
      <c r="H61" s="88"/>
      <c r="I61" s="88"/>
      <c r="J61" s="88"/>
      <c r="K61" s="88"/>
    </row>
    <row r="62" spans="1:13" ht="24.75" customHeight="1" x14ac:dyDescent="0.25">
      <c r="B62" s="92"/>
      <c r="C62" s="93"/>
      <c r="D62" s="88"/>
      <c r="E62" s="88"/>
      <c r="F62" s="88"/>
      <c r="G62" s="88"/>
      <c r="H62" s="88"/>
      <c r="I62" s="88"/>
      <c r="J62" s="88"/>
      <c r="K62" s="88"/>
    </row>
    <row r="63" spans="1:13" ht="24.75" customHeight="1" x14ac:dyDescent="0.25">
      <c r="B63" s="92"/>
      <c r="C63" s="93"/>
      <c r="D63" s="87" t="s">
        <v>106</v>
      </c>
      <c r="E63" s="87"/>
      <c r="F63" s="87"/>
      <c r="G63" s="87"/>
      <c r="H63" s="87"/>
      <c r="I63" s="122" t="s">
        <v>164</v>
      </c>
      <c r="J63" s="124" t="s">
        <v>165</v>
      </c>
      <c r="K63" s="125"/>
    </row>
    <row r="64" spans="1:13" ht="24.75" customHeight="1" x14ac:dyDescent="0.25">
      <c r="B64" s="92"/>
      <c r="C64" s="93"/>
      <c r="D64" s="24" t="s">
        <v>96</v>
      </c>
      <c r="E64" s="24" t="s">
        <v>97</v>
      </c>
      <c r="F64" s="24" t="s">
        <v>98</v>
      </c>
      <c r="G64" s="24" t="s">
        <v>102</v>
      </c>
      <c r="H64" s="24" t="s">
        <v>118</v>
      </c>
      <c r="I64" s="123"/>
      <c r="J64" s="126"/>
      <c r="K64" s="127"/>
    </row>
    <row r="65" spans="1:11" ht="24.75" customHeight="1" x14ac:dyDescent="0.2">
      <c r="B65" s="11" t="s">
        <v>169</v>
      </c>
      <c r="C65" s="73">
        <v>6</v>
      </c>
      <c r="D65" s="13" t="s">
        <v>74</v>
      </c>
      <c r="E65" s="13" t="s">
        <v>74</v>
      </c>
      <c r="F65" s="13">
        <v>0</v>
      </c>
      <c r="G65" s="13">
        <f>SUM(D65:F65)</f>
        <v>0</v>
      </c>
      <c r="H65" s="29">
        <f>G65/$G$69</f>
        <v>0</v>
      </c>
      <c r="I65" s="41">
        <v>1</v>
      </c>
      <c r="J65" s="84">
        <f>I65/$I$69</f>
        <v>4.0000000000000001E-3</v>
      </c>
      <c r="K65" s="85"/>
    </row>
    <row r="66" spans="1:11" ht="24.75" customHeight="1" x14ac:dyDescent="0.2">
      <c r="B66" s="11" t="s">
        <v>170</v>
      </c>
      <c r="C66" s="73">
        <v>6</v>
      </c>
      <c r="D66" s="13">
        <v>1</v>
      </c>
      <c r="E66" s="13" t="s">
        <v>74</v>
      </c>
      <c r="F66" s="13">
        <v>0</v>
      </c>
      <c r="G66" s="13">
        <f>SUM(D66:F66)</f>
        <v>1</v>
      </c>
      <c r="H66" s="29">
        <f>G66/$G$69</f>
        <v>6.6666666666666666E-2</v>
      </c>
      <c r="I66" s="41">
        <v>15</v>
      </c>
      <c r="J66" s="84">
        <f>I66/$I$69</f>
        <v>0.06</v>
      </c>
      <c r="K66" s="85"/>
    </row>
    <row r="67" spans="1:11" ht="24.75" customHeight="1" x14ac:dyDescent="0.2">
      <c r="B67" s="11" t="s">
        <v>171</v>
      </c>
      <c r="C67" s="73">
        <v>6</v>
      </c>
      <c r="D67" s="13">
        <v>6</v>
      </c>
      <c r="E67" s="13">
        <v>2</v>
      </c>
      <c r="F67" s="13">
        <v>6</v>
      </c>
      <c r="G67" s="13">
        <f t="shared" ref="G67:G68" si="13">SUM(D67:F67)</f>
        <v>14</v>
      </c>
      <c r="H67" s="76">
        <f>G67/$G$69</f>
        <v>0.93333333333333335</v>
      </c>
      <c r="I67" s="41">
        <v>234</v>
      </c>
      <c r="J67" s="84">
        <f>I67/$I$69</f>
        <v>0.93600000000000005</v>
      </c>
      <c r="K67" s="85"/>
    </row>
    <row r="68" spans="1:11" ht="24.75" customHeight="1" x14ac:dyDescent="0.2">
      <c r="B68" s="11" t="s">
        <v>172</v>
      </c>
      <c r="C68" s="73">
        <v>6</v>
      </c>
      <c r="D68" s="13">
        <v>0</v>
      </c>
      <c r="E68" s="13">
        <v>0</v>
      </c>
      <c r="F68" s="13">
        <v>0</v>
      </c>
      <c r="G68" s="13">
        <f t="shared" si="13"/>
        <v>0</v>
      </c>
      <c r="H68" s="76">
        <f>G68/$G$69</f>
        <v>0</v>
      </c>
      <c r="I68" s="41">
        <v>0</v>
      </c>
      <c r="J68" s="84">
        <f>I68/$I$69</f>
        <v>0</v>
      </c>
      <c r="K68" s="85"/>
    </row>
    <row r="69" spans="1:11" ht="24.75" customHeight="1" x14ac:dyDescent="0.2">
      <c r="B69" s="11" t="s">
        <v>175</v>
      </c>
      <c r="C69" s="14">
        <f>_xlfn.MODE.SNGL(C65:C68)</f>
        <v>6</v>
      </c>
      <c r="D69" s="13">
        <v>7</v>
      </c>
      <c r="E69" s="13">
        <v>2</v>
      </c>
      <c r="F69" s="13">
        <v>6</v>
      </c>
      <c r="G69" s="13">
        <f>SUM(D69:F69)</f>
        <v>15</v>
      </c>
      <c r="H69" s="29">
        <f>G69/$G$69</f>
        <v>1</v>
      </c>
      <c r="I69" s="41">
        <v>250</v>
      </c>
      <c r="J69" s="84">
        <f>I69/$I$69</f>
        <v>1</v>
      </c>
      <c r="K69" s="85"/>
    </row>
    <row r="70" spans="1:11" x14ac:dyDescent="0.25">
      <c r="B70" s="128" t="s">
        <v>182</v>
      </c>
      <c r="C70" s="128"/>
      <c r="D70" s="128"/>
      <c r="E70" s="128"/>
      <c r="F70" s="128"/>
    </row>
    <row r="72" spans="1:11" x14ac:dyDescent="0.25">
      <c r="A72" s="6"/>
      <c r="B72" s="12"/>
      <c r="C72" s="12"/>
    </row>
    <row r="73" spans="1:11" ht="25.5" customHeight="1" x14ac:dyDescent="0.25">
      <c r="B73" s="88" t="s">
        <v>183</v>
      </c>
      <c r="C73" s="88"/>
      <c r="D73" s="88"/>
      <c r="E73" s="88"/>
      <c r="F73" s="88"/>
      <c r="G73" s="88"/>
      <c r="H73" s="88"/>
      <c r="I73" s="88"/>
      <c r="J73" s="88"/>
      <c r="K73" s="88"/>
    </row>
    <row r="74" spans="1:11" ht="76.5" customHeight="1" x14ac:dyDescent="0.25">
      <c r="B74" s="27" t="s">
        <v>128</v>
      </c>
      <c r="C74" s="53" t="s">
        <v>130</v>
      </c>
      <c r="D74" s="53" t="s">
        <v>129</v>
      </c>
      <c r="E74" s="53" t="s">
        <v>131</v>
      </c>
      <c r="F74" s="53" t="s">
        <v>155</v>
      </c>
      <c r="G74" s="53" t="s">
        <v>156</v>
      </c>
      <c r="H74" s="23" t="s">
        <v>157</v>
      </c>
      <c r="I74" s="23" t="s">
        <v>132</v>
      </c>
      <c r="J74" s="23" t="s">
        <v>133</v>
      </c>
      <c r="K74" s="23" t="s">
        <v>120</v>
      </c>
    </row>
    <row r="75" spans="1:11" ht="12.75" customHeight="1" x14ac:dyDescent="0.25">
      <c r="B75" s="27" t="s">
        <v>7</v>
      </c>
      <c r="C75" s="54">
        <v>22</v>
      </c>
      <c r="D75" s="54">
        <v>23</v>
      </c>
      <c r="E75" s="54">
        <v>45</v>
      </c>
      <c r="F75" s="55">
        <f t="shared" ref="F75:F90" si="14">E75/$E$90</f>
        <v>8.7040618955512572E-2</v>
      </c>
      <c r="G75" s="89">
        <f>SUM(F75:F76)</f>
        <v>0.15280464216634429</v>
      </c>
      <c r="H75" s="16">
        <f t="shared" ref="H75:H90" si="15">F10</f>
        <v>503.48380496923403</v>
      </c>
      <c r="I75" s="25">
        <f t="shared" ref="I75:I90" si="16">E75/H75</f>
        <v>8.9377254155671951E-2</v>
      </c>
      <c r="J75" s="91">
        <f>(SUM(E75:E76)/SUM(H75:H76))</f>
        <v>6.4461326513964662E-2</v>
      </c>
      <c r="K75" s="87" t="s">
        <v>114</v>
      </c>
    </row>
    <row r="76" spans="1:11" ht="12.75" customHeight="1" x14ac:dyDescent="0.25">
      <c r="B76" s="27" t="s">
        <v>8</v>
      </c>
      <c r="C76" s="54">
        <v>16</v>
      </c>
      <c r="D76" s="54">
        <v>18</v>
      </c>
      <c r="E76" s="54">
        <v>34</v>
      </c>
      <c r="F76" s="55">
        <f t="shared" si="14"/>
        <v>6.5764023210831718E-2</v>
      </c>
      <c r="G76" s="89"/>
      <c r="H76" s="16">
        <f t="shared" si="15"/>
        <v>722.05721741239097</v>
      </c>
      <c r="I76" s="25">
        <f t="shared" si="16"/>
        <v>4.7087681114586055E-2</v>
      </c>
      <c r="J76" s="91"/>
      <c r="K76" s="87"/>
    </row>
    <row r="77" spans="1:11" ht="12.75" customHeight="1" x14ac:dyDescent="0.25">
      <c r="B77" s="27" t="s">
        <v>9</v>
      </c>
      <c r="C77" s="54">
        <v>18</v>
      </c>
      <c r="D77" s="54">
        <v>17</v>
      </c>
      <c r="E77" s="54">
        <v>35</v>
      </c>
      <c r="F77" s="55">
        <f t="shared" si="14"/>
        <v>6.7698259187620888E-2</v>
      </c>
      <c r="G77" s="89">
        <f>SUM(F77:F79)</f>
        <v>0.26499032882011608</v>
      </c>
      <c r="H77" s="16">
        <f t="shared" si="15"/>
        <v>861.32494459242434</v>
      </c>
      <c r="I77" s="25">
        <f t="shared" si="16"/>
        <v>4.063507067772415E-2</v>
      </c>
      <c r="J77" s="91">
        <f>(SUM(E77:E79)/SUM(H77:H79))</f>
        <v>5.5347332348171435E-2</v>
      </c>
      <c r="K77" s="87" t="s">
        <v>122</v>
      </c>
    </row>
    <row r="78" spans="1:11" x14ac:dyDescent="0.25">
      <c r="B78" s="27" t="s">
        <v>10</v>
      </c>
      <c r="C78" s="54">
        <v>21</v>
      </c>
      <c r="D78" s="54">
        <v>23</v>
      </c>
      <c r="E78" s="54">
        <v>44</v>
      </c>
      <c r="F78" s="55">
        <f t="shared" si="14"/>
        <v>8.5106382978723402E-2</v>
      </c>
      <c r="G78" s="90"/>
      <c r="H78" s="16">
        <f t="shared" si="15"/>
        <v>833.76806407532831</v>
      </c>
      <c r="I78" s="25">
        <f t="shared" si="16"/>
        <v>5.2772469822044824E-2</v>
      </c>
      <c r="J78" s="87"/>
      <c r="K78" s="87"/>
    </row>
    <row r="79" spans="1:11" x14ac:dyDescent="0.25">
      <c r="B79" s="27" t="s">
        <v>11</v>
      </c>
      <c r="C79" s="54">
        <v>30</v>
      </c>
      <c r="D79" s="54">
        <v>28</v>
      </c>
      <c r="E79" s="54">
        <v>58</v>
      </c>
      <c r="F79" s="55">
        <f t="shared" si="14"/>
        <v>0.11218568665377177</v>
      </c>
      <c r="G79" s="90"/>
      <c r="H79" s="16">
        <f t="shared" si="15"/>
        <v>780.18437485958952</v>
      </c>
      <c r="I79" s="25">
        <f t="shared" si="16"/>
        <v>7.4341401685259739E-2</v>
      </c>
      <c r="J79" s="87"/>
      <c r="K79" s="87"/>
    </row>
    <row r="80" spans="1:11" x14ac:dyDescent="0.25">
      <c r="B80" s="27" t="s">
        <v>12</v>
      </c>
      <c r="C80" s="54">
        <v>26</v>
      </c>
      <c r="D80" s="54">
        <v>27</v>
      </c>
      <c r="E80" s="54">
        <v>53</v>
      </c>
      <c r="F80" s="55">
        <f t="shared" si="14"/>
        <v>0.10251450676982592</v>
      </c>
      <c r="G80" s="89">
        <f>SUM(F80:F82)</f>
        <v>0.28820116054158607</v>
      </c>
      <c r="H80" s="16">
        <f t="shared" si="15"/>
        <v>807.99842611430427</v>
      </c>
      <c r="I80" s="25">
        <f t="shared" si="16"/>
        <v>6.5594187175436774E-2</v>
      </c>
      <c r="J80" s="91">
        <f>(SUM(E80:E82)/SUM(H80:H82))</f>
        <v>7.4243824774344547E-2</v>
      </c>
      <c r="K80" s="87" t="s">
        <v>104</v>
      </c>
    </row>
    <row r="81" spans="2:13" x14ac:dyDescent="0.25">
      <c r="B81" s="27" t="s">
        <v>13</v>
      </c>
      <c r="C81" s="54">
        <v>31</v>
      </c>
      <c r="D81" s="54">
        <v>21</v>
      </c>
      <c r="E81" s="54">
        <v>52</v>
      </c>
      <c r="F81" s="55">
        <f t="shared" si="14"/>
        <v>0.10058027079303675</v>
      </c>
      <c r="G81" s="90"/>
      <c r="H81" s="16">
        <f t="shared" si="15"/>
        <v>554.27656480335509</v>
      </c>
      <c r="I81" s="25">
        <f t="shared" si="16"/>
        <v>9.381598159115466E-2</v>
      </c>
      <c r="J81" s="87"/>
      <c r="K81" s="87"/>
    </row>
    <row r="82" spans="2:13" x14ac:dyDescent="0.25">
      <c r="B82" s="27" t="s">
        <v>14</v>
      </c>
      <c r="C82" s="54">
        <v>22</v>
      </c>
      <c r="D82" s="54">
        <v>22</v>
      </c>
      <c r="E82" s="54">
        <v>44</v>
      </c>
      <c r="F82" s="55">
        <f t="shared" si="14"/>
        <v>8.5106382978723402E-2</v>
      </c>
      <c r="G82" s="90"/>
      <c r="H82" s="16">
        <f t="shared" si="15"/>
        <v>644.62592579653392</v>
      </c>
      <c r="I82" s="25">
        <f t="shared" si="16"/>
        <v>6.8256640385090425E-2</v>
      </c>
      <c r="J82" s="87"/>
      <c r="K82" s="87"/>
    </row>
    <row r="83" spans="2:13" x14ac:dyDescent="0.25">
      <c r="B83" s="27" t="s">
        <v>15</v>
      </c>
      <c r="C83" s="54">
        <v>11</v>
      </c>
      <c r="D83" s="54">
        <v>17</v>
      </c>
      <c r="E83" s="54">
        <v>28</v>
      </c>
      <c r="F83" s="55">
        <f t="shared" si="14"/>
        <v>5.4158607350096713E-2</v>
      </c>
      <c r="G83" s="89">
        <f>SUM(F83:F86)</f>
        <v>0.21663442940038682</v>
      </c>
      <c r="H83" s="16">
        <f t="shared" si="15"/>
        <v>843.13488825694606</v>
      </c>
      <c r="I83" s="25">
        <f t="shared" si="16"/>
        <v>3.3209395542729551E-2</v>
      </c>
      <c r="J83" s="91">
        <f>(SUM(E83:E86)/SUM(H83:H86))</f>
        <v>3.3720262666180209E-2</v>
      </c>
      <c r="K83" s="87" t="s">
        <v>105</v>
      </c>
    </row>
    <row r="84" spans="2:13" x14ac:dyDescent="0.25">
      <c r="B84" s="27" t="s">
        <v>16</v>
      </c>
      <c r="C84" s="54">
        <v>14</v>
      </c>
      <c r="D84" s="54">
        <v>20</v>
      </c>
      <c r="E84" s="54">
        <v>34</v>
      </c>
      <c r="F84" s="55">
        <f t="shared" si="14"/>
        <v>6.5764023210831718E-2</v>
      </c>
      <c r="G84" s="90"/>
      <c r="H84" s="16">
        <f t="shared" si="15"/>
        <v>888.15043088035804</v>
      </c>
      <c r="I84" s="25">
        <f t="shared" si="16"/>
        <v>3.8281803192166793E-2</v>
      </c>
      <c r="J84" s="87"/>
      <c r="K84" s="87"/>
    </row>
    <row r="85" spans="2:13" x14ac:dyDescent="0.25">
      <c r="B85" s="27" t="s">
        <v>17</v>
      </c>
      <c r="C85" s="54">
        <v>16</v>
      </c>
      <c r="D85" s="54">
        <v>18</v>
      </c>
      <c r="E85" s="54">
        <v>34</v>
      </c>
      <c r="F85" s="55">
        <f t="shared" si="14"/>
        <v>6.5764023210831718E-2</v>
      </c>
      <c r="G85" s="90"/>
      <c r="H85" s="16">
        <f t="shared" si="15"/>
        <v>857.25009934198613</v>
      </c>
      <c r="I85" s="25">
        <f t="shared" si="16"/>
        <v>3.9661704356870824E-2</v>
      </c>
      <c r="J85" s="87"/>
      <c r="K85" s="87"/>
    </row>
    <row r="86" spans="2:13" ht="12.75" customHeight="1" x14ac:dyDescent="0.25">
      <c r="B86" s="27" t="s">
        <v>18</v>
      </c>
      <c r="C86" s="54">
        <v>8</v>
      </c>
      <c r="D86" s="54">
        <v>8</v>
      </c>
      <c r="E86" s="54">
        <v>16</v>
      </c>
      <c r="F86" s="55">
        <f t="shared" si="14"/>
        <v>3.0947775628626693E-2</v>
      </c>
      <c r="G86" s="90"/>
      <c r="H86" s="16">
        <f t="shared" si="15"/>
        <v>732.90964583601726</v>
      </c>
      <c r="I86" s="25">
        <f t="shared" si="16"/>
        <v>2.1830794683769073E-2</v>
      </c>
      <c r="J86" s="87"/>
      <c r="K86" s="87"/>
    </row>
    <row r="87" spans="2:13" ht="12.75" customHeight="1" x14ac:dyDescent="0.25">
      <c r="B87" s="27" t="s">
        <v>19</v>
      </c>
      <c r="C87" s="54">
        <v>7</v>
      </c>
      <c r="D87" s="54">
        <v>7</v>
      </c>
      <c r="E87" s="54">
        <v>14</v>
      </c>
      <c r="F87" s="55">
        <f t="shared" si="14"/>
        <v>2.7079303675048357E-2</v>
      </c>
      <c r="G87" s="89">
        <f>SUM(F87:F89)</f>
        <v>7.7369439071566737E-2</v>
      </c>
      <c r="H87" s="16">
        <f t="shared" si="15"/>
        <v>536.23927311938291</v>
      </c>
      <c r="I87" s="25">
        <f t="shared" si="16"/>
        <v>2.6107748353752489E-2</v>
      </c>
      <c r="J87" s="91">
        <f>(SUM(E87:E89)/SUM(H87:H89))</f>
        <v>2.541285986629066E-2</v>
      </c>
      <c r="K87" s="87" t="s">
        <v>116</v>
      </c>
    </row>
    <row r="88" spans="2:13" x14ac:dyDescent="0.25">
      <c r="B88" s="27" t="s">
        <v>20</v>
      </c>
      <c r="C88" s="54">
        <v>2</v>
      </c>
      <c r="D88" s="54">
        <v>5</v>
      </c>
      <c r="E88" s="54">
        <v>7</v>
      </c>
      <c r="F88" s="55">
        <f t="shared" si="14"/>
        <v>1.3539651837524178E-2</v>
      </c>
      <c r="G88" s="90"/>
      <c r="H88" s="16">
        <f t="shared" si="15"/>
        <v>401.08909125057733</v>
      </c>
      <c r="I88" s="25">
        <f t="shared" si="16"/>
        <v>1.7452481637369698E-2</v>
      </c>
      <c r="J88" s="87"/>
      <c r="K88" s="87"/>
    </row>
    <row r="89" spans="2:13" x14ac:dyDescent="0.25">
      <c r="B89" s="27" t="s">
        <v>98</v>
      </c>
      <c r="C89" s="54">
        <v>6</v>
      </c>
      <c r="D89" s="54">
        <v>13</v>
      </c>
      <c r="E89" s="54">
        <v>19</v>
      </c>
      <c r="F89" s="55">
        <f t="shared" si="14"/>
        <v>3.6750483558994199E-2</v>
      </c>
      <c r="G89" s="90"/>
      <c r="H89" s="16">
        <f t="shared" si="15"/>
        <v>636.67787540231802</v>
      </c>
      <c r="I89" s="25">
        <f t="shared" si="16"/>
        <v>2.9842406551340992E-2</v>
      </c>
      <c r="J89" s="87"/>
      <c r="K89" s="87"/>
    </row>
    <row r="90" spans="2:13" x14ac:dyDescent="0.25">
      <c r="B90" s="27" t="s">
        <v>22</v>
      </c>
      <c r="C90" s="54">
        <v>250</v>
      </c>
      <c r="D90" s="54">
        <v>267</v>
      </c>
      <c r="E90" s="54">
        <v>517</v>
      </c>
      <c r="F90" s="55">
        <f t="shared" si="14"/>
        <v>1</v>
      </c>
      <c r="G90" s="56">
        <f>SUM(G75:G89)</f>
        <v>1</v>
      </c>
      <c r="H90" s="16">
        <f t="shared" si="15"/>
        <v>10603.170626710747</v>
      </c>
      <c r="I90" s="25">
        <f t="shared" si="16"/>
        <v>4.8759000321810408E-2</v>
      </c>
      <c r="J90" s="28">
        <f>(SUM(E75:E89)/SUM(H75:H89))</f>
        <v>4.8759000321810415E-2</v>
      </c>
      <c r="K90" s="27" t="s">
        <v>158</v>
      </c>
    </row>
    <row r="91" spans="2:13" ht="20.25" customHeight="1" x14ac:dyDescent="0.25">
      <c r="B91" s="52" t="s">
        <v>184</v>
      </c>
    </row>
    <row r="92" spans="2:13" ht="12.75" customHeight="1" x14ac:dyDescent="0.25">
      <c r="B92" s="52" t="s">
        <v>185</v>
      </c>
    </row>
    <row r="93" spans="2:13" ht="12.75" customHeight="1" x14ac:dyDescent="0.25">
      <c r="B93" s="52" t="s">
        <v>186</v>
      </c>
    </row>
    <row r="94" spans="2:13" ht="12.75" customHeight="1" x14ac:dyDescent="0.25">
      <c r="B94" s="52" t="s">
        <v>187</v>
      </c>
    </row>
    <row r="95" spans="2:13" ht="12.75" customHeight="1" x14ac:dyDescent="0.25">
      <c r="B95" s="52" t="s">
        <v>188</v>
      </c>
    </row>
    <row r="96" spans="2:13" ht="12.75" customHeight="1" x14ac:dyDescent="0.25">
      <c r="B96" s="52" t="s">
        <v>189</v>
      </c>
      <c r="K96" s="38"/>
      <c r="L96" s="38"/>
      <c r="M96" s="38"/>
    </row>
    <row r="97" spans="1:13" x14ac:dyDescent="0.25">
      <c r="A97" s="6"/>
      <c r="B97" s="6"/>
      <c r="C97" s="6"/>
      <c r="D97" s="6"/>
      <c r="K97" s="38"/>
      <c r="L97" s="38"/>
      <c r="M97" s="38"/>
    </row>
    <row r="98" spans="1:13" x14ac:dyDescent="0.25">
      <c r="A98" s="6"/>
      <c r="B98" s="6"/>
      <c r="C98" s="6"/>
      <c r="D98" s="6"/>
      <c r="K98" s="38"/>
      <c r="L98" s="38"/>
      <c r="M98" s="38"/>
    </row>
    <row r="99" spans="1:13" x14ac:dyDescent="0.25">
      <c r="A99" s="6"/>
      <c r="B99" s="6"/>
      <c r="C99" s="6"/>
      <c r="D99" s="6"/>
      <c r="K99" s="38"/>
      <c r="L99" s="38"/>
      <c r="M99" s="38"/>
    </row>
    <row r="100" spans="1:13" ht="12.75" customHeight="1" x14ac:dyDescent="0.25">
      <c r="B100" s="81"/>
      <c r="K100" s="38"/>
      <c r="L100" s="38"/>
      <c r="M100" s="38"/>
    </row>
    <row r="101" spans="1:13" ht="18" customHeight="1" x14ac:dyDescent="0.25">
      <c r="B101" s="97" t="s">
        <v>190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38"/>
      <c r="M101" s="38"/>
    </row>
    <row r="102" spans="1:13" x14ac:dyDescent="0.25">
      <c r="B102" s="98" t="s">
        <v>110</v>
      </c>
      <c r="C102" s="130" t="s">
        <v>117</v>
      </c>
      <c r="D102" s="131"/>
      <c r="E102" s="131"/>
      <c r="F102" s="132"/>
      <c r="G102" s="103" t="s">
        <v>123</v>
      </c>
      <c r="H102" s="103"/>
      <c r="I102" s="103"/>
      <c r="J102" s="103"/>
      <c r="K102" s="103"/>
      <c r="L102" s="38"/>
      <c r="M102" s="38"/>
    </row>
    <row r="103" spans="1:13" x14ac:dyDescent="0.25">
      <c r="B103" s="99"/>
      <c r="C103" s="35" t="s">
        <v>84</v>
      </c>
      <c r="D103" s="35" t="s">
        <v>85</v>
      </c>
      <c r="E103" s="24" t="s">
        <v>102</v>
      </c>
      <c r="F103" s="24" t="s">
        <v>159</v>
      </c>
      <c r="G103" s="39" t="s">
        <v>86</v>
      </c>
      <c r="H103" s="39" t="s">
        <v>87</v>
      </c>
      <c r="I103" s="39" t="s">
        <v>88</v>
      </c>
      <c r="J103" s="33" t="s">
        <v>102</v>
      </c>
      <c r="K103" s="33" t="s">
        <v>159</v>
      </c>
      <c r="L103" s="38"/>
      <c r="M103" s="38"/>
    </row>
    <row r="104" spans="1:13" x14ac:dyDescent="0.25">
      <c r="B104" s="11" t="s">
        <v>169</v>
      </c>
      <c r="C104" s="26" t="s">
        <v>74</v>
      </c>
      <c r="D104" s="26" t="s">
        <v>74</v>
      </c>
      <c r="E104" s="16"/>
      <c r="F104" s="25">
        <f>E104/$E$108</f>
        <v>0</v>
      </c>
      <c r="G104" s="40">
        <v>2</v>
      </c>
      <c r="H104" s="40" t="s">
        <v>74</v>
      </c>
      <c r="I104" s="40" t="s">
        <v>74</v>
      </c>
      <c r="J104" s="40"/>
      <c r="K104" s="43">
        <f>J104/$J$108</f>
        <v>0</v>
      </c>
    </row>
    <row r="105" spans="1:13" x14ac:dyDescent="0.25">
      <c r="B105" s="11" t="s">
        <v>170</v>
      </c>
      <c r="C105" s="26">
        <v>2</v>
      </c>
      <c r="D105" s="26">
        <v>2</v>
      </c>
      <c r="E105" s="16">
        <f t="shared" ref="E105" si="17">+C105+D105</f>
        <v>4</v>
      </c>
      <c r="F105" s="32">
        <f>E105/$E$108</f>
        <v>5.0632911392405063E-2</v>
      </c>
      <c r="G105" s="40">
        <v>3</v>
      </c>
      <c r="H105" s="40">
        <v>2</v>
      </c>
      <c r="I105" s="40">
        <v>2</v>
      </c>
      <c r="J105" s="40">
        <f t="shared" ref="J105" si="18">+G105+H105+I105</f>
        <v>7</v>
      </c>
      <c r="K105" s="43">
        <f>J105/$J$108</f>
        <v>5.1094890510948905E-2</v>
      </c>
    </row>
    <row r="106" spans="1:13" x14ac:dyDescent="0.25">
      <c r="B106" s="11" t="s">
        <v>171</v>
      </c>
      <c r="C106" s="26">
        <v>43</v>
      </c>
      <c r="D106" s="26">
        <v>32</v>
      </c>
      <c r="E106" s="16">
        <f t="shared" ref="E106:E107" si="19">+C106+D106</f>
        <v>75</v>
      </c>
      <c r="F106" s="78">
        <f>E106/$E$108</f>
        <v>0.94936708860759489</v>
      </c>
      <c r="G106" s="40">
        <v>30</v>
      </c>
      <c r="H106" s="40">
        <v>42</v>
      </c>
      <c r="I106" s="40">
        <v>56</v>
      </c>
      <c r="J106" s="40">
        <f t="shared" ref="J106:J107" si="20">+G106+H106+I106</f>
        <v>128</v>
      </c>
      <c r="K106" s="43">
        <f>J106/$J$108</f>
        <v>0.93430656934306566</v>
      </c>
    </row>
    <row r="107" spans="1:13" x14ac:dyDescent="0.25">
      <c r="B107" s="11" t="s">
        <v>172</v>
      </c>
      <c r="C107" s="26">
        <v>0</v>
      </c>
      <c r="D107" s="26">
        <v>0</v>
      </c>
      <c r="E107" s="16">
        <f t="shared" si="19"/>
        <v>0</v>
      </c>
      <c r="F107" s="78">
        <f>E107/$E$108</f>
        <v>0</v>
      </c>
      <c r="G107" s="40">
        <v>0</v>
      </c>
      <c r="H107" s="40">
        <v>0</v>
      </c>
      <c r="I107" s="40">
        <v>0</v>
      </c>
      <c r="J107" s="40">
        <f t="shared" si="20"/>
        <v>0</v>
      </c>
      <c r="K107" s="43">
        <f>J107/$J$108</f>
        <v>0</v>
      </c>
    </row>
    <row r="108" spans="1:13" ht="25.5" x14ac:dyDescent="0.25">
      <c r="B108" s="31" t="s">
        <v>191</v>
      </c>
      <c r="C108" s="26">
        <v>45</v>
      </c>
      <c r="D108" s="26">
        <v>34</v>
      </c>
      <c r="E108" s="16">
        <f t="shared" ref="E108" si="21">+C108+D108</f>
        <v>79</v>
      </c>
      <c r="F108" s="25">
        <f>E108/$E$108</f>
        <v>1</v>
      </c>
      <c r="G108" s="40">
        <v>35</v>
      </c>
      <c r="H108" s="40">
        <v>44</v>
      </c>
      <c r="I108" s="40">
        <v>58</v>
      </c>
      <c r="J108" s="40">
        <f t="shared" ref="J108" si="22">+G108+H108+I108</f>
        <v>137</v>
      </c>
      <c r="K108" s="43">
        <f>J108/$J$108</f>
        <v>1</v>
      </c>
      <c r="L108" s="38"/>
      <c r="M108" s="38"/>
    </row>
    <row r="109" spans="1:13" x14ac:dyDescent="0.25">
      <c r="B109" s="52" t="s">
        <v>192</v>
      </c>
      <c r="C109" s="37"/>
      <c r="D109" s="37"/>
      <c r="E109" s="38"/>
      <c r="F109" s="12"/>
      <c r="G109" s="38"/>
      <c r="H109" s="38"/>
      <c r="I109" s="38"/>
      <c r="J109" s="38"/>
      <c r="K109" s="12"/>
      <c r="L109" s="38"/>
      <c r="M109" s="38"/>
    </row>
    <row r="110" spans="1:13" x14ac:dyDescent="0.25">
      <c r="B110" s="52" t="s">
        <v>193</v>
      </c>
      <c r="C110" s="37"/>
      <c r="D110" s="37"/>
      <c r="E110" s="38"/>
      <c r="F110" s="12"/>
      <c r="G110" s="38"/>
      <c r="H110" s="38"/>
      <c r="I110" s="38"/>
      <c r="J110" s="38"/>
      <c r="K110" s="12"/>
      <c r="L110" s="38"/>
      <c r="M110" s="38"/>
    </row>
    <row r="111" spans="1:13" x14ac:dyDescent="0.25">
      <c r="A111" s="52"/>
      <c r="B111" s="37"/>
      <c r="C111" s="37"/>
      <c r="D111" s="38"/>
      <c r="E111" s="12"/>
      <c r="F111" s="38"/>
      <c r="G111" s="38"/>
      <c r="H111" s="38"/>
      <c r="I111" s="38"/>
      <c r="J111" s="12"/>
      <c r="K111" s="38"/>
      <c r="L111" s="38"/>
      <c r="M111" s="38"/>
    </row>
    <row r="112" spans="1:13" ht="27.75" customHeight="1" x14ac:dyDescent="0.25">
      <c r="A112" s="97" t="s">
        <v>194</v>
      </c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38"/>
    </row>
    <row r="113" spans="1:13" ht="15" customHeight="1" x14ac:dyDescent="0.25">
      <c r="A113" s="98" t="s">
        <v>110</v>
      </c>
      <c r="B113" s="93" t="s">
        <v>124</v>
      </c>
      <c r="C113" s="93"/>
      <c r="D113" s="93"/>
      <c r="E113" s="93"/>
      <c r="F113" s="93"/>
      <c r="G113" s="103" t="s">
        <v>125</v>
      </c>
      <c r="H113" s="103"/>
      <c r="I113" s="103"/>
      <c r="J113" s="103"/>
      <c r="K113" s="103"/>
      <c r="L113" s="103"/>
      <c r="M113" s="38"/>
    </row>
    <row r="114" spans="1:13" x14ac:dyDescent="0.25">
      <c r="A114" s="99"/>
      <c r="B114" s="36" t="s">
        <v>89</v>
      </c>
      <c r="C114" s="36" t="s">
        <v>90</v>
      </c>
      <c r="D114" s="36" t="s">
        <v>91</v>
      </c>
      <c r="E114" s="24" t="s">
        <v>102</v>
      </c>
      <c r="F114" s="24" t="s">
        <v>159</v>
      </c>
      <c r="G114" s="39" t="s">
        <v>92</v>
      </c>
      <c r="H114" s="39" t="s">
        <v>93</v>
      </c>
      <c r="I114" s="39" t="s">
        <v>94</v>
      </c>
      <c r="J114" s="39" t="s">
        <v>95</v>
      </c>
      <c r="K114" s="42" t="s">
        <v>102</v>
      </c>
      <c r="L114" s="42" t="s">
        <v>159</v>
      </c>
      <c r="M114" s="38"/>
    </row>
    <row r="115" spans="1:13" x14ac:dyDescent="0.25">
      <c r="A115" s="11" t="s">
        <v>169</v>
      </c>
      <c r="B115" s="16" t="s">
        <v>74</v>
      </c>
      <c r="C115" s="16" t="s">
        <v>74</v>
      </c>
      <c r="D115" s="16" t="s">
        <v>74</v>
      </c>
      <c r="E115" s="16">
        <f>SUM(B115:D115)</f>
        <v>0</v>
      </c>
      <c r="F115" s="25">
        <f>E115/$E$119</f>
        <v>0</v>
      </c>
      <c r="G115" s="40">
        <v>2</v>
      </c>
      <c r="H115" s="40" t="s">
        <v>74</v>
      </c>
      <c r="I115" s="40">
        <v>1</v>
      </c>
      <c r="J115" s="40" t="s">
        <v>74</v>
      </c>
      <c r="K115" s="40">
        <f>SUM(G115:J115)</f>
        <v>3</v>
      </c>
      <c r="L115" s="43">
        <f>K115/$K$119</f>
        <v>2.6785714285714284E-2</v>
      </c>
      <c r="M115" s="38"/>
    </row>
    <row r="116" spans="1:13" x14ac:dyDescent="0.25">
      <c r="A116" s="11" t="s">
        <v>170</v>
      </c>
      <c r="B116" s="16">
        <v>3</v>
      </c>
      <c r="C116" s="16">
        <v>5</v>
      </c>
      <c r="D116" s="16">
        <v>1</v>
      </c>
      <c r="E116" s="16">
        <f t="shared" ref="E116" si="23">SUM(B116:D116)</f>
        <v>9</v>
      </c>
      <c r="F116" s="32">
        <f>E116/$E$119</f>
        <v>6.0402684563758392E-2</v>
      </c>
      <c r="G116" s="40">
        <v>1</v>
      </c>
      <c r="H116" s="40">
        <v>3</v>
      </c>
      <c r="I116" s="40">
        <v>1</v>
      </c>
      <c r="J116" s="40" t="s">
        <v>74</v>
      </c>
      <c r="K116" s="40">
        <f t="shared" ref="K116" si="24">SUM(G116:J116)</f>
        <v>5</v>
      </c>
      <c r="L116" s="43">
        <f>K116/$K$119</f>
        <v>4.4642857142857144E-2</v>
      </c>
      <c r="M116" s="38"/>
    </row>
    <row r="117" spans="1:13" x14ac:dyDescent="0.25">
      <c r="A117" s="11" t="s">
        <v>171</v>
      </c>
      <c r="B117" s="16">
        <v>50</v>
      </c>
      <c r="C117" s="16">
        <v>47</v>
      </c>
      <c r="D117" s="16">
        <v>43</v>
      </c>
      <c r="E117" s="16">
        <f t="shared" ref="E117:E118" si="25">SUM(B117:D117)</f>
        <v>140</v>
      </c>
      <c r="F117" s="78">
        <f>E117/$E$119</f>
        <v>0.93959731543624159</v>
      </c>
      <c r="G117" s="40">
        <v>25</v>
      </c>
      <c r="H117" s="40">
        <v>31</v>
      </c>
      <c r="I117" s="40">
        <v>32</v>
      </c>
      <c r="J117" s="40">
        <v>16</v>
      </c>
      <c r="K117" s="40">
        <f t="shared" ref="K117:K118" si="26">SUM(G117:J117)</f>
        <v>104</v>
      </c>
      <c r="L117" s="43">
        <f>K117/$K$119</f>
        <v>0.9285714285714286</v>
      </c>
      <c r="M117" s="38"/>
    </row>
    <row r="118" spans="1:13" x14ac:dyDescent="0.25">
      <c r="A118" s="11" t="s">
        <v>172</v>
      </c>
      <c r="B118" s="16">
        <v>0</v>
      </c>
      <c r="C118" s="16">
        <v>0</v>
      </c>
      <c r="D118" s="16">
        <v>0</v>
      </c>
      <c r="E118" s="16">
        <f t="shared" si="25"/>
        <v>0</v>
      </c>
      <c r="F118" s="78">
        <f>E118/$E$119</f>
        <v>0</v>
      </c>
      <c r="G118" s="40">
        <v>0</v>
      </c>
      <c r="H118" s="40">
        <v>0</v>
      </c>
      <c r="I118" s="40">
        <v>0</v>
      </c>
      <c r="J118" s="40">
        <v>0</v>
      </c>
      <c r="K118" s="40">
        <f t="shared" si="26"/>
        <v>0</v>
      </c>
      <c r="L118" s="43">
        <f>K118/$K$119</f>
        <v>0</v>
      </c>
      <c r="M118" s="38"/>
    </row>
    <row r="119" spans="1:13" ht="25.5" x14ac:dyDescent="0.25">
      <c r="A119" s="31" t="s">
        <v>191</v>
      </c>
      <c r="B119" s="16">
        <v>53</v>
      </c>
      <c r="C119" s="16">
        <v>52</v>
      </c>
      <c r="D119" s="16">
        <v>44</v>
      </c>
      <c r="E119" s="16">
        <f>SUM(B119:D119)</f>
        <v>149</v>
      </c>
      <c r="F119" s="25">
        <f>E119/$E$119</f>
        <v>1</v>
      </c>
      <c r="G119" s="40">
        <v>28</v>
      </c>
      <c r="H119" s="40">
        <v>34</v>
      </c>
      <c r="I119" s="40">
        <v>34</v>
      </c>
      <c r="J119" s="40">
        <v>16</v>
      </c>
      <c r="K119" s="40">
        <f t="shared" ref="K119" si="27">SUM(G119:J119)</f>
        <v>112</v>
      </c>
      <c r="L119" s="43">
        <f>K119/$K$119</f>
        <v>1</v>
      </c>
      <c r="M119" s="38"/>
    </row>
    <row r="120" spans="1:13" ht="12.75" customHeight="1" x14ac:dyDescent="0.25">
      <c r="A120" s="119" t="s">
        <v>195</v>
      </c>
      <c r="B120" s="119"/>
      <c r="C120" s="119"/>
      <c r="D120" s="119"/>
      <c r="E120" s="119"/>
      <c r="F120" s="38"/>
      <c r="G120" s="38"/>
      <c r="H120" s="38"/>
      <c r="I120" s="38"/>
      <c r="J120" s="12"/>
      <c r="K120" s="38"/>
      <c r="L120" s="38"/>
      <c r="M120" s="38"/>
    </row>
    <row r="121" spans="1:13" x14ac:dyDescent="0.25">
      <c r="A121" s="37"/>
      <c r="B121" s="37"/>
      <c r="C121" s="37"/>
      <c r="D121" s="38"/>
      <c r="E121" s="12"/>
      <c r="F121" s="38"/>
      <c r="G121" s="38"/>
      <c r="H121" s="38"/>
      <c r="I121" s="38"/>
      <c r="J121" s="12"/>
      <c r="K121" s="38"/>
      <c r="L121" s="38"/>
      <c r="M121" s="38"/>
    </row>
    <row r="122" spans="1:13" x14ac:dyDescent="0.25">
      <c r="A122" s="37"/>
      <c r="B122" s="37"/>
      <c r="C122" s="37"/>
      <c r="D122" s="38"/>
      <c r="E122" s="12"/>
      <c r="F122" s="38"/>
      <c r="G122" s="38"/>
      <c r="H122" s="38"/>
      <c r="I122" s="38"/>
      <c r="J122" s="38"/>
      <c r="K122" s="38"/>
      <c r="L122" s="38"/>
      <c r="M122" s="38"/>
    </row>
    <row r="123" spans="1:13" ht="21.75" customHeight="1" x14ac:dyDescent="0.25">
      <c r="A123" s="37"/>
      <c r="B123" s="97" t="s">
        <v>196</v>
      </c>
      <c r="C123" s="97"/>
      <c r="D123" s="97"/>
      <c r="E123" s="97"/>
      <c r="F123" s="97"/>
      <c r="G123" s="97"/>
      <c r="H123" s="97"/>
      <c r="I123" s="97"/>
      <c r="J123" s="97"/>
      <c r="K123" s="38"/>
      <c r="L123" s="38"/>
      <c r="M123" s="38"/>
    </row>
    <row r="124" spans="1:13" ht="12.75" customHeight="1" x14ac:dyDescent="0.25">
      <c r="B124" s="97" t="s">
        <v>126</v>
      </c>
      <c r="C124" s="97"/>
      <c r="D124" s="97"/>
      <c r="E124" s="97"/>
      <c r="F124" s="97"/>
      <c r="G124" s="97"/>
      <c r="H124" s="104" t="s">
        <v>99</v>
      </c>
      <c r="I124" s="120" t="s">
        <v>127</v>
      </c>
      <c r="J124" s="120"/>
      <c r="K124" s="38"/>
      <c r="L124" s="38"/>
    </row>
    <row r="125" spans="1:13" ht="23.25" customHeight="1" x14ac:dyDescent="0.25">
      <c r="B125" s="11" t="s">
        <v>110</v>
      </c>
      <c r="C125" s="36" t="s">
        <v>96</v>
      </c>
      <c r="D125" s="36" t="s">
        <v>97</v>
      </c>
      <c r="E125" s="36" t="s">
        <v>98</v>
      </c>
      <c r="F125" s="24" t="s">
        <v>102</v>
      </c>
      <c r="G125" s="24" t="s">
        <v>121</v>
      </c>
      <c r="H125" s="104"/>
      <c r="I125" s="120"/>
      <c r="J125" s="120"/>
      <c r="K125" s="38"/>
      <c r="L125" s="38"/>
    </row>
    <row r="126" spans="1:13" x14ac:dyDescent="0.25">
      <c r="B126" s="11" t="s">
        <v>169</v>
      </c>
      <c r="C126" s="16" t="s">
        <v>74</v>
      </c>
      <c r="D126" s="16" t="s">
        <v>74</v>
      </c>
      <c r="E126" s="16">
        <v>0</v>
      </c>
      <c r="F126" s="16">
        <f>SUM(C126:E126)</f>
        <v>0</v>
      </c>
      <c r="G126" s="74">
        <f>F126/$F$130</f>
        <v>0</v>
      </c>
      <c r="H126" s="40">
        <v>5</v>
      </c>
      <c r="I126" s="86">
        <f>H126/$H$130</f>
        <v>9.6711798839458421E-3</v>
      </c>
      <c r="J126" s="86"/>
      <c r="K126" s="38"/>
      <c r="L126" s="38"/>
    </row>
    <row r="127" spans="1:13" x14ac:dyDescent="0.25">
      <c r="B127" s="11" t="s">
        <v>170</v>
      </c>
      <c r="C127" s="16">
        <v>2</v>
      </c>
      <c r="D127" s="16" t="s">
        <v>74</v>
      </c>
      <c r="E127" s="16">
        <v>1</v>
      </c>
      <c r="F127" s="16">
        <f t="shared" ref="F127:F128" si="28">SUM(C127:E127)</f>
        <v>3</v>
      </c>
      <c r="G127" s="74">
        <f>F127/$F$130</f>
        <v>7.4999999999999997E-2</v>
      </c>
      <c r="H127" s="40">
        <v>28</v>
      </c>
      <c r="I127" s="86">
        <f>H127/$H$130</f>
        <v>5.4158607350096713E-2</v>
      </c>
      <c r="J127" s="86"/>
      <c r="K127" s="38"/>
      <c r="L127" s="38"/>
    </row>
    <row r="128" spans="1:13" x14ac:dyDescent="0.25">
      <c r="B128" s="11" t="s">
        <v>171</v>
      </c>
      <c r="C128" s="16">
        <v>12</v>
      </c>
      <c r="D128" s="16">
        <v>7</v>
      </c>
      <c r="E128" s="16">
        <v>18</v>
      </c>
      <c r="F128" s="16">
        <f t="shared" si="28"/>
        <v>37</v>
      </c>
      <c r="G128" s="74">
        <f>F128/$F$130</f>
        <v>0.92500000000000004</v>
      </c>
      <c r="H128" s="40">
        <v>484</v>
      </c>
      <c r="I128" s="86">
        <f>H128/$H$130</f>
        <v>0.93617021276595747</v>
      </c>
      <c r="J128" s="86"/>
      <c r="K128" s="38"/>
      <c r="L128" s="38"/>
    </row>
    <row r="129" spans="1:13" x14ac:dyDescent="0.25">
      <c r="B129" s="11" t="s">
        <v>172</v>
      </c>
      <c r="C129" s="16">
        <v>0</v>
      </c>
      <c r="D129" s="16">
        <v>0</v>
      </c>
      <c r="E129" s="16">
        <v>0</v>
      </c>
      <c r="F129" s="16">
        <f t="shared" ref="F129" si="29">SUM(C129:E129)</f>
        <v>0</v>
      </c>
      <c r="G129" s="74">
        <f>F129/$F$130</f>
        <v>0</v>
      </c>
      <c r="H129" s="40">
        <v>0</v>
      </c>
      <c r="I129" s="86">
        <f>H129/$H$130</f>
        <v>0</v>
      </c>
      <c r="J129" s="86"/>
      <c r="K129" s="38"/>
      <c r="L129" s="38"/>
    </row>
    <row r="130" spans="1:13" ht="25.5" x14ac:dyDescent="0.25">
      <c r="B130" s="31" t="s">
        <v>191</v>
      </c>
      <c r="C130" s="16">
        <v>14</v>
      </c>
      <c r="D130" s="16">
        <v>7</v>
      </c>
      <c r="E130" s="16">
        <v>19</v>
      </c>
      <c r="F130" s="16">
        <f>SUM(C130:E130)</f>
        <v>40</v>
      </c>
      <c r="G130" s="25">
        <f>F130/$F$130</f>
        <v>1</v>
      </c>
      <c r="H130" s="40">
        <v>517</v>
      </c>
      <c r="I130" s="84">
        <f>H130/$H$130</f>
        <v>1</v>
      </c>
      <c r="J130" s="85"/>
      <c r="K130" s="38"/>
      <c r="L130" s="38"/>
    </row>
    <row r="131" spans="1:13" ht="12.75" customHeight="1" x14ac:dyDescent="0.25">
      <c r="B131" s="119" t="s">
        <v>197</v>
      </c>
      <c r="C131" s="119"/>
      <c r="D131" s="119"/>
      <c r="E131" s="119"/>
      <c r="F131" s="119"/>
      <c r="G131" s="119"/>
      <c r="H131" s="119"/>
      <c r="I131" s="38"/>
      <c r="J131" s="38"/>
      <c r="K131" s="38"/>
      <c r="L131" s="38"/>
    </row>
    <row r="132" spans="1:13" x14ac:dyDescent="0.25">
      <c r="F132" s="12"/>
      <c r="G132" s="38"/>
      <c r="H132" s="38"/>
      <c r="I132" s="38"/>
      <c r="J132" s="38"/>
      <c r="K132" s="38"/>
      <c r="L132" s="38"/>
    </row>
    <row r="133" spans="1:13" x14ac:dyDescent="0.25">
      <c r="J133" s="12"/>
      <c r="K133" s="38"/>
      <c r="L133" s="38"/>
    </row>
    <row r="134" spans="1:13" x14ac:dyDescent="0.25">
      <c r="A134" s="30"/>
      <c r="B134" s="30"/>
      <c r="C134" s="30"/>
      <c r="D134" s="30"/>
      <c r="E134" s="12"/>
      <c r="F134" s="38"/>
      <c r="G134" s="38"/>
      <c r="H134" s="38"/>
      <c r="I134" s="38"/>
      <c r="J134" s="12"/>
      <c r="K134" s="38"/>
      <c r="L134" s="38"/>
      <c r="M134" s="38"/>
    </row>
    <row r="135" spans="1:13" x14ac:dyDescent="0.25">
      <c r="A135" s="37"/>
      <c r="B135" s="37"/>
      <c r="C135" s="37"/>
      <c r="D135" s="38"/>
      <c r="E135" s="12"/>
      <c r="F135" s="38"/>
      <c r="G135" s="38"/>
      <c r="H135" s="38"/>
      <c r="I135" s="38"/>
      <c r="J135" s="12"/>
      <c r="K135" s="38"/>
      <c r="L135" s="38"/>
      <c r="M135" s="38"/>
    </row>
    <row r="136" spans="1:13" ht="31.5" customHeight="1" x14ac:dyDescent="0.25">
      <c r="B136" s="94" t="s">
        <v>198</v>
      </c>
      <c r="C136" s="95"/>
      <c r="D136" s="95"/>
      <c r="E136" s="95"/>
      <c r="F136" s="95"/>
      <c r="G136" s="95"/>
      <c r="H136" s="96"/>
      <c r="I136" s="100" t="s">
        <v>199</v>
      </c>
      <c r="J136" s="101"/>
      <c r="K136" s="101"/>
      <c r="L136" s="102"/>
    </row>
    <row r="137" spans="1:13" x14ac:dyDescent="0.25">
      <c r="B137" s="23" t="s">
        <v>134</v>
      </c>
      <c r="C137" s="53" t="s">
        <v>23</v>
      </c>
      <c r="D137" s="53" t="s">
        <v>24</v>
      </c>
      <c r="E137" s="53" t="s">
        <v>50</v>
      </c>
      <c r="F137" s="23" t="s">
        <v>23</v>
      </c>
      <c r="G137" s="23" t="s">
        <v>24</v>
      </c>
      <c r="H137" s="23" t="s">
        <v>50</v>
      </c>
      <c r="I137" s="58"/>
      <c r="J137" s="58" t="s">
        <v>137</v>
      </c>
      <c r="K137" s="58" t="s">
        <v>138</v>
      </c>
      <c r="L137" s="58" t="s">
        <v>50</v>
      </c>
    </row>
    <row r="138" spans="1:13" x14ac:dyDescent="0.25">
      <c r="B138" s="27" t="s">
        <v>25</v>
      </c>
      <c r="C138" s="54">
        <v>13</v>
      </c>
      <c r="D138" s="54">
        <v>32</v>
      </c>
      <c r="E138" s="54">
        <f t="shared" ref="E138:E146" si="30">SUM(C138:D138)</f>
        <v>45</v>
      </c>
      <c r="F138" s="15">
        <f t="shared" ref="F138:F146" si="31">+C138/E138</f>
        <v>0.28888888888888886</v>
      </c>
      <c r="G138" s="15">
        <f t="shared" ref="G138:G146" si="32">+D138/E138</f>
        <v>0.71111111111111114</v>
      </c>
      <c r="H138" s="15">
        <f t="shared" ref="H138:H146" si="33">+F138+G138</f>
        <v>1</v>
      </c>
      <c r="I138" s="65" t="s">
        <v>135</v>
      </c>
      <c r="J138" s="63">
        <f>+(C138+C139)/(E138+E139)</f>
        <v>0.3888888888888889</v>
      </c>
      <c r="K138" s="61">
        <f>+(D138+D139)/(E138+E139)</f>
        <v>0.61111111111111116</v>
      </c>
      <c r="L138" s="61">
        <f>+J138+K138</f>
        <v>1</v>
      </c>
    </row>
    <row r="139" spans="1:13" x14ac:dyDescent="0.25">
      <c r="B139" s="27" t="s">
        <v>26</v>
      </c>
      <c r="C139" s="54">
        <v>8</v>
      </c>
      <c r="D139" s="54">
        <v>1</v>
      </c>
      <c r="E139" s="54">
        <f t="shared" si="30"/>
        <v>9</v>
      </c>
      <c r="F139" s="15">
        <f t="shared" si="31"/>
        <v>0.88888888888888884</v>
      </c>
      <c r="G139" s="15">
        <f t="shared" si="32"/>
        <v>0.1111111111111111</v>
      </c>
      <c r="H139" s="15">
        <f t="shared" si="33"/>
        <v>1</v>
      </c>
      <c r="I139" s="66"/>
      <c r="J139" s="64"/>
      <c r="K139" s="62"/>
      <c r="L139" s="62"/>
    </row>
    <row r="140" spans="1:13" ht="25.5" x14ac:dyDescent="0.25">
      <c r="B140" s="27" t="s">
        <v>27</v>
      </c>
      <c r="C140" s="54">
        <v>33</v>
      </c>
      <c r="D140" s="54">
        <v>0</v>
      </c>
      <c r="E140" s="54">
        <f t="shared" si="30"/>
        <v>33</v>
      </c>
      <c r="F140" s="15">
        <f t="shared" si="31"/>
        <v>1</v>
      </c>
      <c r="G140" s="15">
        <f t="shared" si="32"/>
        <v>0</v>
      </c>
      <c r="H140" s="15">
        <f t="shared" si="33"/>
        <v>1</v>
      </c>
      <c r="I140" s="58" t="s">
        <v>139</v>
      </c>
      <c r="J140" s="56">
        <f t="shared" ref="J140:K145" si="34">+F140</f>
        <v>1</v>
      </c>
      <c r="K140" s="56">
        <f t="shared" si="34"/>
        <v>0</v>
      </c>
      <c r="L140" s="56">
        <f t="shared" ref="L140:L145" si="35">+J140+K140</f>
        <v>1</v>
      </c>
    </row>
    <row r="141" spans="1:13" ht="25.5" x14ac:dyDescent="0.25">
      <c r="B141" s="27" t="s">
        <v>29</v>
      </c>
      <c r="C141" s="54">
        <v>36</v>
      </c>
      <c r="D141" s="54">
        <v>7</v>
      </c>
      <c r="E141" s="54">
        <f t="shared" si="30"/>
        <v>43</v>
      </c>
      <c r="F141" s="15">
        <f t="shared" si="31"/>
        <v>0.83720930232558144</v>
      </c>
      <c r="G141" s="15">
        <f t="shared" si="32"/>
        <v>0.16279069767441862</v>
      </c>
      <c r="H141" s="15">
        <f t="shared" si="33"/>
        <v>1</v>
      </c>
      <c r="I141" s="58" t="s">
        <v>140</v>
      </c>
      <c r="J141" s="56">
        <f t="shared" si="34"/>
        <v>0.83720930232558144</v>
      </c>
      <c r="K141" s="56">
        <f t="shared" si="34"/>
        <v>0.16279069767441862</v>
      </c>
      <c r="L141" s="56">
        <f t="shared" si="35"/>
        <v>1</v>
      </c>
    </row>
    <row r="142" spans="1:13" ht="25.5" x14ac:dyDescent="0.25">
      <c r="B142" s="27" t="s">
        <v>30</v>
      </c>
      <c r="C142" s="54">
        <v>24</v>
      </c>
      <c r="D142" s="54">
        <v>3</v>
      </c>
      <c r="E142" s="54">
        <f t="shared" si="30"/>
        <v>27</v>
      </c>
      <c r="F142" s="15">
        <f t="shared" si="31"/>
        <v>0.88888888888888884</v>
      </c>
      <c r="G142" s="15">
        <f t="shared" si="32"/>
        <v>0.1111111111111111</v>
      </c>
      <c r="H142" s="15">
        <f t="shared" si="33"/>
        <v>1</v>
      </c>
      <c r="I142" s="58" t="s">
        <v>136</v>
      </c>
      <c r="J142" s="56">
        <f t="shared" si="34"/>
        <v>0.88888888888888884</v>
      </c>
      <c r="K142" s="56">
        <f t="shared" si="34"/>
        <v>0.1111111111111111</v>
      </c>
      <c r="L142" s="56">
        <f t="shared" si="35"/>
        <v>1</v>
      </c>
    </row>
    <row r="143" spans="1:13" ht="25.5" customHeight="1" x14ac:dyDescent="0.25">
      <c r="B143" s="27" t="s">
        <v>28</v>
      </c>
      <c r="C143" s="54">
        <v>12</v>
      </c>
      <c r="D143" s="54">
        <v>4</v>
      </c>
      <c r="E143" s="54">
        <f t="shared" si="30"/>
        <v>16</v>
      </c>
      <c r="F143" s="15">
        <f t="shared" si="31"/>
        <v>0.75</v>
      </c>
      <c r="G143" s="15">
        <f t="shared" si="32"/>
        <v>0.25</v>
      </c>
      <c r="H143" s="15">
        <f t="shared" si="33"/>
        <v>1</v>
      </c>
      <c r="I143" s="59" t="s">
        <v>142</v>
      </c>
      <c r="J143" s="56">
        <f t="shared" si="34"/>
        <v>0.75</v>
      </c>
      <c r="K143" s="56">
        <f t="shared" si="34"/>
        <v>0.25</v>
      </c>
      <c r="L143" s="56">
        <f t="shared" si="35"/>
        <v>1</v>
      </c>
    </row>
    <row r="144" spans="1:13" ht="51" customHeight="1" x14ac:dyDescent="0.25">
      <c r="B144" s="27" t="s">
        <v>31</v>
      </c>
      <c r="C144" s="54">
        <v>18</v>
      </c>
      <c r="D144" s="54">
        <v>36</v>
      </c>
      <c r="E144" s="54">
        <f t="shared" si="30"/>
        <v>54</v>
      </c>
      <c r="F144" s="15">
        <f t="shared" si="31"/>
        <v>0.33333333333333331</v>
      </c>
      <c r="G144" s="15">
        <f t="shared" si="32"/>
        <v>0.66666666666666663</v>
      </c>
      <c r="H144" s="15">
        <f t="shared" si="33"/>
        <v>1</v>
      </c>
      <c r="I144" s="55" t="s">
        <v>141</v>
      </c>
      <c r="J144" s="55">
        <f t="shared" si="34"/>
        <v>0.33333333333333331</v>
      </c>
      <c r="K144" s="55">
        <f t="shared" si="34"/>
        <v>0.66666666666666663</v>
      </c>
      <c r="L144" s="56">
        <f t="shared" si="35"/>
        <v>1</v>
      </c>
    </row>
    <row r="145" spans="1:12" ht="49.5" customHeight="1" x14ac:dyDescent="0.25">
      <c r="B145" s="27" t="s">
        <v>32</v>
      </c>
      <c r="C145" s="54">
        <v>15</v>
      </c>
      <c r="D145" s="54">
        <v>318</v>
      </c>
      <c r="E145" s="54">
        <f t="shared" si="30"/>
        <v>333</v>
      </c>
      <c r="F145" s="15">
        <f t="shared" si="31"/>
        <v>4.5045045045045043E-2</v>
      </c>
      <c r="G145" s="15">
        <f t="shared" si="32"/>
        <v>0.95495495495495497</v>
      </c>
      <c r="H145" s="15">
        <f t="shared" si="33"/>
        <v>1</v>
      </c>
      <c r="I145" s="55" t="s">
        <v>146</v>
      </c>
      <c r="J145" s="55">
        <f t="shared" si="34"/>
        <v>4.5045045045045043E-2</v>
      </c>
      <c r="K145" s="55">
        <f t="shared" si="34"/>
        <v>0.95495495495495497</v>
      </c>
      <c r="L145" s="56">
        <f t="shared" si="35"/>
        <v>1</v>
      </c>
    </row>
    <row r="146" spans="1:12" x14ac:dyDescent="0.25">
      <c r="B146" s="27" t="s">
        <v>33</v>
      </c>
      <c r="C146" s="54">
        <v>123</v>
      </c>
      <c r="D146" s="54">
        <v>394</v>
      </c>
      <c r="E146" s="54">
        <f t="shared" si="30"/>
        <v>517</v>
      </c>
      <c r="F146" s="15">
        <f t="shared" si="31"/>
        <v>0.23791102514506771</v>
      </c>
      <c r="G146" s="15">
        <f t="shared" si="32"/>
        <v>0.76208897485493232</v>
      </c>
      <c r="H146" s="15">
        <f t="shared" si="33"/>
        <v>1</v>
      </c>
      <c r="I146" s="58"/>
      <c r="J146" s="58"/>
      <c r="K146" s="58"/>
      <c r="L146" s="58"/>
    </row>
    <row r="147" spans="1:12" x14ac:dyDescent="0.25">
      <c r="B147" s="52" t="s">
        <v>200</v>
      </c>
      <c r="C147" s="52"/>
      <c r="D147" s="52"/>
      <c r="E147" s="52"/>
      <c r="F147" s="67"/>
      <c r="G147" s="67"/>
      <c r="H147" s="67"/>
      <c r="I147" s="67"/>
      <c r="J147" s="67"/>
      <c r="K147" s="67"/>
      <c r="L147" s="67"/>
    </row>
    <row r="148" spans="1:12" x14ac:dyDescent="0.25">
      <c r="B148" s="52" t="s">
        <v>201</v>
      </c>
      <c r="C148" s="52"/>
      <c r="D148" s="52"/>
      <c r="E148" s="52"/>
      <c r="F148" s="67"/>
      <c r="G148" s="67"/>
      <c r="H148" s="67"/>
      <c r="I148" s="67"/>
      <c r="J148" s="67"/>
      <c r="K148" s="67"/>
      <c r="L148" s="67"/>
    </row>
    <row r="149" spans="1:12" x14ac:dyDescent="0.25">
      <c r="B149" s="52" t="s">
        <v>202</v>
      </c>
      <c r="C149" s="52"/>
      <c r="D149" s="52"/>
      <c r="E149" s="52"/>
      <c r="F149" s="67"/>
      <c r="G149" s="67"/>
      <c r="H149" s="67"/>
      <c r="I149" s="67"/>
      <c r="J149" s="67"/>
      <c r="K149" s="67"/>
      <c r="L149" s="67"/>
    </row>
    <row r="150" spans="1:12" x14ac:dyDescent="0.25">
      <c r="B150" s="52" t="s">
        <v>203</v>
      </c>
      <c r="C150" s="52"/>
      <c r="D150" s="52"/>
      <c r="E150" s="52"/>
      <c r="F150" s="67"/>
      <c r="G150" s="67"/>
      <c r="H150" s="67"/>
      <c r="I150" s="67"/>
      <c r="J150" s="67"/>
      <c r="K150" s="67"/>
      <c r="L150" s="67"/>
    </row>
    <row r="151" spans="1:12" x14ac:dyDescent="0.25">
      <c r="A151" s="6"/>
      <c r="B151" s="52" t="s">
        <v>204</v>
      </c>
      <c r="C151" s="6"/>
      <c r="I151" s="67"/>
      <c r="J151" s="67"/>
      <c r="K151" s="67"/>
      <c r="L151" s="67"/>
    </row>
    <row r="152" spans="1:12" x14ac:dyDescent="0.25">
      <c r="B152" s="52" t="s">
        <v>205</v>
      </c>
    </row>
    <row r="153" spans="1:12" x14ac:dyDescent="0.25">
      <c r="B153" s="52" t="s">
        <v>206</v>
      </c>
    </row>
    <row r="154" spans="1:12" x14ac:dyDescent="0.25">
      <c r="C154" s="52"/>
    </row>
    <row r="156" spans="1:12" ht="51" customHeight="1" x14ac:dyDescent="0.25">
      <c r="B156" s="117" t="s">
        <v>82</v>
      </c>
      <c r="C156" s="87" t="s">
        <v>207</v>
      </c>
      <c r="D156" s="87"/>
      <c r="E156" s="87"/>
      <c r="F156" s="87"/>
      <c r="G156" s="87"/>
      <c r="H156" s="87"/>
      <c r="I156" s="87"/>
    </row>
    <row r="157" spans="1:12" ht="100.5" customHeight="1" x14ac:dyDescent="0.25">
      <c r="B157" s="118"/>
      <c r="C157" s="23" t="s">
        <v>143</v>
      </c>
      <c r="D157" s="23" t="s">
        <v>160</v>
      </c>
      <c r="E157" s="23" t="s">
        <v>161</v>
      </c>
      <c r="F157" s="23" t="s">
        <v>144</v>
      </c>
      <c r="G157" s="23" t="s">
        <v>145</v>
      </c>
      <c r="H157" s="23" t="s">
        <v>162</v>
      </c>
      <c r="I157" s="23" t="s">
        <v>163</v>
      </c>
    </row>
    <row r="158" spans="1:12" x14ac:dyDescent="0.25">
      <c r="B158" s="11" t="s">
        <v>169</v>
      </c>
      <c r="C158" s="17" t="s">
        <v>74</v>
      </c>
      <c r="D158" s="17">
        <v>100</v>
      </c>
      <c r="E158" s="17">
        <v>100</v>
      </c>
      <c r="F158" s="17">
        <v>100</v>
      </c>
      <c r="G158" s="17" t="s">
        <v>74</v>
      </c>
      <c r="H158" s="17">
        <v>100</v>
      </c>
      <c r="I158" s="17" t="s">
        <v>74</v>
      </c>
    </row>
    <row r="159" spans="1:12" x14ac:dyDescent="0.25">
      <c r="B159" s="11" t="s">
        <v>170</v>
      </c>
      <c r="C159" s="17" t="s">
        <v>74</v>
      </c>
      <c r="D159" s="17">
        <v>100</v>
      </c>
      <c r="E159" s="17">
        <v>100</v>
      </c>
      <c r="F159" s="17">
        <v>100</v>
      </c>
      <c r="G159" s="17">
        <v>100</v>
      </c>
      <c r="H159" s="17">
        <v>100</v>
      </c>
      <c r="I159" s="17">
        <v>0</v>
      </c>
    </row>
    <row r="160" spans="1:12" x14ac:dyDescent="0.25">
      <c r="B160" s="11" t="s">
        <v>171</v>
      </c>
      <c r="C160" s="17">
        <v>88.888888888888886</v>
      </c>
      <c r="D160" s="17">
        <v>100</v>
      </c>
      <c r="E160" s="17">
        <v>82.5</v>
      </c>
      <c r="F160" s="17">
        <v>88</v>
      </c>
      <c r="G160" s="17">
        <v>73.333333333333329</v>
      </c>
      <c r="H160" s="17">
        <v>89.610389610389603</v>
      </c>
      <c r="I160" s="17">
        <v>34.615384615384613</v>
      </c>
    </row>
    <row r="161" spans="1:9" x14ac:dyDescent="0.25">
      <c r="B161" s="11" t="s">
        <v>172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</row>
    <row r="162" spans="1:9" x14ac:dyDescent="0.25">
      <c r="B162" s="11" t="s">
        <v>208</v>
      </c>
      <c r="C162" s="17">
        <f t="shared" ref="C162:I162" si="36">AVERAGE(C158:C161)</f>
        <v>44.444444444444443</v>
      </c>
      <c r="D162" s="17">
        <f t="shared" si="36"/>
        <v>75</v>
      </c>
      <c r="E162" s="17">
        <f t="shared" si="36"/>
        <v>70.625</v>
      </c>
      <c r="F162" s="17">
        <f t="shared" si="36"/>
        <v>72</v>
      </c>
      <c r="G162" s="17">
        <f t="shared" si="36"/>
        <v>57.777777777777771</v>
      </c>
      <c r="H162" s="17">
        <f t="shared" si="36"/>
        <v>72.402597402597394</v>
      </c>
      <c r="I162" s="17">
        <f t="shared" si="36"/>
        <v>11.538461538461538</v>
      </c>
    </row>
    <row r="163" spans="1:9" x14ac:dyDescent="0.25">
      <c r="B163" s="52" t="s">
        <v>209</v>
      </c>
      <c r="C163" s="68"/>
      <c r="D163" s="68"/>
      <c r="E163" s="68"/>
      <c r="F163" s="68"/>
      <c r="G163" s="68"/>
      <c r="H163" s="68"/>
      <c r="I163" s="68"/>
    </row>
    <row r="164" spans="1:9" x14ac:dyDescent="0.25">
      <c r="B164" s="52" t="s">
        <v>210</v>
      </c>
      <c r="C164" s="68"/>
      <c r="D164" s="68"/>
      <c r="E164" s="68"/>
      <c r="F164" s="68"/>
      <c r="G164" s="68"/>
      <c r="H164" s="68"/>
      <c r="I164" s="68"/>
    </row>
    <row r="165" spans="1:9" x14ac:dyDescent="0.25">
      <c r="B165" s="52" t="s">
        <v>211</v>
      </c>
      <c r="C165" s="68"/>
      <c r="D165" s="68"/>
      <c r="E165" s="68"/>
      <c r="F165" s="68"/>
      <c r="G165" s="68"/>
      <c r="H165" s="68"/>
      <c r="I165" s="68"/>
    </row>
    <row r="166" spans="1:9" x14ac:dyDescent="0.25">
      <c r="B166" s="52" t="s">
        <v>212</v>
      </c>
      <c r="C166" s="6"/>
      <c r="D166" s="6"/>
      <c r="E166" s="6"/>
    </row>
    <row r="167" spans="1:9" x14ac:dyDescent="0.25">
      <c r="B167" s="52" t="s">
        <v>213</v>
      </c>
      <c r="C167" s="6"/>
      <c r="D167" s="6"/>
      <c r="E167" s="6"/>
    </row>
    <row r="168" spans="1:9" x14ac:dyDescent="0.25">
      <c r="B168" s="52" t="s">
        <v>214</v>
      </c>
      <c r="C168" s="6"/>
      <c r="D168" s="6"/>
      <c r="E168" s="6"/>
    </row>
    <row r="169" spans="1:9" x14ac:dyDescent="0.25">
      <c r="B169" s="52" t="s">
        <v>215</v>
      </c>
      <c r="C169" s="6"/>
      <c r="D169" s="6"/>
      <c r="E169" s="6"/>
    </row>
    <row r="170" spans="1:9" x14ac:dyDescent="0.25">
      <c r="A170" s="52"/>
      <c r="B170" s="6"/>
      <c r="C170" s="6"/>
      <c r="D170" s="6"/>
    </row>
    <row r="171" spans="1:9" x14ac:dyDescent="0.25">
      <c r="A171" s="6"/>
      <c r="B171" s="6"/>
      <c r="C171" s="6"/>
      <c r="D171" s="6"/>
    </row>
    <row r="172" spans="1:9" ht="24.75" customHeight="1" x14ac:dyDescent="0.25">
      <c r="B172" s="22" t="s">
        <v>82</v>
      </c>
      <c r="C172" s="88" t="s">
        <v>216</v>
      </c>
      <c r="D172" s="88"/>
      <c r="E172" s="88"/>
      <c r="F172" s="88"/>
      <c r="G172" s="88"/>
      <c r="H172" s="88"/>
    </row>
    <row r="173" spans="1:9" ht="76.5" x14ac:dyDescent="0.25">
      <c r="B173" s="77" t="s">
        <v>82</v>
      </c>
      <c r="C173" s="27" t="s">
        <v>34</v>
      </c>
      <c r="D173" s="27" t="s">
        <v>147</v>
      </c>
      <c r="E173" s="27" t="s">
        <v>35</v>
      </c>
      <c r="F173" s="27" t="s">
        <v>148</v>
      </c>
      <c r="G173" s="15" t="s">
        <v>36</v>
      </c>
      <c r="H173" s="27" t="s">
        <v>149</v>
      </c>
    </row>
    <row r="174" spans="1:9" x14ac:dyDescent="0.25">
      <c r="B174" s="11" t="s">
        <v>169</v>
      </c>
      <c r="C174" s="16">
        <v>4</v>
      </c>
      <c r="D174" s="32">
        <f>+C174/$H126</f>
        <v>0.8</v>
      </c>
      <c r="E174" s="16">
        <v>1</v>
      </c>
      <c r="F174" s="32">
        <f>+E174/$H126</f>
        <v>0.2</v>
      </c>
      <c r="G174" s="18">
        <v>0</v>
      </c>
      <c r="H174" s="70">
        <f>+G174/$H126</f>
        <v>0</v>
      </c>
    </row>
    <row r="175" spans="1:9" x14ac:dyDescent="0.25">
      <c r="B175" s="11" t="s">
        <v>170</v>
      </c>
      <c r="C175" s="16">
        <v>11</v>
      </c>
      <c r="D175" s="78">
        <f>+C175/$H127</f>
        <v>0.39285714285714285</v>
      </c>
      <c r="E175" s="16">
        <v>13</v>
      </c>
      <c r="F175" s="78">
        <f>+E175/$H127</f>
        <v>0.4642857142857143</v>
      </c>
      <c r="G175" s="18">
        <v>0</v>
      </c>
      <c r="H175" s="70">
        <f>+G175/$H127</f>
        <v>0</v>
      </c>
    </row>
    <row r="176" spans="1:9" x14ac:dyDescent="0.25">
      <c r="B176" s="11" t="s">
        <v>171</v>
      </c>
      <c r="C176" s="16">
        <v>136</v>
      </c>
      <c r="D176" s="82">
        <f>+C176/$H128</f>
        <v>0.28099173553719009</v>
      </c>
      <c r="E176" s="16">
        <v>261</v>
      </c>
      <c r="F176" s="82">
        <f>+E176/$H128</f>
        <v>0.53925619834710747</v>
      </c>
      <c r="G176" s="18">
        <v>6</v>
      </c>
      <c r="H176" s="70">
        <f>+G176/$H128</f>
        <v>1.2396694214876033E-2</v>
      </c>
    </row>
    <row r="177" spans="1:13" x14ac:dyDescent="0.25">
      <c r="B177" s="11" t="s">
        <v>172</v>
      </c>
      <c r="C177" s="16">
        <v>0</v>
      </c>
      <c r="D177" s="82">
        <v>0</v>
      </c>
      <c r="E177" s="16">
        <v>0</v>
      </c>
      <c r="F177" s="82">
        <v>0</v>
      </c>
      <c r="G177" s="18">
        <v>0</v>
      </c>
      <c r="H177" s="70">
        <v>0</v>
      </c>
    </row>
    <row r="178" spans="1:13" x14ac:dyDescent="0.25">
      <c r="B178" s="11" t="s">
        <v>100</v>
      </c>
      <c r="C178" s="16">
        <v>151</v>
      </c>
      <c r="D178" s="78">
        <f>+C178/$H130</f>
        <v>0.29206963249516443</v>
      </c>
      <c r="E178" s="16">
        <v>275</v>
      </c>
      <c r="F178" s="78">
        <f>+E178/$H130</f>
        <v>0.53191489361702127</v>
      </c>
      <c r="G178" s="18">
        <v>6</v>
      </c>
      <c r="H178" s="70">
        <f>+G178/$H130</f>
        <v>1.160541586073501E-2</v>
      </c>
    </row>
    <row r="179" spans="1:13" x14ac:dyDescent="0.25">
      <c r="B179" s="52" t="s">
        <v>217</v>
      </c>
      <c r="C179" s="38"/>
      <c r="D179" s="12"/>
      <c r="E179" s="38"/>
      <c r="F179" s="12"/>
      <c r="G179" s="69"/>
      <c r="H179" s="12"/>
      <c r="J179" s="38"/>
      <c r="K179" s="72"/>
      <c r="L179" s="38"/>
      <c r="M179" s="72"/>
    </row>
    <row r="180" spans="1:13" x14ac:dyDescent="0.25">
      <c r="B180" s="52" t="s">
        <v>218</v>
      </c>
      <c r="C180" s="38"/>
      <c r="D180" s="12"/>
      <c r="E180" s="38"/>
      <c r="F180" s="12"/>
      <c r="G180" s="69"/>
      <c r="H180" s="12"/>
      <c r="J180" s="38"/>
      <c r="K180" s="72"/>
      <c r="L180" s="38"/>
      <c r="M180" s="72"/>
    </row>
    <row r="181" spans="1:13" x14ac:dyDescent="0.25">
      <c r="B181" s="52" t="s">
        <v>219</v>
      </c>
      <c r="C181" s="38"/>
      <c r="D181" s="12"/>
      <c r="E181" s="38"/>
      <c r="F181" s="12"/>
      <c r="G181" s="69"/>
      <c r="H181" s="12"/>
      <c r="J181" s="38"/>
      <c r="K181" s="72"/>
      <c r="L181" s="38"/>
      <c r="M181" s="72"/>
    </row>
    <row r="182" spans="1:13" x14ac:dyDescent="0.25">
      <c r="A182" s="52"/>
      <c r="B182" s="38"/>
      <c r="C182" s="12"/>
      <c r="D182" s="38"/>
      <c r="E182" s="12"/>
      <c r="F182" s="69"/>
      <c r="G182" s="12"/>
      <c r="H182" s="38"/>
      <c r="I182" s="12"/>
      <c r="J182" s="38"/>
      <c r="K182" s="72"/>
      <c r="L182" s="38"/>
      <c r="M182" s="72"/>
    </row>
    <row r="183" spans="1:13" x14ac:dyDescent="0.25">
      <c r="A183" s="57"/>
      <c r="B183" s="38"/>
      <c r="C183" s="12"/>
      <c r="D183" s="38"/>
      <c r="E183" s="12"/>
      <c r="F183" s="69"/>
      <c r="G183" s="12"/>
      <c r="H183" s="38"/>
      <c r="I183" s="12"/>
      <c r="J183" s="38"/>
      <c r="K183" s="72"/>
      <c r="L183" s="38"/>
      <c r="M183" s="72"/>
    </row>
    <row r="184" spans="1:13" ht="26.25" customHeight="1" x14ac:dyDescent="0.25">
      <c r="B184" s="117" t="s">
        <v>82</v>
      </c>
      <c r="C184" s="94" t="s">
        <v>216</v>
      </c>
      <c r="D184" s="95"/>
      <c r="E184" s="95"/>
      <c r="F184" s="95"/>
      <c r="G184" s="95"/>
      <c r="H184" s="96"/>
      <c r="I184" s="12"/>
      <c r="J184" s="38"/>
    </row>
    <row r="185" spans="1:13" ht="76.5" x14ac:dyDescent="0.25">
      <c r="B185" s="118"/>
      <c r="C185" s="27" t="s">
        <v>37</v>
      </c>
      <c r="D185" s="27" t="s">
        <v>150</v>
      </c>
      <c r="E185" s="27" t="s">
        <v>152</v>
      </c>
      <c r="F185" s="27" t="s">
        <v>151</v>
      </c>
      <c r="G185" s="27" t="s">
        <v>38</v>
      </c>
      <c r="H185" s="27" t="s">
        <v>153</v>
      </c>
      <c r="I185" s="12"/>
      <c r="J185" s="38"/>
    </row>
    <row r="186" spans="1:13" x14ac:dyDescent="0.25">
      <c r="B186" s="11" t="s">
        <v>169</v>
      </c>
      <c r="C186" s="16">
        <v>0</v>
      </c>
      <c r="D186" s="70">
        <f>+C186/$H126</f>
        <v>0</v>
      </c>
      <c r="E186" s="16">
        <v>0</v>
      </c>
      <c r="F186" s="71">
        <f>+E186/$H126</f>
        <v>0</v>
      </c>
      <c r="G186" s="16" t="s">
        <v>74</v>
      </c>
      <c r="H186" s="70">
        <v>0</v>
      </c>
      <c r="I186" s="12"/>
      <c r="J186" s="38"/>
    </row>
    <row r="187" spans="1:13" x14ac:dyDescent="0.25">
      <c r="B187" s="11" t="s">
        <v>170</v>
      </c>
      <c r="C187" s="16">
        <v>0</v>
      </c>
      <c r="D187" s="70">
        <f>+C187/$H127</f>
        <v>0</v>
      </c>
      <c r="E187" s="16">
        <v>0</v>
      </c>
      <c r="F187" s="71">
        <f>+E187/$H127</f>
        <v>0</v>
      </c>
      <c r="G187" s="16">
        <v>4</v>
      </c>
      <c r="H187" s="70">
        <f>+G187/$H127</f>
        <v>0.14285714285714285</v>
      </c>
      <c r="I187" s="12"/>
      <c r="J187" s="38"/>
    </row>
    <row r="188" spans="1:13" x14ac:dyDescent="0.25">
      <c r="B188" s="11" t="s">
        <v>171</v>
      </c>
      <c r="C188" s="16">
        <v>12</v>
      </c>
      <c r="D188" s="70">
        <f>+C188/$H128</f>
        <v>2.4793388429752067E-2</v>
      </c>
      <c r="E188" s="16">
        <v>0</v>
      </c>
      <c r="F188" s="71">
        <f>+E188/$H128</f>
        <v>0</v>
      </c>
      <c r="G188" s="16">
        <v>69</v>
      </c>
      <c r="H188" s="70">
        <f>+G188/$H128</f>
        <v>0.14256198347107438</v>
      </c>
      <c r="I188" s="12"/>
      <c r="J188" s="38"/>
    </row>
    <row r="189" spans="1:13" x14ac:dyDescent="0.25">
      <c r="B189" s="11" t="s">
        <v>172</v>
      </c>
      <c r="C189" s="16">
        <v>0</v>
      </c>
      <c r="D189" s="70">
        <v>0</v>
      </c>
      <c r="E189" s="16">
        <v>0</v>
      </c>
      <c r="F189" s="71">
        <v>0</v>
      </c>
      <c r="G189" s="16">
        <v>0</v>
      </c>
      <c r="H189" s="70">
        <v>0</v>
      </c>
      <c r="I189" s="12"/>
      <c r="J189" s="38"/>
    </row>
    <row r="190" spans="1:13" x14ac:dyDescent="0.25">
      <c r="B190" s="11" t="s">
        <v>100</v>
      </c>
      <c r="C190" s="16">
        <v>12</v>
      </c>
      <c r="D190" s="70">
        <f>+C190/$H130</f>
        <v>2.321083172147002E-2</v>
      </c>
      <c r="E190" s="16">
        <v>0</v>
      </c>
      <c r="F190" s="71">
        <f>+E190/$H130</f>
        <v>0</v>
      </c>
      <c r="G190" s="16">
        <v>73</v>
      </c>
      <c r="H190" s="70">
        <f>+G190/$H130</f>
        <v>0.14119922630560927</v>
      </c>
      <c r="I190" s="12"/>
      <c r="J190" s="38"/>
    </row>
    <row r="191" spans="1:13" x14ac:dyDescent="0.25">
      <c r="B191" s="52" t="s">
        <v>220</v>
      </c>
      <c r="C191" s="38"/>
      <c r="D191" s="12"/>
      <c r="E191" s="38"/>
      <c r="F191" s="12"/>
      <c r="G191" s="69"/>
      <c r="H191" s="75"/>
      <c r="I191" s="12"/>
      <c r="J191" s="38"/>
    </row>
    <row r="192" spans="1:13" x14ac:dyDescent="0.25">
      <c r="B192" s="52" t="s">
        <v>221</v>
      </c>
      <c r="C192" s="38"/>
      <c r="D192" s="38"/>
      <c r="E192" s="69"/>
      <c r="F192" s="38"/>
      <c r="G192" s="38"/>
      <c r="H192" s="38"/>
    </row>
    <row r="193" spans="1:10" x14ac:dyDescent="0.25">
      <c r="B193" s="52"/>
      <c r="C193" s="38"/>
      <c r="D193" s="38"/>
      <c r="E193" s="69"/>
      <c r="F193" s="38"/>
      <c r="G193" s="38"/>
      <c r="H193" s="38"/>
    </row>
    <row r="194" spans="1:10" x14ac:dyDescent="0.25">
      <c r="B194" s="52"/>
      <c r="C194" s="38"/>
      <c r="D194" s="38"/>
      <c r="E194" s="69"/>
      <c r="F194" s="38"/>
      <c r="G194" s="38"/>
      <c r="H194" s="38"/>
    </row>
    <row r="195" spans="1:10" x14ac:dyDescent="0.25">
      <c r="B195" s="52"/>
      <c r="C195" s="38"/>
      <c r="D195" s="38"/>
      <c r="E195" s="69"/>
      <c r="F195" s="38"/>
      <c r="G195" s="38"/>
      <c r="H195" s="38"/>
    </row>
    <row r="196" spans="1:10" x14ac:dyDescent="0.25">
      <c r="A196" s="52"/>
      <c r="B196" s="38"/>
      <c r="C196" s="38"/>
      <c r="D196" s="69"/>
      <c r="E196" s="38"/>
      <c r="F196" s="38"/>
      <c r="G196" s="38"/>
    </row>
    <row r="197" spans="1:10" x14ac:dyDescent="0.25">
      <c r="B197" s="30"/>
      <c r="C197" s="88" t="s">
        <v>222</v>
      </c>
      <c r="D197" s="88"/>
      <c r="E197" s="88"/>
      <c r="F197" s="88"/>
      <c r="G197" s="88"/>
      <c r="H197" s="88"/>
      <c r="I197" s="88"/>
      <c r="J197" s="88"/>
    </row>
    <row r="198" spans="1:10" ht="66" customHeight="1" x14ac:dyDescent="0.25">
      <c r="B198" s="30"/>
      <c r="C198" s="16" t="s">
        <v>39</v>
      </c>
      <c r="D198" s="27" t="s">
        <v>40</v>
      </c>
      <c r="E198" s="27" t="s">
        <v>41</v>
      </c>
      <c r="F198" s="27" t="s">
        <v>42</v>
      </c>
      <c r="G198" s="27" t="s">
        <v>43</v>
      </c>
      <c r="H198" s="27" t="s">
        <v>44</v>
      </c>
      <c r="I198" s="27" t="s">
        <v>45</v>
      </c>
      <c r="J198" s="27" t="s">
        <v>22</v>
      </c>
    </row>
    <row r="199" spans="1:10" x14ac:dyDescent="0.25">
      <c r="B199" s="30"/>
      <c r="C199" s="27">
        <v>0</v>
      </c>
      <c r="D199" s="27">
        <v>0</v>
      </c>
      <c r="E199" s="27">
        <v>0</v>
      </c>
      <c r="F199" s="27">
        <v>1</v>
      </c>
      <c r="G199" s="27">
        <v>0</v>
      </c>
      <c r="H199" s="27">
        <v>0</v>
      </c>
      <c r="I199" s="27">
        <v>3</v>
      </c>
      <c r="J199" s="27">
        <v>4</v>
      </c>
    </row>
    <row r="200" spans="1:10" ht="12.75" customHeight="1" x14ac:dyDescent="0.25">
      <c r="B200" s="30"/>
      <c r="C200" s="119" t="s">
        <v>223</v>
      </c>
      <c r="D200" s="119"/>
      <c r="E200" s="119"/>
      <c r="F200" s="119"/>
      <c r="G200" s="119"/>
      <c r="H200" s="119"/>
      <c r="I200" s="119"/>
      <c r="J200" s="119"/>
    </row>
    <row r="201" spans="1:10" x14ac:dyDescent="0.25">
      <c r="B201" s="30"/>
      <c r="C201" s="30"/>
      <c r="D201" s="30"/>
      <c r="E201" s="30"/>
      <c r="F201" s="30"/>
      <c r="G201" s="30"/>
    </row>
    <row r="202" spans="1:10" x14ac:dyDescent="0.25">
      <c r="B202" s="30"/>
      <c r="C202" s="30"/>
      <c r="D202" s="30"/>
      <c r="E202" s="30"/>
      <c r="F202" s="30"/>
      <c r="G202" s="30"/>
    </row>
    <row r="203" spans="1:10" ht="27" customHeight="1" x14ac:dyDescent="0.25">
      <c r="B203" s="30"/>
      <c r="C203" s="83"/>
      <c r="D203" s="83"/>
      <c r="E203" s="94" t="s">
        <v>75</v>
      </c>
      <c r="F203" s="95"/>
      <c r="G203" s="96"/>
    </row>
    <row r="204" spans="1:10" ht="38.25" x14ac:dyDescent="0.25">
      <c r="B204" s="30"/>
      <c r="C204" s="30"/>
      <c r="D204" s="30"/>
      <c r="E204" s="23" t="s">
        <v>46</v>
      </c>
      <c r="F204" s="23" t="s">
        <v>47</v>
      </c>
      <c r="G204" s="23" t="s">
        <v>154</v>
      </c>
    </row>
    <row r="205" spans="1:10" x14ac:dyDescent="0.25">
      <c r="B205" s="30"/>
      <c r="C205" s="30"/>
      <c r="D205" s="30"/>
      <c r="E205" s="27" t="s">
        <v>48</v>
      </c>
      <c r="F205" s="2">
        <v>88</v>
      </c>
      <c r="G205" s="15">
        <f>+F205/F207</f>
        <v>0.57894736842105265</v>
      </c>
    </row>
    <row r="206" spans="1:10" x14ac:dyDescent="0.25">
      <c r="B206" s="30"/>
      <c r="C206" s="30"/>
      <c r="D206" s="30"/>
      <c r="E206" s="27" t="s">
        <v>49</v>
      </c>
      <c r="F206" s="2">
        <v>64</v>
      </c>
      <c r="G206" s="15">
        <f>+F206/F207</f>
        <v>0.42105263157894735</v>
      </c>
    </row>
    <row r="207" spans="1:10" x14ac:dyDescent="0.25">
      <c r="B207" s="30"/>
      <c r="C207" s="30"/>
      <c r="D207" s="30"/>
      <c r="E207" s="27" t="s">
        <v>50</v>
      </c>
      <c r="F207" s="2">
        <v>152</v>
      </c>
      <c r="G207" s="15">
        <f>SUM(G205:G206)</f>
        <v>1</v>
      </c>
    </row>
    <row r="208" spans="1:10" x14ac:dyDescent="0.25">
      <c r="B208" s="30"/>
      <c r="C208" s="30"/>
      <c r="D208" s="30"/>
      <c r="E208" s="30"/>
      <c r="F208" s="30"/>
      <c r="G208" s="30"/>
    </row>
    <row r="209" spans="1:7" x14ac:dyDescent="0.25">
      <c r="B209" s="30"/>
      <c r="C209" s="30"/>
      <c r="D209" s="30"/>
      <c r="E209" s="30"/>
      <c r="F209" s="30"/>
      <c r="G209" s="30"/>
    </row>
    <row r="210" spans="1:7" ht="50.25" customHeight="1" x14ac:dyDescent="0.25">
      <c r="B210" s="6"/>
      <c r="C210" s="6"/>
      <c r="D210" s="6"/>
      <c r="E210" s="117" t="s">
        <v>82</v>
      </c>
      <c r="F210" s="88" t="s">
        <v>76</v>
      </c>
      <c r="G210" s="88"/>
    </row>
    <row r="211" spans="1:7" ht="25.5" x14ac:dyDescent="0.25">
      <c r="B211" s="6"/>
      <c r="C211" s="6"/>
      <c r="E211" s="118"/>
      <c r="F211" s="19" t="s">
        <v>51</v>
      </c>
      <c r="G211" s="19" t="s">
        <v>52</v>
      </c>
    </row>
    <row r="212" spans="1:7" x14ac:dyDescent="0.2">
      <c r="E212" s="11" t="s">
        <v>169</v>
      </c>
      <c r="F212" s="14" t="s">
        <v>74</v>
      </c>
      <c r="G212" s="14" t="s">
        <v>74</v>
      </c>
    </row>
    <row r="213" spans="1:7" x14ac:dyDescent="0.2">
      <c r="E213" s="11" t="s">
        <v>170</v>
      </c>
      <c r="F213" s="14" t="s">
        <v>74</v>
      </c>
      <c r="G213" s="14" t="s">
        <v>74</v>
      </c>
    </row>
    <row r="214" spans="1:7" x14ac:dyDescent="0.2">
      <c r="E214" s="11" t="s">
        <v>171</v>
      </c>
      <c r="F214" s="14">
        <v>3</v>
      </c>
      <c r="G214" s="14" t="s">
        <v>74</v>
      </c>
    </row>
    <row r="215" spans="1:7" x14ac:dyDescent="0.2">
      <c r="E215" s="11" t="s">
        <v>172</v>
      </c>
      <c r="F215" s="14">
        <v>0</v>
      </c>
      <c r="G215" s="14">
        <v>0</v>
      </c>
    </row>
    <row r="216" spans="1:7" x14ac:dyDescent="0.2">
      <c r="A216" s="6"/>
      <c r="E216" s="11" t="s">
        <v>100</v>
      </c>
      <c r="F216" s="80">
        <v>3</v>
      </c>
      <c r="G216" s="80">
        <v>0</v>
      </c>
    </row>
    <row r="217" spans="1:7" x14ac:dyDescent="0.25">
      <c r="B217" s="6"/>
      <c r="C217" s="6"/>
      <c r="F217" s="81"/>
      <c r="G217" s="81"/>
    </row>
    <row r="219" spans="1:7" x14ac:dyDescent="0.25">
      <c r="E219" s="94" t="s">
        <v>53</v>
      </c>
      <c r="F219" s="95"/>
      <c r="G219" s="96"/>
    </row>
    <row r="220" spans="1:7" ht="25.5" x14ac:dyDescent="0.25">
      <c r="E220" s="27"/>
      <c r="F220" s="23" t="s">
        <v>55</v>
      </c>
      <c r="G220" s="23" t="s">
        <v>56</v>
      </c>
    </row>
    <row r="221" spans="1:7" ht="63.75" x14ac:dyDescent="0.25">
      <c r="E221" s="23" t="s">
        <v>54</v>
      </c>
      <c r="F221" s="27" t="s">
        <v>58</v>
      </c>
      <c r="G221" s="2">
        <v>0</v>
      </c>
    </row>
    <row r="222" spans="1:7" ht="63.75" x14ac:dyDescent="0.25">
      <c r="E222" s="87" t="s">
        <v>57</v>
      </c>
      <c r="F222" s="27" t="s">
        <v>59</v>
      </c>
      <c r="G222" s="2">
        <v>1</v>
      </c>
    </row>
    <row r="223" spans="1:7" ht="63.75" x14ac:dyDescent="0.25">
      <c r="E223" s="87"/>
      <c r="F223" s="27" t="s">
        <v>78</v>
      </c>
      <c r="G223" s="2">
        <v>0</v>
      </c>
    </row>
    <row r="224" spans="1:7" ht="25.5" x14ac:dyDescent="0.25">
      <c r="E224" s="87" t="s">
        <v>60</v>
      </c>
      <c r="F224" s="27" t="s">
        <v>61</v>
      </c>
      <c r="G224" s="2">
        <v>0</v>
      </c>
    </row>
    <row r="225" spans="5:7" ht="25.5" x14ac:dyDescent="0.25">
      <c r="E225" s="87"/>
      <c r="F225" s="27" t="s">
        <v>62</v>
      </c>
      <c r="G225" s="2">
        <v>0</v>
      </c>
    </row>
    <row r="226" spans="5:7" ht="25.5" x14ac:dyDescent="0.25">
      <c r="E226" s="7" t="s">
        <v>63</v>
      </c>
      <c r="F226" s="27" t="s">
        <v>77</v>
      </c>
      <c r="G226" s="3">
        <v>0</v>
      </c>
    </row>
    <row r="227" spans="5:7" ht="38.25" x14ac:dyDescent="0.25">
      <c r="E227" s="27" t="s">
        <v>64</v>
      </c>
      <c r="F227" s="27" t="s">
        <v>65</v>
      </c>
      <c r="G227" s="2">
        <v>0</v>
      </c>
    </row>
    <row r="228" spans="5:7" ht="38.25" x14ac:dyDescent="0.25">
      <c r="E228" s="27" t="s">
        <v>66</v>
      </c>
      <c r="F228" s="4" t="s">
        <v>67</v>
      </c>
      <c r="G228" s="2">
        <v>0</v>
      </c>
    </row>
    <row r="229" spans="5:7" ht="25.5" x14ac:dyDescent="0.25">
      <c r="E229" s="4" t="s">
        <v>68</v>
      </c>
      <c r="F229" s="27" t="s">
        <v>69</v>
      </c>
      <c r="G229" s="2">
        <v>0</v>
      </c>
    </row>
    <row r="230" spans="5:7" ht="38.25" x14ac:dyDescent="0.25">
      <c r="E230" s="4" t="s">
        <v>70</v>
      </c>
      <c r="F230" s="27" t="s">
        <v>71</v>
      </c>
      <c r="G230" s="2">
        <v>1</v>
      </c>
    </row>
    <row r="231" spans="5:7" ht="38.25" x14ac:dyDescent="0.25">
      <c r="E231" s="4" t="s">
        <v>72</v>
      </c>
      <c r="F231" s="4" t="s">
        <v>73</v>
      </c>
      <c r="G231" s="5">
        <v>2</v>
      </c>
    </row>
    <row r="232" spans="5:7" ht="45" customHeight="1" x14ac:dyDescent="0.25">
      <c r="E232" s="4" t="s">
        <v>80</v>
      </c>
      <c r="F232" s="4" t="s">
        <v>81</v>
      </c>
      <c r="G232" s="2">
        <v>1</v>
      </c>
    </row>
    <row r="233" spans="5:7" ht="30.75" customHeight="1" x14ac:dyDescent="0.25">
      <c r="E233" s="20" t="s">
        <v>79</v>
      </c>
    </row>
    <row r="256" ht="38.25" customHeight="1" x14ac:dyDescent="0.25"/>
    <row r="264" ht="39.75" customHeight="1" x14ac:dyDescent="0.25"/>
    <row r="265" ht="57" customHeight="1" x14ac:dyDescent="0.25"/>
    <row r="266" ht="48" customHeight="1" x14ac:dyDescent="0.25"/>
    <row r="267" ht="63.75" customHeight="1" x14ac:dyDescent="0.25"/>
    <row r="268" ht="39.75" customHeight="1" x14ac:dyDescent="0.25"/>
    <row r="269" ht="42" customHeight="1" x14ac:dyDescent="0.25"/>
    <row r="270" ht="43.5" customHeight="1" x14ac:dyDescent="0.25"/>
    <row r="272" ht="38.25" customHeight="1" x14ac:dyDescent="0.25"/>
    <row r="273" spans="1:5" ht="38.25" customHeight="1" x14ac:dyDescent="0.25"/>
    <row r="275" spans="1:5" ht="51" customHeight="1" x14ac:dyDescent="0.25"/>
    <row r="277" spans="1:5" ht="38.25" customHeight="1" x14ac:dyDescent="0.25"/>
    <row r="279" spans="1:5" x14ac:dyDescent="0.25">
      <c r="B279" s="10"/>
      <c r="C279" s="6"/>
    </row>
    <row r="280" spans="1:5" x14ac:dyDescent="0.25">
      <c r="B280" s="21"/>
      <c r="C280" s="6"/>
      <c r="E280" s="6"/>
    </row>
    <row r="281" spans="1:5" x14ac:dyDescent="0.25">
      <c r="A281" s="1"/>
      <c r="E281" s="6"/>
    </row>
    <row r="282" spans="1:5" x14ac:dyDescent="0.25">
      <c r="A282" s="6"/>
    </row>
    <row r="283" spans="1:5" ht="12.75" customHeight="1" x14ac:dyDescent="0.25"/>
    <row r="291" ht="45.75" customHeight="1" x14ac:dyDescent="0.25"/>
    <row r="292" ht="46.5" customHeight="1" x14ac:dyDescent="0.25"/>
    <row r="301" ht="20.25" customHeight="1" x14ac:dyDescent="0.25"/>
    <row r="342" ht="22.5" customHeight="1" x14ac:dyDescent="0.25"/>
  </sheetData>
  <mergeCells count="98">
    <mergeCell ref="A120:E120"/>
    <mergeCell ref="B49:B52"/>
    <mergeCell ref="C51:G51"/>
    <mergeCell ref="K80:K82"/>
    <mergeCell ref="J69:K69"/>
    <mergeCell ref="B73:K73"/>
    <mergeCell ref="G75:G76"/>
    <mergeCell ref="J75:J76"/>
    <mergeCell ref="K75:K76"/>
    <mergeCell ref="C102:F102"/>
    <mergeCell ref="G102:K102"/>
    <mergeCell ref="B113:F113"/>
    <mergeCell ref="G83:G86"/>
    <mergeCell ref="J83:J86"/>
    <mergeCell ref="B131:H131"/>
    <mergeCell ref="I130:J130"/>
    <mergeCell ref="H30:I30"/>
    <mergeCell ref="H31:I31"/>
    <mergeCell ref="H32:I32"/>
    <mergeCell ref="H34:I34"/>
    <mergeCell ref="C35:I35"/>
    <mergeCell ref="D39:G39"/>
    <mergeCell ref="H39:L39"/>
    <mergeCell ref="H33:I33"/>
    <mergeCell ref="B61:B64"/>
    <mergeCell ref="C61:C64"/>
    <mergeCell ref="D63:H63"/>
    <mergeCell ref="I63:I64"/>
    <mergeCell ref="J63:K64"/>
    <mergeCell ref="B70:F70"/>
    <mergeCell ref="C200:J200"/>
    <mergeCell ref="B184:B185"/>
    <mergeCell ref="C184:H184"/>
    <mergeCell ref="B156:B157"/>
    <mergeCell ref="C156:I156"/>
    <mergeCell ref="H18:H21"/>
    <mergeCell ref="I18:I21"/>
    <mergeCell ref="H22:H24"/>
    <mergeCell ref="I22:I24"/>
    <mergeCell ref="C26:I26"/>
    <mergeCell ref="D37:L38"/>
    <mergeCell ref="A2:M2"/>
    <mergeCell ref="A3:M3"/>
    <mergeCell ref="A7:M7"/>
    <mergeCell ref="C28:I28"/>
    <mergeCell ref="H29:I29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E224:E225"/>
    <mergeCell ref="A49:A52"/>
    <mergeCell ref="B37:B40"/>
    <mergeCell ref="C37:C40"/>
    <mergeCell ref="E219:G219"/>
    <mergeCell ref="B101:K101"/>
    <mergeCell ref="B102:B103"/>
    <mergeCell ref="A113:A114"/>
    <mergeCell ref="E203:G203"/>
    <mergeCell ref="B136:H136"/>
    <mergeCell ref="I136:L136"/>
    <mergeCell ref="C172:H172"/>
    <mergeCell ref="B123:J123"/>
    <mergeCell ref="B124:G124"/>
    <mergeCell ref="A112:L112"/>
    <mergeCell ref="C197:J197"/>
    <mergeCell ref="C49:M50"/>
    <mergeCell ref="G87:G89"/>
    <mergeCell ref="J87:J89"/>
    <mergeCell ref="K87:K89"/>
    <mergeCell ref="E222:E223"/>
    <mergeCell ref="G113:L113"/>
    <mergeCell ref="H124:H125"/>
    <mergeCell ref="H51:M51"/>
    <mergeCell ref="D61:K62"/>
    <mergeCell ref="G77:G79"/>
    <mergeCell ref="J77:J79"/>
    <mergeCell ref="K77:K79"/>
    <mergeCell ref="G80:G82"/>
    <mergeCell ref="J80:J82"/>
    <mergeCell ref="E210:E211"/>
    <mergeCell ref="F210:G210"/>
    <mergeCell ref="J67:K67"/>
    <mergeCell ref="J68:K68"/>
    <mergeCell ref="I129:J129"/>
    <mergeCell ref="K83:K86"/>
    <mergeCell ref="J65:K65"/>
    <mergeCell ref="J66:K66"/>
    <mergeCell ref="I128:J128"/>
    <mergeCell ref="I124:J125"/>
    <mergeCell ref="I126:J126"/>
    <mergeCell ref="I127:J127"/>
  </mergeCells>
  <pageMargins left="0.7" right="0.7" top="0.75" bottom="0.75" header="0.3" footer="0.3"/>
  <pageSetup scale="36" fitToHeight="0" orientation="portrait" r:id="rId1"/>
  <rowBreaks count="3" manualBreakCount="3">
    <brk id="71" max="12" man="1"/>
    <brk id="97" max="12" man="1"/>
    <brk id="19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22</vt:lpstr>
      <vt:lpstr>'Comuna 22'!Área_de_impresión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2014-11-13T21:49:57Z</dcterms:modified>
</cp:coreProperties>
</file>