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3080" yWindow="120" windowWidth="12120" windowHeight="11760"/>
  </bookViews>
  <sheets>
    <sheet name="Comuna 2" sheetId="3" r:id="rId1"/>
  </sheets>
  <definedNames>
    <definedName name="_xlnm.Print_Area" localSheetId="0">'Comuna 2'!$A$1:$M$508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3" l="1"/>
  <c r="H295" i="3" l="1"/>
  <c r="G295" i="3"/>
  <c r="F295" i="3"/>
  <c r="J287" i="3"/>
  <c r="E295" i="3"/>
  <c r="I257" i="3" l="1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E281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45" i="3"/>
  <c r="D346" i="3"/>
  <c r="D347" i="3"/>
  <c r="D348" i="3"/>
  <c r="D349" i="3"/>
  <c r="D350" i="3"/>
  <c r="D351" i="3"/>
  <c r="D352" i="3"/>
  <c r="D353" i="3"/>
  <c r="D354" i="3"/>
  <c r="D344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C215" i="3"/>
  <c r="D215" i="3"/>
  <c r="E245" i="3"/>
  <c r="G450" i="3"/>
  <c r="F450" i="3"/>
  <c r="F420" i="3"/>
  <c r="G418" i="3" s="1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377" i="3"/>
  <c r="G402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E402" i="3"/>
  <c r="C402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44" i="3"/>
  <c r="C369" i="3" l="1"/>
  <c r="E369" i="3"/>
  <c r="G369" i="3"/>
  <c r="C332" i="3"/>
  <c r="E288" i="3" l="1"/>
  <c r="E289" i="3"/>
  <c r="E290" i="3"/>
  <c r="E291" i="3"/>
  <c r="E292" i="3"/>
  <c r="E293" i="3"/>
  <c r="E294" i="3"/>
  <c r="E287" i="3"/>
  <c r="F287" i="3" s="1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56" i="3"/>
  <c r="C281" i="3"/>
  <c r="D281" i="3"/>
  <c r="H281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6" i="3"/>
  <c r="E223" i="3"/>
  <c r="C248" i="3"/>
  <c r="D248" i="3"/>
  <c r="G248" i="3"/>
  <c r="H248" i="3"/>
  <c r="I248" i="3"/>
  <c r="J248" i="3"/>
  <c r="B248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190" i="3"/>
  <c r="G215" i="3"/>
  <c r="H215" i="3"/>
  <c r="I215" i="3"/>
  <c r="D176" i="3"/>
  <c r="E176" i="3"/>
  <c r="C176" i="3"/>
  <c r="I155" i="3"/>
  <c r="J132" i="3" s="1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30" i="3"/>
  <c r="E155" i="3"/>
  <c r="F155" i="3"/>
  <c r="D155" i="3"/>
  <c r="C155" i="3"/>
  <c r="B122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97" i="3"/>
  <c r="D122" i="3"/>
  <c r="E122" i="3"/>
  <c r="C122" i="3"/>
  <c r="J122" i="3"/>
  <c r="I122" i="3"/>
  <c r="H122" i="3"/>
  <c r="K122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97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E88" i="3"/>
  <c r="H88" i="3"/>
  <c r="I88" i="3"/>
  <c r="J88" i="3"/>
  <c r="D88" i="3"/>
  <c r="F63" i="3"/>
  <c r="H402" i="3" l="1"/>
  <c r="D402" i="3"/>
  <c r="F369" i="3"/>
  <c r="D369" i="3"/>
  <c r="H369" i="3"/>
  <c r="F281" i="3"/>
  <c r="G287" i="3"/>
  <c r="H287" i="3" s="1"/>
  <c r="I256" i="3"/>
  <c r="K248" i="3"/>
  <c r="L232" i="3" s="1"/>
  <c r="E248" i="3"/>
  <c r="J215" i="3"/>
  <c r="K200" i="3" s="1"/>
  <c r="E215" i="3"/>
  <c r="F200" i="3" s="1"/>
  <c r="J155" i="3"/>
  <c r="J145" i="3"/>
  <c r="J138" i="3"/>
  <c r="J150" i="3"/>
  <c r="J154" i="3"/>
  <c r="J143" i="3"/>
  <c r="J153" i="3"/>
  <c r="J147" i="3"/>
  <c r="J142" i="3"/>
  <c r="J134" i="3"/>
  <c r="L122" i="3"/>
  <c r="M101" i="3" s="1"/>
  <c r="J149" i="3"/>
  <c r="J135" i="3"/>
  <c r="F122" i="3"/>
  <c r="G98" i="3" s="1"/>
  <c r="J151" i="3"/>
  <c r="J146" i="3"/>
  <c r="J139" i="3"/>
  <c r="J131" i="3"/>
  <c r="J141" i="3"/>
  <c r="J137" i="3"/>
  <c r="J133" i="3"/>
  <c r="J130" i="3"/>
  <c r="J152" i="3"/>
  <c r="J148" i="3"/>
  <c r="J144" i="3"/>
  <c r="J140" i="3"/>
  <c r="J136" i="3"/>
  <c r="K88" i="3"/>
  <c r="F88" i="3"/>
  <c r="H55" i="3"/>
  <c r="F55" i="3"/>
  <c r="D55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25" i="3"/>
  <c r="D25" i="3"/>
  <c r="F247" i="3" l="1"/>
  <c r="F245" i="3"/>
  <c r="F238" i="3"/>
  <c r="F236" i="3"/>
  <c r="F241" i="3"/>
  <c r="F239" i="3"/>
  <c r="F240" i="3"/>
  <c r="F226" i="3"/>
  <c r="F242" i="3"/>
  <c r="F244" i="3"/>
  <c r="F227" i="3"/>
  <c r="F243" i="3"/>
  <c r="F229" i="3"/>
  <c r="F230" i="3"/>
  <c r="F223" i="3"/>
  <c r="F225" i="3"/>
  <c r="F231" i="3"/>
  <c r="F224" i="3"/>
  <c r="F237" i="3"/>
  <c r="F234" i="3"/>
  <c r="F228" i="3"/>
  <c r="F233" i="3"/>
  <c r="F235" i="3"/>
  <c r="F232" i="3"/>
  <c r="F246" i="3"/>
  <c r="K212" i="3"/>
  <c r="K198" i="3"/>
  <c r="G256" i="3"/>
  <c r="G101" i="3"/>
  <c r="K191" i="3"/>
  <c r="G107" i="3"/>
  <c r="F198" i="3"/>
  <c r="K214" i="3"/>
  <c r="K207" i="3"/>
  <c r="K196" i="3"/>
  <c r="L226" i="3"/>
  <c r="L242" i="3"/>
  <c r="L228" i="3"/>
  <c r="L223" i="3"/>
  <c r="G55" i="3"/>
  <c r="M108" i="3"/>
  <c r="K194" i="3"/>
  <c r="F201" i="3"/>
  <c r="K211" i="3"/>
  <c r="K208" i="3"/>
  <c r="L224" i="3"/>
  <c r="L230" i="3"/>
  <c r="L246" i="3"/>
  <c r="L225" i="3"/>
  <c r="L229" i="3"/>
  <c r="L233" i="3"/>
  <c r="L237" i="3"/>
  <c r="L241" i="3"/>
  <c r="L245" i="3"/>
  <c r="L227" i="3"/>
  <c r="L231" i="3"/>
  <c r="L235" i="3"/>
  <c r="L239" i="3"/>
  <c r="L243" i="3"/>
  <c r="L247" i="3"/>
  <c r="L234" i="3"/>
  <c r="L236" i="3"/>
  <c r="K210" i="3"/>
  <c r="K195" i="3"/>
  <c r="F214" i="3"/>
  <c r="L244" i="3"/>
  <c r="L238" i="3"/>
  <c r="L240" i="3"/>
  <c r="F191" i="3"/>
  <c r="F199" i="3"/>
  <c r="F211" i="3"/>
  <c r="F195" i="3"/>
  <c r="F203" i="3"/>
  <c r="F207" i="3"/>
  <c r="F190" i="3"/>
  <c r="F205" i="3"/>
  <c r="F202" i="3"/>
  <c r="F204" i="3"/>
  <c r="M102" i="3"/>
  <c r="K192" i="3"/>
  <c r="K202" i="3"/>
  <c r="F193" i="3"/>
  <c r="F209" i="3"/>
  <c r="K199" i="3"/>
  <c r="K190" i="3"/>
  <c r="F206" i="3"/>
  <c r="F192" i="3"/>
  <c r="F208" i="3"/>
  <c r="K193" i="3"/>
  <c r="K197" i="3"/>
  <c r="K201" i="3"/>
  <c r="K205" i="3"/>
  <c r="K209" i="3"/>
  <c r="K213" i="3"/>
  <c r="K206" i="3"/>
  <c r="F197" i="3"/>
  <c r="F213" i="3"/>
  <c r="K203" i="3"/>
  <c r="F194" i="3"/>
  <c r="F210" i="3"/>
  <c r="K204" i="3"/>
  <c r="F196" i="3"/>
  <c r="F212" i="3"/>
  <c r="G100" i="3"/>
  <c r="G121" i="3"/>
  <c r="G110" i="3"/>
  <c r="G116" i="3"/>
  <c r="G111" i="3"/>
  <c r="G117" i="3"/>
  <c r="G118" i="3"/>
  <c r="M97" i="3"/>
  <c r="M107" i="3"/>
  <c r="G108" i="3"/>
  <c r="G105" i="3"/>
  <c r="G97" i="3"/>
  <c r="G99" i="3"/>
  <c r="G106" i="3"/>
  <c r="M118" i="3"/>
  <c r="G112" i="3"/>
  <c r="G109" i="3"/>
  <c r="G115" i="3"/>
  <c r="G122" i="3"/>
  <c r="G102" i="3"/>
  <c r="M100" i="3"/>
  <c r="M116" i="3"/>
  <c r="M115" i="3"/>
  <c r="M99" i="3"/>
  <c r="M110" i="3"/>
  <c r="M109" i="3"/>
  <c r="M105" i="3"/>
  <c r="M104" i="3"/>
  <c r="M120" i="3"/>
  <c r="M111" i="3"/>
  <c r="M122" i="3"/>
  <c r="M106" i="3"/>
  <c r="G104" i="3"/>
  <c r="G120" i="3"/>
  <c r="G113" i="3"/>
  <c r="G119" i="3"/>
  <c r="G103" i="3"/>
  <c r="G114" i="3"/>
  <c r="M117" i="3"/>
  <c r="M113" i="3"/>
  <c r="M121" i="3"/>
  <c r="M112" i="3"/>
  <c r="M119" i="3"/>
  <c r="M103" i="3"/>
  <c r="M114" i="3"/>
  <c r="M98" i="3"/>
  <c r="E55" i="3"/>
  <c r="G64" i="3"/>
  <c r="G68" i="3"/>
  <c r="G72" i="3"/>
  <c r="G76" i="3"/>
  <c r="G80" i="3"/>
  <c r="G84" i="3"/>
  <c r="G67" i="3"/>
  <c r="G75" i="3"/>
  <c r="G83" i="3"/>
  <c r="G87" i="3"/>
  <c r="G65" i="3"/>
  <c r="G69" i="3"/>
  <c r="G73" i="3"/>
  <c r="G77" i="3"/>
  <c r="G81" i="3"/>
  <c r="G85" i="3"/>
  <c r="G66" i="3"/>
  <c r="G70" i="3"/>
  <c r="G74" i="3"/>
  <c r="G78" i="3"/>
  <c r="G82" i="3"/>
  <c r="G86" i="3"/>
  <c r="G63" i="3"/>
  <c r="G71" i="3"/>
  <c r="G79" i="3"/>
  <c r="L65" i="3"/>
  <c r="L69" i="3"/>
  <c r="L73" i="3"/>
  <c r="L77" i="3"/>
  <c r="L81" i="3"/>
  <c r="L85" i="3"/>
  <c r="L80" i="3"/>
  <c r="L66" i="3"/>
  <c r="L70" i="3"/>
  <c r="L74" i="3"/>
  <c r="L78" i="3"/>
  <c r="L82" i="3"/>
  <c r="L86" i="3"/>
  <c r="L67" i="3"/>
  <c r="L71" i="3"/>
  <c r="L75" i="3"/>
  <c r="L79" i="3"/>
  <c r="L83" i="3"/>
  <c r="L87" i="3"/>
  <c r="L64" i="3"/>
  <c r="L68" i="3"/>
  <c r="L72" i="3"/>
  <c r="L76" i="3"/>
  <c r="L84" i="3"/>
  <c r="G419" i="3"/>
  <c r="F402" i="3"/>
  <c r="J412" i="3"/>
  <c r="D332" i="3"/>
  <c r="E332" i="3"/>
  <c r="F332" i="3"/>
  <c r="G332" i="3"/>
  <c r="H332" i="3"/>
  <c r="I332" i="3"/>
  <c r="G294" i="3"/>
  <c r="K294" i="3" s="1"/>
  <c r="F293" i="3"/>
  <c r="J293" i="3" s="1"/>
  <c r="G291" i="3"/>
  <c r="K291" i="3" s="1"/>
  <c r="G290" i="3"/>
  <c r="K290" i="3" s="1"/>
  <c r="F292" i="3"/>
  <c r="J292" i="3" s="1"/>
  <c r="G289" i="3"/>
  <c r="K289" i="3" s="1"/>
  <c r="J176" i="3"/>
  <c r="I176" i="3"/>
  <c r="F176" i="3"/>
  <c r="I175" i="3"/>
  <c r="F175" i="3"/>
  <c r="I174" i="3"/>
  <c r="F174" i="3"/>
  <c r="J173" i="3"/>
  <c r="I173" i="3"/>
  <c r="F173" i="3"/>
  <c r="I172" i="3"/>
  <c r="F172" i="3"/>
  <c r="I171" i="3"/>
  <c r="F171" i="3"/>
  <c r="I170" i="3"/>
  <c r="F170" i="3"/>
  <c r="J169" i="3"/>
  <c r="I169" i="3"/>
  <c r="F169" i="3"/>
  <c r="I168" i="3"/>
  <c r="F168" i="3"/>
  <c r="I167" i="3"/>
  <c r="F167" i="3"/>
  <c r="J166" i="3"/>
  <c r="I166" i="3"/>
  <c r="F166" i="3"/>
  <c r="I165" i="3"/>
  <c r="F165" i="3"/>
  <c r="I164" i="3"/>
  <c r="F164" i="3"/>
  <c r="J163" i="3"/>
  <c r="I163" i="3"/>
  <c r="F163" i="3"/>
  <c r="I162" i="3"/>
  <c r="F162" i="3"/>
  <c r="J161" i="3"/>
  <c r="I161" i="3"/>
  <c r="F161" i="3"/>
  <c r="K63" i="3"/>
  <c r="L63" i="3" s="1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248" i="3" l="1"/>
  <c r="G281" i="3"/>
  <c r="F288" i="3"/>
  <c r="F215" i="3"/>
  <c r="L88" i="3"/>
  <c r="G88" i="3"/>
  <c r="F25" i="3"/>
  <c r="G25" i="3" s="1"/>
  <c r="G420" i="3"/>
  <c r="K287" i="3"/>
  <c r="L248" i="3"/>
  <c r="K215" i="3"/>
  <c r="G163" i="3"/>
  <c r="G155" i="3"/>
  <c r="G169" i="3"/>
  <c r="G161" i="3"/>
  <c r="G166" i="3"/>
  <c r="G173" i="3"/>
  <c r="F289" i="3"/>
  <c r="F290" i="3"/>
  <c r="F291" i="3"/>
  <c r="F294" i="3"/>
  <c r="G288" i="3"/>
  <c r="G292" i="3"/>
  <c r="G293" i="3"/>
  <c r="H288" i="3" l="1"/>
  <c r="H133" i="3"/>
  <c r="H141" i="3"/>
  <c r="H149" i="3"/>
  <c r="H134" i="3"/>
  <c r="H142" i="3"/>
  <c r="H154" i="3"/>
  <c r="H137" i="3"/>
  <c r="H145" i="3"/>
  <c r="H153" i="3"/>
  <c r="H138" i="3"/>
  <c r="H146" i="3"/>
  <c r="H150" i="3"/>
  <c r="H151" i="3"/>
  <c r="H148" i="3"/>
  <c r="H132" i="3"/>
  <c r="H131" i="3"/>
  <c r="H143" i="3"/>
  <c r="H144" i="3"/>
  <c r="H130" i="3"/>
  <c r="H135" i="3"/>
  <c r="H140" i="3"/>
  <c r="H147" i="3"/>
  <c r="H152" i="3"/>
  <c r="H136" i="3"/>
  <c r="H139" i="3"/>
  <c r="G10" i="3"/>
  <c r="G11" i="3"/>
  <c r="G21" i="3"/>
  <c r="G18" i="3"/>
  <c r="G23" i="3"/>
  <c r="G24" i="3"/>
  <c r="G17" i="3"/>
  <c r="G20" i="3"/>
  <c r="G19" i="3"/>
  <c r="G16" i="3"/>
  <c r="G15" i="3"/>
  <c r="G12" i="3"/>
  <c r="G14" i="3"/>
  <c r="G13" i="3"/>
  <c r="G22" i="3"/>
  <c r="H290" i="3"/>
  <c r="J290" i="3"/>
  <c r="L290" i="3" s="1"/>
  <c r="H292" i="3"/>
  <c r="K292" i="3"/>
  <c r="L292" i="3" s="1"/>
  <c r="H289" i="3"/>
  <c r="J289" i="3"/>
  <c r="L289" i="3" s="1"/>
  <c r="H294" i="3"/>
  <c r="J294" i="3"/>
  <c r="L294" i="3" s="1"/>
  <c r="H291" i="3"/>
  <c r="J291" i="3"/>
  <c r="L291" i="3" s="1"/>
  <c r="H293" i="3"/>
  <c r="K293" i="3"/>
  <c r="L293" i="3" s="1"/>
  <c r="L287" i="3"/>
  <c r="G176" i="3"/>
  <c r="H10" i="3" l="1"/>
  <c r="H155" i="3"/>
  <c r="H22" i="3"/>
  <c r="H18" i="3"/>
  <c r="H15" i="3"/>
  <c r="H12" i="3"/>
  <c r="H25" i="3" l="1"/>
</calcChain>
</file>

<file path=xl/sharedStrings.xml><?xml version="1.0" encoding="utf-8"?>
<sst xmlns="http://schemas.openxmlformats.org/spreadsheetml/2006/main" count="859" uniqueCount="251">
  <si>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</si>
  <si>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</si>
  <si>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</si>
  <si>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</si>
  <si>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</si>
  <si>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</si>
  <si>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</si>
  <si>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</si>
  <si>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</si>
  <si>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</si>
  <si>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</si>
  <si>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</si>
  <si>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</si>
  <si>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</si>
  <si>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</si>
  <si>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</si>
  <si>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</si>
  <si>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</si>
  <si>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</si>
  <si>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</si>
  <si>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</si>
  <si>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</si>
  <si>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</si>
  <si>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</si>
  <si>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</si>
  <si>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</si>
  <si>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</si>
  <si>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</si>
  <si>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</si>
  <si>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</si>
  <si>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</si>
  <si>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</si>
  <si>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</si>
  <si>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</si>
  <si>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</si>
  <si>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</si>
  <si>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</si>
  <si>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</si>
  <si>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</si>
  <si>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</si>
  <si>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</si>
  <si>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</si>
  <si>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</si>
  <si>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</si>
  <si>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</si>
  <si>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</si>
  <si>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</si>
  <si>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</si>
  <si>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</si>
  <si>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</si>
  <si>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</si>
  <si>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</si>
  <si>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</si>
  <si>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</si>
  <si>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</si>
  <si>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</si>
  <si>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</si>
  <si>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</si>
  <si>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</si>
  <si>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</si>
  <si>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</si>
  <si>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</si>
  <si>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</si>
  <si>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</si>
  <si>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</si>
  <si>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</si>
  <si>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</si>
  <si>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</si>
  <si>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</si>
  <si>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</si>
  <si>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</si>
  <si>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</si>
  <si>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</si>
  <si>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</si>
  <si>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</si>
  <si>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</si>
  <si>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</si>
  <si>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</si>
  <si>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</si>
  <si>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</si>
  <si>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</si>
  <si>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</si>
  <si>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</si>
  <si>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</si>
  <si>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</si>
  <si>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</si>
  <si>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</si>
  <si>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</si>
  <si>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</si>
  <si>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</si>
  <si>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</si>
  <si>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</si>
  <si>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</si>
  <si>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</si>
  <si>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</si>
  <si>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</si>
  <si>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</si>
  <si>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</si>
  <si>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</si>
  <si>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</si>
  <si>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</si>
  <si>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</si>
  <si>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</si>
  <si>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</si>
  <si>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</si>
  <si>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</si>
  <si>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</si>
  <si>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</si>
  <si>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</si>
  <si>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</si>
  <si>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</si>
  <si>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</si>
  <si>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</si>
  <si>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</si>
  <si>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</si>
  <si>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</si>
  <si>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</si>
  <si>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TOTAL ENCUESTADOS SISBEN - COMUNA 1</t>
  </si>
  <si>
    <t>Primera Infancia y niñez - Encuestada por el Sisben</t>
  </si>
  <si>
    <t>% part</t>
  </si>
  <si>
    <t>% Participacion Rangos de Edad</t>
  </si>
  <si>
    <t>Rangos de edad</t>
  </si>
  <si>
    <t>% participacion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</si>
  <si>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</si>
  <si>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</si>
  <si>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</si>
  <si>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</si>
  <si>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</si>
  <si>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</si>
  <si>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</si>
  <si>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</si>
  <si>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>POBLACION TOTAL</t>
  </si>
  <si>
    <t>% Part Poblacion Total</t>
  </si>
  <si>
    <t xml:space="preserve">Total Mujeres encuestados por el Sisben </t>
  </si>
  <si>
    <t xml:space="preserve">Total  Hombres encuestados por el Sisben </t>
  </si>
  <si>
    <t>Total Personas encuestadas por el Sisben</t>
  </si>
  <si>
    <t xml:space="preserve">Total poblacion según Dane  </t>
  </si>
  <si>
    <t>Poblacion Total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</si>
  <si>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</si>
  <si>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</si>
  <si>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</si>
  <si>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</si>
  <si>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</si>
  <si>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</si>
  <si>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</si>
  <si>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</si>
  <si>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</si>
  <si>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</si>
  <si>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</si>
  <si>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</si>
  <si>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</si>
  <si>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</si>
  <si>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</si>
  <si>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</si>
  <si>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5 - 16 años  Educacion basica completa (Grado 0 a 11)</t>
  </si>
  <si>
    <t>17 - 21 años (Estudios Superiores a Nivel de Pregrado Tecnico-Tecnologico y Universitario)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</si>
  <si>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</si>
  <si>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</si>
  <si>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</si>
  <si>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</si>
  <si>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</si>
  <si>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</si>
  <si>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</si>
  <si>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</si>
  <si>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El tipo de condición de discapacidad que más se padece  en la comuna es dificultad para salir a la calle sin ayuda o compañía</t>
  </si>
  <si>
    <t>Porcentaje de jefes de hogar según sexo</t>
  </si>
  <si>
    <t>Santa Rita</t>
  </si>
  <si>
    <t>Santa Teresita</t>
  </si>
  <si>
    <t>Arboledas</t>
  </si>
  <si>
    <t>Normandia</t>
  </si>
  <si>
    <t>Juananbu</t>
  </si>
  <si>
    <t>Centenario</t>
  </si>
  <si>
    <t>Granada</t>
  </si>
  <si>
    <t>Versalles</t>
  </si>
  <si>
    <t>San Vicente</t>
  </si>
  <si>
    <t>Santa Mónica</t>
  </si>
  <si>
    <t>Prados del Norte</t>
  </si>
  <si>
    <t>La Flora</t>
  </si>
  <si>
    <t>La Campiña</t>
  </si>
  <si>
    <t>La Paz</t>
  </si>
  <si>
    <t>El Bosque</t>
  </si>
  <si>
    <t>Menga</t>
  </si>
  <si>
    <t>Ciudad de Los Alamos</t>
  </si>
  <si>
    <t>Chipichape</t>
  </si>
  <si>
    <t>Brisas de los Álamos</t>
  </si>
  <si>
    <t>Urbanizacion la Merced</t>
  </si>
  <si>
    <t>Vipasa</t>
  </si>
  <si>
    <t>Urbanizacion la Flora</t>
  </si>
  <si>
    <t>Altos de Menga</t>
  </si>
  <si>
    <t>Sector Altos de Normandia - Bataclán</t>
  </si>
  <si>
    <t>Área en desarrollo - Parque del Amor</t>
  </si>
  <si>
    <t>En la comuna 2, el 53% son mujeres y el 48% son  hombres, una proporcion similar se observa en los barrios de esta comuna</t>
  </si>
  <si>
    <t>COMUNA 2</t>
  </si>
  <si>
    <t>El 33% de los habitantes de la comuna 2 tienen menos de 24 años, el 48% tiene entre 25 y 59 años y el 19% restante tiene  mas de 60 años</t>
  </si>
  <si>
    <t>Barrio con mayor participacion de poblacion de primera infancia y niñez: Brisas de los Álamos (15,99%)</t>
  </si>
  <si>
    <t>Barrio con mayor participacion de poblacion preadolescentes, adolescentes y jovenes:  Brisas de los Álamos (14,15%)</t>
  </si>
  <si>
    <t>Barrio con mayor participacion en la poblacion de adultos: Ciudad de Los Alamos 11,73%</t>
  </si>
  <si>
    <t>Barrio con mayor participacion en la poblacion de adulto mayor: Ciudad de Los Alamos 10,16%</t>
  </si>
  <si>
    <t>Comuna 2 - Población encuestada por el SISBEN III a junio 2013 por grupos de edades - C</t>
  </si>
  <si>
    <t>Comuna 2 - Población encuestada por el SISBEN IIII a junio 2013 por grupos de edades - B</t>
  </si>
  <si>
    <t>Comuna 2 - Población encuestada por el SISBEN IIII a junio 2013 por grupos de edades - A</t>
  </si>
  <si>
    <t>Comuna 2 - Población  Encuestadas por el SISBEN III a junio 2013</t>
  </si>
  <si>
    <t>Comuna  2 - Población año 2012, por quintiles de edad y rangos de edad -  según el DANE con base en Proyecciones del Censo de 2005 - C</t>
  </si>
  <si>
    <t>Comuna  2 - Población año 2012, por quintiles de edad y rangos de edad -  según el DANE con base en Proyecciones del Censo de 2005 - B</t>
  </si>
  <si>
    <t>Comuna  2 - Población año 2012, por quintiles de edad y rangos de edad -  según el DANE con base en Proyecciones del Censo de 2005 - A</t>
  </si>
  <si>
    <t>Comuna 2 - Población total al 2012 por genero  según el DANE con base en Proyecciones del Censo de 2005</t>
  </si>
  <si>
    <t>Comuna 2 - Poblacion encuestada por el SISBEN III  a junio de 2013 según Asistencia Educativa</t>
  </si>
  <si>
    <t>Comuna 2  - Tasa de asistencia escolar según nivel educativo esperado por rangos de edad  - En poblacion encuestada por el SISBEN III a Junio 2013</t>
  </si>
  <si>
    <t>Comuna 2 - Población encuestada por SISBEN III a junio 2013  según maximo nivel educativo aprobado por  barrios</t>
  </si>
  <si>
    <t xml:space="preserve">Comuna  2 -Personas encuestadas por Sisben III a junio 2013 en situación de discapacidad </t>
  </si>
  <si>
    <t>El 21,2% de la poblacion de primera infancia de la comuna 2 asiste a la educación preescolar sisben III</t>
  </si>
  <si>
    <t>El 94,2% de la poblacion entre 6 y 10 años de la comuna 2 asiste a la educación Básica primaria</t>
  </si>
  <si>
    <t>El 96,2% de la poblacion entre 11 y 14 años de la comuna 2 asiste a la educación Basica Secundaria</t>
  </si>
  <si>
    <t>El 82,9% de la poblacion entre 15 y 16 años de la comuna 2 asiste a la educación Media Secundaria</t>
  </si>
  <si>
    <t>El 91,7% de la poblacion entre 11-16 años de la comuna 2 asiste a la educación Secundaria Completa</t>
  </si>
  <si>
    <t>El 34,2% de la poblacion entre 17-21 años de la comuna 2 asiste a Estudios superiores a nivel de Pregrado</t>
  </si>
  <si>
    <t>El 2,1% de la poblacion mayor a 22 años de la comuna 2 asiste a Estudios superiores a nivel de Posgrado</t>
  </si>
  <si>
    <t>Barrio con mayor porcentaje de población menor o igual a 5 años en nivel preescolar es Menga (100%)</t>
  </si>
  <si>
    <t>Barrios con menor porcentaje de población entre 15 y 16 años en nivel Media Secundaria es Santa Rita y Santa Monica  (0,0%)</t>
  </si>
  <si>
    <t>Barrios con menor porcentaje de población entre 11 y 16 años en nivel basica primaria son Santa Rita, Normandia y Santa Monica  (88,15%)</t>
  </si>
  <si>
    <t>Barrios con menor porcentaje de población entre 5 y 16 años en nivel Basico completo a son Santa Rita y Santa Monica (0,0%)</t>
  </si>
  <si>
    <t>Barrio con mayor porcentaje de población entre 17 y 21 años en nivel  Estudios superiores a nivel de Pregrado, técnico, tencológico y Universitario es La paz (100%)</t>
  </si>
  <si>
    <t>Barrio con mayor porcentaje de primera infancia y niñez encuestada por el Sisben III es Altos de Menga (86,407%)</t>
  </si>
  <si>
    <t>Barrio con mayor porcentaje de preadolescentes, adolescentes y jovenes encuestados por el Sisben III es Altos de Menga (85,87%)</t>
  </si>
  <si>
    <t>Barrio con mayor porcentaje de adultos jovenes encuestados por el Sisben III: Altos de Menga (84,90%)</t>
  </si>
  <si>
    <t>Barrio con mayor porcentaje de adultos encuestados por el Sisben III es Altos de menga (82,73%)</t>
  </si>
  <si>
    <t>Barrio con mayor porcentaje de adultos mayores encuestados por el Sisben III Altos de Menga (74,13%)</t>
  </si>
  <si>
    <t>Barrios con menor porcentaje de población entre 6 y 10 años en nivel basica primaria Santa monica y Santa rita (0,0%)</t>
  </si>
  <si>
    <t>Barrio con mayor porcentaje de población entre11 y 14 años en nivel basica secundaria Santa Teresita, Juanambu, La Campiña, Ciudad los Alamos, Urbanizacion la merced y Vipasa (100%)</t>
  </si>
  <si>
    <t>Barrio con mayor porcentaje de población con nivel  de primaria aprobada es Arboledas (100%)</t>
  </si>
  <si>
    <t>Barrio con mayor porcentaje de población con nivel  de Secundaria aprobada es Versalles (100%)</t>
  </si>
  <si>
    <t>Barrio con mayor porcentaje de población con nivel Técnico o tecnológico aprobado es granada (10,7%)</t>
  </si>
  <si>
    <t>Barrio con mayor porcentaje de población con nivel  Universitario aprobado es centenario (100%)</t>
  </si>
  <si>
    <t>Barrio con mayor porcentaje de población con nivel  posgrado aprobado es Brisas de los Alamos (0,585%)</t>
  </si>
  <si>
    <t>Barrio con mayor porcentaje de población con nivel Ningun nivel educativo aprobado es Aguacatal urbanizacion la Merced (30,8%)</t>
  </si>
  <si>
    <t>Normandía</t>
  </si>
  <si>
    <t>Ciudad de Los Álamos</t>
  </si>
  <si>
    <t>Urbanización la Merced</t>
  </si>
  <si>
    <t>Urbanización la Flora</t>
  </si>
  <si>
    <t>Sector Altos de Normandía - Bataclán</t>
  </si>
  <si>
    <t>Barrio con mayor participacion en poblacion de adultos jovenes: Brisas de los Alamos %14,75</t>
  </si>
  <si>
    <t>El 5% de la poblacion de primera infancia y niñez de la comuna 2  ha sido encuestada por el sisben III</t>
  </si>
  <si>
    <t>El 7% de la poblacion de Preadolescencia, adolescencia y juventud de la comuna 2 ha sido encuestada por el sisben III</t>
  </si>
  <si>
    <t>El 8% de la poblacion de Adulta Joven de la comuna 2 ha sido encuestada por el sisben III</t>
  </si>
  <si>
    <t>El 7% de la poblacion de Adulta de la comuna 2 ha sido encuestada por el sisben III</t>
  </si>
  <si>
    <t>El 6% de la poblacion de Adulta Mayor de la comuna 2 ha sido encuestada por el sisben III</t>
  </si>
  <si>
    <t>El 7% de la poblacion total de la comuna 2 ha sido encuestada por el Sisben III</t>
  </si>
  <si>
    <t>TOTAL COMUNA 2</t>
  </si>
  <si>
    <t>TOTAL ENCUESTADOS SISBEN - COMUNA 2</t>
  </si>
  <si>
    <t>Promedio Comuna 2</t>
  </si>
  <si>
    <t>Comuna 2 - Poblacion Encuestada por Sisben III a junio 2013 según Nivel Educativo esperado por rangos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</si>
</sst>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0000000000000"/>
    <numFmt numFmtId="166" formatCode="#,##0.00000000000000000000000"/>
    <numFmt numFmtId="167" formatCode="0.00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2" borderId="1" xfId="3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/>
    </xf>
    <xf numFmtId="10" fontId="5" fillId="4" borderId="1" xfId="3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0" fontId="2" fillId="4" borderId="1" xfId="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4" xfId="3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6" xfId="3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167" fontId="1" fillId="0" borderId="1" xfId="3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 applyProtection="1">
      <alignment horizontal="center" vertical="center" wrapText="1"/>
      <protection locked="0"/>
    </xf>
    <xf numFmtId="9" fontId="1" fillId="0" borderId="0" xfId="3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0" fontId="3" fillId="2" borderId="3" xfId="3" applyNumberFormat="1" applyFont="1" applyFill="1" applyBorder="1" applyAlignment="1">
      <alignment horizontal="center" vertical="center"/>
    </xf>
    <xf numFmtId="10" fontId="3" fillId="2" borderId="2" xfId="3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5" fillId="2" borderId="3" xfId="3" applyNumberFormat="1" applyFont="1" applyFill="1" applyBorder="1" applyAlignment="1">
      <alignment horizontal="center" vertical="center" wrapText="1"/>
    </xf>
    <xf numFmtId="10" fontId="5" fillId="2" borderId="2" xfId="3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76"/>
  <sheetViews>
    <sheetView tabSelected="1" view="pageBreakPreview" topLeftCell="A400" zoomScale="70" zoomScaleNormal="70" zoomScaleSheetLayoutView="70" zoomScalePageLayoutView="40" workbookViewId="0">
      <selection activeCell="E417" sqref="E417"/>
    </sheetView>
  </sheetViews>
  <sheetFormatPr baseColWidth="10" defaultColWidth="11.42578125" defaultRowHeight="12.75" x14ac:dyDescent="0.25"/>
  <cols>
    <col min="1" max="1" width="26.5703125" style="8" customWidth="1"/>
    <col min="2" max="2" width="22" style="8" customWidth="1"/>
    <col min="3" max="3" width="18.28515625" style="8" customWidth="1"/>
    <col min="4" max="4" width="28.7109375" style="8" customWidth="1"/>
    <col min="5" max="5" width="18.5703125" style="8" customWidth="1"/>
    <col min="6" max="6" width="16.140625" style="8" customWidth="1"/>
    <col min="7" max="7" width="16" style="8" customWidth="1"/>
    <col min="8" max="8" width="19.7109375" style="8" customWidth="1"/>
    <col min="9" max="9" width="15.42578125" style="8" customWidth="1"/>
    <col min="10" max="10" width="15.7109375" style="8" customWidth="1"/>
    <col min="11" max="11" width="17.140625" style="8" customWidth="1"/>
    <col min="12" max="12" width="25.8554687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3.25" x14ac:dyDescent="0.2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ht="23.25" x14ac:dyDescent="0.25">
      <c r="A4" s="147" t="s">
        <v>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3" ht="23.25" x14ac:dyDescent="0.25">
      <c r="A5" s="147" t="s">
        <v>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3" x14ac:dyDescent="0.25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</row>
    <row r="7" spans="1:13" ht="17.25" customHeight="1" x14ac:dyDescent="0.25">
      <c r="A7" s="148" t="s">
        <v>192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</row>
    <row r="8" spans="1:13" ht="24" customHeight="1" x14ac:dyDescent="0.25">
      <c r="C8" s="150" t="s">
        <v>113</v>
      </c>
      <c r="D8" s="151"/>
      <c r="E8" s="151"/>
      <c r="F8" s="151"/>
      <c r="G8" s="151"/>
      <c r="H8" s="151"/>
      <c r="I8" s="152"/>
      <c r="J8" s="103"/>
      <c r="K8" s="103"/>
      <c r="L8" s="103"/>
      <c r="M8" s="103"/>
    </row>
    <row r="9" spans="1:13" ht="25.5" x14ac:dyDescent="0.25">
      <c r="C9" s="66" t="s">
        <v>111</v>
      </c>
      <c r="D9" s="66" t="s">
        <v>4</v>
      </c>
      <c r="E9" s="66" t="s">
        <v>5</v>
      </c>
      <c r="F9" s="67" t="s">
        <v>6</v>
      </c>
      <c r="G9" s="67" t="s">
        <v>107</v>
      </c>
      <c r="H9" s="18" t="s">
        <v>120</v>
      </c>
      <c r="I9" s="18" t="s">
        <v>121</v>
      </c>
      <c r="J9" s="103"/>
      <c r="K9" s="103"/>
      <c r="L9" s="103"/>
      <c r="M9" s="103"/>
    </row>
    <row r="10" spans="1:13" x14ac:dyDescent="0.25">
      <c r="C10" s="18" t="s">
        <v>7</v>
      </c>
      <c r="D10" s="68">
        <v>2841.9039199980512</v>
      </c>
      <c r="E10" s="68">
        <v>2788.5522296234917</v>
      </c>
      <c r="F10" s="68">
        <f t="shared" ref="F10:F24" si="0">SUM(D10:E10)</f>
        <v>5630.4561496215429</v>
      </c>
      <c r="G10" s="83">
        <f t="shared" ref="G10:G25" si="1">+F10/$F$25</f>
        <v>5.032554529665885E-2</v>
      </c>
      <c r="H10" s="153">
        <f>SUM(G10:G11)</f>
        <v>0.11555936888550275</v>
      </c>
      <c r="I10" s="108" t="s">
        <v>114</v>
      </c>
      <c r="J10" s="103"/>
      <c r="K10" s="103"/>
      <c r="L10" s="103"/>
      <c r="M10" s="103"/>
    </row>
    <row r="11" spans="1:13" x14ac:dyDescent="0.25">
      <c r="C11" s="18" t="s">
        <v>8</v>
      </c>
      <c r="D11" s="68">
        <v>3679.6474434628399</v>
      </c>
      <c r="E11" s="68">
        <v>3618.7569955550935</v>
      </c>
      <c r="F11" s="68">
        <f t="shared" si="0"/>
        <v>7298.4044390179333</v>
      </c>
      <c r="G11" s="83">
        <f t="shared" si="1"/>
        <v>6.5233823588843901E-2</v>
      </c>
      <c r="H11" s="153"/>
      <c r="I11" s="110"/>
      <c r="J11" s="103"/>
      <c r="K11" s="103"/>
      <c r="L11" s="103"/>
      <c r="M11" s="103"/>
    </row>
    <row r="12" spans="1:13" x14ac:dyDescent="0.25">
      <c r="C12" s="18" t="s">
        <v>9</v>
      </c>
      <c r="D12" s="68">
        <v>3860.9640110915948</v>
      </c>
      <c r="E12" s="68">
        <v>3721.1243968845424</v>
      </c>
      <c r="F12" s="68">
        <f t="shared" si="0"/>
        <v>7582.0884079761372</v>
      </c>
      <c r="G12" s="83">
        <f t="shared" si="1"/>
        <v>6.7769417517712649E-2</v>
      </c>
      <c r="H12" s="153">
        <f>SUM(G12:G14)</f>
        <v>0.20561122643460528</v>
      </c>
      <c r="I12" s="108" t="s">
        <v>115</v>
      </c>
      <c r="J12" s="103"/>
      <c r="K12" s="103"/>
      <c r="L12" s="103"/>
      <c r="M12" s="103"/>
    </row>
    <row r="13" spans="1:13" x14ac:dyDescent="0.25">
      <c r="C13" s="18" t="s">
        <v>10</v>
      </c>
      <c r="D13" s="68">
        <v>3511.2130323268825</v>
      </c>
      <c r="E13" s="68">
        <v>3860.6280578758342</v>
      </c>
      <c r="F13" s="68">
        <f t="shared" si="0"/>
        <v>7371.8410902027172</v>
      </c>
      <c r="G13" s="83">
        <f t="shared" si="1"/>
        <v>6.5890207266724635E-2</v>
      </c>
      <c r="H13" s="111"/>
      <c r="I13" s="109"/>
      <c r="J13" s="103"/>
      <c r="K13" s="103"/>
      <c r="L13" s="103"/>
      <c r="M13" s="103"/>
    </row>
    <row r="14" spans="1:13" x14ac:dyDescent="0.25">
      <c r="C14" s="18" t="s">
        <v>11</v>
      </c>
      <c r="D14" s="68">
        <v>3801.5359744292232</v>
      </c>
      <c r="E14" s="68">
        <v>4248.4580315612957</v>
      </c>
      <c r="F14" s="68">
        <f t="shared" si="0"/>
        <v>8049.9940059905184</v>
      </c>
      <c r="G14" s="83">
        <f t="shared" si="1"/>
        <v>7.1951601650168021E-2</v>
      </c>
      <c r="H14" s="111"/>
      <c r="I14" s="110"/>
      <c r="J14" s="103"/>
      <c r="K14" s="103"/>
      <c r="L14" s="103"/>
      <c r="M14" s="103"/>
    </row>
    <row r="15" spans="1:13" x14ac:dyDescent="0.25">
      <c r="C15" s="18" t="s">
        <v>12</v>
      </c>
      <c r="D15" s="68">
        <v>4616.9025343513113</v>
      </c>
      <c r="E15" s="68">
        <v>4628.2622825490198</v>
      </c>
      <c r="F15" s="68">
        <f t="shared" si="0"/>
        <v>9245.1648169003311</v>
      </c>
      <c r="G15" s="83">
        <f t="shared" si="1"/>
        <v>8.2634150485173002E-2</v>
      </c>
      <c r="H15" s="153">
        <f>SUM(G15:G17)</f>
        <v>0.20364183449282036</v>
      </c>
      <c r="I15" s="108" t="s">
        <v>104</v>
      </c>
      <c r="J15" s="103"/>
      <c r="K15" s="103"/>
      <c r="L15" s="103"/>
      <c r="M15" s="103"/>
    </row>
    <row r="16" spans="1:13" x14ac:dyDescent="0.25">
      <c r="C16" s="18" t="s">
        <v>13</v>
      </c>
      <c r="D16" s="68">
        <v>3092.6661248219752</v>
      </c>
      <c r="E16" s="68">
        <v>3425.7466297944934</v>
      </c>
      <c r="F16" s="68">
        <f t="shared" si="0"/>
        <v>6518.4127546164691</v>
      </c>
      <c r="G16" s="83">
        <f t="shared" si="1"/>
        <v>5.8262184737344881E-2</v>
      </c>
      <c r="H16" s="111"/>
      <c r="I16" s="109"/>
      <c r="J16" s="103"/>
      <c r="K16" s="103"/>
      <c r="L16" s="103"/>
      <c r="M16" s="103"/>
    </row>
    <row r="17" spans="1:13" x14ac:dyDescent="0.25">
      <c r="C17" s="18" t="s">
        <v>14</v>
      </c>
      <c r="D17" s="68">
        <v>3142.8795625466059</v>
      </c>
      <c r="E17" s="68">
        <v>3877.1294635851687</v>
      </c>
      <c r="F17" s="68">
        <f t="shared" si="0"/>
        <v>7020.0090261317746</v>
      </c>
      <c r="G17" s="83">
        <f t="shared" si="1"/>
        <v>6.2745499270302471E-2</v>
      </c>
      <c r="H17" s="111"/>
      <c r="I17" s="110"/>
      <c r="J17" s="103"/>
      <c r="K17" s="103"/>
      <c r="L17" s="103"/>
      <c r="M17" s="103"/>
    </row>
    <row r="18" spans="1:13" x14ac:dyDescent="0.25">
      <c r="C18" s="18" t="s">
        <v>15</v>
      </c>
      <c r="D18" s="68">
        <v>3563.0856925510502</v>
      </c>
      <c r="E18" s="68">
        <v>4229.1337237782891</v>
      </c>
      <c r="F18" s="68">
        <f t="shared" si="0"/>
        <v>7792.2194163293389</v>
      </c>
      <c r="G18" s="83">
        <f t="shared" si="1"/>
        <v>6.9647588184190964E-2</v>
      </c>
      <c r="H18" s="153">
        <f>SUM(G18:G21)</f>
        <v>0.28116939541609409</v>
      </c>
      <c r="I18" s="108" t="s">
        <v>105</v>
      </c>
      <c r="J18" s="103"/>
      <c r="K18" s="103"/>
      <c r="L18" s="103"/>
      <c r="M18" s="103"/>
    </row>
    <row r="19" spans="1:13" x14ac:dyDescent="0.25">
      <c r="C19" s="18" t="s">
        <v>16</v>
      </c>
      <c r="D19" s="68">
        <v>3895.0831170895767</v>
      </c>
      <c r="E19" s="68">
        <v>4432.0171021684528</v>
      </c>
      <c r="F19" s="68">
        <f t="shared" si="0"/>
        <v>8327.100219258029</v>
      </c>
      <c r="G19" s="83">
        <f t="shared" si="1"/>
        <v>7.4428402981569386E-2</v>
      </c>
      <c r="H19" s="111"/>
      <c r="I19" s="109"/>
      <c r="J19" s="103"/>
      <c r="K19" s="103"/>
      <c r="L19" s="103"/>
      <c r="M19" s="103"/>
    </row>
    <row r="20" spans="1:13" x14ac:dyDescent="0.25">
      <c r="C20" s="18" t="s">
        <v>17</v>
      </c>
      <c r="D20" s="68">
        <v>3350.7003271492167</v>
      </c>
      <c r="E20" s="68">
        <v>4716.2078870003597</v>
      </c>
      <c r="F20" s="68">
        <f t="shared" si="0"/>
        <v>8066.9082141495765</v>
      </c>
      <c r="G20" s="83">
        <f t="shared" si="1"/>
        <v>7.2102782429530443E-2</v>
      </c>
      <c r="H20" s="111"/>
      <c r="I20" s="109"/>
      <c r="J20" s="103"/>
      <c r="K20" s="103"/>
      <c r="L20" s="103"/>
      <c r="M20" s="103"/>
    </row>
    <row r="21" spans="1:13" x14ac:dyDescent="0.25">
      <c r="C21" s="18" t="s">
        <v>18</v>
      </c>
      <c r="D21" s="68">
        <v>3123.9717446389313</v>
      </c>
      <c r="E21" s="68">
        <v>4147.2231155777972</v>
      </c>
      <c r="F21" s="68">
        <f t="shared" si="0"/>
        <v>7271.1948602167286</v>
      </c>
      <c r="G21" s="83">
        <f t="shared" si="1"/>
        <v>6.4990621820803299E-2</v>
      </c>
      <c r="H21" s="111"/>
      <c r="I21" s="110"/>
      <c r="J21" s="103"/>
      <c r="K21" s="103"/>
      <c r="L21" s="103"/>
      <c r="M21" s="103"/>
    </row>
    <row r="22" spans="1:13" x14ac:dyDescent="0.25">
      <c r="C22" s="18" t="s">
        <v>19</v>
      </c>
      <c r="D22" s="68">
        <v>2383.6943567147623</v>
      </c>
      <c r="E22" s="68">
        <v>3149.8884820923613</v>
      </c>
      <c r="F22" s="68">
        <f t="shared" si="0"/>
        <v>5533.5828388071241</v>
      </c>
      <c r="G22" s="83">
        <f t="shared" si="1"/>
        <v>4.9459682556256185E-2</v>
      </c>
      <c r="H22" s="153">
        <f>SUM(G22:G24)</f>
        <v>0.1940181747709776</v>
      </c>
      <c r="I22" s="108" t="s">
        <v>116</v>
      </c>
      <c r="J22" s="103"/>
      <c r="K22" s="103"/>
      <c r="L22" s="103"/>
      <c r="M22" s="103"/>
    </row>
    <row r="23" spans="1:13" x14ac:dyDescent="0.25">
      <c r="C23" s="18" t="s">
        <v>20</v>
      </c>
      <c r="D23" s="68">
        <v>2264.3631034275186</v>
      </c>
      <c r="E23" s="68">
        <v>3070.953960753704</v>
      </c>
      <c r="F23" s="68">
        <f t="shared" si="0"/>
        <v>5335.317064181223</v>
      </c>
      <c r="G23" s="83">
        <f t="shared" si="1"/>
        <v>4.7687564461990656E-2</v>
      </c>
      <c r="H23" s="111"/>
      <c r="I23" s="109"/>
      <c r="J23" s="103"/>
      <c r="K23" s="103"/>
      <c r="L23" s="103"/>
      <c r="M23" s="103"/>
    </row>
    <row r="24" spans="1:13" x14ac:dyDescent="0.25">
      <c r="C24" s="18" t="s">
        <v>21</v>
      </c>
      <c r="D24" s="68">
        <v>4576.9454246759833</v>
      </c>
      <c r="E24" s="68">
        <v>6261.0396914260482</v>
      </c>
      <c r="F24" s="68">
        <f t="shared" si="0"/>
        <v>10837.985116102031</v>
      </c>
      <c r="G24" s="83">
        <f t="shared" si="1"/>
        <v>9.6870927752730762E-2</v>
      </c>
      <c r="H24" s="111"/>
      <c r="I24" s="110"/>
      <c r="J24" s="103"/>
      <c r="K24" s="103"/>
      <c r="L24" s="103"/>
      <c r="M24" s="103"/>
    </row>
    <row r="25" spans="1:13" x14ac:dyDescent="0.25">
      <c r="C25" s="18" t="s">
        <v>22</v>
      </c>
      <c r="D25" s="68">
        <f>SUM(D10:D24)</f>
        <v>51705.556369275517</v>
      </c>
      <c r="E25" s="75">
        <f t="shared" ref="E25:F25" si="2">SUM(E10:E24)</f>
        <v>60175.122050225953</v>
      </c>
      <c r="F25" s="75">
        <f t="shared" si="2"/>
        <v>111880.67841950146</v>
      </c>
      <c r="G25" s="83">
        <f t="shared" si="1"/>
        <v>1</v>
      </c>
      <c r="H25" s="70">
        <f>SUM(H10:H24)</f>
        <v>1</v>
      </c>
      <c r="I25" s="18"/>
      <c r="J25" s="103"/>
      <c r="K25" s="103"/>
      <c r="L25" s="103"/>
      <c r="M25" s="103"/>
    </row>
    <row r="26" spans="1:13" ht="38.25" customHeight="1" x14ac:dyDescent="0.25">
      <c r="C26" s="111" t="s">
        <v>193</v>
      </c>
      <c r="D26" s="111"/>
      <c r="E26" s="111"/>
      <c r="F26" s="111"/>
      <c r="G26" s="111"/>
      <c r="H26" s="111"/>
      <c r="I26" s="111"/>
      <c r="J26" s="103"/>
      <c r="K26" s="103"/>
      <c r="L26" s="103"/>
      <c r="M26" s="103"/>
    </row>
    <row r="27" spans="1:13" x14ac:dyDescent="0.25">
      <c r="A27" s="6"/>
      <c r="B27" s="9"/>
      <c r="C27" s="71"/>
      <c r="D27" s="72"/>
      <c r="E27" s="72"/>
      <c r="F27" s="72"/>
      <c r="G27" s="72"/>
      <c r="H27" s="72"/>
      <c r="I27" s="72"/>
      <c r="J27" s="103"/>
      <c r="K27" s="103"/>
      <c r="L27" s="103"/>
      <c r="M27" s="103"/>
    </row>
    <row r="28" spans="1:13" ht="25.5" customHeight="1" x14ac:dyDescent="0.25">
      <c r="C28" s="149" t="s">
        <v>205</v>
      </c>
      <c r="D28" s="149"/>
      <c r="E28" s="149"/>
      <c r="F28" s="149"/>
      <c r="G28" s="149"/>
      <c r="H28" s="149"/>
      <c r="I28" s="149"/>
      <c r="J28" s="103"/>
      <c r="K28" s="103"/>
      <c r="L28" s="103"/>
      <c r="M28" s="103"/>
    </row>
    <row r="29" spans="1:13" ht="25.5" customHeight="1" x14ac:dyDescent="0.25">
      <c r="C29" s="69" t="s">
        <v>112</v>
      </c>
      <c r="D29" s="73" t="s">
        <v>4</v>
      </c>
      <c r="E29" s="69" t="s">
        <v>108</v>
      </c>
      <c r="F29" s="73" t="s">
        <v>5</v>
      </c>
      <c r="G29" s="69" t="s">
        <v>109</v>
      </c>
      <c r="H29" s="149" t="s">
        <v>6</v>
      </c>
      <c r="I29" s="149"/>
      <c r="J29" s="103"/>
      <c r="K29" s="103"/>
      <c r="L29" s="103"/>
      <c r="M29" s="103"/>
    </row>
    <row r="30" spans="1:13" ht="18.75" customHeight="1" x14ac:dyDescent="0.25">
      <c r="C30" s="69" t="s">
        <v>166</v>
      </c>
      <c r="D30" s="78">
        <v>672.45242081917843</v>
      </c>
      <c r="E30" s="74">
        <f t="shared" ref="E30:E55" si="3">+D30/H30</f>
        <v>0.45702480738057977</v>
      </c>
      <c r="F30" s="78">
        <v>798.91720717391399</v>
      </c>
      <c r="G30" s="74">
        <f t="shared" ref="G30:G55" si="4">+F30/H30</f>
        <v>0.54297519261942018</v>
      </c>
      <c r="H30" s="126">
        <v>1471.3696279930925</v>
      </c>
      <c r="I30" s="127"/>
      <c r="J30" s="103"/>
      <c r="K30" s="103"/>
      <c r="L30" s="103"/>
      <c r="M30" s="103"/>
    </row>
    <row r="31" spans="1:13" ht="18.75" customHeight="1" x14ac:dyDescent="0.25">
      <c r="C31" s="69" t="s">
        <v>167</v>
      </c>
      <c r="D31" s="78">
        <v>2996.0550950101124</v>
      </c>
      <c r="E31" s="74">
        <f t="shared" si="3"/>
        <v>0.45584515222062177</v>
      </c>
      <c r="F31" s="78">
        <v>3576.4730549877831</v>
      </c>
      <c r="G31" s="74">
        <f t="shared" si="4"/>
        <v>0.54415484777937817</v>
      </c>
      <c r="H31" s="126">
        <v>6572.5281499978955</v>
      </c>
      <c r="I31" s="127"/>
      <c r="J31" s="103"/>
      <c r="K31" s="103"/>
      <c r="L31" s="103"/>
      <c r="M31" s="103"/>
    </row>
    <row r="32" spans="1:13" ht="18.75" customHeight="1" x14ac:dyDescent="0.25">
      <c r="C32" s="69" t="s">
        <v>168</v>
      </c>
      <c r="D32" s="78">
        <v>1998.1038435911462</v>
      </c>
      <c r="E32" s="74">
        <f t="shared" si="3"/>
        <v>0.46380985282001741</v>
      </c>
      <c r="F32" s="78">
        <v>2309.9198679415954</v>
      </c>
      <c r="G32" s="74">
        <f t="shared" si="4"/>
        <v>0.53619014717998248</v>
      </c>
      <c r="H32" s="126">
        <v>4308.0237115327418</v>
      </c>
      <c r="I32" s="127"/>
      <c r="J32" s="103"/>
      <c r="K32" s="103"/>
      <c r="L32" s="103"/>
      <c r="M32" s="103"/>
    </row>
    <row r="33" spans="3:13" ht="18.75" customHeight="1" x14ac:dyDescent="0.25">
      <c r="C33" s="69" t="s">
        <v>169</v>
      </c>
      <c r="D33" s="78">
        <v>802.3397618169181</v>
      </c>
      <c r="E33" s="74">
        <f t="shared" si="3"/>
        <v>0.45998249398121682</v>
      </c>
      <c r="F33" s="78">
        <v>941.94349312295628</v>
      </c>
      <c r="G33" s="74">
        <f t="shared" si="4"/>
        <v>0.54001750601878307</v>
      </c>
      <c r="H33" s="126">
        <v>1744.2832549398745</v>
      </c>
      <c r="I33" s="127"/>
      <c r="J33" s="103"/>
      <c r="K33" s="103"/>
      <c r="L33" s="103"/>
      <c r="M33" s="103"/>
    </row>
    <row r="34" spans="3:13" ht="18.75" customHeight="1" x14ac:dyDescent="0.25">
      <c r="C34" s="69" t="s">
        <v>170</v>
      </c>
      <c r="D34" s="78">
        <v>2106.3496766470948</v>
      </c>
      <c r="E34" s="74">
        <f t="shared" si="3"/>
        <v>0.45997879960177157</v>
      </c>
      <c r="F34" s="78">
        <v>2472.8824063764605</v>
      </c>
      <c r="G34" s="74">
        <f t="shared" si="4"/>
        <v>0.54002120039822854</v>
      </c>
      <c r="H34" s="126">
        <v>4579.2320830235549</v>
      </c>
      <c r="I34" s="127"/>
      <c r="J34" s="103"/>
      <c r="K34" s="103"/>
      <c r="L34" s="103"/>
      <c r="M34" s="103"/>
    </row>
    <row r="35" spans="3:13" ht="18.75" customHeight="1" x14ac:dyDescent="0.25">
      <c r="C35" s="69" t="s">
        <v>171</v>
      </c>
      <c r="D35" s="78">
        <v>1166.0601405290117</v>
      </c>
      <c r="E35" s="74">
        <f t="shared" si="3"/>
        <v>0.45557566768365887</v>
      </c>
      <c r="F35" s="78">
        <v>1393.4710707355384</v>
      </c>
      <c r="G35" s="74">
        <f t="shared" si="4"/>
        <v>0.54442433231634102</v>
      </c>
      <c r="H35" s="126">
        <v>2559.5312112645506</v>
      </c>
      <c r="I35" s="127"/>
      <c r="J35" s="103"/>
      <c r="K35" s="103"/>
      <c r="L35" s="103"/>
      <c r="M35" s="103"/>
    </row>
    <row r="36" spans="3:13" ht="18.75" customHeight="1" x14ac:dyDescent="0.25">
      <c r="C36" s="69" t="s">
        <v>172</v>
      </c>
      <c r="D36" s="78">
        <v>2686.351129427007</v>
      </c>
      <c r="E36" s="74">
        <f t="shared" si="3"/>
        <v>0.46003975190252167</v>
      </c>
      <c r="F36" s="78">
        <v>3153.0380066583925</v>
      </c>
      <c r="G36" s="74">
        <f t="shared" si="4"/>
        <v>0.53996024809747856</v>
      </c>
      <c r="H36" s="126">
        <v>5839.3891360853986</v>
      </c>
      <c r="I36" s="127"/>
      <c r="J36" s="103"/>
      <c r="K36" s="103"/>
      <c r="L36" s="103"/>
      <c r="M36" s="103"/>
    </row>
    <row r="37" spans="3:13" ht="18.75" customHeight="1" x14ac:dyDescent="0.25">
      <c r="C37" s="69" t="s">
        <v>173</v>
      </c>
      <c r="D37" s="78">
        <v>834.41163947419045</v>
      </c>
      <c r="E37" s="74">
        <f t="shared" si="3"/>
        <v>0.4519454214125519</v>
      </c>
      <c r="F37" s="78">
        <v>1011.8547456708196</v>
      </c>
      <c r="G37" s="74">
        <f t="shared" si="4"/>
        <v>0.5480545785874481</v>
      </c>
      <c r="H37" s="126">
        <v>1846.2663851450102</v>
      </c>
      <c r="I37" s="127"/>
      <c r="J37" s="103"/>
      <c r="K37" s="103"/>
      <c r="L37" s="103"/>
      <c r="M37" s="103"/>
    </row>
    <row r="38" spans="3:13" ht="18.75" customHeight="1" x14ac:dyDescent="0.25">
      <c r="C38" s="69" t="s">
        <v>174</v>
      </c>
      <c r="D38" s="78">
        <v>1782.5630281434098</v>
      </c>
      <c r="E38" s="74">
        <f t="shared" si="3"/>
        <v>0.45409897796939525</v>
      </c>
      <c r="F38" s="78">
        <v>2142.9314447015572</v>
      </c>
      <c r="G38" s="74">
        <f t="shared" si="4"/>
        <v>0.54590102203060453</v>
      </c>
      <c r="H38" s="126">
        <v>3925.4944728449677</v>
      </c>
      <c r="I38" s="127"/>
      <c r="J38" s="103"/>
      <c r="K38" s="103"/>
      <c r="L38" s="103"/>
      <c r="M38" s="103"/>
    </row>
    <row r="39" spans="3:13" ht="18.75" customHeight="1" x14ac:dyDescent="0.25">
      <c r="C39" s="69" t="s">
        <v>175</v>
      </c>
      <c r="D39" s="78">
        <v>1796.2517090208587</v>
      </c>
      <c r="E39" s="74">
        <f t="shared" si="3"/>
        <v>0.45553726354109231</v>
      </c>
      <c r="F39" s="78">
        <v>2146.8981774621939</v>
      </c>
      <c r="G39" s="74">
        <f t="shared" si="4"/>
        <v>0.54446273645890764</v>
      </c>
      <c r="H39" s="126">
        <v>3943.1498864830528</v>
      </c>
      <c r="I39" s="127"/>
      <c r="J39" s="103"/>
      <c r="K39" s="103"/>
      <c r="L39" s="103"/>
      <c r="M39" s="103"/>
    </row>
    <row r="40" spans="3:13" ht="18.75" customHeight="1" x14ac:dyDescent="0.25">
      <c r="C40" s="69" t="s">
        <v>176</v>
      </c>
      <c r="D40" s="78">
        <v>3239.6979002882299</v>
      </c>
      <c r="E40" s="74">
        <f t="shared" si="3"/>
        <v>0.46001965695902608</v>
      </c>
      <c r="F40" s="78">
        <v>3802.8226774287141</v>
      </c>
      <c r="G40" s="74">
        <f t="shared" si="4"/>
        <v>0.5399803430409742</v>
      </c>
      <c r="H40" s="126">
        <v>7042.5205777169422</v>
      </c>
      <c r="I40" s="127"/>
      <c r="J40" s="103"/>
      <c r="K40" s="103"/>
      <c r="L40" s="103"/>
      <c r="M40" s="103"/>
    </row>
    <row r="41" spans="3:13" ht="18.75" customHeight="1" x14ac:dyDescent="0.25">
      <c r="C41" s="69" t="s">
        <v>177</v>
      </c>
      <c r="D41" s="78">
        <v>2242.5003350158249</v>
      </c>
      <c r="E41" s="74">
        <f t="shared" si="3"/>
        <v>0.45664450876717488</v>
      </c>
      <c r="F41" s="78">
        <v>2668.3226179854291</v>
      </c>
      <c r="G41" s="74">
        <f t="shared" si="4"/>
        <v>0.54335549123282512</v>
      </c>
      <c r="H41" s="126">
        <v>4910.8229530012541</v>
      </c>
      <c r="I41" s="127"/>
      <c r="J41" s="103"/>
      <c r="K41" s="103"/>
      <c r="L41" s="103"/>
      <c r="M41" s="103"/>
    </row>
    <row r="42" spans="3:13" ht="18.75" customHeight="1" x14ac:dyDescent="0.25">
      <c r="C42" s="69" t="s">
        <v>178</v>
      </c>
      <c r="D42" s="78">
        <v>846.26551619809823</v>
      </c>
      <c r="E42" s="74">
        <f t="shared" si="3"/>
        <v>0.45898923621504145</v>
      </c>
      <c r="F42" s="78">
        <v>997.49344245777263</v>
      </c>
      <c r="G42" s="74">
        <f t="shared" si="4"/>
        <v>0.54101076378495871</v>
      </c>
      <c r="H42" s="126">
        <v>1843.7589586558706</v>
      </c>
      <c r="I42" s="127"/>
      <c r="J42" s="103"/>
      <c r="K42" s="103"/>
      <c r="L42" s="103"/>
      <c r="M42" s="103"/>
    </row>
    <row r="43" spans="3:13" ht="18.75" customHeight="1" x14ac:dyDescent="0.25">
      <c r="C43" s="69" t="s">
        <v>179</v>
      </c>
      <c r="D43" s="78">
        <v>371.86597498593028</v>
      </c>
      <c r="E43" s="74">
        <f t="shared" si="3"/>
        <v>0.46298591039079406</v>
      </c>
      <c r="F43" s="78">
        <v>431.32471967699837</v>
      </c>
      <c r="G43" s="74">
        <f t="shared" si="4"/>
        <v>0.53701408960920605</v>
      </c>
      <c r="H43" s="126">
        <v>803.19069466292854</v>
      </c>
      <c r="I43" s="127"/>
      <c r="J43" s="103"/>
      <c r="K43" s="103"/>
      <c r="L43" s="103"/>
      <c r="M43" s="103"/>
    </row>
    <row r="44" spans="3:13" ht="18.75" customHeight="1" x14ac:dyDescent="0.25">
      <c r="C44" s="69" t="s">
        <v>180</v>
      </c>
      <c r="D44" s="78">
        <v>1481.3506679129123</v>
      </c>
      <c r="E44" s="74">
        <f t="shared" si="3"/>
        <v>0.46146244610491044</v>
      </c>
      <c r="F44" s="78">
        <v>1728.7711533027129</v>
      </c>
      <c r="G44" s="74">
        <f t="shared" si="4"/>
        <v>0.53853755389508962</v>
      </c>
      <c r="H44" s="126">
        <v>3210.121821215625</v>
      </c>
      <c r="I44" s="127"/>
      <c r="J44" s="103"/>
      <c r="K44" s="103"/>
      <c r="L44" s="103"/>
      <c r="M44" s="103"/>
    </row>
    <row r="45" spans="3:13" ht="18.75" customHeight="1" x14ac:dyDescent="0.25">
      <c r="C45" s="69" t="s">
        <v>181</v>
      </c>
      <c r="D45" s="78">
        <v>230.46492058569248</v>
      </c>
      <c r="E45" s="74">
        <f t="shared" si="3"/>
        <v>0.46527956306740959</v>
      </c>
      <c r="F45" s="78">
        <v>264.86076934215589</v>
      </c>
      <c r="G45" s="74">
        <f t="shared" si="4"/>
        <v>0.53472043693259041</v>
      </c>
      <c r="H45" s="126">
        <v>495.32568992784837</v>
      </c>
      <c r="I45" s="127"/>
      <c r="J45" s="103"/>
      <c r="K45" s="103"/>
      <c r="L45" s="103"/>
      <c r="M45" s="103"/>
    </row>
    <row r="46" spans="3:13" ht="25.5" customHeight="1" x14ac:dyDescent="0.25">
      <c r="C46" s="69" t="s">
        <v>182</v>
      </c>
      <c r="D46" s="78">
        <v>5905.1927749489796</v>
      </c>
      <c r="E46" s="74">
        <f t="shared" si="3"/>
        <v>0.46271722613803179</v>
      </c>
      <c r="F46" s="78">
        <v>6856.7975754760109</v>
      </c>
      <c r="G46" s="74">
        <f t="shared" si="4"/>
        <v>0.53728277386196821</v>
      </c>
      <c r="H46" s="126">
        <v>12761.990350424991</v>
      </c>
      <c r="I46" s="127"/>
      <c r="J46" s="103"/>
      <c r="K46" s="103"/>
      <c r="L46" s="103"/>
      <c r="M46" s="103"/>
    </row>
    <row r="47" spans="3:13" ht="25.5" customHeight="1" x14ac:dyDescent="0.25">
      <c r="C47" s="69" t="s">
        <v>183</v>
      </c>
      <c r="D47" s="78">
        <v>1411.9483690943969</v>
      </c>
      <c r="E47" s="74">
        <f t="shared" si="3"/>
        <v>0.46341824003973237</v>
      </c>
      <c r="F47" s="78">
        <v>1634.8638775995175</v>
      </c>
      <c r="G47" s="74">
        <f t="shared" si="4"/>
        <v>0.53658175996026747</v>
      </c>
      <c r="H47" s="126">
        <v>3046.8122466939149</v>
      </c>
      <c r="I47" s="127"/>
      <c r="J47" s="103"/>
      <c r="K47" s="103"/>
      <c r="L47" s="103"/>
      <c r="M47" s="103"/>
    </row>
    <row r="48" spans="3:13" ht="25.5" customHeight="1" x14ac:dyDescent="0.25">
      <c r="C48" s="69" t="s">
        <v>184</v>
      </c>
      <c r="D48" s="78">
        <v>6161.9478814977247</v>
      </c>
      <c r="E48" s="74">
        <f t="shared" si="3"/>
        <v>0.47198873153522275</v>
      </c>
      <c r="F48" s="78">
        <v>6893.3381238587017</v>
      </c>
      <c r="G48" s="74">
        <f t="shared" si="4"/>
        <v>0.52801126846477731</v>
      </c>
      <c r="H48" s="126">
        <v>13055.286005356425</v>
      </c>
      <c r="I48" s="127"/>
      <c r="J48" s="103"/>
      <c r="K48" s="103"/>
      <c r="L48" s="103"/>
      <c r="M48" s="103"/>
    </row>
    <row r="49" spans="1:13" ht="25.5" customHeight="1" x14ac:dyDescent="0.25">
      <c r="C49" s="69" t="s">
        <v>185</v>
      </c>
      <c r="D49" s="78">
        <v>2289.0948854277913</v>
      </c>
      <c r="E49" s="74">
        <f t="shared" si="3"/>
        <v>0.46019050337011014</v>
      </c>
      <c r="F49" s="78">
        <v>2685.1383259576633</v>
      </c>
      <c r="G49" s="74">
        <f t="shared" si="4"/>
        <v>0.53980949662989008</v>
      </c>
      <c r="H49" s="126">
        <v>4974.2332113854536</v>
      </c>
      <c r="I49" s="127"/>
      <c r="J49" s="103"/>
      <c r="K49" s="103"/>
      <c r="L49" s="103"/>
      <c r="M49" s="103"/>
    </row>
    <row r="50" spans="1:13" ht="25.5" customHeight="1" x14ac:dyDescent="0.25">
      <c r="C50" s="69" t="s">
        <v>186</v>
      </c>
      <c r="D50" s="78">
        <v>3265.1860288888406</v>
      </c>
      <c r="E50" s="74">
        <f t="shared" si="3"/>
        <v>0.45868828643499937</v>
      </c>
      <c r="F50" s="78">
        <v>3853.343319803279</v>
      </c>
      <c r="G50" s="74">
        <f t="shared" si="4"/>
        <v>0.54131171356500052</v>
      </c>
      <c r="H50" s="126">
        <v>7118.52934869212</v>
      </c>
      <c r="I50" s="127"/>
      <c r="J50" s="103"/>
      <c r="K50" s="103"/>
      <c r="L50" s="103"/>
      <c r="M50" s="103"/>
    </row>
    <row r="51" spans="1:13" ht="25.5" customHeight="1" x14ac:dyDescent="0.25">
      <c r="C51" s="69" t="s">
        <v>187</v>
      </c>
      <c r="D51" s="78">
        <v>3796.4619742691948</v>
      </c>
      <c r="E51" s="74">
        <f t="shared" si="3"/>
        <v>0.46492313955154657</v>
      </c>
      <c r="F51" s="78">
        <v>4369.3221119588407</v>
      </c>
      <c r="G51" s="74">
        <f t="shared" si="4"/>
        <v>0.53507686044845348</v>
      </c>
      <c r="H51" s="126">
        <v>8165.7840862280345</v>
      </c>
      <c r="I51" s="127"/>
      <c r="J51" s="103"/>
      <c r="K51" s="103"/>
      <c r="L51" s="103"/>
      <c r="M51" s="103"/>
    </row>
    <row r="52" spans="1:13" ht="25.5" customHeight="1" x14ac:dyDescent="0.25">
      <c r="C52" s="69" t="s">
        <v>188</v>
      </c>
      <c r="D52" s="78">
        <v>2256.3855017510095</v>
      </c>
      <c r="E52" s="74">
        <f t="shared" si="3"/>
        <v>0.47397183308594704</v>
      </c>
      <c r="F52" s="78">
        <v>2504.2043566380044</v>
      </c>
      <c r="G52" s="74">
        <f t="shared" si="4"/>
        <v>0.52602816691405319</v>
      </c>
      <c r="H52" s="126">
        <v>4760.589858389013</v>
      </c>
      <c r="I52" s="127"/>
      <c r="J52" s="103"/>
      <c r="K52" s="103"/>
      <c r="L52" s="103"/>
      <c r="M52" s="103"/>
    </row>
    <row r="53" spans="1:13" ht="25.5" customHeight="1" x14ac:dyDescent="0.25">
      <c r="C53" s="69" t="s">
        <v>189</v>
      </c>
      <c r="D53" s="78">
        <v>1046.9352478542628</v>
      </c>
      <c r="E53" s="74">
        <f t="shared" si="3"/>
        <v>0.47200542124573558</v>
      </c>
      <c r="F53" s="78">
        <v>1171.1224284562115</v>
      </c>
      <c r="G53" s="74">
        <f t="shared" si="4"/>
        <v>0.52799457875426448</v>
      </c>
      <c r="H53" s="126">
        <v>2218.0576763104741</v>
      </c>
      <c r="I53" s="127"/>
      <c r="J53" s="103"/>
      <c r="K53" s="103"/>
      <c r="L53" s="103"/>
      <c r="M53" s="103"/>
    </row>
    <row r="54" spans="1:13" ht="25.5" customHeight="1" x14ac:dyDescent="0.25">
      <c r="C54" s="69" t="s">
        <v>190</v>
      </c>
      <c r="D54" s="78">
        <v>319.31994607771065</v>
      </c>
      <c r="E54" s="74">
        <f t="shared" si="3"/>
        <v>0.46657802680658855</v>
      </c>
      <c r="F54" s="78">
        <v>365.06707545272883</v>
      </c>
      <c r="G54" s="74">
        <f t="shared" si="4"/>
        <v>0.53342197319341156</v>
      </c>
      <c r="H54" s="126">
        <v>684.38702153043937</v>
      </c>
      <c r="I54" s="127"/>
      <c r="J54" s="103"/>
      <c r="K54" s="103"/>
      <c r="L54" s="103"/>
      <c r="M54" s="103"/>
    </row>
    <row r="55" spans="1:13" ht="25.5" customHeight="1" x14ac:dyDescent="0.25">
      <c r="C55" s="73" t="s">
        <v>99</v>
      </c>
      <c r="D55" s="79">
        <f>SUM(D30:D54)</f>
        <v>51705.556369275524</v>
      </c>
      <c r="E55" s="80">
        <f t="shared" si="3"/>
        <v>0.46214911367808575</v>
      </c>
      <c r="F55" s="79">
        <f>SUM(F30:F54)</f>
        <v>60175.122050225953</v>
      </c>
      <c r="G55" s="80">
        <f t="shared" si="4"/>
        <v>0.53785088632191458</v>
      </c>
      <c r="H55" s="165">
        <f>SUM(H30:I54)</f>
        <v>111880.67841950143</v>
      </c>
      <c r="I55" s="166"/>
      <c r="J55" s="103"/>
      <c r="K55" s="103"/>
      <c r="L55" s="103"/>
      <c r="M55" s="103"/>
    </row>
    <row r="56" spans="1:13" ht="30.75" customHeight="1" x14ac:dyDescent="0.25">
      <c r="C56" s="111" t="s">
        <v>191</v>
      </c>
      <c r="D56" s="111"/>
      <c r="E56" s="111"/>
      <c r="F56" s="111"/>
      <c r="G56" s="111"/>
      <c r="H56" s="111"/>
      <c r="I56" s="111"/>
      <c r="J56" s="103"/>
      <c r="K56" s="103"/>
      <c r="L56" s="103"/>
      <c r="M56" s="103"/>
    </row>
    <row r="57" spans="1:13" ht="30.75" customHeight="1" x14ac:dyDescent="0.25"/>
    <row r="58" spans="1:13" ht="25.5" customHeight="1" x14ac:dyDescent="0.25">
      <c r="A58" s="6"/>
      <c r="B58" s="9"/>
      <c r="C58" s="9"/>
      <c r="D58" s="9"/>
    </row>
    <row r="59" spans="1:13" ht="24.75" customHeight="1" x14ac:dyDescent="0.25">
      <c r="B59" s="115" t="s">
        <v>82</v>
      </c>
      <c r="C59" s="116" t="s">
        <v>83</v>
      </c>
      <c r="D59" s="113" t="s">
        <v>204</v>
      </c>
      <c r="E59" s="113"/>
      <c r="F59" s="113"/>
      <c r="G59" s="113"/>
      <c r="H59" s="113"/>
      <c r="I59" s="113"/>
      <c r="J59" s="113"/>
      <c r="K59" s="113"/>
      <c r="L59" s="113"/>
      <c r="M59" s="103"/>
    </row>
    <row r="60" spans="1:13" ht="24.75" customHeight="1" x14ac:dyDescent="0.25">
      <c r="B60" s="115"/>
      <c r="C60" s="116"/>
      <c r="D60" s="113"/>
      <c r="E60" s="113"/>
      <c r="F60" s="113"/>
      <c r="G60" s="113"/>
      <c r="H60" s="113"/>
      <c r="I60" s="113"/>
      <c r="J60" s="113"/>
      <c r="K60" s="113"/>
      <c r="L60" s="113"/>
      <c r="M60" s="103"/>
    </row>
    <row r="61" spans="1:13" ht="24.75" customHeight="1" x14ac:dyDescent="0.25">
      <c r="B61" s="115"/>
      <c r="C61" s="116"/>
      <c r="D61" s="116" t="s">
        <v>101</v>
      </c>
      <c r="E61" s="116"/>
      <c r="F61" s="116"/>
      <c r="G61" s="116"/>
      <c r="H61" s="154" t="s">
        <v>103</v>
      </c>
      <c r="I61" s="154"/>
      <c r="J61" s="154"/>
      <c r="K61" s="154"/>
      <c r="L61" s="154"/>
      <c r="M61" s="103"/>
    </row>
    <row r="62" spans="1:13" ht="24.75" customHeight="1" x14ac:dyDescent="0.25">
      <c r="B62" s="115"/>
      <c r="C62" s="116"/>
      <c r="D62" s="23" t="s">
        <v>84</v>
      </c>
      <c r="E62" s="23" t="s">
        <v>85</v>
      </c>
      <c r="F62" s="23" t="s">
        <v>102</v>
      </c>
      <c r="G62" s="23" t="s">
        <v>119</v>
      </c>
      <c r="H62" s="31" t="s">
        <v>86</v>
      </c>
      <c r="I62" s="31" t="s">
        <v>87</v>
      </c>
      <c r="J62" s="31" t="s">
        <v>88</v>
      </c>
      <c r="K62" s="31" t="s">
        <v>102</v>
      </c>
      <c r="L62" s="23" t="s">
        <v>119</v>
      </c>
      <c r="M62" s="103"/>
    </row>
    <row r="63" spans="1:13" ht="24.75" customHeight="1" x14ac:dyDescent="0.2">
      <c r="B63" s="69" t="s">
        <v>166</v>
      </c>
      <c r="C63" s="14">
        <v>6</v>
      </c>
      <c r="D63" s="13">
        <v>57.662443478463935</v>
      </c>
      <c r="E63" s="13">
        <v>28.54612078094252</v>
      </c>
      <c r="F63" s="13">
        <f>+D63+E63</f>
        <v>86.208564259406458</v>
      </c>
      <c r="G63" s="82">
        <f>F63/$F$88</f>
        <v>1.0239752756622996E-2</v>
      </c>
      <c r="H63" s="38">
        <v>79.057378692493288</v>
      </c>
      <c r="I63" s="38">
        <v>77.4643890432951</v>
      </c>
      <c r="J63" s="38">
        <v>96.215987667837581</v>
      </c>
      <c r="K63" s="38">
        <f>SUM(H63:J63)</f>
        <v>252.73775540362595</v>
      </c>
      <c r="L63" s="82">
        <f>K63/$K$88</f>
        <v>1.0986723867248914E-2</v>
      </c>
      <c r="M63" s="103"/>
    </row>
    <row r="64" spans="1:13" ht="24.75" customHeight="1" x14ac:dyDescent="0.2">
      <c r="B64" s="69" t="s">
        <v>167</v>
      </c>
      <c r="C64" s="14">
        <v>6</v>
      </c>
      <c r="D64" s="13">
        <v>244.95556869213442</v>
      </c>
      <c r="E64" s="13">
        <v>121.53752125881836</v>
      </c>
      <c r="F64" s="13">
        <f t="shared" ref="F64:F87" si="5">+D64+E64</f>
        <v>366.49308995095276</v>
      </c>
      <c r="G64" s="82">
        <f t="shared" ref="G64:G87" si="6">F64/$F$88</f>
        <v>4.3531621949023123E-2</v>
      </c>
      <c r="H64" s="38">
        <v>383.41272954246062</v>
      </c>
      <c r="I64" s="38">
        <v>397.54441491355169</v>
      </c>
      <c r="J64" s="38">
        <v>382.99532015318721</v>
      </c>
      <c r="K64" s="38">
        <f t="shared" ref="K64:K88" si="7">SUM(H64:J64)</f>
        <v>1163.9524646091995</v>
      </c>
      <c r="L64" s="82">
        <f t="shared" ref="L64:L87" si="8">K64/$K$88</f>
        <v>5.0597997528475415E-2</v>
      </c>
      <c r="M64" s="103"/>
    </row>
    <row r="65" spans="2:13" ht="24.75" customHeight="1" x14ac:dyDescent="0.2">
      <c r="B65" s="69" t="s">
        <v>168</v>
      </c>
      <c r="C65" s="14">
        <v>6</v>
      </c>
      <c r="D65" s="13">
        <v>249.36173445203391</v>
      </c>
      <c r="E65" s="13">
        <v>123.49921269808684</v>
      </c>
      <c r="F65" s="13">
        <f t="shared" si="5"/>
        <v>372.86094715012075</v>
      </c>
      <c r="G65" s="82">
        <f t="shared" si="6"/>
        <v>4.4287988603184718E-2</v>
      </c>
      <c r="H65" s="38">
        <v>301.82711975641377</v>
      </c>
      <c r="I65" s="38">
        <v>278.2280448204545</v>
      </c>
      <c r="J65" s="38">
        <v>227.16640728779336</v>
      </c>
      <c r="K65" s="38">
        <f t="shared" si="7"/>
        <v>807.22157186466166</v>
      </c>
      <c r="L65" s="82">
        <f t="shared" si="8"/>
        <v>3.5090604075359397E-2</v>
      </c>
      <c r="M65" s="103"/>
    </row>
    <row r="66" spans="2:13" ht="24.75" customHeight="1" x14ac:dyDescent="0.2">
      <c r="B66" s="69" t="s">
        <v>169</v>
      </c>
      <c r="C66" s="14">
        <v>6</v>
      </c>
      <c r="D66" s="13">
        <v>61.398235933813631</v>
      </c>
      <c r="E66" s="13">
        <v>30.398389256888908</v>
      </c>
      <c r="F66" s="13">
        <f t="shared" si="5"/>
        <v>91.796625190702542</v>
      </c>
      <c r="G66" s="82">
        <f t="shared" si="6"/>
        <v>1.090349611921093E-2</v>
      </c>
      <c r="H66" s="38">
        <v>126.04506435641372</v>
      </c>
      <c r="I66" s="38">
        <v>93.130111864713882</v>
      </c>
      <c r="J66" s="38">
        <v>112.87021347347965</v>
      </c>
      <c r="K66" s="38">
        <f t="shared" si="7"/>
        <v>332.04538969460725</v>
      </c>
      <c r="L66" s="82">
        <f t="shared" si="8"/>
        <v>1.4434293768818404E-2</v>
      </c>
      <c r="M66" s="103"/>
    </row>
    <row r="67" spans="2:13" ht="24.75" customHeight="1" x14ac:dyDescent="0.2">
      <c r="B67" s="69" t="s">
        <v>170</v>
      </c>
      <c r="C67" s="14">
        <v>5</v>
      </c>
      <c r="D67" s="13">
        <v>230.01610286491078</v>
      </c>
      <c r="E67" s="13">
        <v>114.10590629766106</v>
      </c>
      <c r="F67" s="13">
        <f t="shared" si="5"/>
        <v>344.12200916257183</v>
      </c>
      <c r="G67" s="82">
        <f t="shared" si="6"/>
        <v>4.0874411054266056E-2</v>
      </c>
      <c r="H67" s="38">
        <v>264.12246702152243</v>
      </c>
      <c r="I67" s="38">
        <v>273.36803314783583</v>
      </c>
      <c r="J67" s="38">
        <v>274.29715292991642</v>
      </c>
      <c r="K67" s="38">
        <f t="shared" si="7"/>
        <v>811.78765309927462</v>
      </c>
      <c r="L67" s="82">
        <f t="shared" si="8"/>
        <v>3.5289095486347843E-2</v>
      </c>
      <c r="M67" s="103"/>
    </row>
    <row r="68" spans="2:13" ht="24.75" customHeight="1" x14ac:dyDescent="0.25">
      <c r="B68" s="69" t="s">
        <v>171</v>
      </c>
      <c r="C68" s="63">
        <v>5</v>
      </c>
      <c r="D68" s="16">
        <v>83.207262069842031</v>
      </c>
      <c r="E68" s="16">
        <v>41.205179186979294</v>
      </c>
      <c r="F68" s="13">
        <f t="shared" si="5"/>
        <v>124.41244125682132</v>
      </c>
      <c r="G68" s="82">
        <f t="shared" si="6"/>
        <v>1.4777564726450346E-2</v>
      </c>
      <c r="H68" s="38">
        <v>101.87091359174858</v>
      </c>
      <c r="I68" s="38">
        <v>147.35649284906532</v>
      </c>
      <c r="J68" s="38">
        <v>203.75666792957759</v>
      </c>
      <c r="K68" s="38">
        <f t="shared" si="7"/>
        <v>452.98407437039145</v>
      </c>
      <c r="L68" s="82">
        <f t="shared" si="8"/>
        <v>1.9691600621445718E-2</v>
      </c>
      <c r="M68" s="103"/>
    </row>
    <row r="69" spans="2:13" ht="24.75" customHeight="1" x14ac:dyDescent="0.25">
      <c r="B69" s="69" t="s">
        <v>172</v>
      </c>
      <c r="C69" s="63">
        <v>4</v>
      </c>
      <c r="D69" s="16">
        <v>257.52810860173827</v>
      </c>
      <c r="E69" s="16">
        <v>127.47201866838061</v>
      </c>
      <c r="F69" s="13">
        <f t="shared" si="5"/>
        <v>385.00012727011887</v>
      </c>
      <c r="G69" s="82">
        <f t="shared" si="6"/>
        <v>4.5729866265395415E-2</v>
      </c>
      <c r="H69" s="38">
        <v>314.44075798684634</v>
      </c>
      <c r="I69" s="38">
        <v>333.06304238744588</v>
      </c>
      <c r="J69" s="38">
        <v>501.73747656684833</v>
      </c>
      <c r="K69" s="38">
        <f t="shared" si="7"/>
        <v>1149.2412769411405</v>
      </c>
      <c r="L69" s="82">
        <f t="shared" si="8"/>
        <v>4.9958489765141362E-2</v>
      </c>
      <c r="M69" s="103"/>
    </row>
    <row r="70" spans="2:13" ht="24.75" customHeight="1" x14ac:dyDescent="0.25">
      <c r="B70" s="69" t="s">
        <v>173</v>
      </c>
      <c r="C70" s="63">
        <v>5</v>
      </c>
      <c r="D70" s="16">
        <v>81.372957112046933</v>
      </c>
      <c r="E70" s="16">
        <v>40.277703837889163</v>
      </c>
      <c r="F70" s="13">
        <f t="shared" si="5"/>
        <v>121.6506609499361</v>
      </c>
      <c r="G70" s="82">
        <f t="shared" si="6"/>
        <v>1.4449523681415433E-2</v>
      </c>
      <c r="H70" s="38">
        <v>65.218190474759567</v>
      </c>
      <c r="I70" s="38">
        <v>82.138442817812887</v>
      </c>
      <c r="J70" s="38">
        <v>115.82809799447499</v>
      </c>
      <c r="K70" s="38">
        <f t="shared" si="7"/>
        <v>263.18473128704744</v>
      </c>
      <c r="L70" s="82">
        <f t="shared" si="8"/>
        <v>1.1440862739755945E-2</v>
      </c>
      <c r="M70" s="103"/>
    </row>
    <row r="71" spans="2:13" ht="24.75" customHeight="1" x14ac:dyDescent="0.25">
      <c r="B71" s="69" t="s">
        <v>174</v>
      </c>
      <c r="C71" s="63">
        <v>4</v>
      </c>
      <c r="D71" s="16">
        <v>142.77606458971277</v>
      </c>
      <c r="E71" s="16">
        <v>70.683033803088534</v>
      </c>
      <c r="F71" s="13">
        <f t="shared" si="5"/>
        <v>213.45909839280131</v>
      </c>
      <c r="G71" s="82">
        <f t="shared" si="6"/>
        <v>2.535442284616695E-2</v>
      </c>
      <c r="H71" s="38">
        <v>154.02340455837992</v>
      </c>
      <c r="I71" s="38">
        <v>215.39553174523186</v>
      </c>
      <c r="J71" s="38">
        <v>286.74246979447389</v>
      </c>
      <c r="K71" s="38">
        <f t="shared" si="7"/>
        <v>656.16140609808565</v>
      </c>
      <c r="L71" s="82">
        <f t="shared" si="8"/>
        <v>2.8523890977952472E-2</v>
      </c>
      <c r="M71" s="103"/>
    </row>
    <row r="72" spans="2:13" ht="24.75" customHeight="1" x14ac:dyDescent="0.25">
      <c r="B72" s="69" t="s">
        <v>175</v>
      </c>
      <c r="C72" s="63">
        <v>5</v>
      </c>
      <c r="D72" s="16">
        <v>137.40197887054836</v>
      </c>
      <c r="E72" s="16">
        <v>68.011165381338827</v>
      </c>
      <c r="F72" s="13">
        <f t="shared" si="5"/>
        <v>205.41314425188719</v>
      </c>
      <c r="G72" s="82">
        <f t="shared" si="6"/>
        <v>2.4398733793671242E-2</v>
      </c>
      <c r="H72" s="38">
        <v>175.01602640199232</v>
      </c>
      <c r="I72" s="38">
        <v>194.81343807015938</v>
      </c>
      <c r="J72" s="38">
        <v>305.50828141390116</v>
      </c>
      <c r="K72" s="38">
        <f t="shared" si="7"/>
        <v>675.33774588605286</v>
      </c>
      <c r="L72" s="82">
        <f t="shared" si="8"/>
        <v>2.9357502678343129E-2</v>
      </c>
      <c r="M72" s="103"/>
    </row>
    <row r="73" spans="2:13" ht="24.75" customHeight="1" x14ac:dyDescent="0.25">
      <c r="B73" s="69" t="s">
        <v>176</v>
      </c>
      <c r="C73" s="63">
        <v>5</v>
      </c>
      <c r="D73" s="16">
        <v>295.15856438178605</v>
      </c>
      <c r="E73" s="16">
        <v>146.12966862985908</v>
      </c>
      <c r="F73" s="13">
        <f t="shared" si="5"/>
        <v>441.28823301164516</v>
      </c>
      <c r="G73" s="82">
        <f t="shared" si="6"/>
        <v>5.241570184198073E-2</v>
      </c>
      <c r="H73" s="38">
        <v>434.03573317010148</v>
      </c>
      <c r="I73" s="38">
        <v>427.45455853170785</v>
      </c>
      <c r="J73" s="38">
        <v>453.55970696562656</v>
      </c>
      <c r="K73" s="38">
        <f t="shared" si="7"/>
        <v>1315.0499986674358</v>
      </c>
      <c r="L73" s="82">
        <f t="shared" si="8"/>
        <v>5.7166335057108317E-2</v>
      </c>
      <c r="M73" s="103"/>
    </row>
    <row r="74" spans="2:13" ht="24.75" customHeight="1" x14ac:dyDescent="0.25">
      <c r="B74" s="69" t="s">
        <v>177</v>
      </c>
      <c r="C74" s="63">
        <v>5</v>
      </c>
      <c r="D74" s="16">
        <v>177.16731997247163</v>
      </c>
      <c r="E74" s="16">
        <v>87.690385188569536</v>
      </c>
      <c r="F74" s="13">
        <f t="shared" si="5"/>
        <v>264.85770516104117</v>
      </c>
      <c r="G74" s="82">
        <f t="shared" si="6"/>
        <v>3.1459489435119434E-2</v>
      </c>
      <c r="H74" s="38">
        <v>278.55011879265169</v>
      </c>
      <c r="I74" s="38">
        <v>297.43846194161557</v>
      </c>
      <c r="J74" s="38">
        <v>284.29076310562272</v>
      </c>
      <c r="K74" s="38">
        <f t="shared" si="7"/>
        <v>860.27934383989009</v>
      </c>
      <c r="L74" s="82">
        <f t="shared" si="8"/>
        <v>3.7397070272989198E-2</v>
      </c>
      <c r="M74" s="103"/>
    </row>
    <row r="75" spans="2:13" ht="24.75" customHeight="1" x14ac:dyDescent="0.25">
      <c r="B75" s="69" t="s">
        <v>178</v>
      </c>
      <c r="C75" s="63">
        <v>4</v>
      </c>
      <c r="D75" s="16">
        <v>94.568340701036547</v>
      </c>
      <c r="E75" s="16">
        <v>46.825015511238966</v>
      </c>
      <c r="F75" s="13">
        <f t="shared" si="5"/>
        <v>141.39335621227551</v>
      </c>
      <c r="G75" s="82">
        <f t="shared" si="6"/>
        <v>1.6794538007688122E-2</v>
      </c>
      <c r="H75" s="38">
        <v>110.73047013800092</v>
      </c>
      <c r="I75" s="38">
        <v>136.39448485973648</v>
      </c>
      <c r="J75" s="38">
        <v>115.93586869627049</v>
      </c>
      <c r="K75" s="38">
        <f t="shared" si="7"/>
        <v>363.06082369400792</v>
      </c>
      <c r="L75" s="82">
        <f t="shared" si="8"/>
        <v>1.5782560902195857E-2</v>
      </c>
      <c r="M75" s="103"/>
    </row>
    <row r="76" spans="2:13" ht="24.75" customHeight="1" x14ac:dyDescent="0.25">
      <c r="B76" s="69" t="s">
        <v>179</v>
      </c>
      <c r="C76" s="63">
        <v>3</v>
      </c>
      <c r="D76" s="16">
        <v>29.64289787028769</v>
      </c>
      <c r="E76" s="16">
        <v>14.675347993798876</v>
      </c>
      <c r="F76" s="13">
        <f t="shared" si="5"/>
        <v>44.318245864086563</v>
      </c>
      <c r="G76" s="82">
        <f t="shared" si="6"/>
        <v>5.264069575383978E-3</v>
      </c>
      <c r="H76" s="38">
        <v>60.291296804198439</v>
      </c>
      <c r="I76" s="38">
        <v>60.246451769182102</v>
      </c>
      <c r="J76" s="38">
        <v>62.677046557505768</v>
      </c>
      <c r="K76" s="38">
        <f t="shared" si="7"/>
        <v>183.2147951308863</v>
      </c>
      <c r="L76" s="82">
        <f t="shared" si="8"/>
        <v>7.9645020162616743E-3</v>
      </c>
      <c r="M76" s="103"/>
    </row>
    <row r="77" spans="2:13" ht="24.75" customHeight="1" x14ac:dyDescent="0.25">
      <c r="B77" s="69" t="s">
        <v>180</v>
      </c>
      <c r="C77" s="63">
        <v>5</v>
      </c>
      <c r="D77" s="16">
        <v>160.16608053121499</v>
      </c>
      <c r="E77" s="16">
        <v>79.300207973180392</v>
      </c>
      <c r="F77" s="13">
        <f t="shared" si="5"/>
        <v>239.46628850439538</v>
      </c>
      <c r="G77" s="82">
        <f t="shared" si="6"/>
        <v>2.8443526567183349E-2</v>
      </c>
      <c r="H77" s="38">
        <v>218.68462652341523</v>
      </c>
      <c r="I77" s="38">
        <v>215.94991757681402</v>
      </c>
      <c r="J77" s="38">
        <v>237.67854181998592</v>
      </c>
      <c r="K77" s="38">
        <f t="shared" si="7"/>
        <v>672.31308592021514</v>
      </c>
      <c r="L77" s="82">
        <f t="shared" si="8"/>
        <v>2.9226018152875569E-2</v>
      </c>
      <c r="M77" s="103"/>
    </row>
    <row r="78" spans="2:13" ht="24.75" customHeight="1" x14ac:dyDescent="0.25">
      <c r="B78" s="69" t="s">
        <v>181</v>
      </c>
      <c r="C78" s="63">
        <v>6</v>
      </c>
      <c r="D78" s="16">
        <v>19.138622747570082</v>
      </c>
      <c r="E78" s="16">
        <v>9.4808798037899411</v>
      </c>
      <c r="F78" s="13">
        <f t="shared" si="5"/>
        <v>28.619502551360021</v>
      </c>
      <c r="G78" s="82">
        <f t="shared" si="6"/>
        <v>3.3993911470517439E-3</v>
      </c>
      <c r="H78" s="38">
        <v>47.314846442721908</v>
      </c>
      <c r="I78" s="38">
        <v>32.229137330477876</v>
      </c>
      <c r="J78" s="38">
        <v>28.704545854838329</v>
      </c>
      <c r="K78" s="38">
        <f t="shared" si="7"/>
        <v>108.24852962803811</v>
      </c>
      <c r="L78" s="82">
        <f t="shared" si="8"/>
        <v>4.7056550856821649E-3</v>
      </c>
      <c r="M78" s="103"/>
    </row>
    <row r="79" spans="2:13" ht="24.75" customHeight="1" x14ac:dyDescent="0.25">
      <c r="B79" s="69" t="s">
        <v>182</v>
      </c>
      <c r="C79" s="63">
        <v>4</v>
      </c>
      <c r="D79" s="16">
        <v>596.37493473401287</v>
      </c>
      <c r="E79" s="16">
        <v>295.25651989320107</v>
      </c>
      <c r="F79" s="13">
        <f t="shared" si="5"/>
        <v>891.631454627214</v>
      </c>
      <c r="G79" s="82">
        <f t="shared" si="6"/>
        <v>0.10590694467359231</v>
      </c>
      <c r="H79" s="38">
        <v>910.19581640017896</v>
      </c>
      <c r="I79" s="38">
        <v>861.49004436691268</v>
      </c>
      <c r="J79" s="38">
        <v>992.97590713160525</v>
      </c>
      <c r="K79" s="38">
        <f t="shared" si="7"/>
        <v>2764.6617678986968</v>
      </c>
      <c r="L79" s="82">
        <f t="shared" si="8"/>
        <v>0.12018218402602548</v>
      </c>
      <c r="M79" s="103"/>
    </row>
    <row r="80" spans="2:13" ht="24.75" customHeight="1" x14ac:dyDescent="0.25">
      <c r="B80" s="69" t="s">
        <v>183</v>
      </c>
      <c r="C80" s="63">
        <v>4</v>
      </c>
      <c r="D80" s="16">
        <v>182.42288522479504</v>
      </c>
      <c r="E80" s="16">
        <v>90.461959975656356</v>
      </c>
      <c r="F80" s="13">
        <f t="shared" si="5"/>
        <v>272.88484520045142</v>
      </c>
      <c r="G80" s="82">
        <f t="shared" si="6"/>
        <v>3.2412943770572904E-2</v>
      </c>
      <c r="H80" s="38">
        <v>229.6597593452147</v>
      </c>
      <c r="I80" s="38">
        <v>197.932979436968</v>
      </c>
      <c r="J80" s="38">
        <v>152.46597370582242</v>
      </c>
      <c r="K80" s="38">
        <f t="shared" si="7"/>
        <v>580.05871248800509</v>
      </c>
      <c r="L80" s="82">
        <f t="shared" si="8"/>
        <v>2.5215642556926064E-2</v>
      </c>
      <c r="M80" s="103"/>
    </row>
    <row r="81" spans="1:13" ht="24.75" customHeight="1" x14ac:dyDescent="0.25">
      <c r="B81" s="69" t="s">
        <v>184</v>
      </c>
      <c r="C81" s="63">
        <v>3</v>
      </c>
      <c r="D81" s="16">
        <v>900.52557597659643</v>
      </c>
      <c r="E81" s="16">
        <v>445.9276982164991</v>
      </c>
      <c r="F81" s="13">
        <f t="shared" si="5"/>
        <v>1346.4532741930955</v>
      </c>
      <c r="G81" s="82">
        <f t="shared" si="6"/>
        <v>0.15993015014837617</v>
      </c>
      <c r="H81" s="38">
        <v>1197.7511975149087</v>
      </c>
      <c r="I81" s="38">
        <v>1004.6920783165372</v>
      </c>
      <c r="J81" s="38">
        <v>1052.823271055626</v>
      </c>
      <c r="K81" s="38">
        <f t="shared" si="7"/>
        <v>3255.2665468870719</v>
      </c>
      <c r="L81" s="82">
        <f t="shared" si="8"/>
        <v>0.14150918847809013</v>
      </c>
      <c r="M81" s="103"/>
    </row>
    <row r="82" spans="1:13" ht="24.75" customHeight="1" x14ac:dyDescent="0.25">
      <c r="B82" s="69" t="s">
        <v>185</v>
      </c>
      <c r="C82" s="63">
        <v>5</v>
      </c>
      <c r="D82" s="16">
        <v>216.29732628421996</v>
      </c>
      <c r="E82" s="16">
        <v>107.08644232459594</v>
      </c>
      <c r="F82" s="13">
        <f t="shared" si="5"/>
        <v>323.3837686088159</v>
      </c>
      <c r="G82" s="82">
        <f t="shared" si="6"/>
        <v>3.8411147018933715E-2</v>
      </c>
      <c r="H82" s="38">
        <v>327.27991482909232</v>
      </c>
      <c r="I82" s="38">
        <v>355.40277342535671</v>
      </c>
      <c r="J82" s="38">
        <v>351.47984906388638</v>
      </c>
      <c r="K82" s="38">
        <f t="shared" si="7"/>
        <v>1034.1625373183354</v>
      </c>
      <c r="L82" s="82">
        <f t="shared" si="8"/>
        <v>4.4955919677393173E-2</v>
      </c>
      <c r="M82" s="103"/>
    </row>
    <row r="83" spans="1:13" ht="24.75" customHeight="1" x14ac:dyDescent="0.25">
      <c r="B83" s="69" t="s">
        <v>186</v>
      </c>
      <c r="C83" s="63">
        <v>4</v>
      </c>
      <c r="D83" s="16">
        <v>279.53248408099938</v>
      </c>
      <c r="E83" s="16">
        <v>138.36965434040684</v>
      </c>
      <c r="F83" s="13">
        <f t="shared" si="5"/>
        <v>417.90213842140622</v>
      </c>
      <c r="G83" s="82">
        <f t="shared" si="6"/>
        <v>4.9637928791191097E-2</v>
      </c>
      <c r="H83" s="38">
        <v>381.91729637513993</v>
      </c>
      <c r="I83" s="38">
        <v>441.07905397956426</v>
      </c>
      <c r="J83" s="38">
        <v>542.45302776887161</v>
      </c>
      <c r="K83" s="38">
        <f t="shared" si="7"/>
        <v>1365.4493781235758</v>
      </c>
      <c r="L83" s="82">
        <f t="shared" si="8"/>
        <v>5.9357238684787539E-2</v>
      </c>
      <c r="M83" s="103"/>
    </row>
    <row r="84" spans="1:13" ht="24.75" customHeight="1" x14ac:dyDescent="0.25">
      <c r="B84" s="69" t="s">
        <v>187</v>
      </c>
      <c r="C84" s="63">
        <v>5</v>
      </c>
      <c r="D84" s="16">
        <v>454.26267514787997</v>
      </c>
      <c r="E84" s="16">
        <v>224.94256258862032</v>
      </c>
      <c r="F84" s="13">
        <f t="shared" si="5"/>
        <v>679.20523773650029</v>
      </c>
      <c r="G84" s="82">
        <f t="shared" si="6"/>
        <v>8.0675206288060172E-2</v>
      </c>
      <c r="H84" s="38">
        <v>641.73929534279785</v>
      </c>
      <c r="I84" s="38">
        <v>598.25241951093665</v>
      </c>
      <c r="J84" s="38">
        <v>585.62286549173109</v>
      </c>
      <c r="K84" s="38">
        <f t="shared" si="7"/>
        <v>1825.6145803454656</v>
      </c>
      <c r="L84" s="82">
        <f t="shared" si="8"/>
        <v>7.9361009004163124E-2</v>
      </c>
      <c r="M84" s="103"/>
    </row>
    <row r="85" spans="1:13" ht="24.75" customHeight="1" x14ac:dyDescent="0.25">
      <c r="B85" s="69" t="s">
        <v>188</v>
      </c>
      <c r="C85" s="63">
        <v>1</v>
      </c>
      <c r="D85" s="16">
        <v>396.40450709551141</v>
      </c>
      <c r="E85" s="16">
        <v>196.33936186842871</v>
      </c>
      <c r="F85" s="13">
        <f t="shared" si="5"/>
        <v>592.74386896394014</v>
      </c>
      <c r="G85" s="82">
        <f t="shared" si="6"/>
        <v>7.0405425706096494E-2</v>
      </c>
      <c r="H85" s="38">
        <v>524.51147519033452</v>
      </c>
      <c r="I85" s="38">
        <v>462.42889281365188</v>
      </c>
      <c r="J85" s="38">
        <v>474.09628293531841</v>
      </c>
      <c r="K85" s="38">
        <f t="shared" si="7"/>
        <v>1461.0366509393048</v>
      </c>
      <c r="L85" s="82">
        <f t="shared" si="8"/>
        <v>6.3512498234246748E-2</v>
      </c>
      <c r="M85" s="103"/>
    </row>
    <row r="86" spans="1:13" ht="24.75" customHeight="1" x14ac:dyDescent="0.25">
      <c r="B86" s="69" t="s">
        <v>189</v>
      </c>
      <c r="C86" s="63">
        <v>1</v>
      </c>
      <c r="D86" s="16">
        <v>234.65028911340713</v>
      </c>
      <c r="E86" s="16">
        <v>116.31240624396371</v>
      </c>
      <c r="F86" s="13">
        <f t="shared" si="5"/>
        <v>350.96269535737082</v>
      </c>
      <c r="G86" s="82">
        <f t="shared" si="6"/>
        <v>4.1686939785281818E-2</v>
      </c>
      <c r="H86" s="38">
        <v>209.06901868866879</v>
      </c>
      <c r="I86" s="38">
        <v>155.7661898687079</v>
      </c>
      <c r="J86" s="38">
        <v>167.89469000088494</v>
      </c>
      <c r="K86" s="38">
        <f t="shared" si="7"/>
        <v>532.72989855826165</v>
      </c>
      <c r="L86" s="82">
        <f t="shared" si="8"/>
        <v>2.3158219008235979E-2</v>
      </c>
      <c r="M86" s="103"/>
    </row>
    <row r="87" spans="1:13" ht="24.75" customHeight="1" x14ac:dyDescent="0.25">
      <c r="B87" s="69" t="s">
        <v>190</v>
      </c>
      <c r="C87" s="63">
        <v>5</v>
      </c>
      <c r="D87" s="16">
        <v>48.463189094508301</v>
      </c>
      <c r="E87" s="16">
        <v>24.017867901609183</v>
      </c>
      <c r="F87" s="13">
        <f t="shared" si="5"/>
        <v>72.481056996117488</v>
      </c>
      <c r="G87" s="82">
        <f t="shared" si="6"/>
        <v>8.6092154480807322E-3</v>
      </c>
      <c r="H87" s="38">
        <v>45.323490035680905</v>
      </c>
      <c r="I87" s="38">
        <v>32.581704814981833</v>
      </c>
      <c r="J87" s="38">
        <v>40.217590625433218</v>
      </c>
      <c r="K87" s="38">
        <f t="shared" si="7"/>
        <v>118.12278547609596</v>
      </c>
      <c r="L87" s="82">
        <f t="shared" si="8"/>
        <v>5.1348973341302688E-3</v>
      </c>
      <c r="M87" s="103"/>
    </row>
    <row r="88" spans="1:13" ht="24.75" customHeight="1" x14ac:dyDescent="0.25">
      <c r="B88" s="73" t="s">
        <v>99</v>
      </c>
      <c r="C88" s="81">
        <f>AVERAGE(C63:C87)</f>
        <v>4.4800000000000004</v>
      </c>
      <c r="D88" s="81">
        <f>SUM(D63:D87)</f>
        <v>5630.4561496215429</v>
      </c>
      <c r="E88" s="81">
        <f>SUM(E63:E87)</f>
        <v>2788.5522296234917</v>
      </c>
      <c r="F88" s="81">
        <f t="shared" ref="F88:L88" si="9">SUM(F63:F87)</f>
        <v>8419.008379245035</v>
      </c>
      <c r="G88" s="80">
        <f t="shared" si="9"/>
        <v>1</v>
      </c>
      <c r="H88" s="59">
        <f t="shared" si="9"/>
        <v>7582.0884079761363</v>
      </c>
      <c r="I88" s="59">
        <f t="shared" si="9"/>
        <v>7371.8410902027172</v>
      </c>
      <c r="J88" s="59">
        <f t="shared" si="9"/>
        <v>8049.9940059905211</v>
      </c>
      <c r="K88" s="59">
        <f t="shared" si="7"/>
        <v>23003.923504169376</v>
      </c>
      <c r="L88" s="80">
        <f t="shared" si="9"/>
        <v>1</v>
      </c>
      <c r="M88" s="103"/>
    </row>
    <row r="89" spans="1:13" ht="24.75" customHeight="1" x14ac:dyDescent="0.25">
      <c r="B89" s="40" t="s">
        <v>194</v>
      </c>
    </row>
    <row r="90" spans="1:13" ht="24.75" customHeight="1" x14ac:dyDescent="0.25">
      <c r="B90" s="40" t="s">
        <v>195</v>
      </c>
    </row>
    <row r="91" spans="1:13" ht="16.5" customHeight="1" x14ac:dyDescent="0.25"/>
    <row r="92" spans="1:13" ht="19.5" customHeight="1" x14ac:dyDescent="0.25"/>
    <row r="93" spans="1:13" ht="19.5" customHeight="1" x14ac:dyDescent="0.25">
      <c r="A93" s="115" t="s">
        <v>82</v>
      </c>
      <c r="B93" s="116" t="s">
        <v>83</v>
      </c>
      <c r="C93" s="113" t="s">
        <v>203</v>
      </c>
      <c r="D93" s="113"/>
      <c r="E93" s="113"/>
      <c r="F93" s="113"/>
      <c r="G93" s="113"/>
      <c r="H93" s="113"/>
      <c r="I93" s="113"/>
      <c r="J93" s="113"/>
      <c r="K93" s="113"/>
      <c r="L93" s="113"/>
      <c r="M93" s="113"/>
    </row>
    <row r="94" spans="1:13" ht="19.5" customHeight="1" x14ac:dyDescent="0.25">
      <c r="A94" s="115"/>
      <c r="B94" s="116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</row>
    <row r="95" spans="1:13" ht="19.5" customHeight="1" x14ac:dyDescent="0.25">
      <c r="A95" s="115"/>
      <c r="B95" s="116"/>
      <c r="C95" s="155" t="s">
        <v>104</v>
      </c>
      <c r="D95" s="155"/>
      <c r="E95" s="155"/>
      <c r="F95" s="155"/>
      <c r="G95" s="155"/>
      <c r="H95" s="112" t="s">
        <v>105</v>
      </c>
      <c r="I95" s="112"/>
      <c r="J95" s="112"/>
      <c r="K95" s="112"/>
      <c r="L95" s="112"/>
      <c r="M95" s="112"/>
    </row>
    <row r="96" spans="1:13" ht="19.5" customHeight="1" x14ac:dyDescent="0.25">
      <c r="A96" s="115"/>
      <c r="B96" s="116"/>
      <c r="C96" s="23" t="s">
        <v>89</v>
      </c>
      <c r="D96" s="23" t="s">
        <v>90</v>
      </c>
      <c r="E96" s="23" t="s">
        <v>91</v>
      </c>
      <c r="F96" s="23" t="s">
        <v>102</v>
      </c>
      <c r="G96" s="23" t="s">
        <v>119</v>
      </c>
      <c r="H96" s="31" t="s">
        <v>92</v>
      </c>
      <c r="I96" s="31" t="s">
        <v>93</v>
      </c>
      <c r="J96" s="31" t="s">
        <v>94</v>
      </c>
      <c r="K96" s="31" t="s">
        <v>95</v>
      </c>
      <c r="L96" s="31" t="s">
        <v>102</v>
      </c>
      <c r="M96" s="31" t="s">
        <v>119</v>
      </c>
    </row>
    <row r="97" spans="1:13" ht="19.5" customHeight="1" x14ac:dyDescent="0.2">
      <c r="A97" s="69" t="s">
        <v>166</v>
      </c>
      <c r="B97" s="14">
        <v>6</v>
      </c>
      <c r="C97" s="13">
        <v>98.258333047499349</v>
      </c>
      <c r="D97" s="13">
        <v>78.470724122448146</v>
      </c>
      <c r="E97" s="13">
        <v>83.228180113076746</v>
      </c>
      <c r="F97" s="13">
        <f>SUM(C97:E97)</f>
        <v>259.95723728302426</v>
      </c>
      <c r="G97" s="84">
        <f>F97/$F$122</f>
        <v>1.140984700406448E-2</v>
      </c>
      <c r="H97" s="59">
        <v>97.658641478171276</v>
      </c>
      <c r="I97" s="59">
        <v>123.08980648344853</v>
      </c>
      <c r="J97" s="59">
        <v>120.70968431654713</v>
      </c>
      <c r="K97" s="59">
        <v>127.49483497651666</v>
      </c>
      <c r="L97" s="59">
        <f>SUM(H97:K97)</f>
        <v>468.95296725468359</v>
      </c>
      <c r="M97" s="85">
        <f>L97/$L$122</f>
        <v>1.4907545719131617E-2</v>
      </c>
    </row>
    <row r="98" spans="1:13" ht="19.5" customHeight="1" x14ac:dyDescent="0.2">
      <c r="A98" s="69" t="s">
        <v>167</v>
      </c>
      <c r="B98" s="14">
        <v>6</v>
      </c>
      <c r="C98" s="13">
        <v>466.73723907888819</v>
      </c>
      <c r="D98" s="13">
        <v>325.5552976896501</v>
      </c>
      <c r="E98" s="13">
        <v>322.62810707346074</v>
      </c>
      <c r="F98" s="13">
        <f t="shared" ref="F98:F121" si="10">SUM(C98:E98)</f>
        <v>1114.920643841999</v>
      </c>
      <c r="G98" s="84">
        <f t="shared" ref="G98:G122" si="11">F98/$F$122</f>
        <v>4.8935256047749148E-2</v>
      </c>
      <c r="H98" s="59">
        <v>419.23638315918998</v>
      </c>
      <c r="I98" s="59">
        <v>553.84971593841999</v>
      </c>
      <c r="J98" s="59">
        <v>584.22682160397915</v>
      </c>
      <c r="K98" s="59">
        <v>542.19048778843512</v>
      </c>
      <c r="L98" s="59">
        <f t="shared" ref="L98:L122" si="12">SUM(H98:K98)</f>
        <v>2099.5034084900244</v>
      </c>
      <c r="M98" s="85">
        <f t="shared" ref="M98:M122" si="13">L98/$L$122</f>
        <v>6.674111314992455E-2</v>
      </c>
    </row>
    <row r="99" spans="1:13" ht="19.5" customHeight="1" x14ac:dyDescent="0.2">
      <c r="A99" s="69" t="s">
        <v>168</v>
      </c>
      <c r="B99" s="14">
        <v>6</v>
      </c>
      <c r="C99" s="13">
        <v>334.84493116862944</v>
      </c>
      <c r="D99" s="13">
        <v>265.08525663179358</v>
      </c>
      <c r="E99" s="13">
        <v>294.0177390936808</v>
      </c>
      <c r="F99" s="13">
        <f t="shared" si="10"/>
        <v>893.94792689410383</v>
      </c>
      <c r="G99" s="84">
        <f t="shared" si="11"/>
        <v>3.9236488208856696E-2</v>
      </c>
      <c r="H99" s="59">
        <v>346.53955327158417</v>
      </c>
      <c r="I99" s="59">
        <v>356.43934459169458</v>
      </c>
      <c r="J99" s="59">
        <v>286.95688255088373</v>
      </c>
      <c r="K99" s="59">
        <v>284.95027134555971</v>
      </c>
      <c r="L99" s="59">
        <f t="shared" si="12"/>
        <v>1274.8860517597222</v>
      </c>
      <c r="M99" s="85">
        <f t="shared" si="13"/>
        <v>4.052735227276983E-2</v>
      </c>
    </row>
    <row r="100" spans="1:13" ht="19.5" customHeight="1" x14ac:dyDescent="0.2">
      <c r="A100" s="69" t="s">
        <v>169</v>
      </c>
      <c r="B100" s="14">
        <v>6</v>
      </c>
      <c r="C100" s="13">
        <v>120.84883623955561</v>
      </c>
      <c r="D100" s="13">
        <v>108.97321444729036</v>
      </c>
      <c r="E100" s="13">
        <v>108.81862461322072</v>
      </c>
      <c r="F100" s="13">
        <f t="shared" si="10"/>
        <v>338.64067530006668</v>
      </c>
      <c r="G100" s="84">
        <f t="shared" si="11"/>
        <v>1.4863361123968811E-2</v>
      </c>
      <c r="H100" s="59">
        <v>116.45904101490913</v>
      </c>
      <c r="I100" s="59">
        <v>148.98647413073763</v>
      </c>
      <c r="J100" s="59">
        <v>160.80755585530099</v>
      </c>
      <c r="K100" s="59">
        <v>129.68668832311485</v>
      </c>
      <c r="L100" s="59">
        <f t="shared" si="12"/>
        <v>555.93975932406261</v>
      </c>
      <c r="M100" s="85">
        <f t="shared" si="13"/>
        <v>1.7672768823116386E-2</v>
      </c>
    </row>
    <row r="101" spans="1:13" ht="19.5" customHeight="1" x14ac:dyDescent="0.2">
      <c r="A101" s="69" t="s">
        <v>170</v>
      </c>
      <c r="B101" s="14">
        <v>5</v>
      </c>
      <c r="C101" s="13">
        <v>370.63489895454694</v>
      </c>
      <c r="D101" s="13">
        <v>273.61729660020563</v>
      </c>
      <c r="E101" s="13">
        <v>321.26444240372723</v>
      </c>
      <c r="F101" s="13">
        <f t="shared" si="10"/>
        <v>965.51663795847981</v>
      </c>
      <c r="G101" s="84">
        <f t="shared" si="11"/>
        <v>4.2377728099145189E-2</v>
      </c>
      <c r="H101" s="59">
        <v>340.81516582834399</v>
      </c>
      <c r="I101" s="59">
        <v>398.8566054004944</v>
      </c>
      <c r="J101" s="59">
        <v>388.86241878202208</v>
      </c>
      <c r="K101" s="59">
        <v>353.30883894035077</v>
      </c>
      <c r="L101" s="59">
        <f t="shared" si="12"/>
        <v>1481.8430289512114</v>
      </c>
      <c r="M101" s="85">
        <f t="shared" si="13"/>
        <v>4.7106307551455277E-2</v>
      </c>
    </row>
    <row r="102" spans="1:13" ht="19.5" customHeight="1" x14ac:dyDescent="0.25">
      <c r="A102" s="69" t="s">
        <v>171</v>
      </c>
      <c r="B102" s="63">
        <v>5</v>
      </c>
      <c r="C102" s="13">
        <v>200.49355397287096</v>
      </c>
      <c r="D102" s="13">
        <v>140.46003945201298</v>
      </c>
      <c r="E102" s="13">
        <v>156.84516874682095</v>
      </c>
      <c r="F102" s="13">
        <f t="shared" si="10"/>
        <v>497.79876217170488</v>
      </c>
      <c r="G102" s="84">
        <f t="shared" si="11"/>
        <v>2.1849007838962507E-2</v>
      </c>
      <c r="H102" s="59">
        <v>163.84659110329602</v>
      </c>
      <c r="I102" s="59">
        <v>198.73649204323141</v>
      </c>
      <c r="J102" s="59">
        <v>206.29296503831534</v>
      </c>
      <c r="K102" s="59">
        <v>179.55110457295211</v>
      </c>
      <c r="L102" s="59">
        <f t="shared" si="12"/>
        <v>748.42715275779494</v>
      </c>
      <c r="M102" s="85">
        <f t="shared" si="13"/>
        <v>2.3791750508568511E-2</v>
      </c>
    </row>
    <row r="103" spans="1:13" ht="19.5" customHeight="1" x14ac:dyDescent="0.25">
      <c r="A103" s="69" t="s">
        <v>172</v>
      </c>
      <c r="B103" s="63">
        <v>4</v>
      </c>
      <c r="C103" s="13">
        <v>557.65614626638239</v>
      </c>
      <c r="D103" s="13">
        <v>332.17309822526579</v>
      </c>
      <c r="E103" s="13">
        <v>305.65550463322711</v>
      </c>
      <c r="F103" s="13">
        <f t="shared" si="10"/>
        <v>1195.4847491248752</v>
      </c>
      <c r="G103" s="84">
        <f t="shared" si="11"/>
        <v>5.2471314996922279E-2</v>
      </c>
      <c r="H103" s="59">
        <v>350.28670747201005</v>
      </c>
      <c r="I103" s="59">
        <v>416.60990862548283</v>
      </c>
      <c r="J103" s="59">
        <v>397.08254554197958</v>
      </c>
      <c r="K103" s="59">
        <v>378.85323629716248</v>
      </c>
      <c r="L103" s="59">
        <f t="shared" si="12"/>
        <v>1542.8323979366348</v>
      </c>
      <c r="M103" s="85">
        <f t="shared" si="13"/>
        <v>4.9045098581723796E-2</v>
      </c>
    </row>
    <row r="104" spans="1:13" ht="19.5" customHeight="1" x14ac:dyDescent="0.25">
      <c r="A104" s="69" t="s">
        <v>173</v>
      </c>
      <c r="B104" s="63">
        <v>5</v>
      </c>
      <c r="C104" s="13">
        <v>146.38942740586563</v>
      </c>
      <c r="D104" s="13">
        <v>83.350983019584092</v>
      </c>
      <c r="E104" s="13">
        <v>100.05058891679302</v>
      </c>
      <c r="F104" s="13">
        <f t="shared" si="10"/>
        <v>329.79099934224274</v>
      </c>
      <c r="G104" s="84">
        <f t="shared" si="11"/>
        <v>1.4474937821083861E-2</v>
      </c>
      <c r="H104" s="59">
        <v>101.72487420865544</v>
      </c>
      <c r="I104" s="59">
        <v>106.31645056902099</v>
      </c>
      <c r="J104" s="59">
        <v>134.25054029113667</v>
      </c>
      <c r="K104" s="59">
        <v>155.54480655141623</v>
      </c>
      <c r="L104" s="59">
        <f t="shared" si="12"/>
        <v>497.83667162022931</v>
      </c>
      <c r="M104" s="85">
        <f t="shared" si="13"/>
        <v>1.5825729787542486E-2</v>
      </c>
    </row>
    <row r="105" spans="1:13" ht="19.5" customHeight="1" x14ac:dyDescent="0.25">
      <c r="A105" s="69" t="s">
        <v>174</v>
      </c>
      <c r="B105" s="63">
        <v>4</v>
      </c>
      <c r="C105" s="13">
        <v>294.75816969718494</v>
      </c>
      <c r="D105" s="13">
        <v>220.95031427842235</v>
      </c>
      <c r="E105" s="13">
        <v>193.02344234812247</v>
      </c>
      <c r="F105" s="13">
        <f t="shared" si="10"/>
        <v>708.73192632372979</v>
      </c>
      <c r="G105" s="84">
        <f t="shared" si="11"/>
        <v>3.1107127198176772E-2</v>
      </c>
      <c r="H105" s="59">
        <v>226.92207348797433</v>
      </c>
      <c r="I105" s="59">
        <v>296.02347073824012</v>
      </c>
      <c r="J105" s="59">
        <v>323.5211651586539</v>
      </c>
      <c r="K105" s="59">
        <v>282.34000388368133</v>
      </c>
      <c r="L105" s="59">
        <f t="shared" si="12"/>
        <v>1128.8067132685496</v>
      </c>
      <c r="M105" s="85">
        <f t="shared" si="13"/>
        <v>3.5883636230357029E-2</v>
      </c>
    </row>
    <row r="106" spans="1:13" ht="19.5" customHeight="1" x14ac:dyDescent="0.25">
      <c r="A106" s="69" t="s">
        <v>175</v>
      </c>
      <c r="B106" s="63">
        <v>5</v>
      </c>
      <c r="C106" s="13">
        <v>307.64364640218383</v>
      </c>
      <c r="D106" s="13">
        <v>208.52108943311791</v>
      </c>
      <c r="E106" s="13">
        <v>235.84941006623313</v>
      </c>
      <c r="F106" s="13">
        <f t="shared" si="10"/>
        <v>752.0141459015349</v>
      </c>
      <c r="G106" s="84">
        <f t="shared" si="11"/>
        <v>3.3006837737266002E-2</v>
      </c>
      <c r="H106" s="59">
        <v>272.79660769473816</v>
      </c>
      <c r="I106" s="59">
        <v>302.82895590399863</v>
      </c>
      <c r="J106" s="59">
        <v>294.09033365767965</v>
      </c>
      <c r="K106" s="59">
        <v>285.10780325319558</v>
      </c>
      <c r="L106" s="59">
        <f t="shared" si="12"/>
        <v>1154.8237005096121</v>
      </c>
      <c r="M106" s="85">
        <f t="shared" si="13"/>
        <v>3.6710690229057E-2</v>
      </c>
    </row>
    <row r="107" spans="1:13" ht="19.5" customHeight="1" x14ac:dyDescent="0.25">
      <c r="A107" s="69" t="s">
        <v>176</v>
      </c>
      <c r="B107" s="63">
        <v>5</v>
      </c>
      <c r="C107" s="13">
        <v>568.13141679268699</v>
      </c>
      <c r="D107" s="13">
        <v>432.73573020350199</v>
      </c>
      <c r="E107" s="13">
        <v>452.08611708251698</v>
      </c>
      <c r="F107" s="13">
        <f t="shared" si="10"/>
        <v>1452.9532640787058</v>
      </c>
      <c r="G107" s="84">
        <f t="shared" si="11"/>
        <v>6.3771928877460443E-2</v>
      </c>
      <c r="H107" s="59">
        <v>509.23429350950903</v>
      </c>
      <c r="I107" s="59">
        <v>526.82455682387376</v>
      </c>
      <c r="J107" s="59">
        <v>535.06862402012791</v>
      </c>
      <c r="K107" s="59">
        <v>492.3054356481332</v>
      </c>
      <c r="L107" s="59">
        <f t="shared" si="12"/>
        <v>2063.4329100016439</v>
      </c>
      <c r="M107" s="85">
        <f t="shared" si="13"/>
        <v>6.5594468085547836E-2</v>
      </c>
    </row>
    <row r="108" spans="1:13" ht="19.5" customHeight="1" x14ac:dyDescent="0.25">
      <c r="A108" s="69" t="s">
        <v>177</v>
      </c>
      <c r="B108" s="63">
        <v>5</v>
      </c>
      <c r="C108" s="13">
        <v>341.05792535612449</v>
      </c>
      <c r="D108" s="13">
        <v>240.48591414668357</v>
      </c>
      <c r="E108" s="13">
        <v>281.23452069003827</v>
      </c>
      <c r="F108" s="13">
        <f t="shared" si="10"/>
        <v>862.77836019284632</v>
      </c>
      <c r="G108" s="84">
        <f t="shared" si="11"/>
        <v>3.7868417094694434E-2</v>
      </c>
      <c r="H108" s="59">
        <v>360.00404863046288</v>
      </c>
      <c r="I108" s="59">
        <v>391.50978844039031</v>
      </c>
      <c r="J108" s="59">
        <v>349.90681987788366</v>
      </c>
      <c r="K108" s="59">
        <v>313.44511931009498</v>
      </c>
      <c r="L108" s="59">
        <f t="shared" si="12"/>
        <v>1414.8657762588318</v>
      </c>
      <c r="M108" s="85">
        <f t="shared" si="13"/>
        <v>4.4977167688030076E-2</v>
      </c>
    </row>
    <row r="109" spans="1:13" ht="19.5" customHeight="1" x14ac:dyDescent="0.25">
      <c r="A109" s="69" t="s">
        <v>178</v>
      </c>
      <c r="B109" s="63">
        <v>4</v>
      </c>
      <c r="C109" s="13">
        <v>145.66546916552986</v>
      </c>
      <c r="D109" s="13">
        <v>98.014766168240044</v>
      </c>
      <c r="E109" s="13">
        <v>97.249099466602487</v>
      </c>
      <c r="F109" s="13">
        <f t="shared" si="10"/>
        <v>340.92933480037237</v>
      </c>
      <c r="G109" s="84">
        <f t="shared" si="11"/>
        <v>1.4963813240693133E-2</v>
      </c>
      <c r="H109" s="59">
        <v>109.75811635211451</v>
      </c>
      <c r="I109" s="59">
        <v>136.95806485615415</v>
      </c>
      <c r="J109" s="59">
        <v>140.51931706313516</v>
      </c>
      <c r="K109" s="59">
        <v>120.6738158459721</v>
      </c>
      <c r="L109" s="59">
        <f t="shared" si="12"/>
        <v>507.90931411737591</v>
      </c>
      <c r="M109" s="85">
        <f t="shared" si="13"/>
        <v>1.6145929016513634E-2</v>
      </c>
    </row>
    <row r="110" spans="1:13" ht="19.5" customHeight="1" x14ac:dyDescent="0.25">
      <c r="A110" s="69" t="s">
        <v>179</v>
      </c>
      <c r="B110" s="63">
        <v>3</v>
      </c>
      <c r="C110" s="13">
        <v>70.016942281063777</v>
      </c>
      <c r="D110" s="13">
        <v>49.414168419197857</v>
      </c>
      <c r="E110" s="13">
        <v>47.138226004738577</v>
      </c>
      <c r="F110" s="13">
        <f t="shared" si="10"/>
        <v>166.56933670500021</v>
      </c>
      <c r="G110" s="84">
        <f t="shared" si="11"/>
        <v>7.3109357032571558E-3</v>
      </c>
      <c r="H110" s="59">
        <v>53.06205611055347</v>
      </c>
      <c r="I110" s="59">
        <v>55.838866629312442</v>
      </c>
      <c r="J110" s="59">
        <v>54.990353017115353</v>
      </c>
      <c r="K110" s="59">
        <v>48.735891483782318</v>
      </c>
      <c r="L110" s="59">
        <f t="shared" si="12"/>
        <v>212.62716724076358</v>
      </c>
      <c r="M110" s="85">
        <f t="shared" si="13"/>
        <v>6.7592049482643937E-3</v>
      </c>
    </row>
    <row r="111" spans="1:13" ht="19.5" customHeight="1" x14ac:dyDescent="0.25">
      <c r="A111" s="69" t="s">
        <v>180</v>
      </c>
      <c r="B111" s="63">
        <v>5</v>
      </c>
      <c r="C111" s="13">
        <v>261.58761792450463</v>
      </c>
      <c r="D111" s="13">
        <v>151.64029907680393</v>
      </c>
      <c r="E111" s="13">
        <v>177.45961211810277</v>
      </c>
      <c r="F111" s="13">
        <f t="shared" si="10"/>
        <v>590.68752911941135</v>
      </c>
      <c r="G111" s="84">
        <f t="shared" si="11"/>
        <v>2.5926011542904942E-2</v>
      </c>
      <c r="H111" s="59">
        <v>211.03378119470091</v>
      </c>
      <c r="I111" s="59">
        <v>226.73458490044652</v>
      </c>
      <c r="J111" s="59">
        <v>187.37778745032574</v>
      </c>
      <c r="K111" s="59">
        <v>165.17457478570842</v>
      </c>
      <c r="L111" s="59">
        <f t="shared" si="12"/>
        <v>790.32072833118161</v>
      </c>
      <c r="M111" s="85">
        <f t="shared" si="13"/>
        <v>2.5123505368451895E-2</v>
      </c>
    </row>
    <row r="112" spans="1:13" ht="19.5" customHeight="1" x14ac:dyDescent="0.25">
      <c r="A112" s="69" t="s">
        <v>181</v>
      </c>
      <c r="B112" s="63">
        <v>6</v>
      </c>
      <c r="C112" s="13">
        <v>37.986118675832351</v>
      </c>
      <c r="D112" s="13">
        <v>19.713531664822888</v>
      </c>
      <c r="E112" s="13">
        <v>24.654767817129727</v>
      </c>
      <c r="F112" s="13">
        <f t="shared" si="10"/>
        <v>82.354418157784963</v>
      </c>
      <c r="G112" s="84">
        <f t="shared" si="11"/>
        <v>3.6146380116589944E-3</v>
      </c>
      <c r="H112" s="59">
        <v>59.840344842390387</v>
      </c>
      <c r="I112" s="59">
        <v>51.190096936514003</v>
      </c>
      <c r="J112" s="59">
        <v>26.963796373014734</v>
      </c>
      <c r="K112" s="59">
        <v>44.548749668472645</v>
      </c>
      <c r="L112" s="59">
        <f t="shared" si="12"/>
        <v>182.54298782039177</v>
      </c>
      <c r="M112" s="85">
        <f t="shared" si="13"/>
        <v>5.8028589787373778E-3</v>
      </c>
    </row>
    <row r="113" spans="1:13" ht="19.5" customHeight="1" x14ac:dyDescent="0.25">
      <c r="A113" s="69" t="s">
        <v>182</v>
      </c>
      <c r="B113" s="63">
        <v>4</v>
      </c>
      <c r="C113" s="13">
        <v>1028.3413661782522</v>
      </c>
      <c r="D113" s="13">
        <v>779.52231377693704</v>
      </c>
      <c r="E113" s="13">
        <v>814.92739661880353</v>
      </c>
      <c r="F113" s="13">
        <f t="shared" si="10"/>
        <v>2622.7910765739925</v>
      </c>
      <c r="G113" s="84">
        <f t="shared" si="11"/>
        <v>0.11511756787426448</v>
      </c>
      <c r="H113" s="59">
        <v>885.99096897926268</v>
      </c>
      <c r="I113" s="59">
        <v>889.68972452641788</v>
      </c>
      <c r="J113" s="59">
        <v>986.74105323227241</v>
      </c>
      <c r="K113" s="59">
        <v>927.227986881535</v>
      </c>
      <c r="L113" s="59">
        <f t="shared" si="12"/>
        <v>3689.649733619488</v>
      </c>
      <c r="M113" s="85">
        <f t="shared" si="13"/>
        <v>0.11729027414734834</v>
      </c>
    </row>
    <row r="114" spans="1:13" ht="19.5" customHeight="1" x14ac:dyDescent="0.25">
      <c r="A114" s="69" t="s">
        <v>183</v>
      </c>
      <c r="B114" s="63">
        <v>4</v>
      </c>
      <c r="C114" s="13">
        <v>211.75076111732707</v>
      </c>
      <c r="D114" s="13">
        <v>156.08707682903227</v>
      </c>
      <c r="E114" s="13">
        <v>237.09876570515587</v>
      </c>
      <c r="F114" s="13">
        <f t="shared" si="10"/>
        <v>604.93660365151527</v>
      </c>
      <c r="G114" s="84">
        <f t="shared" si="11"/>
        <v>2.6551421175889354E-2</v>
      </c>
      <c r="H114" s="59">
        <v>260.90285308291323</v>
      </c>
      <c r="I114" s="59">
        <v>278.15931218258288</v>
      </c>
      <c r="J114" s="59">
        <v>197.13781030454669</v>
      </c>
      <c r="K114" s="59">
        <v>173.65509272135617</v>
      </c>
      <c r="L114" s="59">
        <f t="shared" si="12"/>
        <v>909.85506829139899</v>
      </c>
      <c r="M114" s="85">
        <f t="shared" si="13"/>
        <v>2.8923382461447013E-2</v>
      </c>
    </row>
    <row r="115" spans="1:13" ht="19.5" customHeight="1" x14ac:dyDescent="0.25">
      <c r="A115" s="69" t="s">
        <v>184</v>
      </c>
      <c r="B115" s="63">
        <v>3</v>
      </c>
      <c r="C115" s="13">
        <v>1312.1385249189138</v>
      </c>
      <c r="D115" s="13">
        <v>972.5172957651223</v>
      </c>
      <c r="E115" s="13">
        <v>1075.6340433938408</v>
      </c>
      <c r="F115" s="13">
        <f t="shared" si="10"/>
        <v>3360.2898640778772</v>
      </c>
      <c r="G115" s="84">
        <f t="shared" si="11"/>
        <v>0.14748730844794569</v>
      </c>
      <c r="H115" s="59">
        <v>1084.8203358398994</v>
      </c>
      <c r="I115" s="59">
        <v>863.6878621900039</v>
      </c>
      <c r="J115" s="59">
        <v>725.72267808180447</v>
      </c>
      <c r="K115" s="59">
        <v>518.53858711158728</v>
      </c>
      <c r="L115" s="59">
        <f t="shared" si="12"/>
        <v>3192.7694632232951</v>
      </c>
      <c r="M115" s="85">
        <f t="shared" si="13"/>
        <v>0.10149494739799671</v>
      </c>
    </row>
    <row r="116" spans="1:13" ht="19.5" customHeight="1" x14ac:dyDescent="0.25">
      <c r="A116" s="69" t="s">
        <v>185</v>
      </c>
      <c r="B116" s="63">
        <v>5</v>
      </c>
      <c r="C116" s="13">
        <v>406.90712631568766</v>
      </c>
      <c r="D116" s="13">
        <v>255.64177135321631</v>
      </c>
      <c r="E116" s="13">
        <v>258.72287924986961</v>
      </c>
      <c r="F116" s="13">
        <f t="shared" si="10"/>
        <v>921.27177691877353</v>
      </c>
      <c r="G116" s="84">
        <f t="shared" si="11"/>
        <v>4.0435766027015922E-2</v>
      </c>
      <c r="H116" s="59">
        <v>262.73953638674692</v>
      </c>
      <c r="I116" s="59">
        <v>327.00267905817282</v>
      </c>
      <c r="J116" s="59">
        <v>379.73222343676218</v>
      </c>
      <c r="K116" s="59">
        <v>389.29401252440573</v>
      </c>
      <c r="L116" s="59">
        <f t="shared" si="12"/>
        <v>1358.7684514060877</v>
      </c>
      <c r="M116" s="85">
        <f t="shared" si="13"/>
        <v>4.3193889847058256E-2</v>
      </c>
    </row>
    <row r="117" spans="1:13" ht="19.5" customHeight="1" x14ac:dyDescent="0.25">
      <c r="A117" s="69" t="s">
        <v>186</v>
      </c>
      <c r="B117" s="63">
        <v>4</v>
      </c>
      <c r="C117" s="13">
        <v>617.26002524911542</v>
      </c>
      <c r="D117" s="13">
        <v>412.99428084825399</v>
      </c>
      <c r="E117" s="13">
        <v>403.32673111462015</v>
      </c>
      <c r="F117" s="13">
        <f t="shared" si="10"/>
        <v>1433.5810372119895</v>
      </c>
      <c r="G117" s="84">
        <f t="shared" si="11"/>
        <v>6.292165770598844E-2</v>
      </c>
      <c r="H117" s="59">
        <v>496.62121935468605</v>
      </c>
      <c r="I117" s="59">
        <v>490.86624194639211</v>
      </c>
      <c r="J117" s="59">
        <v>525.36941477406765</v>
      </c>
      <c r="K117" s="59">
        <v>483.91056074982612</v>
      </c>
      <c r="L117" s="59">
        <f t="shared" si="12"/>
        <v>1996.767436824972</v>
      </c>
      <c r="M117" s="85">
        <f t="shared" si="13"/>
        <v>6.347523938104313E-2</v>
      </c>
    </row>
    <row r="118" spans="1:13" ht="19.5" customHeight="1" x14ac:dyDescent="0.25">
      <c r="A118" s="69" t="s">
        <v>187</v>
      </c>
      <c r="B118" s="63">
        <v>5</v>
      </c>
      <c r="C118" s="13">
        <v>664.53745509829503</v>
      </c>
      <c r="D118" s="13">
        <v>485.6198382029566</v>
      </c>
      <c r="E118" s="13">
        <v>561.7235401903373</v>
      </c>
      <c r="F118" s="13">
        <f t="shared" si="10"/>
        <v>1711.8808334915889</v>
      </c>
      <c r="G118" s="84">
        <f t="shared" si="11"/>
        <v>7.5136582475924432E-2</v>
      </c>
      <c r="H118" s="59">
        <v>596.72707417458196</v>
      </c>
      <c r="I118" s="59">
        <v>694.34673688106761</v>
      </c>
      <c r="J118" s="59">
        <v>646.9660405588271</v>
      </c>
      <c r="K118" s="59">
        <v>513.0815198495203</v>
      </c>
      <c r="L118" s="59">
        <f t="shared" si="12"/>
        <v>2451.1213714639966</v>
      </c>
      <c r="M118" s="85">
        <f t="shared" si="13"/>
        <v>7.7918696457240894E-2</v>
      </c>
    </row>
    <row r="119" spans="1:13" ht="19.5" customHeight="1" x14ac:dyDescent="0.25">
      <c r="A119" s="69" t="s">
        <v>188</v>
      </c>
      <c r="B119" s="63">
        <v>1</v>
      </c>
      <c r="C119" s="13">
        <v>454.13987646900176</v>
      </c>
      <c r="D119" s="13">
        <v>277.03855465964534</v>
      </c>
      <c r="E119" s="13">
        <v>292.81195525416291</v>
      </c>
      <c r="F119" s="13">
        <f t="shared" si="10"/>
        <v>1023.9903863828101</v>
      </c>
      <c r="G119" s="84">
        <f t="shared" si="11"/>
        <v>4.4944213765206444E-2</v>
      </c>
      <c r="H119" s="59">
        <v>267.16346235223921</v>
      </c>
      <c r="I119" s="59">
        <v>308.03983075429034</v>
      </c>
      <c r="J119" s="59">
        <v>264.73821400112104</v>
      </c>
      <c r="K119" s="59">
        <v>210.69512985371668</v>
      </c>
      <c r="L119" s="59">
        <f t="shared" si="12"/>
        <v>1050.6366369613672</v>
      </c>
      <c r="M119" s="85">
        <f t="shared" si="13"/>
        <v>3.3398687700786356E-2</v>
      </c>
    </row>
    <row r="120" spans="1:13" ht="31.5" customHeight="1" x14ac:dyDescent="0.25">
      <c r="A120" s="69" t="s">
        <v>189</v>
      </c>
      <c r="B120" s="63">
        <v>1</v>
      </c>
      <c r="C120" s="13">
        <v>177.442438063021</v>
      </c>
      <c r="D120" s="13">
        <v>96.96190265069211</v>
      </c>
      <c r="E120" s="13">
        <v>121.42341113569555</v>
      </c>
      <c r="F120" s="13">
        <f t="shared" si="10"/>
        <v>395.82775184940863</v>
      </c>
      <c r="G120" s="84">
        <f t="shared" si="11"/>
        <v>1.737337315847632E-2</v>
      </c>
      <c r="H120" s="59">
        <v>117.31853930213745</v>
      </c>
      <c r="I120" s="59">
        <v>131.83858617323079</v>
      </c>
      <c r="J120" s="59">
        <v>109.04262824266991</v>
      </c>
      <c r="K120" s="59">
        <v>118.04857394243254</v>
      </c>
      <c r="L120" s="59">
        <f t="shared" si="12"/>
        <v>476.24832766047069</v>
      </c>
      <c r="M120" s="85">
        <f t="shared" si="13"/>
        <v>1.5139457928629909E-2</v>
      </c>
    </row>
    <row r="121" spans="1:13" ht="34.5" customHeight="1" x14ac:dyDescent="0.25">
      <c r="A121" s="69" t="s">
        <v>190</v>
      </c>
      <c r="B121" s="63">
        <v>5</v>
      </c>
      <c r="C121" s="13">
        <v>49.936571061369015</v>
      </c>
      <c r="D121" s="13">
        <v>52.867996951573453</v>
      </c>
      <c r="E121" s="13">
        <v>53.136752281796952</v>
      </c>
      <c r="F121" s="13">
        <f t="shared" si="10"/>
        <v>155.94132029473943</v>
      </c>
      <c r="G121" s="84">
        <f t="shared" si="11"/>
        <v>6.8444588224241066E-3</v>
      </c>
      <c r="H121" s="59">
        <v>80.717147498267096</v>
      </c>
      <c r="I121" s="59">
        <v>52.676062534409986</v>
      </c>
      <c r="J121" s="59">
        <v>39.830540919402715</v>
      </c>
      <c r="K121" s="59">
        <v>32.831733907800356</v>
      </c>
      <c r="L121" s="59">
        <f t="shared" si="12"/>
        <v>206.05548485988015</v>
      </c>
      <c r="M121" s="85">
        <f t="shared" si="13"/>
        <v>6.5502977392575979E-3</v>
      </c>
    </row>
    <row r="122" spans="1:13" ht="19.5" customHeight="1" x14ac:dyDescent="0.25">
      <c r="A122" s="73" t="s">
        <v>99</v>
      </c>
      <c r="B122" s="81">
        <f>AVERAGE(B97:B121)</f>
        <v>4.4800000000000004</v>
      </c>
      <c r="C122" s="81">
        <f>SUM(C97:C121)</f>
        <v>9245.1648169003329</v>
      </c>
      <c r="D122" s="81">
        <f t="shared" ref="D122:F122" si="14">SUM(D97:D121)</f>
        <v>6518.4127546164709</v>
      </c>
      <c r="E122" s="81">
        <f t="shared" si="14"/>
        <v>7020.0090261317728</v>
      </c>
      <c r="F122" s="81">
        <f t="shared" si="14"/>
        <v>22783.586597648577</v>
      </c>
      <c r="G122" s="84">
        <f t="shared" si="11"/>
        <v>1</v>
      </c>
      <c r="H122" s="59">
        <f t="shared" ref="H122:J122" si="15">SUM(H97:H121)</f>
        <v>7792.2194163293389</v>
      </c>
      <c r="I122" s="59">
        <f t="shared" si="15"/>
        <v>8327.100219258029</v>
      </c>
      <c r="J122" s="59">
        <f t="shared" si="15"/>
        <v>8066.9082141495755</v>
      </c>
      <c r="K122" s="59">
        <f>SUM(K97:K121)</f>
        <v>7271.1948602167304</v>
      </c>
      <c r="L122" s="59">
        <f t="shared" si="12"/>
        <v>31457.422709953673</v>
      </c>
      <c r="M122" s="85">
        <f t="shared" si="13"/>
        <v>1</v>
      </c>
    </row>
    <row r="123" spans="1:13" ht="19.5" customHeight="1" x14ac:dyDescent="0.25">
      <c r="A123" s="40" t="s">
        <v>240</v>
      </c>
    </row>
    <row r="124" spans="1:13" ht="19.5" customHeight="1" x14ac:dyDescent="0.25">
      <c r="A124" s="40" t="s">
        <v>196</v>
      </c>
    </row>
    <row r="125" spans="1:13" ht="24.75" customHeight="1" x14ac:dyDescent="0.25"/>
    <row r="126" spans="1:13" ht="24.75" customHeight="1" x14ac:dyDescent="0.25">
      <c r="B126" s="115" t="s">
        <v>82</v>
      </c>
      <c r="C126" s="116" t="s">
        <v>83</v>
      </c>
      <c r="D126" s="113" t="s">
        <v>202</v>
      </c>
      <c r="E126" s="113"/>
      <c r="F126" s="113"/>
      <c r="G126" s="113"/>
      <c r="H126" s="113"/>
      <c r="I126" s="113"/>
      <c r="J126" s="113"/>
      <c r="K126" s="113"/>
      <c r="L126" s="103"/>
      <c r="M126" s="103"/>
    </row>
    <row r="127" spans="1:13" ht="24.75" customHeight="1" x14ac:dyDescent="0.25">
      <c r="B127" s="115"/>
      <c r="C127" s="116"/>
      <c r="D127" s="113"/>
      <c r="E127" s="113"/>
      <c r="F127" s="113"/>
      <c r="G127" s="113"/>
      <c r="H127" s="113"/>
      <c r="I127" s="113"/>
      <c r="J127" s="113"/>
      <c r="K127" s="113"/>
      <c r="L127" s="103"/>
      <c r="M127" s="103"/>
    </row>
    <row r="128" spans="1:13" ht="24.75" customHeight="1" x14ac:dyDescent="0.25">
      <c r="B128" s="115"/>
      <c r="C128" s="116"/>
      <c r="D128" s="114" t="s">
        <v>106</v>
      </c>
      <c r="E128" s="114"/>
      <c r="F128" s="114"/>
      <c r="G128" s="114"/>
      <c r="H128" s="114"/>
      <c r="I128" s="117" t="s">
        <v>131</v>
      </c>
      <c r="J128" s="119" t="s">
        <v>132</v>
      </c>
      <c r="K128" s="120"/>
      <c r="L128" s="103"/>
      <c r="M128" s="103"/>
    </row>
    <row r="129" spans="2:13" ht="24.75" customHeight="1" x14ac:dyDescent="0.25">
      <c r="B129" s="115"/>
      <c r="C129" s="116"/>
      <c r="D129" s="23" t="s">
        <v>96</v>
      </c>
      <c r="E129" s="23" t="s">
        <v>97</v>
      </c>
      <c r="F129" s="23" t="s">
        <v>98</v>
      </c>
      <c r="G129" s="23" t="s">
        <v>102</v>
      </c>
      <c r="H129" s="23" t="s">
        <v>119</v>
      </c>
      <c r="I129" s="118"/>
      <c r="J129" s="121"/>
      <c r="K129" s="122"/>
      <c r="L129" s="103"/>
      <c r="M129" s="103"/>
    </row>
    <row r="130" spans="2:13" ht="24.75" customHeight="1" x14ac:dyDescent="0.2">
      <c r="B130" s="69" t="s">
        <v>166</v>
      </c>
      <c r="C130" s="14">
        <v>6</v>
      </c>
      <c r="D130" s="13">
        <v>100.79554515219938</v>
      </c>
      <c r="E130" s="13">
        <v>87.481297150852242</v>
      </c>
      <c r="F130" s="13">
        <v>165.54213552594959</v>
      </c>
      <c r="G130" s="16">
        <f>SUM(D130:F130)</f>
        <v>353.81897782900126</v>
      </c>
      <c r="H130" s="82">
        <f>G130/$G$155</f>
        <v>1.6299850370876844E-2</v>
      </c>
      <c r="I130" s="86">
        <v>1471.3696279930925</v>
      </c>
      <c r="J130" s="124">
        <f>I130/$I$155</f>
        <v>1.3151239774182711E-2</v>
      </c>
      <c r="K130" s="125"/>
      <c r="L130" s="103"/>
      <c r="M130" s="103"/>
    </row>
    <row r="131" spans="2:13" ht="24.75" customHeight="1" x14ac:dyDescent="0.2">
      <c r="B131" s="69" t="s">
        <v>167</v>
      </c>
      <c r="C131" s="14">
        <v>6</v>
      </c>
      <c r="D131" s="13">
        <v>400.64645726602129</v>
      </c>
      <c r="E131" s="13">
        <v>440.58329314838329</v>
      </c>
      <c r="F131" s="13">
        <v>817.61881210863339</v>
      </c>
      <c r="G131" s="16">
        <f t="shared" ref="G131:G154" si="16">SUM(D131:F131)</f>
        <v>1658.848562523038</v>
      </c>
      <c r="H131" s="82">
        <f t="shared" ref="H131:H154" si="17">G131/$G$155</f>
        <v>7.6420387405385176E-2</v>
      </c>
      <c r="I131" s="86">
        <v>6572.5281499978955</v>
      </c>
      <c r="J131" s="124">
        <f t="shared" ref="J131:J155" si="18">I131/$I$155</f>
        <v>5.8745873218196958E-2</v>
      </c>
      <c r="K131" s="125"/>
      <c r="L131" s="103"/>
      <c r="M131" s="103"/>
    </row>
    <row r="132" spans="2:13" ht="24.75" customHeight="1" x14ac:dyDescent="0.2">
      <c r="B132" s="69" t="s">
        <v>168</v>
      </c>
      <c r="C132" s="14">
        <v>6</v>
      </c>
      <c r="D132" s="13">
        <v>245.56001561334159</v>
      </c>
      <c r="E132" s="13">
        <v>147.74150779144102</v>
      </c>
      <c r="F132" s="13">
        <v>350.6577899489082</v>
      </c>
      <c r="G132" s="16">
        <f t="shared" si="16"/>
        <v>743.95931335369085</v>
      </c>
      <c r="H132" s="82">
        <f t="shared" si="17"/>
        <v>3.4272965130621329E-2</v>
      </c>
      <c r="I132" s="86">
        <v>4308.0237115327418</v>
      </c>
      <c r="J132" s="124">
        <f t="shared" si="18"/>
        <v>3.8505520098650284E-2</v>
      </c>
      <c r="K132" s="125"/>
      <c r="L132" s="103"/>
      <c r="M132" s="103"/>
    </row>
    <row r="133" spans="2:13" ht="24.75" customHeight="1" x14ac:dyDescent="0.2">
      <c r="B133" s="69" t="s">
        <v>169</v>
      </c>
      <c r="C133" s="14">
        <v>6</v>
      </c>
      <c r="D133" s="13">
        <v>88.341285960944901</v>
      </c>
      <c r="E133" s="13">
        <v>90.437180952166671</v>
      </c>
      <c r="F133" s="13">
        <v>160.68411556491134</v>
      </c>
      <c r="G133" s="16">
        <f t="shared" si="16"/>
        <v>339.46258247802291</v>
      </c>
      <c r="H133" s="82">
        <f t="shared" si="17"/>
        <v>1.5638475174097003E-2</v>
      </c>
      <c r="I133" s="86">
        <v>1744.2832549398745</v>
      </c>
      <c r="J133" s="124">
        <f t="shared" si="18"/>
        <v>1.5590567375714412E-2</v>
      </c>
      <c r="K133" s="125"/>
      <c r="L133" s="103"/>
      <c r="M133" s="103"/>
    </row>
    <row r="134" spans="2:13" ht="24.75" customHeight="1" x14ac:dyDescent="0.2">
      <c r="B134" s="69" t="s">
        <v>170</v>
      </c>
      <c r="C134" s="14">
        <v>5</v>
      </c>
      <c r="D134" s="13">
        <v>215.15186311101181</v>
      </c>
      <c r="E134" s="13">
        <v>161.63744536235328</v>
      </c>
      <c r="F134" s="13">
        <v>470.79121100778809</v>
      </c>
      <c r="G134" s="16">
        <f t="shared" si="16"/>
        <v>847.58051948115315</v>
      </c>
      <c r="H134" s="82">
        <f t="shared" si="17"/>
        <v>3.9046621324788824E-2</v>
      </c>
      <c r="I134" s="86">
        <v>4579.2320830235549</v>
      </c>
      <c r="J134" s="124">
        <f t="shared" si="18"/>
        <v>4.0929605966934936E-2</v>
      </c>
      <c r="K134" s="125"/>
      <c r="L134" s="103"/>
      <c r="M134" s="103"/>
    </row>
    <row r="135" spans="2:13" ht="24.75" customHeight="1" x14ac:dyDescent="0.25">
      <c r="B135" s="69" t="s">
        <v>171</v>
      </c>
      <c r="C135" s="63">
        <v>5</v>
      </c>
      <c r="D135" s="13">
        <v>146.05200461629903</v>
      </c>
      <c r="E135" s="13">
        <v>184.75263975052479</v>
      </c>
      <c r="F135" s="13">
        <v>345.73053368237572</v>
      </c>
      <c r="G135" s="16">
        <f t="shared" si="16"/>
        <v>676.53517804919954</v>
      </c>
      <c r="H135" s="82">
        <f t="shared" si="17"/>
        <v>3.1166847636324272E-2</v>
      </c>
      <c r="I135" s="86">
        <v>2559.5312112645506</v>
      </c>
      <c r="J135" s="124">
        <f t="shared" si="18"/>
        <v>2.2877330093293482E-2</v>
      </c>
      <c r="K135" s="125"/>
      <c r="L135" s="103"/>
      <c r="M135" s="103"/>
    </row>
    <row r="136" spans="2:13" ht="24.75" customHeight="1" x14ac:dyDescent="0.25">
      <c r="B136" s="69" t="s">
        <v>172</v>
      </c>
      <c r="C136" s="63">
        <v>4</v>
      </c>
      <c r="D136" s="13">
        <v>325.29937498887057</v>
      </c>
      <c r="E136" s="13">
        <v>336.00312949999784</v>
      </c>
      <c r="F136" s="13">
        <v>720.01263281906211</v>
      </c>
      <c r="G136" s="16">
        <f t="shared" si="16"/>
        <v>1381.3151373079304</v>
      </c>
      <c r="H136" s="82">
        <f t="shared" si="17"/>
        <v>6.3634885249224699E-2</v>
      </c>
      <c r="I136" s="86">
        <v>5839.3891360853986</v>
      </c>
      <c r="J136" s="124">
        <f t="shared" si="18"/>
        <v>5.2193007931095638E-2</v>
      </c>
      <c r="K136" s="125"/>
      <c r="L136" s="103"/>
      <c r="M136" s="103"/>
    </row>
    <row r="137" spans="2:13" ht="24.75" customHeight="1" x14ac:dyDescent="0.25">
      <c r="B137" s="69" t="s">
        <v>173</v>
      </c>
      <c r="C137" s="63">
        <v>5</v>
      </c>
      <c r="D137" s="13">
        <v>115.20545847115244</v>
      </c>
      <c r="E137" s="13">
        <v>141.44220192585524</v>
      </c>
      <c r="F137" s="13">
        <v>369.62390587755391</v>
      </c>
      <c r="G137" s="16">
        <f t="shared" si="16"/>
        <v>626.27156627456156</v>
      </c>
      <c r="H137" s="82">
        <f t="shared" si="17"/>
        <v>2.8851286848563473E-2</v>
      </c>
      <c r="I137" s="86">
        <v>1846.2663851450102</v>
      </c>
      <c r="J137" s="124">
        <f t="shared" si="18"/>
        <v>1.6502102161218175E-2</v>
      </c>
      <c r="K137" s="125"/>
      <c r="L137" s="103"/>
      <c r="M137" s="103"/>
    </row>
    <row r="138" spans="2:13" ht="24.75" customHeight="1" x14ac:dyDescent="0.25">
      <c r="B138" s="69" t="s">
        <v>174</v>
      </c>
      <c r="C138" s="63">
        <v>4</v>
      </c>
      <c r="D138" s="13">
        <v>270.39601169175268</v>
      </c>
      <c r="E138" s="13">
        <v>206.32495109730252</v>
      </c>
      <c r="F138" s="13">
        <v>684.89820744110295</v>
      </c>
      <c r="G138" s="16">
        <f t="shared" si="16"/>
        <v>1161.619170230158</v>
      </c>
      <c r="H138" s="82">
        <f t="shared" si="17"/>
        <v>5.351385835455242E-2</v>
      </c>
      <c r="I138" s="86">
        <v>3925.4944728449677</v>
      </c>
      <c r="J138" s="124">
        <f t="shared" si="18"/>
        <v>3.5086437875592395E-2</v>
      </c>
      <c r="K138" s="125"/>
      <c r="L138" s="103"/>
      <c r="M138" s="103"/>
    </row>
    <row r="139" spans="2:13" ht="24.75" customHeight="1" x14ac:dyDescent="0.25">
      <c r="B139" s="69" t="s">
        <v>175</v>
      </c>
      <c r="C139" s="63">
        <v>5</v>
      </c>
      <c r="D139" s="13">
        <v>232.13052630939316</v>
      </c>
      <c r="E139" s="13">
        <v>239.62300857247098</v>
      </c>
      <c r="F139" s="13">
        <v>605.19402759970694</v>
      </c>
      <c r="G139" s="16">
        <f t="shared" si="16"/>
        <v>1076.9475624815711</v>
      </c>
      <c r="H139" s="82">
        <f t="shared" si="17"/>
        <v>4.9613178562213651E-2</v>
      </c>
      <c r="I139" s="86">
        <v>3943.1498864830528</v>
      </c>
      <c r="J139" s="124">
        <f t="shared" si="18"/>
        <v>3.5244243619063892E-2</v>
      </c>
      <c r="K139" s="125"/>
      <c r="L139" s="103"/>
      <c r="M139" s="103"/>
    </row>
    <row r="140" spans="2:13" ht="24.75" customHeight="1" x14ac:dyDescent="0.25">
      <c r="B140" s="69" t="s">
        <v>176</v>
      </c>
      <c r="C140" s="63">
        <v>5</v>
      </c>
      <c r="D140" s="13">
        <v>375.35907744954216</v>
      </c>
      <c r="E140" s="13">
        <v>377.00005365515051</v>
      </c>
      <c r="F140" s="13">
        <v>747.87778893995721</v>
      </c>
      <c r="G140" s="16">
        <f t="shared" si="16"/>
        <v>1500.2369200446499</v>
      </c>
      <c r="H140" s="82">
        <f t="shared" si="17"/>
        <v>6.911341349646663E-2</v>
      </c>
      <c r="I140" s="86">
        <v>7042.5205777169422</v>
      </c>
      <c r="J140" s="124">
        <f t="shared" si="18"/>
        <v>6.2946709630332304E-2</v>
      </c>
      <c r="K140" s="125"/>
      <c r="L140" s="103"/>
      <c r="M140" s="103"/>
    </row>
    <row r="141" spans="2:13" ht="24.75" customHeight="1" x14ac:dyDescent="0.25">
      <c r="B141" s="69" t="s">
        <v>177</v>
      </c>
      <c r="C141" s="63">
        <v>5</v>
      </c>
      <c r="D141" s="13">
        <v>268.28628438964478</v>
      </c>
      <c r="E141" s="13">
        <v>321.6972989178476</v>
      </c>
      <c r="F141" s="13">
        <v>762.07079136114055</v>
      </c>
      <c r="G141" s="16">
        <f t="shared" si="16"/>
        <v>1352.054374668633</v>
      </c>
      <c r="H141" s="82">
        <f t="shared" si="17"/>
        <v>6.2286890702169063E-2</v>
      </c>
      <c r="I141" s="86">
        <v>4910.8229530012541</v>
      </c>
      <c r="J141" s="124">
        <f t="shared" si="18"/>
        <v>4.3893396271587767E-2</v>
      </c>
      <c r="K141" s="125"/>
      <c r="L141" s="103"/>
      <c r="M141" s="103"/>
    </row>
    <row r="142" spans="2:13" ht="24.75" customHeight="1" x14ac:dyDescent="0.25">
      <c r="B142" s="69" t="s">
        <v>178</v>
      </c>
      <c r="C142" s="63">
        <v>4</v>
      </c>
      <c r="D142" s="13">
        <v>112.54087367248721</v>
      </c>
      <c r="E142" s="13">
        <v>122.55131435697726</v>
      </c>
      <c r="F142" s="13">
        <v>216.7800369903438</v>
      </c>
      <c r="G142" s="16">
        <f t="shared" si="16"/>
        <v>451.8722250198083</v>
      </c>
      <c r="H142" s="82">
        <f t="shared" si="17"/>
        <v>2.0816999980531707E-2</v>
      </c>
      <c r="I142" s="86">
        <v>1843.7589586558706</v>
      </c>
      <c r="J142" s="124">
        <f t="shared" si="18"/>
        <v>1.6479690548019531E-2</v>
      </c>
      <c r="K142" s="125"/>
      <c r="L142" s="103"/>
      <c r="M142" s="103"/>
    </row>
    <row r="143" spans="2:13" ht="24.75" customHeight="1" x14ac:dyDescent="0.25">
      <c r="B143" s="69" t="s">
        <v>179</v>
      </c>
      <c r="C143" s="63">
        <v>3</v>
      </c>
      <c r="D143" s="13">
        <v>36.017769270620967</v>
      </c>
      <c r="E143" s="13">
        <v>35.694739050552116</v>
      </c>
      <c r="F143" s="13">
        <v>82.557130555780063</v>
      </c>
      <c r="G143" s="16">
        <f t="shared" si="16"/>
        <v>154.26963887695314</v>
      </c>
      <c r="H143" s="82">
        <f t="shared" si="17"/>
        <v>7.1069450426110847E-3</v>
      </c>
      <c r="I143" s="86">
        <v>803.19069466292854</v>
      </c>
      <c r="J143" s="124">
        <f t="shared" si="18"/>
        <v>7.178993781672742E-3</v>
      </c>
      <c r="K143" s="125"/>
      <c r="L143" s="103"/>
      <c r="M143" s="103"/>
    </row>
    <row r="144" spans="2:13" ht="24.75" customHeight="1" x14ac:dyDescent="0.25">
      <c r="B144" s="69" t="s">
        <v>180</v>
      </c>
      <c r="C144" s="63">
        <v>5</v>
      </c>
      <c r="D144" s="13">
        <v>136.86080527399923</v>
      </c>
      <c r="E144" s="13">
        <v>230.20313467746766</v>
      </c>
      <c r="F144" s="13">
        <v>409.67832762533635</v>
      </c>
      <c r="G144" s="16">
        <f t="shared" si="16"/>
        <v>776.74226757680321</v>
      </c>
      <c r="H144" s="82">
        <f t="shared" si="17"/>
        <v>3.5783221171240748E-2</v>
      </c>
      <c r="I144" s="86">
        <v>3210.121821215625</v>
      </c>
      <c r="J144" s="124">
        <f t="shared" si="18"/>
        <v>2.8692370001361045E-2</v>
      </c>
      <c r="K144" s="125"/>
      <c r="L144" s="103"/>
      <c r="M144" s="103"/>
    </row>
    <row r="145" spans="1:13" ht="24.75" customHeight="1" x14ac:dyDescent="0.25">
      <c r="B145" s="69" t="s">
        <v>181</v>
      </c>
      <c r="C145" s="63">
        <v>6</v>
      </c>
      <c r="D145" s="13">
        <v>15.612160642041685</v>
      </c>
      <c r="E145" s="13">
        <v>29.26061116019256</v>
      </c>
      <c r="F145" s="13">
        <v>19.938699101084222</v>
      </c>
      <c r="G145" s="16">
        <f t="shared" si="16"/>
        <v>64.811470903318465</v>
      </c>
      <c r="H145" s="82">
        <f t="shared" si="17"/>
        <v>2.9857564015435315E-3</v>
      </c>
      <c r="I145" s="86">
        <v>495.32568992784837</v>
      </c>
      <c r="J145" s="124">
        <f t="shared" si="18"/>
        <v>4.4272674864430416E-3</v>
      </c>
      <c r="K145" s="125"/>
      <c r="L145" s="103"/>
      <c r="M145" s="103"/>
    </row>
    <row r="146" spans="1:13" ht="24.75" customHeight="1" x14ac:dyDescent="0.25">
      <c r="B146" s="69" t="s">
        <v>182</v>
      </c>
      <c r="C146" s="63">
        <v>4</v>
      </c>
      <c r="D146" s="13">
        <v>604.89019537923309</v>
      </c>
      <c r="E146" s="13">
        <v>547.92887132210387</v>
      </c>
      <c r="F146" s="13">
        <v>1051.7645919382792</v>
      </c>
      <c r="G146" s="16">
        <f t="shared" si="16"/>
        <v>2204.5836586396163</v>
      </c>
      <c r="H146" s="82">
        <f t="shared" si="17"/>
        <v>0.101561493355715</v>
      </c>
      <c r="I146" s="86">
        <v>12761.990350424991</v>
      </c>
      <c r="J146" s="124">
        <f t="shared" si="18"/>
        <v>0.11406786704111103</v>
      </c>
      <c r="K146" s="125"/>
      <c r="L146" s="103"/>
      <c r="M146" s="103"/>
    </row>
    <row r="147" spans="1:13" ht="24.75" customHeight="1" x14ac:dyDescent="0.25">
      <c r="B147" s="69" t="s">
        <v>183</v>
      </c>
      <c r="C147" s="63">
        <v>4</v>
      </c>
      <c r="D147" s="13">
        <v>121.64785126869322</v>
      </c>
      <c r="E147" s="13">
        <v>120.94170840047319</v>
      </c>
      <c r="F147" s="13">
        <v>295.45072359314861</v>
      </c>
      <c r="G147" s="16">
        <f t="shared" si="16"/>
        <v>538.04028326231503</v>
      </c>
      <c r="H147" s="82">
        <f t="shared" si="17"/>
        <v>2.4786618752028641E-2</v>
      </c>
      <c r="I147" s="86">
        <v>3046.8122466939149</v>
      </c>
      <c r="J147" s="124">
        <f t="shared" si="18"/>
        <v>2.7232693703105382E-2</v>
      </c>
      <c r="K147" s="125"/>
      <c r="L147" s="103"/>
      <c r="M147" s="103"/>
    </row>
    <row r="148" spans="1:13" ht="24.75" customHeight="1" x14ac:dyDescent="0.25">
      <c r="B148" s="69" t="s">
        <v>184</v>
      </c>
      <c r="C148" s="63">
        <v>3</v>
      </c>
      <c r="D148" s="13">
        <v>342.85130495738929</v>
      </c>
      <c r="E148" s="13">
        <v>279.99430482870878</v>
      </c>
      <c r="F148" s="13">
        <v>443.52257412488183</v>
      </c>
      <c r="G148" s="16">
        <f t="shared" si="16"/>
        <v>1066.36818391098</v>
      </c>
      <c r="H148" s="82">
        <f t="shared" si="17"/>
        <v>4.9125804230922589E-2</v>
      </c>
      <c r="I148" s="86">
        <v>13055.286005356425</v>
      </c>
      <c r="J148" s="124">
        <f t="shared" si="18"/>
        <v>0.11668937112094607</v>
      </c>
      <c r="K148" s="125"/>
      <c r="L148" s="103"/>
      <c r="M148" s="103"/>
    </row>
    <row r="149" spans="1:13" ht="24.75" customHeight="1" x14ac:dyDescent="0.25">
      <c r="B149" s="69" t="s">
        <v>185</v>
      </c>
      <c r="C149" s="63">
        <v>5</v>
      </c>
      <c r="D149" s="13">
        <v>338.97629698087843</v>
      </c>
      <c r="E149" s="13">
        <v>271.23853100369166</v>
      </c>
      <c r="F149" s="13">
        <v>514.86679573899573</v>
      </c>
      <c r="G149" s="16">
        <f t="shared" si="16"/>
        <v>1125.0816237235658</v>
      </c>
      <c r="H149" s="82">
        <f t="shared" si="17"/>
        <v>5.1830634507627406E-2</v>
      </c>
      <c r="I149" s="86">
        <v>4974.2332113854536</v>
      </c>
      <c r="J149" s="124">
        <f t="shared" si="18"/>
        <v>4.4460163109972854E-2</v>
      </c>
      <c r="K149" s="125"/>
      <c r="L149" s="103"/>
      <c r="M149" s="103"/>
    </row>
    <row r="150" spans="1:13" ht="24.75" customHeight="1" x14ac:dyDescent="0.25">
      <c r="B150" s="69" t="s">
        <v>186</v>
      </c>
      <c r="C150" s="63">
        <v>4</v>
      </c>
      <c r="D150" s="13">
        <v>441.10913176960486</v>
      </c>
      <c r="E150" s="13">
        <v>433.16609338327657</v>
      </c>
      <c r="F150" s="13">
        <v>830.22845976153314</v>
      </c>
      <c r="G150" s="16">
        <f t="shared" si="16"/>
        <v>1704.5036849144144</v>
      </c>
      <c r="H150" s="82">
        <f t="shared" si="17"/>
        <v>7.8523642771193045E-2</v>
      </c>
      <c r="I150" s="86">
        <v>7118.52934869212</v>
      </c>
      <c r="J150" s="124">
        <f t="shared" si="18"/>
        <v>6.3626083156207602E-2</v>
      </c>
      <c r="K150" s="125"/>
      <c r="L150" s="103"/>
      <c r="M150" s="103"/>
    </row>
    <row r="151" spans="1:13" ht="24.75" customHeight="1" x14ac:dyDescent="0.25">
      <c r="B151" s="69" t="s">
        <v>187</v>
      </c>
      <c r="C151" s="63">
        <v>5</v>
      </c>
      <c r="D151" s="13">
        <v>346.32615032617764</v>
      </c>
      <c r="E151" s="13">
        <v>322.14127820890667</v>
      </c>
      <c r="F151" s="13">
        <v>481.46839838972795</v>
      </c>
      <c r="G151" s="16">
        <f t="shared" si="16"/>
        <v>1149.9358269248123</v>
      </c>
      <c r="H151" s="82">
        <f t="shared" si="17"/>
        <v>5.2975626208619425E-2</v>
      </c>
      <c r="I151" s="38">
        <v>8165.7840862280345</v>
      </c>
      <c r="J151" s="124">
        <f t="shared" si="18"/>
        <v>7.2986544250384991E-2</v>
      </c>
      <c r="K151" s="125"/>
      <c r="L151" s="103"/>
      <c r="M151" s="103"/>
    </row>
    <row r="152" spans="1:13" ht="24.75" customHeight="1" x14ac:dyDescent="0.25">
      <c r="B152" s="69" t="s">
        <v>188</v>
      </c>
      <c r="C152" s="63">
        <v>1</v>
      </c>
      <c r="D152" s="13">
        <v>116.09079897884604</v>
      </c>
      <c r="E152" s="13">
        <v>93.500827580032734</v>
      </c>
      <c r="F152" s="13">
        <v>154.99558820048961</v>
      </c>
      <c r="G152" s="16">
        <f t="shared" si="16"/>
        <v>364.58721475936841</v>
      </c>
      <c r="H152" s="82">
        <f t="shared" si="17"/>
        <v>1.6795925091911065E-2</v>
      </c>
      <c r="I152" s="38">
        <v>4760.589858389013</v>
      </c>
      <c r="J152" s="124">
        <f t="shared" si="18"/>
        <v>4.2550598777556355E-2</v>
      </c>
      <c r="K152" s="125"/>
      <c r="L152" s="103"/>
      <c r="M152" s="103"/>
    </row>
    <row r="153" spans="1:13" ht="24.75" customHeight="1" x14ac:dyDescent="0.25">
      <c r="B153" s="69" t="s">
        <v>189</v>
      </c>
      <c r="C153" s="63">
        <v>1</v>
      </c>
      <c r="D153" s="13">
        <v>107.5270643596514</v>
      </c>
      <c r="E153" s="13">
        <v>85.096125896266585</v>
      </c>
      <c r="F153" s="13">
        <v>102.07495032470817</v>
      </c>
      <c r="G153" s="16">
        <f t="shared" si="16"/>
        <v>294.69814058062616</v>
      </c>
      <c r="H153" s="82">
        <f t="shared" si="17"/>
        <v>1.3576251973576607E-2</v>
      </c>
      <c r="I153" s="38">
        <v>2218.0576763104741</v>
      </c>
      <c r="J153" s="124">
        <f t="shared" si="18"/>
        <v>1.9825207601921854E-2</v>
      </c>
      <c r="K153" s="125"/>
      <c r="L153" s="103"/>
      <c r="M153" s="103"/>
    </row>
    <row r="154" spans="1:13" ht="24.75" customHeight="1" x14ac:dyDescent="0.25">
      <c r="B154" s="69" t="s">
        <v>190</v>
      </c>
      <c r="C154" s="63">
        <v>5</v>
      </c>
      <c r="D154" s="13">
        <v>29.908530907327254</v>
      </c>
      <c r="E154" s="13">
        <v>28.875516488226424</v>
      </c>
      <c r="F154" s="13">
        <v>33.956887880633808</v>
      </c>
      <c r="G154" s="16">
        <f t="shared" si="16"/>
        <v>92.740935276187486</v>
      </c>
      <c r="H154" s="82">
        <f t="shared" si="17"/>
        <v>4.2724202571960647E-3</v>
      </c>
      <c r="I154" s="38">
        <v>684.38702153043937</v>
      </c>
      <c r="J154" s="124">
        <f t="shared" si="18"/>
        <v>6.1171154054348925E-3</v>
      </c>
      <c r="K154" s="125"/>
      <c r="L154" s="103"/>
      <c r="M154" s="103"/>
    </row>
    <row r="155" spans="1:13" ht="24.75" customHeight="1" x14ac:dyDescent="0.2">
      <c r="B155" s="11" t="s">
        <v>247</v>
      </c>
      <c r="C155" s="14">
        <f>AVERAGE(C130:C154)</f>
        <v>4.4800000000000004</v>
      </c>
      <c r="D155" s="13">
        <f>SUM(D130:D154)</f>
        <v>5533.5828388071213</v>
      </c>
      <c r="E155" s="13">
        <f t="shared" ref="E155:F155" si="19">SUM(E130:E154)</f>
        <v>5335.3170641812221</v>
      </c>
      <c r="F155" s="13">
        <f t="shared" si="19"/>
        <v>10837.985116102029</v>
      </c>
      <c r="G155" s="13">
        <f>SUM(D155:F155)</f>
        <v>21706.885019090372</v>
      </c>
      <c r="H155" s="82">
        <f>SUM(H130:H154)</f>
        <v>1.0000000000000002</v>
      </c>
      <c r="I155" s="38">
        <f>SUM(I130:I154)</f>
        <v>111880.67841950143</v>
      </c>
      <c r="J155" s="124">
        <f t="shared" si="18"/>
        <v>1</v>
      </c>
      <c r="K155" s="125"/>
      <c r="L155" s="103"/>
      <c r="M155" s="103"/>
    </row>
    <row r="156" spans="1:13" ht="15" customHeight="1" x14ac:dyDescent="0.25">
      <c r="B156" s="123" t="s">
        <v>197</v>
      </c>
      <c r="C156" s="123"/>
      <c r="D156" s="123"/>
      <c r="E156" s="123"/>
      <c r="F156" s="123"/>
    </row>
    <row r="158" spans="1:13" x14ac:dyDescent="0.25">
      <c r="A158" s="6"/>
      <c r="B158" s="12"/>
      <c r="C158" s="12"/>
    </row>
    <row r="159" spans="1:13" ht="25.5" customHeight="1" x14ac:dyDescent="0.25">
      <c r="B159" s="113" t="s">
        <v>201</v>
      </c>
      <c r="C159" s="113"/>
      <c r="D159" s="113"/>
      <c r="E159" s="113"/>
      <c r="F159" s="113"/>
      <c r="G159" s="113"/>
      <c r="H159" s="113"/>
      <c r="I159" s="113"/>
      <c r="J159" s="113"/>
      <c r="K159" s="113"/>
      <c r="L159" s="103"/>
      <c r="M159" s="103"/>
    </row>
    <row r="160" spans="1:13" ht="76.5" customHeight="1" x14ac:dyDescent="0.25">
      <c r="B160" s="27" t="s">
        <v>130</v>
      </c>
      <c r="C160" s="41" t="s">
        <v>134</v>
      </c>
      <c r="D160" s="41" t="s">
        <v>133</v>
      </c>
      <c r="E160" s="41" t="s">
        <v>135</v>
      </c>
      <c r="F160" s="41" t="s">
        <v>122</v>
      </c>
      <c r="G160" s="41" t="s">
        <v>120</v>
      </c>
      <c r="H160" s="22" t="s">
        <v>136</v>
      </c>
      <c r="I160" s="22" t="s">
        <v>138</v>
      </c>
      <c r="J160" s="22" t="s">
        <v>139</v>
      </c>
      <c r="K160" s="22" t="s">
        <v>121</v>
      </c>
      <c r="L160" s="103"/>
      <c r="M160" s="103"/>
    </row>
    <row r="161" spans="2:13" ht="12.75" customHeight="1" x14ac:dyDescent="0.25">
      <c r="B161" s="27" t="s">
        <v>7</v>
      </c>
      <c r="C161" s="42">
        <v>249</v>
      </c>
      <c r="D161" s="42">
        <v>240</v>
      </c>
      <c r="E161" s="42">
        <v>489</v>
      </c>
      <c r="F161" s="43">
        <f t="shared" ref="F161:F176" si="20">E161/$E$176</f>
        <v>9.1316526610644252E-2</v>
      </c>
      <c r="G161" s="138">
        <f>SUM(F161:F162)</f>
        <v>0.17983193277310924</v>
      </c>
      <c r="H161" s="16">
        <v>9070.3339154299792</v>
      </c>
      <c r="I161" s="24">
        <f t="shared" ref="I161:I176" si="21">E161/H161</f>
        <v>5.3912017414059994E-2</v>
      </c>
      <c r="J161" s="140">
        <f>(SUM(E161:E162)/SUM(H161:H162))</f>
        <v>5.0210392791395213E-2</v>
      </c>
      <c r="K161" s="114" t="s">
        <v>114</v>
      </c>
      <c r="L161" s="103"/>
      <c r="M161" s="103"/>
    </row>
    <row r="162" spans="2:13" ht="12.75" customHeight="1" x14ac:dyDescent="0.25">
      <c r="B162" s="27" t="s">
        <v>8</v>
      </c>
      <c r="C162" s="42">
        <v>227</v>
      </c>
      <c r="D162" s="42">
        <v>247</v>
      </c>
      <c r="E162" s="42">
        <v>474</v>
      </c>
      <c r="F162" s="43">
        <f t="shared" si="20"/>
        <v>8.8515406162464991E-2</v>
      </c>
      <c r="G162" s="138"/>
      <c r="H162" s="16">
        <v>10108.962370916415</v>
      </c>
      <c r="I162" s="24">
        <f t="shared" si="21"/>
        <v>4.6889085408380063E-2</v>
      </c>
      <c r="J162" s="140"/>
      <c r="K162" s="114"/>
      <c r="L162" s="103"/>
      <c r="M162" s="103"/>
    </row>
    <row r="163" spans="2:13" ht="12.75" customHeight="1" x14ac:dyDescent="0.25">
      <c r="B163" s="27" t="s">
        <v>9</v>
      </c>
      <c r="C163" s="42">
        <v>264</v>
      </c>
      <c r="D163" s="42">
        <v>260</v>
      </c>
      <c r="E163" s="42">
        <v>524</v>
      </c>
      <c r="F163" s="43">
        <f t="shared" si="20"/>
        <v>9.7852474323062558E-2</v>
      </c>
      <c r="G163" s="138">
        <f>SUM(F163:F165)</f>
        <v>0.29859943977591041</v>
      </c>
      <c r="H163" s="16">
        <v>9479.6963864784047</v>
      </c>
      <c r="I163" s="24">
        <f t="shared" si="21"/>
        <v>5.5276031914631797E-2</v>
      </c>
      <c r="J163" s="140">
        <f>(SUM(E163:E165)/SUM(H163:H165))</f>
        <v>6.654383257637804E-2</v>
      </c>
      <c r="K163" s="114" t="s">
        <v>124</v>
      </c>
      <c r="L163" s="103"/>
      <c r="M163" s="103"/>
    </row>
    <row r="164" spans="2:13" x14ac:dyDescent="0.25">
      <c r="B164" s="27" t="s">
        <v>10</v>
      </c>
      <c r="C164" s="42">
        <v>267</v>
      </c>
      <c r="D164" s="42">
        <v>271</v>
      </c>
      <c r="E164" s="42">
        <v>538</v>
      </c>
      <c r="F164" s="43">
        <f t="shared" si="20"/>
        <v>0.10046685340802988</v>
      </c>
      <c r="G164" s="139"/>
      <c r="H164" s="16">
        <v>7623.3789731563847</v>
      </c>
      <c r="I164" s="24">
        <f t="shared" si="21"/>
        <v>7.057238029152399E-2</v>
      </c>
      <c r="J164" s="114"/>
      <c r="K164" s="114"/>
      <c r="L164" s="103"/>
      <c r="M164" s="103"/>
    </row>
    <row r="165" spans="2:13" x14ac:dyDescent="0.25">
      <c r="B165" s="27" t="s">
        <v>11</v>
      </c>
      <c r="C165" s="42">
        <v>267</v>
      </c>
      <c r="D165" s="42">
        <v>270</v>
      </c>
      <c r="E165" s="42">
        <v>537</v>
      </c>
      <c r="F165" s="43">
        <f t="shared" si="20"/>
        <v>0.10028011204481793</v>
      </c>
      <c r="G165" s="139"/>
      <c r="H165" s="16">
        <v>6926.1988509344792</v>
      </c>
      <c r="I165" s="24">
        <f t="shared" si="21"/>
        <v>7.7531704121886175E-2</v>
      </c>
      <c r="J165" s="114"/>
      <c r="K165" s="114"/>
      <c r="L165" s="103"/>
      <c r="M165" s="103"/>
    </row>
    <row r="166" spans="2:13" x14ac:dyDescent="0.25">
      <c r="B166" s="27" t="s">
        <v>12</v>
      </c>
      <c r="C166" s="42">
        <v>232</v>
      </c>
      <c r="D166" s="42">
        <v>232</v>
      </c>
      <c r="E166" s="42">
        <v>464</v>
      </c>
      <c r="F166" s="43">
        <f t="shared" si="20"/>
        <v>8.6647992530345469E-2</v>
      </c>
      <c r="G166" s="138">
        <f>SUM(F166:F168)</f>
        <v>0.23380018674136321</v>
      </c>
      <c r="H166" s="16">
        <v>6407.2241616356705</v>
      </c>
      <c r="I166" s="24">
        <f t="shared" si="21"/>
        <v>7.2418256064502598E-2</v>
      </c>
      <c r="J166" s="140">
        <f>(SUM(E166:E168)/SUM(H166:H168))</f>
        <v>8.3573559905202793E-2</v>
      </c>
      <c r="K166" s="114" t="s">
        <v>104</v>
      </c>
      <c r="L166" s="103"/>
      <c r="M166" s="103"/>
    </row>
    <row r="167" spans="2:13" x14ac:dyDescent="0.25">
      <c r="B167" s="27" t="s">
        <v>13</v>
      </c>
      <c r="C167" s="42">
        <v>188</v>
      </c>
      <c r="D167" s="42">
        <v>237</v>
      </c>
      <c r="E167" s="42">
        <v>425</v>
      </c>
      <c r="F167" s="43">
        <f t="shared" si="20"/>
        <v>7.9365079365079361E-2</v>
      </c>
      <c r="G167" s="139"/>
      <c r="H167" s="16">
        <v>4241.7612484069778</v>
      </c>
      <c r="I167" s="24">
        <f t="shared" si="21"/>
        <v>0.10019422949832729</v>
      </c>
      <c r="J167" s="114"/>
      <c r="K167" s="114"/>
      <c r="L167" s="103"/>
      <c r="M167" s="103"/>
    </row>
    <row r="168" spans="2:13" x14ac:dyDescent="0.25">
      <c r="B168" s="27" t="s">
        <v>14</v>
      </c>
      <c r="C168" s="42">
        <v>153</v>
      </c>
      <c r="D168" s="42">
        <v>210</v>
      </c>
      <c r="E168" s="42">
        <v>363</v>
      </c>
      <c r="F168" s="43">
        <f t="shared" si="20"/>
        <v>6.778711484593837E-2</v>
      </c>
      <c r="G168" s="139"/>
      <c r="H168" s="16">
        <v>4331.8291133561306</v>
      </c>
      <c r="I168" s="24">
        <f t="shared" si="21"/>
        <v>8.3798319486052375E-2</v>
      </c>
      <c r="J168" s="114"/>
      <c r="K168" s="114"/>
      <c r="L168" s="103"/>
      <c r="M168" s="103"/>
    </row>
    <row r="169" spans="2:13" x14ac:dyDescent="0.25">
      <c r="B169" s="27" t="s">
        <v>15</v>
      </c>
      <c r="C169" s="42">
        <v>164</v>
      </c>
      <c r="D169" s="42">
        <v>184</v>
      </c>
      <c r="E169" s="42">
        <v>348</v>
      </c>
      <c r="F169" s="43">
        <f t="shared" si="20"/>
        <v>6.4985994397759109E-2</v>
      </c>
      <c r="G169" s="138">
        <f>SUM(F169:F172)</f>
        <v>0.20765639589169002</v>
      </c>
      <c r="H169" s="16">
        <v>4286.6631675496574</v>
      </c>
      <c r="I169" s="24">
        <f t="shared" si="21"/>
        <v>8.1182025831743568E-2</v>
      </c>
      <c r="J169" s="140">
        <f>(SUM(E169:E172)/SUM(H169:H172))</f>
        <v>7.3408833932783996E-2</v>
      </c>
      <c r="K169" s="114" t="s">
        <v>105</v>
      </c>
      <c r="L169" s="103"/>
      <c r="M169" s="103"/>
    </row>
    <row r="170" spans="2:13" x14ac:dyDescent="0.25">
      <c r="B170" s="27" t="s">
        <v>16</v>
      </c>
      <c r="C170" s="42">
        <v>135</v>
      </c>
      <c r="D170" s="42">
        <v>162</v>
      </c>
      <c r="E170" s="42">
        <v>297</v>
      </c>
      <c r="F170" s="43">
        <f t="shared" si="20"/>
        <v>5.5462184873949577E-2</v>
      </c>
      <c r="G170" s="139"/>
      <c r="H170" s="16">
        <v>4088.5003663461589</v>
      </c>
      <c r="I170" s="24">
        <f t="shared" si="21"/>
        <v>7.2642772016044882E-2</v>
      </c>
      <c r="J170" s="114"/>
      <c r="K170" s="114"/>
      <c r="L170" s="103"/>
      <c r="M170" s="103"/>
    </row>
    <row r="171" spans="2:13" x14ac:dyDescent="0.25">
      <c r="B171" s="27" t="s">
        <v>17</v>
      </c>
      <c r="C171" s="42">
        <v>114</v>
      </c>
      <c r="D171" s="42">
        <v>155</v>
      </c>
      <c r="E171" s="42">
        <v>269</v>
      </c>
      <c r="F171" s="43">
        <f t="shared" si="20"/>
        <v>5.0233426704014941E-2</v>
      </c>
      <c r="G171" s="139"/>
      <c r="H171" s="16">
        <v>3689.2986624370801</v>
      </c>
      <c r="I171" s="24">
        <f t="shared" si="21"/>
        <v>7.2913587273062824E-2</v>
      </c>
      <c r="J171" s="114"/>
      <c r="K171" s="114"/>
      <c r="L171" s="103"/>
      <c r="M171" s="103"/>
    </row>
    <row r="172" spans="2:13" ht="12.75" customHeight="1" x14ac:dyDescent="0.25">
      <c r="B172" s="27" t="s">
        <v>18</v>
      </c>
      <c r="C172" s="42">
        <v>97</v>
      </c>
      <c r="D172" s="42">
        <v>101</v>
      </c>
      <c r="E172" s="42">
        <v>198</v>
      </c>
      <c r="F172" s="43">
        <f t="shared" si="20"/>
        <v>3.6974789915966387E-2</v>
      </c>
      <c r="G172" s="139"/>
      <c r="H172" s="16">
        <v>3083.5784470887206</v>
      </c>
      <c r="I172" s="24">
        <f t="shared" si="21"/>
        <v>6.4211111667010282E-2</v>
      </c>
      <c r="J172" s="114"/>
      <c r="K172" s="114"/>
      <c r="L172" s="103"/>
      <c r="M172" s="103"/>
    </row>
    <row r="173" spans="2:13" ht="12.75" customHeight="1" x14ac:dyDescent="0.25">
      <c r="B173" s="27" t="s">
        <v>19</v>
      </c>
      <c r="C173" s="42">
        <v>73</v>
      </c>
      <c r="D173" s="42">
        <v>84</v>
      </c>
      <c r="E173" s="42">
        <v>157</v>
      </c>
      <c r="F173" s="43">
        <f t="shared" si="20"/>
        <v>2.9318394024276377E-2</v>
      </c>
      <c r="G173" s="138">
        <f>SUM(F173:F175)</f>
        <v>8.0112044817927164E-2</v>
      </c>
      <c r="H173" s="16">
        <v>2161.6978747155326</v>
      </c>
      <c r="I173" s="24">
        <f t="shared" si="21"/>
        <v>7.2628095644799731E-2</v>
      </c>
      <c r="J173" s="140">
        <f>(SUM(E173:E175)/SUM(H173:H175))</f>
        <v>5.756226829766322E-2</v>
      </c>
      <c r="K173" s="114" t="s">
        <v>116</v>
      </c>
      <c r="L173" s="103"/>
      <c r="M173" s="103"/>
    </row>
    <row r="174" spans="2:13" x14ac:dyDescent="0.25">
      <c r="B174" s="27" t="s">
        <v>20</v>
      </c>
      <c r="C174" s="42">
        <v>43</v>
      </c>
      <c r="D174" s="42">
        <v>52</v>
      </c>
      <c r="E174" s="42">
        <v>95</v>
      </c>
      <c r="F174" s="43">
        <f t="shared" si="20"/>
        <v>1.7740429505135387E-2</v>
      </c>
      <c r="G174" s="139"/>
      <c r="H174" s="16">
        <v>1901.5622042653522</v>
      </c>
      <c r="I174" s="24">
        <f t="shared" si="21"/>
        <v>4.9958923135360808E-2</v>
      </c>
      <c r="J174" s="114"/>
      <c r="K174" s="114"/>
      <c r="L174" s="103"/>
      <c r="M174" s="103"/>
    </row>
    <row r="175" spans="2:13" x14ac:dyDescent="0.25">
      <c r="B175" s="27" t="s">
        <v>98</v>
      </c>
      <c r="C175" s="42">
        <v>63</v>
      </c>
      <c r="D175" s="42">
        <v>114</v>
      </c>
      <c r="E175" s="42">
        <v>177</v>
      </c>
      <c r="F175" s="43">
        <f t="shared" si="20"/>
        <v>3.3053221288515407E-2</v>
      </c>
      <c r="G175" s="139"/>
      <c r="H175" s="16">
        <v>3389.5386498943553</v>
      </c>
      <c r="I175" s="24">
        <f t="shared" si="21"/>
        <v>5.2219496008849675E-2</v>
      </c>
      <c r="J175" s="114"/>
      <c r="K175" s="114"/>
      <c r="L175" s="103"/>
      <c r="M175" s="103"/>
    </row>
    <row r="176" spans="2:13" x14ac:dyDescent="0.25">
      <c r="B176" s="27" t="s">
        <v>22</v>
      </c>
      <c r="C176" s="42">
        <f>SUM(C161:C175)</f>
        <v>2536</v>
      </c>
      <c r="D176" s="42">
        <f>SUM(D161:D175)</f>
        <v>2819</v>
      </c>
      <c r="E176" s="42">
        <f>SUM(E161:E175)</f>
        <v>5355</v>
      </c>
      <c r="F176" s="43">
        <f t="shared" si="20"/>
        <v>1</v>
      </c>
      <c r="G176" s="44">
        <f>SUM(G161:G175)</f>
        <v>1.0000000000000002</v>
      </c>
      <c r="H176" s="16">
        <v>80790.224392611301</v>
      </c>
      <c r="I176" s="24">
        <f t="shared" si="21"/>
        <v>6.6282771712288288E-2</v>
      </c>
      <c r="J176" s="28">
        <f>(SUM(E161:E175)/SUM(H161:H175))</f>
        <v>6.6282771712288288E-2</v>
      </c>
      <c r="K176" s="27" t="s">
        <v>137</v>
      </c>
      <c r="L176" s="103"/>
      <c r="M176" s="103"/>
    </row>
    <row r="177" spans="1:13" ht="20.25" customHeight="1" x14ac:dyDescent="0.25">
      <c r="B177" s="40" t="s">
        <v>241</v>
      </c>
    </row>
    <row r="178" spans="1:13" ht="12.75" customHeight="1" x14ac:dyDescent="0.25">
      <c r="B178" s="40" t="s">
        <v>242</v>
      </c>
    </row>
    <row r="179" spans="1:13" ht="12.75" customHeight="1" x14ac:dyDescent="0.25">
      <c r="B179" s="40" t="s">
        <v>243</v>
      </c>
    </row>
    <row r="180" spans="1:13" ht="12.75" customHeight="1" x14ac:dyDescent="0.25">
      <c r="B180" s="40" t="s">
        <v>244</v>
      </c>
    </row>
    <row r="181" spans="1:13" ht="12.75" customHeight="1" x14ac:dyDescent="0.25">
      <c r="B181" s="40" t="s">
        <v>245</v>
      </c>
    </row>
    <row r="182" spans="1:13" ht="12.75" customHeight="1" x14ac:dyDescent="0.25">
      <c r="B182" s="40" t="s">
        <v>246</v>
      </c>
      <c r="K182" s="35"/>
      <c r="L182" s="35"/>
      <c r="M182" s="35"/>
    </row>
    <row r="183" spans="1:13" x14ac:dyDescent="0.25">
      <c r="A183" s="6"/>
      <c r="B183" s="6"/>
      <c r="C183" s="6"/>
      <c r="D183" s="6"/>
      <c r="K183" s="35"/>
      <c r="L183" s="35"/>
      <c r="M183" s="35"/>
    </row>
    <row r="185" spans="1:13" s="72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1:13" ht="12.75" customHeight="1" x14ac:dyDescent="0.25"/>
    <row r="187" spans="1:13" ht="25.5" customHeight="1" x14ac:dyDescent="0.25">
      <c r="B187" s="154" t="s">
        <v>200</v>
      </c>
      <c r="C187" s="154"/>
      <c r="D187" s="154"/>
      <c r="E187" s="154"/>
      <c r="F187" s="154"/>
      <c r="G187" s="154"/>
      <c r="H187" s="154"/>
      <c r="I187" s="154"/>
      <c r="J187" s="154"/>
      <c r="K187" s="154"/>
      <c r="L187" s="104"/>
      <c r="M187" s="104"/>
    </row>
    <row r="188" spans="1:13" x14ac:dyDescent="0.25">
      <c r="B188" s="156" t="s">
        <v>110</v>
      </c>
      <c r="C188" s="143" t="s">
        <v>118</v>
      </c>
      <c r="D188" s="144"/>
      <c r="E188" s="144"/>
      <c r="F188" s="145"/>
      <c r="G188" s="146" t="s">
        <v>125</v>
      </c>
      <c r="H188" s="146"/>
      <c r="I188" s="146"/>
      <c r="J188" s="146"/>
      <c r="K188" s="146"/>
      <c r="L188" s="104"/>
      <c r="M188" s="104"/>
    </row>
    <row r="189" spans="1:13" x14ac:dyDescent="0.25">
      <c r="B189" s="157"/>
      <c r="C189" s="32" t="s">
        <v>84</v>
      </c>
      <c r="D189" s="32" t="s">
        <v>85</v>
      </c>
      <c r="E189" s="23" t="s">
        <v>102</v>
      </c>
      <c r="F189" s="23" t="s">
        <v>123</v>
      </c>
      <c r="G189" s="36" t="s">
        <v>86</v>
      </c>
      <c r="H189" s="36" t="s">
        <v>87</v>
      </c>
      <c r="I189" s="36" t="s">
        <v>88</v>
      </c>
      <c r="J189" s="31" t="s">
        <v>102</v>
      </c>
      <c r="K189" s="31" t="s">
        <v>123</v>
      </c>
      <c r="L189" s="104"/>
      <c r="M189" s="104"/>
    </row>
    <row r="190" spans="1:13" x14ac:dyDescent="0.2">
      <c r="B190" s="69" t="s">
        <v>166</v>
      </c>
      <c r="C190" s="87">
        <v>0</v>
      </c>
      <c r="D190" s="88">
        <v>0</v>
      </c>
      <c r="E190" s="65">
        <f>SUM(C190:D190)</f>
        <v>0</v>
      </c>
      <c r="F190" s="84">
        <f>E190/$E$215</f>
        <v>0</v>
      </c>
      <c r="G190" s="36">
        <v>0</v>
      </c>
      <c r="H190" s="36">
        <v>0</v>
      </c>
      <c r="I190" s="36">
        <v>0</v>
      </c>
      <c r="J190" s="59">
        <f>SUM(G190:I190)</f>
        <v>0</v>
      </c>
      <c r="K190" s="85">
        <f>J190/$J$215</f>
        <v>0</v>
      </c>
      <c r="L190" s="104"/>
      <c r="M190" s="104"/>
    </row>
    <row r="191" spans="1:13" x14ac:dyDescent="0.2">
      <c r="B191" s="69" t="s">
        <v>167</v>
      </c>
      <c r="C191" s="87" t="s">
        <v>74</v>
      </c>
      <c r="D191" s="88">
        <v>1</v>
      </c>
      <c r="E191" s="65">
        <f t="shared" ref="E191:E214" si="22">SUM(C191:D191)</f>
        <v>1</v>
      </c>
      <c r="F191" s="84">
        <f t="shared" ref="F191:F214" si="23">E191/$E$215</f>
        <v>1.0384215991692627E-3</v>
      </c>
      <c r="G191" s="36">
        <v>1</v>
      </c>
      <c r="H191" s="36">
        <v>1</v>
      </c>
      <c r="I191" s="36" t="s">
        <v>74</v>
      </c>
      <c r="J191" s="59">
        <f t="shared" ref="J191:J214" si="24">SUM(G191:I191)</f>
        <v>2</v>
      </c>
      <c r="K191" s="85">
        <f t="shared" ref="K191:K214" si="25">J191/$J$215</f>
        <v>1.2507817385866166E-3</v>
      </c>
      <c r="L191" s="104"/>
      <c r="M191" s="104"/>
    </row>
    <row r="192" spans="1:13" x14ac:dyDescent="0.2">
      <c r="B192" s="69" t="s">
        <v>168</v>
      </c>
      <c r="C192" s="87" t="s">
        <v>74</v>
      </c>
      <c r="D192" s="88" t="s">
        <v>74</v>
      </c>
      <c r="E192" s="65">
        <f t="shared" si="22"/>
        <v>0</v>
      </c>
      <c r="F192" s="84">
        <f t="shared" si="23"/>
        <v>0</v>
      </c>
      <c r="G192" s="36" t="s">
        <v>74</v>
      </c>
      <c r="H192" s="36" t="s">
        <v>74</v>
      </c>
      <c r="I192" s="36" t="s">
        <v>74</v>
      </c>
      <c r="J192" s="59">
        <f t="shared" si="24"/>
        <v>0</v>
      </c>
      <c r="K192" s="85">
        <f t="shared" si="25"/>
        <v>0</v>
      </c>
      <c r="L192" s="104"/>
      <c r="M192" s="104"/>
    </row>
    <row r="193" spans="2:13" x14ac:dyDescent="0.2">
      <c r="B193" s="69" t="s">
        <v>169</v>
      </c>
      <c r="C193" s="87">
        <v>3</v>
      </c>
      <c r="D193" s="88" t="s">
        <v>74</v>
      </c>
      <c r="E193" s="65">
        <f t="shared" si="22"/>
        <v>3</v>
      </c>
      <c r="F193" s="84">
        <f t="shared" si="23"/>
        <v>3.1152647975077881E-3</v>
      </c>
      <c r="G193" s="36">
        <v>1</v>
      </c>
      <c r="H193" s="36">
        <v>2</v>
      </c>
      <c r="I193" s="36">
        <v>4</v>
      </c>
      <c r="J193" s="59">
        <f t="shared" si="24"/>
        <v>7</v>
      </c>
      <c r="K193" s="85">
        <f t="shared" si="25"/>
        <v>4.3777360850531582E-3</v>
      </c>
      <c r="L193" s="104"/>
      <c r="M193" s="104"/>
    </row>
    <row r="194" spans="2:13" x14ac:dyDescent="0.2">
      <c r="B194" s="69" t="s">
        <v>170</v>
      </c>
      <c r="C194" s="87" t="s">
        <v>74</v>
      </c>
      <c r="D194" s="88" t="s">
        <v>74</v>
      </c>
      <c r="E194" s="65">
        <f t="shared" si="22"/>
        <v>0</v>
      </c>
      <c r="F194" s="84">
        <f t="shared" si="23"/>
        <v>0</v>
      </c>
      <c r="G194" s="36">
        <v>1</v>
      </c>
      <c r="H194" s="36" t="s">
        <v>74</v>
      </c>
      <c r="I194" s="36" t="s">
        <v>74</v>
      </c>
      <c r="J194" s="59">
        <f t="shared" si="24"/>
        <v>1</v>
      </c>
      <c r="K194" s="85">
        <f t="shared" si="25"/>
        <v>6.2539086929330832E-4</v>
      </c>
      <c r="L194" s="104"/>
      <c r="M194" s="104"/>
    </row>
    <row r="195" spans="2:13" x14ac:dyDescent="0.2">
      <c r="B195" s="69" t="s">
        <v>171</v>
      </c>
      <c r="C195" s="87" t="s">
        <v>74</v>
      </c>
      <c r="D195" s="88" t="s">
        <v>74</v>
      </c>
      <c r="E195" s="65">
        <f t="shared" si="22"/>
        <v>0</v>
      </c>
      <c r="F195" s="84">
        <f t="shared" si="23"/>
        <v>0</v>
      </c>
      <c r="G195" s="36" t="s">
        <v>74</v>
      </c>
      <c r="H195" s="36" t="s">
        <v>74</v>
      </c>
      <c r="I195" s="36" t="s">
        <v>74</v>
      </c>
      <c r="J195" s="59">
        <f t="shared" si="24"/>
        <v>0</v>
      </c>
      <c r="K195" s="85">
        <f t="shared" si="25"/>
        <v>0</v>
      </c>
      <c r="L195" s="104"/>
      <c r="M195" s="104"/>
    </row>
    <row r="196" spans="2:13" x14ac:dyDescent="0.2">
      <c r="B196" s="69" t="s">
        <v>172</v>
      </c>
      <c r="C196" s="87">
        <v>1</v>
      </c>
      <c r="D196" s="88">
        <v>1</v>
      </c>
      <c r="E196" s="65">
        <f t="shared" si="22"/>
        <v>2</v>
      </c>
      <c r="F196" s="84">
        <f t="shared" si="23"/>
        <v>2.0768431983385254E-3</v>
      </c>
      <c r="G196" s="36">
        <v>1</v>
      </c>
      <c r="H196" s="36">
        <v>1</v>
      </c>
      <c r="I196" s="36">
        <v>3</v>
      </c>
      <c r="J196" s="59">
        <f t="shared" si="24"/>
        <v>5</v>
      </c>
      <c r="K196" s="85">
        <f t="shared" si="25"/>
        <v>3.1269543464665416E-3</v>
      </c>
      <c r="L196" s="104"/>
      <c r="M196" s="104"/>
    </row>
    <row r="197" spans="2:13" x14ac:dyDescent="0.2">
      <c r="B197" s="69" t="s">
        <v>173</v>
      </c>
      <c r="C197" s="87" t="s">
        <v>74</v>
      </c>
      <c r="D197" s="88" t="s">
        <v>74</v>
      </c>
      <c r="E197" s="65">
        <f t="shared" si="22"/>
        <v>0</v>
      </c>
      <c r="F197" s="84">
        <f t="shared" si="23"/>
        <v>0</v>
      </c>
      <c r="G197" s="36" t="s">
        <v>74</v>
      </c>
      <c r="H197" s="36" t="s">
        <v>74</v>
      </c>
      <c r="I197" s="36" t="s">
        <v>74</v>
      </c>
      <c r="J197" s="59">
        <f t="shared" si="24"/>
        <v>0</v>
      </c>
      <c r="K197" s="85">
        <f t="shared" si="25"/>
        <v>0</v>
      </c>
      <c r="L197" s="104"/>
      <c r="M197" s="104"/>
    </row>
    <row r="198" spans="2:13" x14ac:dyDescent="0.2">
      <c r="B198" s="69" t="s">
        <v>174</v>
      </c>
      <c r="C198" s="87" t="s">
        <v>74</v>
      </c>
      <c r="D198" s="88" t="s">
        <v>74</v>
      </c>
      <c r="E198" s="65">
        <f t="shared" si="22"/>
        <v>0</v>
      </c>
      <c r="F198" s="84">
        <f t="shared" si="23"/>
        <v>0</v>
      </c>
      <c r="G198" s="36" t="s">
        <v>74</v>
      </c>
      <c r="H198" s="36" t="s">
        <v>74</v>
      </c>
      <c r="I198" s="36" t="s">
        <v>74</v>
      </c>
      <c r="J198" s="59">
        <f t="shared" si="24"/>
        <v>0</v>
      </c>
      <c r="K198" s="85">
        <f t="shared" si="25"/>
        <v>0</v>
      </c>
      <c r="L198" s="104"/>
      <c r="M198" s="104"/>
    </row>
    <row r="199" spans="2:13" x14ac:dyDescent="0.2">
      <c r="B199" s="69" t="s">
        <v>175</v>
      </c>
      <c r="C199" s="87">
        <v>1</v>
      </c>
      <c r="D199" s="88">
        <v>2</v>
      </c>
      <c r="E199" s="65">
        <f t="shared" si="22"/>
        <v>3</v>
      </c>
      <c r="F199" s="84">
        <f t="shared" si="23"/>
        <v>3.1152647975077881E-3</v>
      </c>
      <c r="G199" s="36">
        <v>2</v>
      </c>
      <c r="H199" s="36" t="s">
        <v>74</v>
      </c>
      <c r="I199" s="36" t="s">
        <v>74</v>
      </c>
      <c r="J199" s="59">
        <f t="shared" si="24"/>
        <v>2</v>
      </c>
      <c r="K199" s="85">
        <f t="shared" si="25"/>
        <v>1.2507817385866166E-3</v>
      </c>
      <c r="L199" s="104"/>
      <c r="M199" s="104"/>
    </row>
    <row r="200" spans="2:13" x14ac:dyDescent="0.2">
      <c r="B200" s="69" t="s">
        <v>176</v>
      </c>
      <c r="C200" s="87" t="s">
        <v>74</v>
      </c>
      <c r="D200" s="88" t="s">
        <v>74</v>
      </c>
      <c r="E200" s="65">
        <f t="shared" si="22"/>
        <v>0</v>
      </c>
      <c r="F200" s="84">
        <f t="shared" si="23"/>
        <v>0</v>
      </c>
      <c r="G200" s="36" t="s">
        <v>74</v>
      </c>
      <c r="H200" s="36" t="s">
        <v>74</v>
      </c>
      <c r="I200" s="36" t="s">
        <v>74</v>
      </c>
      <c r="J200" s="59">
        <f t="shared" si="24"/>
        <v>0</v>
      </c>
      <c r="K200" s="85">
        <f t="shared" si="25"/>
        <v>0</v>
      </c>
      <c r="L200" s="104"/>
      <c r="M200" s="104"/>
    </row>
    <row r="201" spans="2:13" x14ac:dyDescent="0.2">
      <c r="B201" s="69" t="s">
        <v>177</v>
      </c>
      <c r="C201" s="87" t="s">
        <v>74</v>
      </c>
      <c r="D201" s="88" t="s">
        <v>74</v>
      </c>
      <c r="E201" s="65">
        <f t="shared" si="22"/>
        <v>0</v>
      </c>
      <c r="F201" s="84">
        <f t="shared" si="23"/>
        <v>0</v>
      </c>
      <c r="G201" s="36" t="s">
        <v>74</v>
      </c>
      <c r="H201" s="36" t="s">
        <v>74</v>
      </c>
      <c r="I201" s="36" t="s">
        <v>74</v>
      </c>
      <c r="J201" s="59">
        <f t="shared" si="24"/>
        <v>0</v>
      </c>
      <c r="K201" s="85">
        <f t="shared" si="25"/>
        <v>0</v>
      </c>
      <c r="L201" s="104"/>
      <c r="M201" s="104"/>
    </row>
    <row r="202" spans="2:13" x14ac:dyDescent="0.2">
      <c r="B202" s="69" t="s">
        <v>178</v>
      </c>
      <c r="C202" s="87" t="s">
        <v>74</v>
      </c>
      <c r="D202" s="88">
        <v>1</v>
      </c>
      <c r="E202" s="65">
        <f t="shared" si="22"/>
        <v>1</v>
      </c>
      <c r="F202" s="84">
        <f t="shared" si="23"/>
        <v>1.0384215991692627E-3</v>
      </c>
      <c r="G202" s="36">
        <v>1</v>
      </c>
      <c r="H202" s="36" t="s">
        <v>74</v>
      </c>
      <c r="I202" s="36" t="s">
        <v>74</v>
      </c>
      <c r="J202" s="59">
        <f t="shared" si="24"/>
        <v>1</v>
      </c>
      <c r="K202" s="85">
        <f t="shared" si="25"/>
        <v>6.2539086929330832E-4</v>
      </c>
      <c r="L202" s="104"/>
      <c r="M202" s="104"/>
    </row>
    <row r="203" spans="2:13" x14ac:dyDescent="0.2">
      <c r="B203" s="69" t="s">
        <v>179</v>
      </c>
      <c r="C203" s="87" t="s">
        <v>74</v>
      </c>
      <c r="D203" s="88" t="s">
        <v>74</v>
      </c>
      <c r="E203" s="65">
        <f t="shared" si="22"/>
        <v>0</v>
      </c>
      <c r="F203" s="84">
        <f t="shared" si="23"/>
        <v>0</v>
      </c>
      <c r="G203" s="36" t="s">
        <v>74</v>
      </c>
      <c r="H203" s="36">
        <v>1</v>
      </c>
      <c r="I203" s="36" t="s">
        <v>74</v>
      </c>
      <c r="J203" s="59">
        <f t="shared" si="24"/>
        <v>1</v>
      </c>
      <c r="K203" s="85">
        <f t="shared" si="25"/>
        <v>6.2539086929330832E-4</v>
      </c>
      <c r="L203" s="104"/>
      <c r="M203" s="104"/>
    </row>
    <row r="204" spans="2:13" x14ac:dyDescent="0.2">
      <c r="B204" s="69" t="s">
        <v>180</v>
      </c>
      <c r="C204" s="87">
        <v>7</v>
      </c>
      <c r="D204" s="88">
        <v>7</v>
      </c>
      <c r="E204" s="65">
        <f t="shared" si="22"/>
        <v>14</v>
      </c>
      <c r="F204" s="84">
        <f t="shared" si="23"/>
        <v>1.4537902388369679E-2</v>
      </c>
      <c r="G204" s="36">
        <v>10</v>
      </c>
      <c r="H204" s="36">
        <v>7</v>
      </c>
      <c r="I204" s="36">
        <v>5</v>
      </c>
      <c r="J204" s="59">
        <f t="shared" si="24"/>
        <v>22</v>
      </c>
      <c r="K204" s="85">
        <f t="shared" si="25"/>
        <v>1.3758599124452783E-2</v>
      </c>
      <c r="L204" s="104"/>
      <c r="M204" s="104"/>
    </row>
    <row r="205" spans="2:13" x14ac:dyDescent="0.2">
      <c r="B205" s="69" t="s">
        <v>181</v>
      </c>
      <c r="C205" s="87">
        <v>18</v>
      </c>
      <c r="D205" s="88">
        <v>7</v>
      </c>
      <c r="E205" s="65">
        <f t="shared" si="22"/>
        <v>25</v>
      </c>
      <c r="F205" s="84">
        <f t="shared" si="23"/>
        <v>2.5960539979231569E-2</v>
      </c>
      <c r="G205" s="36">
        <v>9</v>
      </c>
      <c r="H205" s="36">
        <v>12</v>
      </c>
      <c r="I205" s="36">
        <v>11</v>
      </c>
      <c r="J205" s="59">
        <f t="shared" si="24"/>
        <v>32</v>
      </c>
      <c r="K205" s="85">
        <f t="shared" si="25"/>
        <v>2.0012507817385866E-2</v>
      </c>
      <c r="L205" s="104"/>
      <c r="M205" s="104"/>
    </row>
    <row r="206" spans="2:13" x14ac:dyDescent="0.2">
      <c r="B206" s="69" t="s">
        <v>182</v>
      </c>
      <c r="C206" s="87">
        <v>2</v>
      </c>
      <c r="D206" s="88">
        <v>3</v>
      </c>
      <c r="E206" s="65">
        <f t="shared" si="22"/>
        <v>5</v>
      </c>
      <c r="F206" s="84">
        <f t="shared" si="23"/>
        <v>5.1921079958463139E-3</v>
      </c>
      <c r="G206" s="36">
        <v>5</v>
      </c>
      <c r="H206" s="36">
        <v>2</v>
      </c>
      <c r="I206" s="36">
        <v>2</v>
      </c>
      <c r="J206" s="59">
        <f t="shared" si="24"/>
        <v>9</v>
      </c>
      <c r="K206" s="85">
        <f t="shared" si="25"/>
        <v>5.6285178236397749E-3</v>
      </c>
      <c r="L206" s="104"/>
      <c r="M206" s="104"/>
    </row>
    <row r="207" spans="2:13" x14ac:dyDescent="0.2">
      <c r="B207" s="69" t="s">
        <v>183</v>
      </c>
      <c r="C207" s="87">
        <v>0</v>
      </c>
      <c r="D207" s="88">
        <v>0</v>
      </c>
      <c r="E207" s="65">
        <f t="shared" si="22"/>
        <v>0</v>
      </c>
      <c r="F207" s="84">
        <f t="shared" si="23"/>
        <v>0</v>
      </c>
      <c r="G207" s="36">
        <v>0</v>
      </c>
      <c r="H207" s="36">
        <v>0</v>
      </c>
      <c r="I207" s="36">
        <v>0</v>
      </c>
      <c r="J207" s="59">
        <f t="shared" si="24"/>
        <v>0</v>
      </c>
      <c r="K207" s="85">
        <f t="shared" si="25"/>
        <v>0</v>
      </c>
      <c r="L207" s="104"/>
      <c r="M207" s="104"/>
    </row>
    <row r="208" spans="2:13" x14ac:dyDescent="0.2">
      <c r="B208" s="69" t="s">
        <v>184</v>
      </c>
      <c r="C208" s="87">
        <v>12</v>
      </c>
      <c r="D208" s="88">
        <v>10</v>
      </c>
      <c r="E208" s="65">
        <f t="shared" si="22"/>
        <v>22</v>
      </c>
      <c r="F208" s="84">
        <f t="shared" si="23"/>
        <v>2.284527518172378E-2</v>
      </c>
      <c r="G208" s="36">
        <v>21</v>
      </c>
      <c r="H208" s="36">
        <v>12</v>
      </c>
      <c r="I208" s="36">
        <v>13</v>
      </c>
      <c r="J208" s="59">
        <f t="shared" si="24"/>
        <v>46</v>
      </c>
      <c r="K208" s="85">
        <f t="shared" si="25"/>
        <v>2.8767979987492184E-2</v>
      </c>
      <c r="L208" s="104"/>
      <c r="M208" s="104"/>
    </row>
    <row r="209" spans="1:13" x14ac:dyDescent="0.2">
      <c r="B209" s="69" t="s">
        <v>185</v>
      </c>
      <c r="C209" s="87">
        <v>1</v>
      </c>
      <c r="D209" s="88" t="s">
        <v>74</v>
      </c>
      <c r="E209" s="65">
        <f t="shared" si="22"/>
        <v>1</v>
      </c>
      <c r="F209" s="84">
        <f t="shared" si="23"/>
        <v>1.0384215991692627E-3</v>
      </c>
      <c r="G209" s="36">
        <v>1</v>
      </c>
      <c r="H209" s="36">
        <v>1</v>
      </c>
      <c r="I209" s="36">
        <v>1</v>
      </c>
      <c r="J209" s="59">
        <f t="shared" si="24"/>
        <v>3</v>
      </c>
      <c r="K209" s="85">
        <f t="shared" si="25"/>
        <v>1.876172607879925E-3</v>
      </c>
      <c r="L209" s="104"/>
      <c r="M209" s="104"/>
    </row>
    <row r="210" spans="1:13" x14ac:dyDescent="0.2">
      <c r="B210" s="69" t="s">
        <v>186</v>
      </c>
      <c r="C210" s="87" t="s">
        <v>74</v>
      </c>
      <c r="D210" s="88">
        <v>2</v>
      </c>
      <c r="E210" s="65">
        <f t="shared" si="22"/>
        <v>2</v>
      </c>
      <c r="F210" s="84">
        <f t="shared" si="23"/>
        <v>2.0768431983385254E-3</v>
      </c>
      <c r="G210" s="36">
        <v>1</v>
      </c>
      <c r="H210" s="36" t="s">
        <v>74</v>
      </c>
      <c r="I210" s="36">
        <v>1</v>
      </c>
      <c r="J210" s="59">
        <f t="shared" si="24"/>
        <v>2</v>
      </c>
      <c r="K210" s="85">
        <f t="shared" si="25"/>
        <v>1.2507817385866166E-3</v>
      </c>
      <c r="L210" s="104"/>
      <c r="M210" s="104"/>
    </row>
    <row r="211" spans="1:13" x14ac:dyDescent="0.2">
      <c r="B211" s="69" t="s">
        <v>187</v>
      </c>
      <c r="C211" s="87" t="s">
        <v>74</v>
      </c>
      <c r="D211" s="88" t="s">
        <v>74</v>
      </c>
      <c r="E211" s="65">
        <f t="shared" si="22"/>
        <v>0</v>
      </c>
      <c r="F211" s="84">
        <f t="shared" si="23"/>
        <v>0</v>
      </c>
      <c r="G211" s="36" t="s">
        <v>74</v>
      </c>
      <c r="H211" s="36" t="s">
        <v>74</v>
      </c>
      <c r="I211" s="36" t="s">
        <v>74</v>
      </c>
      <c r="J211" s="59">
        <f t="shared" si="24"/>
        <v>0</v>
      </c>
      <c r="K211" s="85">
        <f t="shared" si="25"/>
        <v>0</v>
      </c>
      <c r="L211" s="104"/>
      <c r="M211" s="104"/>
    </row>
    <row r="212" spans="1:13" x14ac:dyDescent="0.2">
      <c r="B212" s="69" t="s">
        <v>188</v>
      </c>
      <c r="C212" s="87">
        <v>416</v>
      </c>
      <c r="D212" s="88">
        <v>416</v>
      </c>
      <c r="E212" s="65">
        <f t="shared" si="22"/>
        <v>832</v>
      </c>
      <c r="F212" s="84">
        <f t="shared" si="23"/>
        <v>0.86396677050882653</v>
      </c>
      <c r="G212" s="36">
        <v>435</v>
      </c>
      <c r="H212" s="36">
        <v>465</v>
      </c>
      <c r="I212" s="36">
        <v>473</v>
      </c>
      <c r="J212" s="59">
        <f t="shared" si="24"/>
        <v>1373</v>
      </c>
      <c r="K212" s="85">
        <f t="shared" si="25"/>
        <v>0.85866166353971229</v>
      </c>
      <c r="L212" s="104"/>
      <c r="M212" s="104"/>
    </row>
    <row r="213" spans="1:13" ht="25.5" x14ac:dyDescent="0.2">
      <c r="B213" s="69" t="s">
        <v>189</v>
      </c>
      <c r="C213" s="87">
        <v>28</v>
      </c>
      <c r="D213" s="88">
        <v>24</v>
      </c>
      <c r="E213" s="65">
        <f t="shared" si="22"/>
        <v>52</v>
      </c>
      <c r="F213" s="84">
        <f t="shared" si="23"/>
        <v>5.3997923156801658E-2</v>
      </c>
      <c r="G213" s="36">
        <v>35</v>
      </c>
      <c r="H213" s="36">
        <v>34</v>
      </c>
      <c r="I213" s="36">
        <v>24</v>
      </c>
      <c r="J213" s="59">
        <f t="shared" si="24"/>
        <v>93</v>
      </c>
      <c r="K213" s="85">
        <f t="shared" si="25"/>
        <v>5.8161350844277676E-2</v>
      </c>
      <c r="L213" s="104"/>
      <c r="M213" s="104"/>
    </row>
    <row r="214" spans="1:13" ht="25.5" x14ac:dyDescent="0.2">
      <c r="B214" s="69" t="s">
        <v>190</v>
      </c>
      <c r="C214" s="87">
        <v>0</v>
      </c>
      <c r="D214" s="88">
        <v>0</v>
      </c>
      <c r="E214" s="65">
        <f t="shared" si="22"/>
        <v>0</v>
      </c>
      <c r="F214" s="84">
        <f t="shared" si="23"/>
        <v>0</v>
      </c>
      <c r="G214" s="36">
        <v>0</v>
      </c>
      <c r="H214" s="36">
        <v>0</v>
      </c>
      <c r="I214" s="36">
        <v>0</v>
      </c>
      <c r="J214" s="59">
        <f t="shared" si="24"/>
        <v>0</v>
      </c>
      <c r="K214" s="85">
        <f t="shared" si="25"/>
        <v>0</v>
      </c>
      <c r="L214" s="104"/>
      <c r="M214" s="104"/>
    </row>
    <row r="215" spans="1:13" ht="25.5" x14ac:dyDescent="0.25">
      <c r="B215" s="30" t="s">
        <v>117</v>
      </c>
      <c r="C215" s="26">
        <f t="shared" ref="C215:K215" si="26">SUM(C190:C214)</f>
        <v>489</v>
      </c>
      <c r="D215" s="26">
        <f t="shared" si="26"/>
        <v>474</v>
      </c>
      <c r="E215" s="26">
        <f t="shared" si="26"/>
        <v>963</v>
      </c>
      <c r="F215" s="64">
        <f t="shared" si="26"/>
        <v>0.99999999999999989</v>
      </c>
      <c r="G215" s="26">
        <f t="shared" si="26"/>
        <v>524</v>
      </c>
      <c r="H215" s="26">
        <f t="shared" si="26"/>
        <v>538</v>
      </c>
      <c r="I215" s="26">
        <f t="shared" si="26"/>
        <v>537</v>
      </c>
      <c r="J215" s="26">
        <f t="shared" si="26"/>
        <v>1599</v>
      </c>
      <c r="K215" s="64">
        <f t="shared" si="26"/>
        <v>0.99999999999999989</v>
      </c>
      <c r="L215" s="104"/>
      <c r="M215" s="104"/>
    </row>
    <row r="216" spans="1:13" x14ac:dyDescent="0.25">
      <c r="B216" s="40" t="s">
        <v>222</v>
      </c>
      <c r="C216" s="34"/>
      <c r="D216" s="34"/>
      <c r="E216" s="35"/>
      <c r="F216" s="12"/>
      <c r="G216" s="35"/>
      <c r="H216" s="35"/>
      <c r="I216" s="35"/>
      <c r="J216" s="35"/>
      <c r="K216" s="12"/>
      <c r="L216" s="35"/>
      <c r="M216" s="35"/>
    </row>
    <row r="217" spans="1:13" x14ac:dyDescent="0.25">
      <c r="B217" s="40" t="s">
        <v>223</v>
      </c>
      <c r="C217" s="34"/>
      <c r="D217" s="34"/>
      <c r="E217" s="35"/>
      <c r="F217" s="12"/>
      <c r="G217" s="35"/>
      <c r="H217" s="35"/>
      <c r="I217" s="35"/>
      <c r="J217" s="35"/>
      <c r="K217" s="12"/>
      <c r="L217" s="35"/>
      <c r="M217" s="35"/>
    </row>
    <row r="218" spans="1:13" x14ac:dyDescent="0.25">
      <c r="A218" s="40"/>
      <c r="C218" s="34"/>
      <c r="D218" s="34"/>
      <c r="E218" s="35"/>
      <c r="F218" s="12"/>
      <c r="G218" s="35"/>
      <c r="H218" s="35"/>
      <c r="I218" s="35"/>
      <c r="J218" s="35"/>
      <c r="K218" s="12"/>
      <c r="L218" s="35"/>
      <c r="M218" s="35"/>
    </row>
    <row r="219" spans="1:13" x14ac:dyDescent="0.25">
      <c r="A219" s="40"/>
      <c r="B219" s="34"/>
      <c r="C219" s="34"/>
      <c r="D219" s="35"/>
      <c r="E219" s="12"/>
      <c r="F219" s="35"/>
      <c r="G219" s="35"/>
      <c r="H219" s="35"/>
      <c r="I219" s="35"/>
      <c r="J219" s="12"/>
      <c r="K219" s="35"/>
      <c r="L219" s="35"/>
      <c r="M219" s="35"/>
    </row>
    <row r="220" spans="1:13" ht="27.75" customHeight="1" x14ac:dyDescent="0.25">
      <c r="A220" s="154" t="s">
        <v>199</v>
      </c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04"/>
    </row>
    <row r="221" spans="1:13" ht="15" customHeight="1" x14ac:dyDescent="0.25">
      <c r="A221" s="156" t="s">
        <v>110</v>
      </c>
      <c r="B221" s="116" t="s">
        <v>126</v>
      </c>
      <c r="C221" s="116"/>
      <c r="D221" s="116"/>
      <c r="E221" s="116"/>
      <c r="F221" s="116"/>
      <c r="G221" s="146" t="s">
        <v>127</v>
      </c>
      <c r="H221" s="146"/>
      <c r="I221" s="146"/>
      <c r="J221" s="146"/>
      <c r="K221" s="146"/>
      <c r="L221" s="146"/>
      <c r="M221" s="104"/>
    </row>
    <row r="222" spans="1:13" x14ac:dyDescent="0.25">
      <c r="A222" s="157"/>
      <c r="B222" s="33" t="s">
        <v>89</v>
      </c>
      <c r="C222" s="33" t="s">
        <v>90</v>
      </c>
      <c r="D222" s="33" t="s">
        <v>91</v>
      </c>
      <c r="E222" s="23" t="s">
        <v>102</v>
      </c>
      <c r="F222" s="23" t="s">
        <v>123</v>
      </c>
      <c r="G222" s="36" t="s">
        <v>92</v>
      </c>
      <c r="H222" s="36" t="s">
        <v>93</v>
      </c>
      <c r="I222" s="36" t="s">
        <v>94</v>
      </c>
      <c r="J222" s="36" t="s">
        <v>95</v>
      </c>
      <c r="K222" s="39" t="s">
        <v>102</v>
      </c>
      <c r="L222" s="39" t="s">
        <v>123</v>
      </c>
      <c r="M222" s="104"/>
    </row>
    <row r="223" spans="1:13" x14ac:dyDescent="0.25">
      <c r="A223" s="77" t="s">
        <v>166</v>
      </c>
      <c r="B223" s="25">
        <v>0</v>
      </c>
      <c r="C223" s="25">
        <v>0</v>
      </c>
      <c r="D223" s="25">
        <v>0</v>
      </c>
      <c r="E223" s="13">
        <f>SUM(B223:D223)</f>
        <v>0</v>
      </c>
      <c r="F223" s="82">
        <f t="shared" ref="F223:F247" si="27">E223/$E$248</f>
        <v>0</v>
      </c>
      <c r="G223" s="60">
        <v>0</v>
      </c>
      <c r="H223" s="60">
        <v>0</v>
      </c>
      <c r="I223" s="60">
        <v>0</v>
      </c>
      <c r="J223" s="60">
        <v>0</v>
      </c>
      <c r="K223" s="37">
        <f>SUM(G223:J223)</f>
        <v>0</v>
      </c>
      <c r="L223" s="89">
        <f>K223/$K$248</f>
        <v>0</v>
      </c>
      <c r="M223" s="104"/>
    </row>
    <row r="224" spans="1:13" x14ac:dyDescent="0.25">
      <c r="A224" s="77" t="s">
        <v>167</v>
      </c>
      <c r="B224" s="25" t="s">
        <v>74</v>
      </c>
      <c r="C224" s="25">
        <v>1</v>
      </c>
      <c r="D224" s="25" t="s">
        <v>74</v>
      </c>
      <c r="E224" s="13">
        <f t="shared" ref="E224:E246" si="28">SUM(B224:D224)</f>
        <v>1</v>
      </c>
      <c r="F224" s="82">
        <f t="shared" si="27"/>
        <v>7.9872204472843447E-4</v>
      </c>
      <c r="G224" s="60" t="s">
        <v>74</v>
      </c>
      <c r="H224" s="60">
        <v>1</v>
      </c>
      <c r="I224" s="60" t="s">
        <v>74</v>
      </c>
      <c r="J224" s="60" t="s">
        <v>74</v>
      </c>
      <c r="K224" s="37">
        <f t="shared" ref="K224:K247" si="29">SUM(G224:J224)</f>
        <v>1</v>
      </c>
      <c r="L224" s="89">
        <f t="shared" ref="L224:L247" si="30">K224/$K$248</f>
        <v>8.9928057553956839E-4</v>
      </c>
      <c r="M224" s="104"/>
    </row>
    <row r="225" spans="1:13" x14ac:dyDescent="0.25">
      <c r="A225" s="77" t="s">
        <v>168</v>
      </c>
      <c r="B225" s="25" t="s">
        <v>74</v>
      </c>
      <c r="C225" s="25" t="s">
        <v>74</v>
      </c>
      <c r="D225" s="25" t="s">
        <v>74</v>
      </c>
      <c r="E225" s="13">
        <f t="shared" si="28"/>
        <v>0</v>
      </c>
      <c r="F225" s="82">
        <f t="shared" si="27"/>
        <v>0</v>
      </c>
      <c r="G225" s="60" t="s">
        <v>74</v>
      </c>
      <c r="H225" s="60" t="s">
        <v>74</v>
      </c>
      <c r="I225" s="60">
        <v>1</v>
      </c>
      <c r="J225" s="60" t="s">
        <v>74</v>
      </c>
      <c r="K225" s="37">
        <f t="shared" si="29"/>
        <v>1</v>
      </c>
      <c r="L225" s="89">
        <f t="shared" si="30"/>
        <v>8.9928057553956839E-4</v>
      </c>
      <c r="M225" s="104"/>
    </row>
    <row r="226" spans="1:13" x14ac:dyDescent="0.25">
      <c r="A226" s="77" t="s">
        <v>169</v>
      </c>
      <c r="B226" s="25">
        <v>1</v>
      </c>
      <c r="C226" s="25" t="s">
        <v>74</v>
      </c>
      <c r="D226" s="25">
        <v>1</v>
      </c>
      <c r="E226" s="13">
        <f t="shared" si="28"/>
        <v>2</v>
      </c>
      <c r="F226" s="82">
        <f t="shared" si="27"/>
        <v>1.5974440894568689E-3</v>
      </c>
      <c r="G226" s="60" t="s">
        <v>74</v>
      </c>
      <c r="H226" s="60" t="s">
        <v>74</v>
      </c>
      <c r="I226" s="60" t="s">
        <v>74</v>
      </c>
      <c r="J226" s="60" t="s">
        <v>74</v>
      </c>
      <c r="K226" s="37">
        <f t="shared" si="29"/>
        <v>0</v>
      </c>
      <c r="L226" s="89">
        <f t="shared" si="30"/>
        <v>0</v>
      </c>
      <c r="M226" s="104"/>
    </row>
    <row r="227" spans="1:13" x14ac:dyDescent="0.25">
      <c r="A227" s="77" t="s">
        <v>170</v>
      </c>
      <c r="B227" s="25" t="s">
        <v>74</v>
      </c>
      <c r="C227" s="25" t="s">
        <v>74</v>
      </c>
      <c r="D227" s="25" t="s">
        <v>74</v>
      </c>
      <c r="E227" s="13">
        <f t="shared" si="28"/>
        <v>0</v>
      </c>
      <c r="F227" s="82">
        <f t="shared" si="27"/>
        <v>0</v>
      </c>
      <c r="G227" s="60" t="s">
        <v>74</v>
      </c>
      <c r="H227" s="60">
        <v>3</v>
      </c>
      <c r="I227" s="60" t="s">
        <v>74</v>
      </c>
      <c r="J227" s="60" t="s">
        <v>74</v>
      </c>
      <c r="K227" s="37">
        <f t="shared" si="29"/>
        <v>3</v>
      </c>
      <c r="L227" s="89">
        <f t="shared" si="30"/>
        <v>2.6978417266187052E-3</v>
      </c>
      <c r="M227" s="104"/>
    </row>
    <row r="228" spans="1:13" x14ac:dyDescent="0.25">
      <c r="A228" s="77" t="s">
        <v>171</v>
      </c>
      <c r="B228" s="25" t="s">
        <v>74</v>
      </c>
      <c r="C228" s="25" t="s">
        <v>74</v>
      </c>
      <c r="D228" s="25" t="s">
        <v>74</v>
      </c>
      <c r="E228" s="13">
        <f t="shared" si="28"/>
        <v>0</v>
      </c>
      <c r="F228" s="82">
        <f t="shared" si="27"/>
        <v>0</v>
      </c>
      <c r="G228" s="60" t="s">
        <v>74</v>
      </c>
      <c r="H228" s="60" t="s">
        <v>74</v>
      </c>
      <c r="I228" s="60">
        <v>1</v>
      </c>
      <c r="J228" s="60" t="s">
        <v>74</v>
      </c>
      <c r="K228" s="37">
        <f t="shared" si="29"/>
        <v>1</v>
      </c>
      <c r="L228" s="89">
        <f t="shared" si="30"/>
        <v>8.9928057553956839E-4</v>
      </c>
      <c r="M228" s="104"/>
    </row>
    <row r="229" spans="1:13" x14ac:dyDescent="0.25">
      <c r="A229" s="77" t="s">
        <v>172</v>
      </c>
      <c r="B229" s="25">
        <v>2</v>
      </c>
      <c r="C229" s="25" t="s">
        <v>74</v>
      </c>
      <c r="D229" s="25" t="s">
        <v>74</v>
      </c>
      <c r="E229" s="13">
        <f t="shared" si="28"/>
        <v>2</v>
      </c>
      <c r="F229" s="82">
        <f t="shared" si="27"/>
        <v>1.5974440894568689E-3</v>
      </c>
      <c r="G229" s="60">
        <v>2</v>
      </c>
      <c r="H229" s="60">
        <v>2</v>
      </c>
      <c r="I229" s="60">
        <v>5</v>
      </c>
      <c r="J229" s="60">
        <v>2</v>
      </c>
      <c r="K229" s="37">
        <f t="shared" si="29"/>
        <v>11</v>
      </c>
      <c r="L229" s="89">
        <f t="shared" si="30"/>
        <v>9.892086330935251E-3</v>
      </c>
      <c r="M229" s="104"/>
    </row>
    <row r="230" spans="1:13" x14ac:dyDescent="0.25">
      <c r="A230" s="77" t="s">
        <v>173</v>
      </c>
      <c r="B230" s="25" t="s">
        <v>74</v>
      </c>
      <c r="C230" s="25" t="s">
        <v>74</v>
      </c>
      <c r="D230" s="25" t="s">
        <v>74</v>
      </c>
      <c r="E230" s="13">
        <f t="shared" si="28"/>
        <v>0</v>
      </c>
      <c r="F230" s="82">
        <f t="shared" si="27"/>
        <v>0</v>
      </c>
      <c r="G230" s="60" t="s">
        <v>74</v>
      </c>
      <c r="H230" s="60" t="s">
        <v>74</v>
      </c>
      <c r="I230" s="60" t="s">
        <v>74</v>
      </c>
      <c r="J230" s="60" t="s">
        <v>74</v>
      </c>
      <c r="K230" s="37">
        <f t="shared" si="29"/>
        <v>0</v>
      </c>
      <c r="L230" s="89">
        <f t="shared" si="30"/>
        <v>0</v>
      </c>
      <c r="M230" s="104"/>
    </row>
    <row r="231" spans="1:13" x14ac:dyDescent="0.25">
      <c r="A231" s="77" t="s">
        <v>174</v>
      </c>
      <c r="B231" s="25" t="s">
        <v>74</v>
      </c>
      <c r="C231" s="25" t="s">
        <v>74</v>
      </c>
      <c r="D231" s="25">
        <v>1</v>
      </c>
      <c r="E231" s="13">
        <f t="shared" si="28"/>
        <v>1</v>
      </c>
      <c r="F231" s="82">
        <f t="shared" si="27"/>
        <v>7.9872204472843447E-4</v>
      </c>
      <c r="G231" s="60">
        <v>1</v>
      </c>
      <c r="H231" s="60" t="s">
        <v>74</v>
      </c>
      <c r="I231" s="60" t="s">
        <v>74</v>
      </c>
      <c r="J231" s="60">
        <v>1</v>
      </c>
      <c r="K231" s="37">
        <f t="shared" si="29"/>
        <v>2</v>
      </c>
      <c r="L231" s="89">
        <f t="shared" si="30"/>
        <v>1.7985611510791368E-3</v>
      </c>
      <c r="M231" s="104"/>
    </row>
    <row r="232" spans="1:13" x14ac:dyDescent="0.25">
      <c r="A232" s="77" t="s">
        <v>175</v>
      </c>
      <c r="B232" s="25" t="s">
        <v>74</v>
      </c>
      <c r="C232" s="25">
        <v>1</v>
      </c>
      <c r="D232" s="25" t="s">
        <v>74</v>
      </c>
      <c r="E232" s="13">
        <f t="shared" si="28"/>
        <v>1</v>
      </c>
      <c r="F232" s="82">
        <f t="shared" si="27"/>
        <v>7.9872204472843447E-4</v>
      </c>
      <c r="G232" s="60" t="s">
        <v>74</v>
      </c>
      <c r="H232" s="60" t="s">
        <v>74</v>
      </c>
      <c r="I232" s="60" t="s">
        <v>74</v>
      </c>
      <c r="J232" s="60">
        <v>2</v>
      </c>
      <c r="K232" s="37">
        <f t="shared" si="29"/>
        <v>2</v>
      </c>
      <c r="L232" s="89">
        <f t="shared" si="30"/>
        <v>1.7985611510791368E-3</v>
      </c>
      <c r="M232" s="104"/>
    </row>
    <row r="233" spans="1:13" x14ac:dyDescent="0.25">
      <c r="A233" s="77" t="s">
        <v>176</v>
      </c>
      <c r="B233" s="25" t="s">
        <v>74</v>
      </c>
      <c r="C233" s="25" t="s">
        <v>74</v>
      </c>
      <c r="D233" s="25">
        <v>1</v>
      </c>
      <c r="E233" s="13">
        <f t="shared" si="28"/>
        <v>1</v>
      </c>
      <c r="F233" s="82">
        <f t="shared" si="27"/>
        <v>7.9872204472843447E-4</v>
      </c>
      <c r="G233" s="60" t="s">
        <v>74</v>
      </c>
      <c r="H233" s="60" t="s">
        <v>74</v>
      </c>
      <c r="I233" s="60" t="s">
        <v>74</v>
      </c>
      <c r="J233" s="60" t="s">
        <v>74</v>
      </c>
      <c r="K233" s="37">
        <f t="shared" si="29"/>
        <v>0</v>
      </c>
      <c r="L233" s="89">
        <f t="shared" si="30"/>
        <v>0</v>
      </c>
      <c r="M233" s="104"/>
    </row>
    <row r="234" spans="1:13" x14ac:dyDescent="0.25">
      <c r="A234" s="77" t="s">
        <v>177</v>
      </c>
      <c r="B234" s="25" t="s">
        <v>74</v>
      </c>
      <c r="C234" s="25" t="s">
        <v>74</v>
      </c>
      <c r="D234" s="25" t="s">
        <v>74</v>
      </c>
      <c r="E234" s="13">
        <f t="shared" si="28"/>
        <v>0</v>
      </c>
      <c r="F234" s="82">
        <f t="shared" si="27"/>
        <v>0</v>
      </c>
      <c r="G234" s="60" t="s">
        <v>74</v>
      </c>
      <c r="H234" s="60">
        <v>1</v>
      </c>
      <c r="I234" s="60" t="s">
        <v>74</v>
      </c>
      <c r="J234" s="60" t="s">
        <v>74</v>
      </c>
      <c r="K234" s="37">
        <f t="shared" si="29"/>
        <v>1</v>
      </c>
      <c r="L234" s="89">
        <f t="shared" si="30"/>
        <v>8.9928057553956839E-4</v>
      </c>
      <c r="M234" s="104"/>
    </row>
    <row r="235" spans="1:13" x14ac:dyDescent="0.25">
      <c r="A235" s="77" t="s">
        <v>178</v>
      </c>
      <c r="B235" s="25" t="s">
        <v>74</v>
      </c>
      <c r="C235" s="25">
        <v>1</v>
      </c>
      <c r="D235" s="25">
        <v>1</v>
      </c>
      <c r="E235" s="13">
        <f t="shared" si="28"/>
        <v>2</v>
      </c>
      <c r="F235" s="82">
        <f t="shared" si="27"/>
        <v>1.5974440894568689E-3</v>
      </c>
      <c r="G235" s="60" t="s">
        <v>74</v>
      </c>
      <c r="H235" s="60" t="s">
        <v>74</v>
      </c>
      <c r="I235" s="60" t="s">
        <v>74</v>
      </c>
      <c r="J235" s="60">
        <v>1</v>
      </c>
      <c r="K235" s="37">
        <f t="shared" si="29"/>
        <v>1</v>
      </c>
      <c r="L235" s="89">
        <f t="shared" si="30"/>
        <v>8.9928057553956839E-4</v>
      </c>
      <c r="M235" s="104"/>
    </row>
    <row r="236" spans="1:13" x14ac:dyDescent="0.25">
      <c r="A236" s="77" t="s">
        <v>179</v>
      </c>
      <c r="B236" s="25" t="s">
        <v>74</v>
      </c>
      <c r="C236" s="25" t="s">
        <v>74</v>
      </c>
      <c r="D236" s="25" t="s">
        <v>74</v>
      </c>
      <c r="E236" s="13">
        <f t="shared" si="28"/>
        <v>0</v>
      </c>
      <c r="F236" s="82">
        <f t="shared" si="27"/>
        <v>0</v>
      </c>
      <c r="G236" s="60" t="s">
        <v>74</v>
      </c>
      <c r="H236" s="60" t="s">
        <v>74</v>
      </c>
      <c r="I236" s="60" t="s">
        <v>74</v>
      </c>
      <c r="J236" s="60">
        <v>1</v>
      </c>
      <c r="K236" s="37">
        <f t="shared" si="29"/>
        <v>1</v>
      </c>
      <c r="L236" s="89">
        <f t="shared" si="30"/>
        <v>8.9928057553956839E-4</v>
      </c>
      <c r="M236" s="104"/>
    </row>
    <row r="237" spans="1:13" x14ac:dyDescent="0.25">
      <c r="A237" s="77" t="s">
        <v>180</v>
      </c>
      <c r="B237" s="25">
        <v>5</v>
      </c>
      <c r="C237" s="25">
        <v>6</v>
      </c>
      <c r="D237" s="25">
        <v>8</v>
      </c>
      <c r="E237" s="13">
        <f t="shared" si="28"/>
        <v>19</v>
      </c>
      <c r="F237" s="82">
        <f t="shared" si="27"/>
        <v>1.5175718849840255E-2</v>
      </c>
      <c r="G237" s="60">
        <v>7</v>
      </c>
      <c r="H237" s="60">
        <v>4</v>
      </c>
      <c r="I237" s="60">
        <v>4</v>
      </c>
      <c r="J237" s="60">
        <v>2</v>
      </c>
      <c r="K237" s="37">
        <f t="shared" si="29"/>
        <v>17</v>
      </c>
      <c r="L237" s="89">
        <f t="shared" si="30"/>
        <v>1.5287769784172662E-2</v>
      </c>
      <c r="M237" s="104"/>
    </row>
    <row r="238" spans="1:13" x14ac:dyDescent="0.25">
      <c r="A238" s="77" t="s">
        <v>181</v>
      </c>
      <c r="B238" s="25">
        <v>10</v>
      </c>
      <c r="C238" s="25">
        <v>8</v>
      </c>
      <c r="D238" s="25">
        <v>10</v>
      </c>
      <c r="E238" s="13">
        <f t="shared" si="28"/>
        <v>28</v>
      </c>
      <c r="F238" s="82">
        <f t="shared" si="27"/>
        <v>2.2364217252396165E-2</v>
      </c>
      <c r="G238" s="60">
        <v>3</v>
      </c>
      <c r="H238" s="60">
        <v>5</v>
      </c>
      <c r="I238" s="60">
        <v>7</v>
      </c>
      <c r="J238" s="60">
        <v>5</v>
      </c>
      <c r="K238" s="37">
        <f t="shared" si="29"/>
        <v>20</v>
      </c>
      <c r="L238" s="89">
        <f t="shared" si="30"/>
        <v>1.7985611510791366E-2</v>
      </c>
      <c r="M238" s="104"/>
    </row>
    <row r="239" spans="1:13" x14ac:dyDescent="0.25">
      <c r="A239" s="77" t="s">
        <v>182</v>
      </c>
      <c r="B239" s="25">
        <v>7</v>
      </c>
      <c r="C239" s="25">
        <v>2</v>
      </c>
      <c r="D239" s="25">
        <v>3</v>
      </c>
      <c r="E239" s="13">
        <f t="shared" si="28"/>
        <v>12</v>
      </c>
      <c r="F239" s="82">
        <f t="shared" si="27"/>
        <v>9.5846645367412137E-3</v>
      </c>
      <c r="G239" s="60">
        <v>3</v>
      </c>
      <c r="H239" s="60">
        <v>7</v>
      </c>
      <c r="I239" s="60">
        <v>6</v>
      </c>
      <c r="J239" s="60" t="s">
        <v>74</v>
      </c>
      <c r="K239" s="37">
        <f t="shared" si="29"/>
        <v>16</v>
      </c>
      <c r="L239" s="89">
        <f t="shared" si="30"/>
        <v>1.4388489208633094E-2</v>
      </c>
      <c r="M239" s="104"/>
    </row>
    <row r="240" spans="1:13" x14ac:dyDescent="0.25">
      <c r="A240" s="77" t="s">
        <v>183</v>
      </c>
      <c r="B240" s="25">
        <v>0</v>
      </c>
      <c r="C240" s="25">
        <v>0</v>
      </c>
      <c r="D240" s="25">
        <v>0</v>
      </c>
      <c r="E240" s="13">
        <f t="shared" si="28"/>
        <v>0</v>
      </c>
      <c r="F240" s="82">
        <f t="shared" si="27"/>
        <v>0</v>
      </c>
      <c r="G240" s="60">
        <v>0</v>
      </c>
      <c r="H240" s="60">
        <v>0</v>
      </c>
      <c r="I240" s="60">
        <v>0</v>
      </c>
      <c r="J240" s="60">
        <v>0</v>
      </c>
      <c r="K240" s="37">
        <f t="shared" si="29"/>
        <v>0</v>
      </c>
      <c r="L240" s="89">
        <f t="shared" si="30"/>
        <v>0</v>
      </c>
      <c r="M240" s="104"/>
    </row>
    <row r="241" spans="1:13" x14ac:dyDescent="0.25">
      <c r="A241" s="77" t="s">
        <v>184</v>
      </c>
      <c r="B241" s="25">
        <v>11</v>
      </c>
      <c r="C241" s="25">
        <v>12</v>
      </c>
      <c r="D241" s="25">
        <v>14</v>
      </c>
      <c r="E241" s="13">
        <f t="shared" si="28"/>
        <v>37</v>
      </c>
      <c r="F241" s="82">
        <f t="shared" si="27"/>
        <v>2.9552715654952075E-2</v>
      </c>
      <c r="G241" s="60">
        <v>11</v>
      </c>
      <c r="H241" s="60">
        <v>16</v>
      </c>
      <c r="I241" s="60">
        <v>9</v>
      </c>
      <c r="J241" s="60">
        <v>12</v>
      </c>
      <c r="K241" s="37">
        <f t="shared" si="29"/>
        <v>48</v>
      </c>
      <c r="L241" s="89">
        <f t="shared" si="30"/>
        <v>4.3165467625899283E-2</v>
      </c>
      <c r="M241" s="104"/>
    </row>
    <row r="242" spans="1:13" x14ac:dyDescent="0.25">
      <c r="A242" s="77" t="s">
        <v>185</v>
      </c>
      <c r="B242" s="25">
        <v>1</v>
      </c>
      <c r="C242" s="25">
        <v>1</v>
      </c>
      <c r="D242" s="25">
        <v>1</v>
      </c>
      <c r="E242" s="13">
        <f t="shared" si="28"/>
        <v>3</v>
      </c>
      <c r="F242" s="82">
        <f t="shared" si="27"/>
        <v>2.3961661341853034E-3</v>
      </c>
      <c r="G242" s="60">
        <v>2</v>
      </c>
      <c r="H242" s="60">
        <v>1</v>
      </c>
      <c r="I242" s="60" t="s">
        <v>74</v>
      </c>
      <c r="J242" s="60">
        <v>2</v>
      </c>
      <c r="K242" s="37">
        <f t="shared" si="29"/>
        <v>5</v>
      </c>
      <c r="L242" s="89">
        <f t="shared" si="30"/>
        <v>4.4964028776978415E-3</v>
      </c>
      <c r="M242" s="104"/>
    </row>
    <row r="243" spans="1:13" x14ac:dyDescent="0.25">
      <c r="A243" s="77" t="s">
        <v>186</v>
      </c>
      <c r="B243" s="25" t="s">
        <v>74</v>
      </c>
      <c r="C243" s="25" t="s">
        <v>74</v>
      </c>
      <c r="D243" s="25">
        <v>1</v>
      </c>
      <c r="E243" s="13">
        <f t="shared" si="28"/>
        <v>1</v>
      </c>
      <c r="F243" s="82">
        <f t="shared" si="27"/>
        <v>7.9872204472843447E-4</v>
      </c>
      <c r="G243" s="60">
        <v>2</v>
      </c>
      <c r="H243" s="60">
        <v>1</v>
      </c>
      <c r="I243" s="60">
        <v>1</v>
      </c>
      <c r="J243" s="60" t="s">
        <v>74</v>
      </c>
      <c r="K243" s="37">
        <f t="shared" si="29"/>
        <v>4</v>
      </c>
      <c r="L243" s="89">
        <f t="shared" si="30"/>
        <v>3.5971223021582736E-3</v>
      </c>
      <c r="M243" s="104"/>
    </row>
    <row r="244" spans="1:13" x14ac:dyDescent="0.25">
      <c r="A244" s="77" t="s">
        <v>187</v>
      </c>
      <c r="B244" s="25" t="s">
        <v>74</v>
      </c>
      <c r="C244" s="25" t="s">
        <v>74</v>
      </c>
      <c r="D244" s="25" t="s">
        <v>74</v>
      </c>
      <c r="E244" s="13">
        <f t="shared" si="28"/>
        <v>0</v>
      </c>
      <c r="F244" s="82">
        <f t="shared" si="27"/>
        <v>0</v>
      </c>
      <c r="G244" s="60" t="s">
        <v>74</v>
      </c>
      <c r="H244" s="60" t="s">
        <v>74</v>
      </c>
      <c r="I244" s="60" t="s">
        <v>74</v>
      </c>
      <c r="J244" s="60" t="s">
        <v>74</v>
      </c>
      <c r="K244" s="37">
        <f t="shared" si="29"/>
        <v>0</v>
      </c>
      <c r="L244" s="89">
        <f t="shared" si="30"/>
        <v>0</v>
      </c>
      <c r="M244" s="104"/>
    </row>
    <row r="245" spans="1:13" x14ac:dyDescent="0.25">
      <c r="A245" s="77" t="s">
        <v>188</v>
      </c>
      <c r="B245" s="25">
        <v>397</v>
      </c>
      <c r="C245" s="25">
        <v>365</v>
      </c>
      <c r="D245" s="25">
        <v>301</v>
      </c>
      <c r="E245" s="13">
        <f t="shared" si="28"/>
        <v>1063</v>
      </c>
      <c r="F245" s="82">
        <f t="shared" si="27"/>
        <v>0.84904153354632583</v>
      </c>
      <c r="G245" s="60">
        <v>298</v>
      </c>
      <c r="H245" s="60">
        <v>236</v>
      </c>
      <c r="I245" s="60">
        <v>226</v>
      </c>
      <c r="J245" s="60">
        <v>160</v>
      </c>
      <c r="K245" s="37">
        <f t="shared" si="29"/>
        <v>920</v>
      </c>
      <c r="L245" s="89">
        <f t="shared" si="30"/>
        <v>0.82733812949640284</v>
      </c>
      <c r="M245" s="104"/>
    </row>
    <row r="246" spans="1:13" ht="25.5" x14ac:dyDescent="0.25">
      <c r="A246" s="77" t="s">
        <v>189</v>
      </c>
      <c r="B246" s="25">
        <v>30</v>
      </c>
      <c r="C246" s="25">
        <v>28</v>
      </c>
      <c r="D246" s="25">
        <v>21</v>
      </c>
      <c r="E246" s="13">
        <f t="shared" si="28"/>
        <v>79</v>
      </c>
      <c r="F246" s="82">
        <f t="shared" si="27"/>
        <v>6.3099041533546327E-2</v>
      </c>
      <c r="G246" s="60">
        <v>19</v>
      </c>
      <c r="H246" s="60">
        <v>20</v>
      </c>
      <c r="I246" s="60">
        <v>9</v>
      </c>
      <c r="J246" s="60">
        <v>10</v>
      </c>
      <c r="K246" s="37">
        <f t="shared" si="29"/>
        <v>58</v>
      </c>
      <c r="L246" s="89">
        <f t="shared" si="30"/>
        <v>5.2158273381294966E-2</v>
      </c>
      <c r="M246" s="104"/>
    </row>
    <row r="247" spans="1:13" ht="25.5" x14ac:dyDescent="0.25">
      <c r="A247" s="77" t="s">
        <v>190</v>
      </c>
      <c r="B247" s="25">
        <v>0</v>
      </c>
      <c r="C247" s="25">
        <v>0</v>
      </c>
      <c r="D247" s="25">
        <v>0</v>
      </c>
      <c r="E247" s="13">
        <v>0</v>
      </c>
      <c r="F247" s="82">
        <f t="shared" si="27"/>
        <v>0</v>
      </c>
      <c r="G247" s="60">
        <v>0</v>
      </c>
      <c r="H247" s="60">
        <v>0</v>
      </c>
      <c r="I247" s="60">
        <v>0</v>
      </c>
      <c r="J247" s="60">
        <v>0</v>
      </c>
      <c r="K247" s="37">
        <f t="shared" si="29"/>
        <v>0</v>
      </c>
      <c r="L247" s="89">
        <f t="shared" si="30"/>
        <v>0</v>
      </c>
      <c r="M247" s="104"/>
    </row>
    <row r="248" spans="1:13" ht="25.5" x14ac:dyDescent="0.25">
      <c r="A248" s="30" t="s">
        <v>248</v>
      </c>
      <c r="B248" s="16">
        <f t="shared" ref="B248:L248" si="31">SUM(B223:B247)</f>
        <v>464</v>
      </c>
      <c r="C248" s="16">
        <f t="shared" si="31"/>
        <v>425</v>
      </c>
      <c r="D248" s="16">
        <f t="shared" si="31"/>
        <v>363</v>
      </c>
      <c r="E248" s="16">
        <f t="shared" si="31"/>
        <v>1252</v>
      </c>
      <c r="F248" s="64">
        <f t="shared" si="31"/>
        <v>0.99999999999999989</v>
      </c>
      <c r="G248" s="16">
        <f t="shared" si="31"/>
        <v>348</v>
      </c>
      <c r="H248" s="16">
        <f t="shared" si="31"/>
        <v>297</v>
      </c>
      <c r="I248" s="16">
        <f t="shared" si="31"/>
        <v>269</v>
      </c>
      <c r="J248" s="16">
        <f t="shared" si="31"/>
        <v>198</v>
      </c>
      <c r="K248" s="16">
        <f t="shared" si="31"/>
        <v>1112</v>
      </c>
      <c r="L248" s="64">
        <f t="shared" si="31"/>
        <v>1</v>
      </c>
      <c r="M248" s="104"/>
    </row>
    <row r="249" spans="1:13" x14ac:dyDescent="0.25">
      <c r="A249" s="40" t="s">
        <v>224</v>
      </c>
      <c r="B249" s="35"/>
      <c r="C249" s="35"/>
      <c r="D249" s="35"/>
      <c r="E249" s="56"/>
      <c r="F249" s="12"/>
      <c r="G249" s="35"/>
      <c r="H249" s="35"/>
      <c r="I249" s="35"/>
      <c r="J249" s="35"/>
      <c r="K249" s="35"/>
      <c r="L249" s="12"/>
      <c r="M249" s="35"/>
    </row>
    <row r="250" spans="1:13" x14ac:dyDescent="0.25">
      <c r="A250" s="136" t="s">
        <v>225</v>
      </c>
      <c r="B250" s="136"/>
      <c r="C250" s="136"/>
      <c r="D250" s="136"/>
      <c r="E250" s="12"/>
      <c r="F250" s="35"/>
      <c r="G250" s="35"/>
      <c r="H250" s="35"/>
      <c r="I250" s="35"/>
      <c r="J250" s="12"/>
      <c r="K250" s="35"/>
      <c r="L250" s="35"/>
      <c r="M250" s="35"/>
    </row>
    <row r="251" spans="1:13" x14ac:dyDescent="0.25">
      <c r="A251" s="34"/>
      <c r="B251" s="34"/>
      <c r="C251" s="34"/>
      <c r="D251" s="92"/>
      <c r="E251" s="12"/>
      <c r="F251" s="35"/>
      <c r="G251" s="35"/>
      <c r="H251" s="35"/>
      <c r="I251" s="35"/>
      <c r="J251" s="12"/>
      <c r="K251" s="35"/>
      <c r="L251" s="35"/>
      <c r="M251" s="35"/>
    </row>
    <row r="252" spans="1:13" x14ac:dyDescent="0.25">
      <c r="A252" s="34"/>
      <c r="B252" s="34"/>
      <c r="C252" s="34"/>
      <c r="D252" s="35"/>
      <c r="E252" s="12"/>
      <c r="F252" s="35"/>
      <c r="G252" s="35"/>
      <c r="H252" s="35"/>
      <c r="I252" s="35"/>
      <c r="J252" s="35"/>
      <c r="K252" s="35"/>
      <c r="L252" s="35"/>
      <c r="M252" s="35"/>
    </row>
    <row r="253" spans="1:13" ht="21.75" customHeight="1" x14ac:dyDescent="0.25">
      <c r="A253" s="34"/>
      <c r="B253" s="154" t="s">
        <v>198</v>
      </c>
      <c r="C253" s="154"/>
      <c r="D253" s="154"/>
      <c r="E253" s="154"/>
      <c r="F253" s="154"/>
      <c r="G253" s="154"/>
      <c r="H253" s="154"/>
      <c r="I253" s="154"/>
      <c r="J253" s="154"/>
      <c r="K253" s="104"/>
      <c r="L253" s="105"/>
      <c r="M253" s="104"/>
    </row>
    <row r="254" spans="1:13" ht="12.75" customHeight="1" x14ac:dyDescent="0.25">
      <c r="B254" s="154" t="s">
        <v>128</v>
      </c>
      <c r="C254" s="154"/>
      <c r="D254" s="154"/>
      <c r="E254" s="154"/>
      <c r="F254" s="154"/>
      <c r="G254" s="154"/>
      <c r="H254" s="161" t="s">
        <v>99</v>
      </c>
      <c r="I254" s="137" t="s">
        <v>129</v>
      </c>
      <c r="J254" s="137"/>
      <c r="K254" s="104"/>
      <c r="L254" s="104"/>
      <c r="M254" s="103"/>
    </row>
    <row r="255" spans="1:13" ht="23.25" customHeight="1" x14ac:dyDescent="0.25">
      <c r="B255" s="11" t="s">
        <v>110</v>
      </c>
      <c r="C255" s="33" t="s">
        <v>96</v>
      </c>
      <c r="D255" s="33" t="s">
        <v>97</v>
      </c>
      <c r="E255" s="33" t="s">
        <v>98</v>
      </c>
      <c r="F255" s="23" t="s">
        <v>102</v>
      </c>
      <c r="G255" s="23" t="s">
        <v>123</v>
      </c>
      <c r="H255" s="161"/>
      <c r="I255" s="137"/>
      <c r="J255" s="137"/>
      <c r="K255" s="104"/>
      <c r="L255" s="106"/>
      <c r="M255" s="103"/>
    </row>
    <row r="256" spans="1:13" ht="18" customHeight="1" x14ac:dyDescent="0.25">
      <c r="B256" s="69" t="s">
        <v>166</v>
      </c>
      <c r="C256" s="25">
        <v>0</v>
      </c>
      <c r="D256" s="25">
        <v>0</v>
      </c>
      <c r="E256" s="25">
        <v>0</v>
      </c>
      <c r="F256" s="65">
        <f>SUM(C256:E256)</f>
        <v>0</v>
      </c>
      <c r="G256" s="84">
        <f>F256/$F$281</f>
        <v>0</v>
      </c>
      <c r="H256" s="60">
        <v>0</v>
      </c>
      <c r="I256" s="141">
        <f>H256/$H$281</f>
        <v>0</v>
      </c>
      <c r="J256" s="142"/>
      <c r="K256" s="104"/>
      <c r="L256" s="104"/>
      <c r="M256" s="103"/>
    </row>
    <row r="257" spans="2:13" ht="18" customHeight="1" x14ac:dyDescent="0.25">
      <c r="B257" s="69" t="s">
        <v>167</v>
      </c>
      <c r="C257" s="25" t="s">
        <v>74</v>
      </c>
      <c r="D257" s="25" t="s">
        <v>74</v>
      </c>
      <c r="E257" s="25">
        <v>0</v>
      </c>
      <c r="F257" s="65">
        <f t="shared" ref="F257:F280" si="32">SUM(C257:E257)</f>
        <v>0</v>
      </c>
      <c r="G257" s="84">
        <f t="shared" ref="G257:G280" si="33">F257/$F$281</f>
        <v>0</v>
      </c>
      <c r="H257" s="60">
        <v>5</v>
      </c>
      <c r="I257" s="141">
        <f t="shared" ref="I257:I281" si="34">H257/$H$281</f>
        <v>9.3370681605975728E-4</v>
      </c>
      <c r="J257" s="142"/>
      <c r="K257" s="104"/>
      <c r="L257" s="104"/>
      <c r="M257" s="103"/>
    </row>
    <row r="258" spans="2:13" ht="18" customHeight="1" x14ac:dyDescent="0.25">
      <c r="B258" s="69" t="s">
        <v>168</v>
      </c>
      <c r="C258" s="25" t="s">
        <v>74</v>
      </c>
      <c r="D258" s="25" t="s">
        <v>74</v>
      </c>
      <c r="E258" s="25">
        <v>0</v>
      </c>
      <c r="F258" s="65">
        <f t="shared" si="32"/>
        <v>0</v>
      </c>
      <c r="G258" s="84">
        <f t="shared" si="33"/>
        <v>0</v>
      </c>
      <c r="H258" s="60">
        <v>1</v>
      </c>
      <c r="I258" s="141">
        <f t="shared" si="34"/>
        <v>1.8674136321195143E-4</v>
      </c>
      <c r="J258" s="142"/>
      <c r="K258" s="104"/>
      <c r="L258" s="104"/>
      <c r="M258" s="103"/>
    </row>
    <row r="259" spans="2:13" ht="18" customHeight="1" x14ac:dyDescent="0.25">
      <c r="B259" s="69" t="s">
        <v>169</v>
      </c>
      <c r="C259" s="25" t="s">
        <v>74</v>
      </c>
      <c r="D259" s="25" t="s">
        <v>74</v>
      </c>
      <c r="E259" s="25">
        <v>0</v>
      </c>
      <c r="F259" s="65">
        <f t="shared" si="32"/>
        <v>0</v>
      </c>
      <c r="G259" s="84">
        <f t="shared" si="33"/>
        <v>0</v>
      </c>
      <c r="H259" s="60">
        <v>12</v>
      </c>
      <c r="I259" s="141">
        <f t="shared" si="34"/>
        <v>2.2408963585434172E-3</v>
      </c>
      <c r="J259" s="142"/>
      <c r="K259" s="104"/>
      <c r="L259" s="104"/>
      <c r="M259" s="103"/>
    </row>
    <row r="260" spans="2:13" ht="18" customHeight="1" x14ac:dyDescent="0.25">
      <c r="B260" s="69" t="s">
        <v>170</v>
      </c>
      <c r="C260" s="25" t="s">
        <v>74</v>
      </c>
      <c r="D260" s="25" t="s">
        <v>74</v>
      </c>
      <c r="E260" s="25">
        <v>1</v>
      </c>
      <c r="F260" s="65">
        <f t="shared" si="32"/>
        <v>1</v>
      </c>
      <c r="G260" s="84">
        <f t="shared" si="33"/>
        <v>2.331002331002331E-3</v>
      </c>
      <c r="H260" s="60">
        <v>5</v>
      </c>
      <c r="I260" s="141">
        <f t="shared" si="34"/>
        <v>9.3370681605975728E-4</v>
      </c>
      <c r="J260" s="142"/>
      <c r="K260" s="104"/>
      <c r="L260" s="104"/>
      <c r="M260" s="103"/>
    </row>
    <row r="261" spans="2:13" ht="18" customHeight="1" x14ac:dyDescent="0.25">
      <c r="B261" s="69" t="s">
        <v>171</v>
      </c>
      <c r="C261" s="25" t="s">
        <v>74</v>
      </c>
      <c r="D261" s="25" t="s">
        <v>74</v>
      </c>
      <c r="E261" s="25">
        <v>0</v>
      </c>
      <c r="F261" s="65">
        <f t="shared" si="32"/>
        <v>0</v>
      </c>
      <c r="G261" s="84">
        <f t="shared" si="33"/>
        <v>0</v>
      </c>
      <c r="H261" s="60">
        <v>1</v>
      </c>
      <c r="I261" s="141">
        <f t="shared" si="34"/>
        <v>1.8674136321195143E-4</v>
      </c>
      <c r="J261" s="142"/>
      <c r="K261" s="104"/>
      <c r="L261" s="104"/>
      <c r="M261" s="103"/>
    </row>
    <row r="262" spans="2:13" ht="18" customHeight="1" x14ac:dyDescent="0.25">
      <c r="B262" s="69" t="s">
        <v>172</v>
      </c>
      <c r="C262" s="25">
        <v>3</v>
      </c>
      <c r="D262" s="25" t="s">
        <v>74</v>
      </c>
      <c r="E262" s="25">
        <v>5</v>
      </c>
      <c r="F262" s="65">
        <f t="shared" si="32"/>
        <v>8</v>
      </c>
      <c r="G262" s="84">
        <f t="shared" si="33"/>
        <v>1.8648018648018648E-2</v>
      </c>
      <c r="H262" s="60">
        <v>28</v>
      </c>
      <c r="I262" s="141">
        <f t="shared" si="34"/>
        <v>5.2287581699346402E-3</v>
      </c>
      <c r="J262" s="142"/>
      <c r="K262" s="104"/>
      <c r="L262" s="104"/>
      <c r="M262" s="103"/>
    </row>
    <row r="263" spans="2:13" ht="18" customHeight="1" x14ac:dyDescent="0.25">
      <c r="B263" s="69" t="s">
        <v>173</v>
      </c>
      <c r="C263" s="25" t="s">
        <v>74</v>
      </c>
      <c r="D263" s="25" t="s">
        <v>74</v>
      </c>
      <c r="E263" s="25">
        <v>1</v>
      </c>
      <c r="F263" s="65">
        <f t="shared" si="32"/>
        <v>1</v>
      </c>
      <c r="G263" s="84">
        <f t="shared" si="33"/>
        <v>2.331002331002331E-3</v>
      </c>
      <c r="H263" s="60">
        <v>1</v>
      </c>
      <c r="I263" s="141">
        <f t="shared" si="34"/>
        <v>1.8674136321195143E-4</v>
      </c>
      <c r="J263" s="142"/>
      <c r="K263" s="104"/>
      <c r="L263" s="104"/>
      <c r="M263" s="103"/>
    </row>
    <row r="264" spans="2:13" ht="18" customHeight="1" x14ac:dyDescent="0.25">
      <c r="B264" s="69" t="s">
        <v>174</v>
      </c>
      <c r="C264" s="25" t="s">
        <v>74</v>
      </c>
      <c r="D264" s="25">
        <v>1</v>
      </c>
      <c r="E264" s="25">
        <v>2</v>
      </c>
      <c r="F264" s="65">
        <f t="shared" si="32"/>
        <v>3</v>
      </c>
      <c r="G264" s="84">
        <f t="shared" si="33"/>
        <v>6.993006993006993E-3</v>
      </c>
      <c r="H264" s="60">
        <v>6</v>
      </c>
      <c r="I264" s="141">
        <f t="shared" si="34"/>
        <v>1.1204481792717086E-3</v>
      </c>
      <c r="J264" s="142"/>
      <c r="K264" s="104"/>
      <c r="L264" s="104"/>
      <c r="M264" s="103"/>
    </row>
    <row r="265" spans="2:13" ht="18" customHeight="1" x14ac:dyDescent="0.25">
      <c r="B265" s="69" t="s">
        <v>175</v>
      </c>
      <c r="C265" s="25">
        <v>1</v>
      </c>
      <c r="D265" s="25" t="s">
        <v>74</v>
      </c>
      <c r="E265" s="25">
        <v>0</v>
      </c>
      <c r="F265" s="65">
        <f t="shared" si="32"/>
        <v>1</v>
      </c>
      <c r="G265" s="84">
        <f t="shared" si="33"/>
        <v>2.331002331002331E-3</v>
      </c>
      <c r="H265" s="60">
        <v>9</v>
      </c>
      <c r="I265" s="141">
        <f t="shared" si="34"/>
        <v>1.6806722689075631E-3</v>
      </c>
      <c r="J265" s="142"/>
      <c r="K265" s="104"/>
      <c r="L265" s="104"/>
      <c r="M265" s="103"/>
    </row>
    <row r="266" spans="2:13" ht="18" customHeight="1" x14ac:dyDescent="0.25">
      <c r="B266" s="69" t="s">
        <v>176</v>
      </c>
      <c r="C266" s="25" t="s">
        <v>74</v>
      </c>
      <c r="D266" s="25" t="s">
        <v>74</v>
      </c>
      <c r="E266" s="25">
        <v>1</v>
      </c>
      <c r="F266" s="65">
        <f t="shared" si="32"/>
        <v>1</v>
      </c>
      <c r="G266" s="84">
        <f t="shared" si="33"/>
        <v>2.331002331002331E-3</v>
      </c>
      <c r="H266" s="60">
        <v>2</v>
      </c>
      <c r="I266" s="141">
        <f t="shared" si="34"/>
        <v>3.7348272642390287E-4</v>
      </c>
      <c r="J266" s="142"/>
      <c r="K266" s="104"/>
      <c r="L266" s="104"/>
      <c r="M266" s="103"/>
    </row>
    <row r="267" spans="2:13" ht="18" customHeight="1" x14ac:dyDescent="0.25">
      <c r="B267" s="69" t="s">
        <v>177</v>
      </c>
      <c r="C267" s="25">
        <v>1</v>
      </c>
      <c r="D267" s="25" t="s">
        <v>74</v>
      </c>
      <c r="E267" s="25">
        <v>0</v>
      </c>
      <c r="F267" s="65">
        <f t="shared" si="32"/>
        <v>1</v>
      </c>
      <c r="G267" s="84">
        <f t="shared" si="33"/>
        <v>2.331002331002331E-3</v>
      </c>
      <c r="H267" s="60">
        <v>2</v>
      </c>
      <c r="I267" s="141">
        <f t="shared" si="34"/>
        <v>3.7348272642390287E-4</v>
      </c>
      <c r="J267" s="142"/>
      <c r="K267" s="104"/>
      <c r="L267" s="104"/>
      <c r="M267" s="103"/>
    </row>
    <row r="268" spans="2:13" ht="18" customHeight="1" x14ac:dyDescent="0.25">
      <c r="B268" s="69" t="s">
        <v>178</v>
      </c>
      <c r="C268" s="25" t="s">
        <v>74</v>
      </c>
      <c r="D268" s="25" t="s">
        <v>74</v>
      </c>
      <c r="E268" s="25">
        <v>0</v>
      </c>
      <c r="F268" s="65">
        <f t="shared" si="32"/>
        <v>0</v>
      </c>
      <c r="G268" s="84">
        <f t="shared" si="33"/>
        <v>0</v>
      </c>
      <c r="H268" s="60">
        <v>5</v>
      </c>
      <c r="I268" s="141">
        <f t="shared" si="34"/>
        <v>9.3370681605975728E-4</v>
      </c>
      <c r="J268" s="142"/>
      <c r="K268" s="104"/>
      <c r="L268" s="104"/>
      <c r="M268" s="103"/>
    </row>
    <row r="269" spans="2:13" ht="18" customHeight="1" x14ac:dyDescent="0.25">
      <c r="B269" s="69" t="s">
        <v>179</v>
      </c>
      <c r="C269" s="25" t="s">
        <v>74</v>
      </c>
      <c r="D269" s="25">
        <v>1</v>
      </c>
      <c r="E269" s="25">
        <v>2</v>
      </c>
      <c r="F269" s="65">
        <f t="shared" si="32"/>
        <v>3</v>
      </c>
      <c r="G269" s="84">
        <f t="shared" si="33"/>
        <v>6.993006993006993E-3</v>
      </c>
      <c r="H269" s="60">
        <v>5</v>
      </c>
      <c r="I269" s="141">
        <f t="shared" si="34"/>
        <v>9.3370681605975728E-4</v>
      </c>
      <c r="J269" s="142"/>
      <c r="K269" s="104"/>
      <c r="L269" s="104"/>
      <c r="M269" s="103"/>
    </row>
    <row r="270" spans="2:13" ht="18" customHeight="1" x14ac:dyDescent="0.25">
      <c r="B270" s="69" t="s">
        <v>180</v>
      </c>
      <c r="C270" s="25" t="s">
        <v>74</v>
      </c>
      <c r="D270" s="25">
        <v>4</v>
      </c>
      <c r="E270" s="25">
        <v>5</v>
      </c>
      <c r="F270" s="65">
        <f t="shared" si="32"/>
        <v>9</v>
      </c>
      <c r="G270" s="84">
        <f t="shared" si="33"/>
        <v>2.097902097902098E-2</v>
      </c>
      <c r="H270" s="60">
        <v>81</v>
      </c>
      <c r="I270" s="141">
        <f t="shared" si="34"/>
        <v>1.5126050420168067E-2</v>
      </c>
      <c r="J270" s="142"/>
      <c r="K270" s="104"/>
      <c r="L270" s="104"/>
      <c r="M270" s="103"/>
    </row>
    <row r="271" spans="2:13" ht="18" customHeight="1" x14ac:dyDescent="0.25">
      <c r="B271" s="69" t="s">
        <v>181</v>
      </c>
      <c r="C271" s="25">
        <v>8</v>
      </c>
      <c r="D271" s="25">
        <v>4</v>
      </c>
      <c r="E271" s="25">
        <v>5</v>
      </c>
      <c r="F271" s="65">
        <f t="shared" si="32"/>
        <v>17</v>
      </c>
      <c r="G271" s="84">
        <f t="shared" si="33"/>
        <v>3.9627039627039624E-2</v>
      </c>
      <c r="H271" s="60">
        <v>122</v>
      </c>
      <c r="I271" s="141">
        <f t="shared" si="34"/>
        <v>2.2782446311858075E-2</v>
      </c>
      <c r="J271" s="142"/>
      <c r="K271" s="104"/>
      <c r="L271" s="104"/>
      <c r="M271" s="103"/>
    </row>
    <row r="272" spans="2:13" ht="18" customHeight="1" x14ac:dyDescent="0.25">
      <c r="B272" s="69" t="s">
        <v>182</v>
      </c>
      <c r="C272" s="25">
        <v>4</v>
      </c>
      <c r="D272" s="25">
        <v>3</v>
      </c>
      <c r="E272" s="25">
        <v>6</v>
      </c>
      <c r="F272" s="65">
        <f t="shared" si="32"/>
        <v>13</v>
      </c>
      <c r="G272" s="84">
        <f t="shared" si="33"/>
        <v>3.0303030303030304E-2</v>
      </c>
      <c r="H272" s="60">
        <v>55</v>
      </c>
      <c r="I272" s="141">
        <f t="shared" si="34"/>
        <v>1.027077497665733E-2</v>
      </c>
      <c r="J272" s="142"/>
      <c r="K272" s="104"/>
      <c r="L272" s="104"/>
      <c r="M272" s="103"/>
    </row>
    <row r="273" spans="1:13" ht="18" customHeight="1" x14ac:dyDescent="0.25">
      <c r="B273" s="69" t="s">
        <v>183</v>
      </c>
      <c r="C273" s="25">
        <v>0</v>
      </c>
      <c r="D273" s="25">
        <v>0</v>
      </c>
      <c r="E273" s="25">
        <v>0</v>
      </c>
      <c r="F273" s="65">
        <f t="shared" si="32"/>
        <v>0</v>
      </c>
      <c r="G273" s="84">
        <f t="shared" si="33"/>
        <v>0</v>
      </c>
      <c r="H273" s="60">
        <v>0</v>
      </c>
      <c r="I273" s="141">
        <f t="shared" si="34"/>
        <v>0</v>
      </c>
      <c r="J273" s="142"/>
      <c r="K273" s="104"/>
      <c r="L273" s="104"/>
      <c r="M273" s="103"/>
    </row>
    <row r="274" spans="1:13" ht="18" customHeight="1" x14ac:dyDescent="0.25">
      <c r="B274" s="69" t="s">
        <v>184</v>
      </c>
      <c r="C274" s="25">
        <v>2</v>
      </c>
      <c r="D274" s="25">
        <v>4</v>
      </c>
      <c r="E274" s="25">
        <v>12</v>
      </c>
      <c r="F274" s="65">
        <f t="shared" si="32"/>
        <v>18</v>
      </c>
      <c r="G274" s="84">
        <f t="shared" si="33"/>
        <v>4.195804195804196E-2</v>
      </c>
      <c r="H274" s="60">
        <v>171</v>
      </c>
      <c r="I274" s="141">
        <f t="shared" si="34"/>
        <v>3.1932773109243695E-2</v>
      </c>
      <c r="J274" s="142"/>
      <c r="K274" s="104"/>
      <c r="L274" s="104"/>
      <c r="M274" s="103"/>
    </row>
    <row r="275" spans="1:13" ht="18" customHeight="1" x14ac:dyDescent="0.25">
      <c r="B275" s="69" t="s">
        <v>185</v>
      </c>
      <c r="C275" s="25">
        <v>1</v>
      </c>
      <c r="D275" s="25" t="s">
        <v>74</v>
      </c>
      <c r="E275" s="25">
        <v>0</v>
      </c>
      <c r="F275" s="65">
        <f t="shared" si="32"/>
        <v>1</v>
      </c>
      <c r="G275" s="84">
        <f t="shared" si="33"/>
        <v>2.331002331002331E-3</v>
      </c>
      <c r="H275" s="60">
        <v>13</v>
      </c>
      <c r="I275" s="141">
        <f t="shared" si="34"/>
        <v>2.4276377217553689E-3</v>
      </c>
      <c r="J275" s="142"/>
      <c r="K275" s="104"/>
      <c r="L275" s="104"/>
      <c r="M275" s="103"/>
    </row>
    <row r="276" spans="1:13" ht="23.25" customHeight="1" x14ac:dyDescent="0.25">
      <c r="B276" s="69" t="s">
        <v>186</v>
      </c>
      <c r="C276" s="25">
        <v>3</v>
      </c>
      <c r="D276" s="25">
        <v>1</v>
      </c>
      <c r="E276" s="25">
        <v>6</v>
      </c>
      <c r="F276" s="65">
        <f t="shared" si="32"/>
        <v>10</v>
      </c>
      <c r="G276" s="84">
        <f t="shared" si="33"/>
        <v>2.3310023310023312E-2</v>
      </c>
      <c r="H276" s="60">
        <v>19</v>
      </c>
      <c r="I276" s="141">
        <f t="shared" si="34"/>
        <v>3.5480859010270775E-3</v>
      </c>
      <c r="J276" s="142"/>
      <c r="K276" s="104"/>
      <c r="L276" s="104"/>
      <c r="M276" s="103"/>
    </row>
    <row r="277" spans="1:13" ht="23.25" customHeight="1" x14ac:dyDescent="0.25">
      <c r="B277" s="69" t="s">
        <v>187</v>
      </c>
      <c r="C277" s="25">
        <v>2</v>
      </c>
      <c r="D277" s="25" t="s">
        <v>74</v>
      </c>
      <c r="E277" s="25">
        <v>0</v>
      </c>
      <c r="F277" s="65">
        <f t="shared" si="32"/>
        <v>2</v>
      </c>
      <c r="G277" s="84">
        <f t="shared" si="33"/>
        <v>4.662004662004662E-3</v>
      </c>
      <c r="H277" s="60">
        <v>2</v>
      </c>
      <c r="I277" s="141">
        <f t="shared" si="34"/>
        <v>3.7348272642390287E-4</v>
      </c>
      <c r="J277" s="142"/>
      <c r="K277" s="104"/>
      <c r="L277" s="104"/>
      <c r="M277" s="103"/>
    </row>
    <row r="278" spans="1:13" ht="23.25" customHeight="1" x14ac:dyDescent="0.25">
      <c r="B278" s="69" t="s">
        <v>188</v>
      </c>
      <c r="C278" s="25">
        <v>124</v>
      </c>
      <c r="D278" s="25">
        <v>72</v>
      </c>
      <c r="E278" s="25">
        <v>122</v>
      </c>
      <c r="F278" s="65">
        <f t="shared" si="32"/>
        <v>318</v>
      </c>
      <c r="G278" s="84">
        <f t="shared" si="33"/>
        <v>0.74125874125874125</v>
      </c>
      <c r="H278" s="60">
        <v>4506</v>
      </c>
      <c r="I278" s="141">
        <f t="shared" si="34"/>
        <v>0.84145658263305323</v>
      </c>
      <c r="J278" s="142"/>
      <c r="K278" s="104"/>
      <c r="L278" s="104"/>
      <c r="M278" s="103"/>
    </row>
    <row r="279" spans="1:13" ht="23.25" customHeight="1" x14ac:dyDescent="0.25">
      <c r="B279" s="69" t="s">
        <v>189</v>
      </c>
      <c r="C279" s="25">
        <v>8</v>
      </c>
      <c r="D279" s="25">
        <v>5</v>
      </c>
      <c r="E279" s="25">
        <v>9</v>
      </c>
      <c r="F279" s="65">
        <f t="shared" si="32"/>
        <v>22</v>
      </c>
      <c r="G279" s="84">
        <f t="shared" si="33"/>
        <v>5.128205128205128E-2</v>
      </c>
      <c r="H279" s="60">
        <v>304</v>
      </c>
      <c r="I279" s="141">
        <f t="shared" si="34"/>
        <v>5.676937441643324E-2</v>
      </c>
      <c r="J279" s="142"/>
      <c r="K279" s="104"/>
      <c r="L279" s="104"/>
      <c r="M279" s="103"/>
    </row>
    <row r="280" spans="1:13" ht="23.25" customHeight="1" x14ac:dyDescent="0.25">
      <c r="B280" s="69" t="s">
        <v>190</v>
      </c>
      <c r="C280" s="25">
        <v>0</v>
      </c>
      <c r="D280" s="25">
        <v>0</v>
      </c>
      <c r="E280" s="25">
        <v>0</v>
      </c>
      <c r="F280" s="65">
        <f t="shared" si="32"/>
        <v>0</v>
      </c>
      <c r="G280" s="84">
        <f t="shared" si="33"/>
        <v>0</v>
      </c>
      <c r="H280" s="60">
        <v>0</v>
      </c>
      <c r="I280" s="141">
        <f t="shared" si="34"/>
        <v>0</v>
      </c>
      <c r="J280" s="142"/>
      <c r="K280" s="104"/>
      <c r="L280" s="104"/>
      <c r="M280" s="103"/>
    </row>
    <row r="281" spans="1:13" ht="25.5" x14ac:dyDescent="0.25">
      <c r="B281" s="90" t="s">
        <v>117</v>
      </c>
      <c r="C281" s="91">
        <f>SUM(C256:C280)</f>
        <v>157</v>
      </c>
      <c r="D281" s="91">
        <f t="shared" ref="D281:H281" si="35">SUM(D256:D280)</f>
        <v>95</v>
      </c>
      <c r="E281" s="91">
        <f t="shared" si="35"/>
        <v>177</v>
      </c>
      <c r="F281" s="91">
        <f t="shared" si="35"/>
        <v>429</v>
      </c>
      <c r="G281" s="57">
        <f t="shared" si="35"/>
        <v>1</v>
      </c>
      <c r="H281" s="39">
        <f t="shared" si="35"/>
        <v>5355</v>
      </c>
      <c r="I281" s="141">
        <f t="shared" si="34"/>
        <v>1</v>
      </c>
      <c r="J281" s="142"/>
      <c r="K281" s="104"/>
      <c r="L281" s="104"/>
      <c r="M281" s="103"/>
    </row>
    <row r="282" spans="1:13" x14ac:dyDescent="0.25">
      <c r="B282" s="136" t="s">
        <v>226</v>
      </c>
      <c r="C282" s="136"/>
      <c r="D282" s="136"/>
      <c r="E282" s="136"/>
      <c r="F282" s="12"/>
      <c r="G282" s="35"/>
      <c r="H282" s="35"/>
      <c r="I282" s="35"/>
      <c r="J282" s="35"/>
      <c r="K282" s="35"/>
      <c r="L282" s="35"/>
    </row>
    <row r="283" spans="1:13" x14ac:dyDescent="0.25">
      <c r="F283" s="12"/>
      <c r="G283" s="35"/>
      <c r="H283" s="35"/>
      <c r="I283" s="35"/>
      <c r="J283" s="35"/>
      <c r="K283" s="35"/>
      <c r="L283" s="35"/>
    </row>
    <row r="284" spans="1:13" x14ac:dyDescent="0.25">
      <c r="A284" s="34"/>
      <c r="B284" s="34"/>
      <c r="C284" s="34"/>
      <c r="D284" s="35"/>
      <c r="E284" s="12"/>
      <c r="F284" s="35"/>
      <c r="G284" s="35"/>
      <c r="H284" s="35"/>
      <c r="I284" s="35"/>
      <c r="J284" s="12"/>
      <c r="K284" s="35"/>
      <c r="L284" s="35"/>
      <c r="M284" s="35"/>
    </row>
    <row r="285" spans="1:13" ht="42" customHeight="1" x14ac:dyDescent="0.25">
      <c r="B285" s="132" t="s">
        <v>206</v>
      </c>
      <c r="C285" s="133"/>
      <c r="D285" s="133"/>
      <c r="E285" s="133"/>
      <c r="F285" s="133"/>
      <c r="G285" s="133"/>
      <c r="H285" s="134"/>
      <c r="I285" s="158" t="s">
        <v>250</v>
      </c>
      <c r="J285" s="159"/>
      <c r="K285" s="159"/>
      <c r="L285" s="160"/>
      <c r="M285" s="103"/>
    </row>
    <row r="286" spans="1:13" x14ac:dyDescent="0.25">
      <c r="B286" s="22" t="s">
        <v>140</v>
      </c>
      <c r="C286" s="41" t="s">
        <v>23</v>
      </c>
      <c r="D286" s="41" t="s">
        <v>24</v>
      </c>
      <c r="E286" s="41" t="s">
        <v>50</v>
      </c>
      <c r="F286" s="22" t="s">
        <v>23</v>
      </c>
      <c r="G286" s="22" t="s">
        <v>24</v>
      </c>
      <c r="H286" s="22" t="s">
        <v>50</v>
      </c>
      <c r="I286" s="102"/>
      <c r="J286" s="41" t="s">
        <v>143</v>
      </c>
      <c r="K286" s="41" t="s">
        <v>144</v>
      </c>
      <c r="L286" s="41" t="s">
        <v>50</v>
      </c>
      <c r="M286" s="103"/>
    </row>
    <row r="287" spans="1:13" x14ac:dyDescent="0.25">
      <c r="B287" s="27" t="s">
        <v>25</v>
      </c>
      <c r="C287" s="42">
        <v>65</v>
      </c>
      <c r="D287" s="42">
        <v>424</v>
      </c>
      <c r="E287" s="42">
        <f t="shared" ref="E287:E294" si="36">SUM(C287:D287)</f>
        <v>489</v>
      </c>
      <c r="F287" s="100">
        <f t="shared" ref="F287:F295" si="37">+C287/E287</f>
        <v>0.1329243353783231</v>
      </c>
      <c r="G287" s="100">
        <f t="shared" ref="G287:G295" si="38">+D287/E287</f>
        <v>0.86707566462167684</v>
      </c>
      <c r="H287" s="15">
        <f t="shared" ref="H287:H295" si="39">+F287+G287</f>
        <v>1</v>
      </c>
      <c r="I287" s="50" t="s">
        <v>141</v>
      </c>
      <c r="J287" s="94">
        <f>+(C287+C288)/(E287+E288)</f>
        <v>0.21238938053097345</v>
      </c>
      <c r="K287" s="95">
        <f>+(D287+D288)/(E287+E288)</f>
        <v>0.78761061946902655</v>
      </c>
      <c r="L287" s="48">
        <f>+J287+K287</f>
        <v>1</v>
      </c>
      <c r="M287" s="103"/>
    </row>
    <row r="288" spans="1:13" x14ac:dyDescent="0.25">
      <c r="B288" s="27" t="s">
        <v>26</v>
      </c>
      <c r="C288" s="42">
        <v>55</v>
      </c>
      <c r="D288" s="42">
        <v>21</v>
      </c>
      <c r="E288" s="42">
        <f t="shared" si="36"/>
        <v>76</v>
      </c>
      <c r="F288" s="100">
        <f t="shared" si="37"/>
        <v>0.72368421052631582</v>
      </c>
      <c r="G288" s="100">
        <f t="shared" si="38"/>
        <v>0.27631578947368424</v>
      </c>
      <c r="H288" s="15">
        <f t="shared" si="39"/>
        <v>1</v>
      </c>
      <c r="I288" s="51"/>
      <c r="J288" s="96"/>
      <c r="K288" s="97"/>
      <c r="L288" s="49"/>
      <c r="M288" s="103"/>
    </row>
    <row r="289" spans="1:13" x14ac:dyDescent="0.25">
      <c r="B289" s="27" t="s">
        <v>27</v>
      </c>
      <c r="C289" s="42">
        <v>475</v>
      </c>
      <c r="D289" s="42">
        <v>29</v>
      </c>
      <c r="E289" s="42">
        <f t="shared" si="36"/>
        <v>504</v>
      </c>
      <c r="F289" s="100">
        <f t="shared" si="37"/>
        <v>0.94246031746031744</v>
      </c>
      <c r="G289" s="100">
        <f t="shared" si="38"/>
        <v>5.7539682539682536E-2</v>
      </c>
      <c r="H289" s="15">
        <f t="shared" si="39"/>
        <v>1</v>
      </c>
      <c r="I289" s="46" t="s">
        <v>145</v>
      </c>
      <c r="J289" s="98">
        <f t="shared" ref="J289:K294" si="40">+F289</f>
        <v>0.94246031746031744</v>
      </c>
      <c r="K289" s="98">
        <f t="shared" si="40"/>
        <v>5.7539682539682536E-2</v>
      </c>
      <c r="L289" s="44">
        <f t="shared" ref="L289:L294" si="41">+J289+K289</f>
        <v>1</v>
      </c>
      <c r="M289" s="103"/>
    </row>
    <row r="290" spans="1:13" ht="25.5" x14ac:dyDescent="0.25">
      <c r="B290" s="27" t="s">
        <v>29</v>
      </c>
      <c r="C290" s="42">
        <v>402</v>
      </c>
      <c r="D290" s="42">
        <v>16</v>
      </c>
      <c r="E290" s="42">
        <f t="shared" si="36"/>
        <v>418</v>
      </c>
      <c r="F290" s="100">
        <f t="shared" si="37"/>
        <v>0.96172248803827753</v>
      </c>
      <c r="G290" s="100">
        <f t="shared" si="38"/>
        <v>3.8277511961722487E-2</v>
      </c>
      <c r="H290" s="15">
        <f t="shared" si="39"/>
        <v>1</v>
      </c>
      <c r="I290" s="46" t="s">
        <v>146</v>
      </c>
      <c r="J290" s="98">
        <f t="shared" si="40"/>
        <v>0.96172248803827753</v>
      </c>
      <c r="K290" s="98">
        <f t="shared" si="40"/>
        <v>3.8277511961722487E-2</v>
      </c>
      <c r="L290" s="44">
        <f t="shared" si="41"/>
        <v>1</v>
      </c>
      <c r="M290" s="103"/>
    </row>
    <row r="291" spans="1:13" ht="25.5" x14ac:dyDescent="0.25">
      <c r="B291" s="27" t="s">
        <v>30</v>
      </c>
      <c r="C291" s="42">
        <v>180</v>
      </c>
      <c r="D291" s="42">
        <v>37</v>
      </c>
      <c r="E291" s="42">
        <f t="shared" si="36"/>
        <v>217</v>
      </c>
      <c r="F291" s="100">
        <f t="shared" si="37"/>
        <v>0.82949308755760365</v>
      </c>
      <c r="G291" s="100">
        <f t="shared" si="38"/>
        <v>0.17050691244239632</v>
      </c>
      <c r="H291" s="15">
        <f t="shared" si="39"/>
        <v>1</v>
      </c>
      <c r="I291" s="46" t="s">
        <v>142</v>
      </c>
      <c r="J291" s="98">
        <f t="shared" si="40"/>
        <v>0.82949308755760365</v>
      </c>
      <c r="K291" s="98">
        <f t="shared" si="40"/>
        <v>0.17050691244239632</v>
      </c>
      <c r="L291" s="44">
        <f t="shared" si="41"/>
        <v>1</v>
      </c>
      <c r="M291" s="103"/>
    </row>
    <row r="292" spans="1:13" ht="25.5" customHeight="1" x14ac:dyDescent="0.25">
      <c r="B292" s="27" t="s">
        <v>28</v>
      </c>
      <c r="C292" s="42">
        <v>582</v>
      </c>
      <c r="D292" s="42">
        <v>53</v>
      </c>
      <c r="E292" s="42">
        <f t="shared" si="36"/>
        <v>635</v>
      </c>
      <c r="F292" s="100">
        <f t="shared" si="37"/>
        <v>0.91653543307086616</v>
      </c>
      <c r="G292" s="100">
        <f t="shared" si="38"/>
        <v>8.3464566929133857E-2</v>
      </c>
      <c r="H292" s="15">
        <f t="shared" si="39"/>
        <v>1</v>
      </c>
      <c r="I292" s="47" t="s">
        <v>148</v>
      </c>
      <c r="J292" s="98">
        <f t="shared" si="40"/>
        <v>0.91653543307086616</v>
      </c>
      <c r="K292" s="98">
        <f t="shared" si="40"/>
        <v>8.3464566929133857E-2</v>
      </c>
      <c r="L292" s="44">
        <f t="shared" si="41"/>
        <v>1</v>
      </c>
      <c r="M292" s="103"/>
    </row>
    <row r="293" spans="1:13" ht="54" customHeight="1" x14ac:dyDescent="0.25">
      <c r="B293" s="27" t="s">
        <v>31</v>
      </c>
      <c r="C293" s="42">
        <v>245</v>
      </c>
      <c r="D293" s="42">
        <v>471</v>
      </c>
      <c r="E293" s="42">
        <f t="shared" si="36"/>
        <v>716</v>
      </c>
      <c r="F293" s="100">
        <f t="shared" si="37"/>
        <v>0.34217877094972066</v>
      </c>
      <c r="G293" s="100">
        <f t="shared" si="38"/>
        <v>0.65782122905027929</v>
      </c>
      <c r="H293" s="15">
        <f t="shared" si="39"/>
        <v>1</v>
      </c>
      <c r="I293" s="43" t="s">
        <v>147</v>
      </c>
      <c r="J293" s="99">
        <f t="shared" si="40"/>
        <v>0.34217877094972066</v>
      </c>
      <c r="K293" s="99">
        <f t="shared" si="40"/>
        <v>0.65782122905027929</v>
      </c>
      <c r="L293" s="44">
        <f t="shared" si="41"/>
        <v>1</v>
      </c>
      <c r="M293" s="103"/>
    </row>
    <row r="294" spans="1:13" ht="60.75" customHeight="1" x14ac:dyDescent="0.25">
      <c r="B294" s="27" t="s">
        <v>32</v>
      </c>
      <c r="C294" s="42">
        <v>65</v>
      </c>
      <c r="D294" s="42">
        <v>3017</v>
      </c>
      <c r="E294" s="42">
        <f t="shared" si="36"/>
        <v>3082</v>
      </c>
      <c r="F294" s="100">
        <f t="shared" si="37"/>
        <v>2.109020116807268E-2</v>
      </c>
      <c r="G294" s="100">
        <f t="shared" si="38"/>
        <v>0.9789097988319273</v>
      </c>
      <c r="H294" s="15">
        <f t="shared" si="39"/>
        <v>1</v>
      </c>
      <c r="I294" s="43" t="s">
        <v>156</v>
      </c>
      <c r="J294" s="99">
        <f t="shared" si="40"/>
        <v>2.109020116807268E-2</v>
      </c>
      <c r="K294" s="99">
        <f t="shared" si="40"/>
        <v>0.9789097988319273</v>
      </c>
      <c r="L294" s="44">
        <f t="shared" si="41"/>
        <v>1</v>
      </c>
      <c r="M294" s="103"/>
    </row>
    <row r="295" spans="1:13" x14ac:dyDescent="0.25">
      <c r="B295" s="27" t="s">
        <v>33</v>
      </c>
      <c r="C295" s="42">
        <v>1419</v>
      </c>
      <c r="D295" s="42">
        <v>3936</v>
      </c>
      <c r="E295" s="42">
        <f>SUBTOTAL(9,C295:D295)</f>
        <v>5355</v>
      </c>
      <c r="F295" s="100">
        <f t="shared" si="37"/>
        <v>0.26498599439775911</v>
      </c>
      <c r="G295" s="100">
        <f t="shared" si="38"/>
        <v>0.73501400560224095</v>
      </c>
      <c r="H295" s="15">
        <f t="shared" si="39"/>
        <v>1</v>
      </c>
      <c r="I295" s="46"/>
      <c r="J295" s="46"/>
      <c r="K295" s="46"/>
      <c r="L295" s="46"/>
      <c r="M295" s="103"/>
    </row>
    <row r="296" spans="1:13" x14ac:dyDescent="0.25">
      <c r="B296" s="40" t="s">
        <v>210</v>
      </c>
      <c r="C296" s="40"/>
      <c r="D296" s="40"/>
      <c r="E296" s="40"/>
      <c r="F296" s="52"/>
      <c r="G296" s="52"/>
      <c r="H296" s="52"/>
      <c r="I296" s="52"/>
      <c r="J296" s="52"/>
      <c r="K296" s="52"/>
      <c r="L296" s="52"/>
    </row>
    <row r="297" spans="1:13" x14ac:dyDescent="0.25">
      <c r="B297" s="40" t="s">
        <v>211</v>
      </c>
      <c r="C297" s="40"/>
      <c r="D297" s="40"/>
      <c r="E297" s="40"/>
      <c r="F297" s="52"/>
      <c r="G297" s="52"/>
      <c r="H297" s="52"/>
      <c r="I297" s="52"/>
      <c r="J297" s="52"/>
      <c r="K297" s="52"/>
      <c r="L297" s="52"/>
    </row>
    <row r="298" spans="1:13" x14ac:dyDescent="0.25">
      <c r="B298" s="40" t="s">
        <v>212</v>
      </c>
      <c r="C298" s="40"/>
      <c r="D298" s="40"/>
      <c r="E298" s="40"/>
      <c r="F298" s="52"/>
      <c r="G298" s="52"/>
      <c r="H298" s="52"/>
      <c r="I298" s="52"/>
      <c r="J298" s="52"/>
      <c r="K298" s="52"/>
      <c r="L298" s="52"/>
    </row>
    <row r="299" spans="1:13" x14ac:dyDescent="0.25">
      <c r="B299" s="40" t="s">
        <v>213</v>
      </c>
      <c r="C299" s="40"/>
      <c r="D299" s="40"/>
      <c r="E299" s="40"/>
      <c r="F299" s="52"/>
      <c r="G299" s="52"/>
      <c r="H299" s="52"/>
      <c r="I299" s="52"/>
      <c r="J299" s="52"/>
      <c r="K299" s="52"/>
      <c r="L299" s="52"/>
    </row>
    <row r="300" spans="1:13" x14ac:dyDescent="0.25">
      <c r="A300" s="6"/>
      <c r="B300" s="40" t="s">
        <v>214</v>
      </c>
      <c r="C300" s="6"/>
      <c r="I300" s="52"/>
      <c r="J300" s="52"/>
      <c r="K300" s="52"/>
      <c r="L300" s="52"/>
    </row>
    <row r="301" spans="1:13" x14ac:dyDescent="0.25">
      <c r="B301" s="40" t="s">
        <v>215</v>
      </c>
    </row>
    <row r="302" spans="1:13" x14ac:dyDescent="0.25">
      <c r="B302" s="40" t="s">
        <v>216</v>
      </c>
    </row>
    <row r="303" spans="1:13" s="72" customFormat="1" x14ac:dyDescent="0.25">
      <c r="C303" s="93"/>
    </row>
    <row r="305" spans="2:13" ht="51" customHeight="1" x14ac:dyDescent="0.25">
      <c r="B305" s="130" t="s">
        <v>82</v>
      </c>
      <c r="C305" s="113" t="s">
        <v>207</v>
      </c>
      <c r="D305" s="113"/>
      <c r="E305" s="113"/>
      <c r="F305" s="113"/>
      <c r="G305" s="113"/>
      <c r="H305" s="113"/>
      <c r="I305" s="113"/>
      <c r="J305" s="103"/>
      <c r="K305" s="103"/>
      <c r="L305" s="103"/>
      <c r="M305" s="103"/>
    </row>
    <row r="306" spans="2:13" ht="126.75" customHeight="1" x14ac:dyDescent="0.25">
      <c r="B306" s="131"/>
      <c r="C306" s="22" t="s">
        <v>149</v>
      </c>
      <c r="D306" s="22" t="s">
        <v>150</v>
      </c>
      <c r="E306" s="22" t="s">
        <v>151</v>
      </c>
      <c r="F306" s="22" t="s">
        <v>152</v>
      </c>
      <c r="G306" s="22" t="s">
        <v>153</v>
      </c>
      <c r="H306" s="22" t="s">
        <v>154</v>
      </c>
      <c r="I306" s="22" t="s">
        <v>155</v>
      </c>
      <c r="J306" s="103"/>
      <c r="K306" s="103"/>
      <c r="L306" s="103"/>
      <c r="M306" s="103"/>
    </row>
    <row r="307" spans="2:13" x14ac:dyDescent="0.25">
      <c r="B307" s="77" t="s">
        <v>166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03"/>
      <c r="K307" s="103"/>
      <c r="L307" s="103"/>
      <c r="M307" s="103"/>
    </row>
    <row r="308" spans="2:13" x14ac:dyDescent="0.25">
      <c r="B308" s="77" t="s">
        <v>167</v>
      </c>
      <c r="C308" s="17" t="s">
        <v>74</v>
      </c>
      <c r="D308" s="17">
        <v>100</v>
      </c>
      <c r="E308" s="17">
        <v>100</v>
      </c>
      <c r="F308" s="17">
        <v>100</v>
      </c>
      <c r="G308" s="17">
        <v>100</v>
      </c>
      <c r="H308" s="17">
        <v>100</v>
      </c>
      <c r="I308" s="17" t="s">
        <v>74</v>
      </c>
      <c r="J308" s="103"/>
      <c r="K308" s="103"/>
      <c r="L308" s="103"/>
      <c r="M308" s="103"/>
    </row>
    <row r="309" spans="2:13" x14ac:dyDescent="0.25">
      <c r="B309" s="77" t="s">
        <v>168</v>
      </c>
      <c r="C309" s="17" t="s">
        <v>74</v>
      </c>
      <c r="D309" s="17" t="s">
        <v>74</v>
      </c>
      <c r="E309" s="17" t="s">
        <v>74</v>
      </c>
      <c r="F309" s="17" t="s">
        <v>74</v>
      </c>
      <c r="G309" s="17" t="s">
        <v>74</v>
      </c>
      <c r="H309" s="17" t="s">
        <v>74</v>
      </c>
      <c r="I309" s="17" t="s">
        <v>74</v>
      </c>
      <c r="J309" s="103"/>
      <c r="K309" s="103"/>
      <c r="L309" s="103"/>
      <c r="M309" s="103"/>
    </row>
    <row r="310" spans="2:13" x14ac:dyDescent="0.25">
      <c r="B310" s="77" t="s">
        <v>169</v>
      </c>
      <c r="C310" s="17" t="s">
        <v>74</v>
      </c>
      <c r="D310" s="17" t="s">
        <v>74</v>
      </c>
      <c r="E310" s="17">
        <v>50</v>
      </c>
      <c r="F310" s="17">
        <v>100</v>
      </c>
      <c r="G310" s="17">
        <v>0</v>
      </c>
      <c r="H310" s="17">
        <v>50</v>
      </c>
      <c r="I310" s="17">
        <v>0</v>
      </c>
      <c r="J310" s="103"/>
      <c r="K310" s="103"/>
      <c r="L310" s="103"/>
      <c r="M310" s="103"/>
    </row>
    <row r="311" spans="2:13" x14ac:dyDescent="0.25">
      <c r="B311" s="77" t="s">
        <v>170</v>
      </c>
      <c r="C311" s="17" t="s">
        <v>74</v>
      </c>
      <c r="D311" s="17" t="s">
        <v>74</v>
      </c>
      <c r="E311" s="17">
        <v>100</v>
      </c>
      <c r="F311" s="17">
        <v>100</v>
      </c>
      <c r="G311" s="17" t="s">
        <v>74</v>
      </c>
      <c r="H311" s="17">
        <v>100</v>
      </c>
      <c r="I311" s="17" t="s">
        <v>74</v>
      </c>
      <c r="J311" s="103"/>
      <c r="K311" s="103"/>
      <c r="L311" s="103"/>
      <c r="M311" s="103"/>
    </row>
    <row r="312" spans="2:13" x14ac:dyDescent="0.25">
      <c r="B312" s="77" t="s">
        <v>171</v>
      </c>
      <c r="C312" s="17" t="s">
        <v>74</v>
      </c>
      <c r="D312" s="17" t="s">
        <v>74</v>
      </c>
      <c r="E312" s="17" t="s">
        <v>74</v>
      </c>
      <c r="F312" s="17" t="s">
        <v>74</v>
      </c>
      <c r="G312" s="17" t="s">
        <v>74</v>
      </c>
      <c r="H312" s="17" t="s">
        <v>74</v>
      </c>
      <c r="I312" s="17" t="s">
        <v>74</v>
      </c>
      <c r="J312" s="103"/>
      <c r="K312" s="103"/>
      <c r="L312" s="103"/>
      <c r="M312" s="103"/>
    </row>
    <row r="313" spans="2:13" x14ac:dyDescent="0.25">
      <c r="B313" s="77" t="s">
        <v>172</v>
      </c>
      <c r="C313" s="17">
        <v>0</v>
      </c>
      <c r="D313" s="17" t="s">
        <v>74</v>
      </c>
      <c r="E313" s="17">
        <v>50</v>
      </c>
      <c r="F313" s="17">
        <v>100</v>
      </c>
      <c r="G313" s="17">
        <v>0</v>
      </c>
      <c r="H313" s="17">
        <v>33.333333333333329</v>
      </c>
      <c r="I313" s="17">
        <v>50</v>
      </c>
      <c r="J313" s="103"/>
      <c r="K313" s="103"/>
      <c r="L313" s="103"/>
      <c r="M313" s="103"/>
    </row>
    <row r="314" spans="2:13" x14ac:dyDescent="0.25">
      <c r="B314" s="77" t="s">
        <v>173</v>
      </c>
      <c r="C314" s="17" t="s">
        <v>74</v>
      </c>
      <c r="D314" s="17" t="s">
        <v>74</v>
      </c>
      <c r="E314" s="17" t="s">
        <v>74</v>
      </c>
      <c r="F314" s="17" t="s">
        <v>74</v>
      </c>
      <c r="G314" s="17" t="s">
        <v>74</v>
      </c>
      <c r="H314" s="17" t="s">
        <v>74</v>
      </c>
      <c r="I314" s="17" t="s">
        <v>74</v>
      </c>
      <c r="J314" s="103"/>
      <c r="K314" s="103"/>
      <c r="L314" s="103"/>
      <c r="M314" s="103"/>
    </row>
    <row r="315" spans="2:13" x14ac:dyDescent="0.25">
      <c r="B315" s="77" t="s">
        <v>174</v>
      </c>
      <c r="C315" s="17" t="s">
        <v>74</v>
      </c>
      <c r="D315" s="17" t="s">
        <v>74</v>
      </c>
      <c r="E315" s="17" t="s">
        <v>74</v>
      </c>
      <c r="F315" s="17" t="s">
        <v>74</v>
      </c>
      <c r="G315" s="17" t="s">
        <v>74</v>
      </c>
      <c r="H315" s="17" t="s">
        <v>74</v>
      </c>
      <c r="I315" s="17" t="s">
        <v>74</v>
      </c>
      <c r="J315" s="103"/>
      <c r="K315" s="103"/>
      <c r="L315" s="103"/>
      <c r="M315" s="103"/>
    </row>
    <row r="316" spans="2:13" x14ac:dyDescent="0.25">
      <c r="B316" s="77" t="s">
        <v>175</v>
      </c>
      <c r="C316" s="17">
        <v>0</v>
      </c>
      <c r="D316" s="17">
        <v>0</v>
      </c>
      <c r="E316" s="17">
        <v>0</v>
      </c>
      <c r="F316" s="17">
        <v>0</v>
      </c>
      <c r="G316" s="17" t="s">
        <v>74</v>
      </c>
      <c r="H316" s="17">
        <v>0</v>
      </c>
      <c r="I316" s="17" t="s">
        <v>74</v>
      </c>
      <c r="J316" s="103"/>
      <c r="K316" s="103"/>
      <c r="L316" s="103"/>
      <c r="M316" s="103"/>
    </row>
    <row r="317" spans="2:13" x14ac:dyDescent="0.25">
      <c r="B317" s="77" t="s">
        <v>176</v>
      </c>
      <c r="C317" s="17" t="s">
        <v>74</v>
      </c>
      <c r="D317" s="17" t="s">
        <v>74</v>
      </c>
      <c r="E317" s="17" t="s">
        <v>74</v>
      </c>
      <c r="F317" s="17" t="s">
        <v>74</v>
      </c>
      <c r="G317" s="17" t="s">
        <v>74</v>
      </c>
      <c r="H317" s="17" t="s">
        <v>74</v>
      </c>
      <c r="I317" s="17" t="s">
        <v>74</v>
      </c>
      <c r="J317" s="103"/>
      <c r="K317" s="103"/>
      <c r="L317" s="103"/>
      <c r="M317" s="103"/>
    </row>
    <row r="318" spans="2:13" x14ac:dyDescent="0.25">
      <c r="B318" s="77" t="s">
        <v>177</v>
      </c>
      <c r="C318" s="17" t="s">
        <v>74</v>
      </c>
      <c r="D318" s="17" t="s">
        <v>74</v>
      </c>
      <c r="E318" s="17" t="s">
        <v>74</v>
      </c>
      <c r="F318" s="17" t="s">
        <v>74</v>
      </c>
      <c r="G318" s="17" t="s">
        <v>74</v>
      </c>
      <c r="H318" s="17" t="s">
        <v>74</v>
      </c>
      <c r="I318" s="17" t="s">
        <v>74</v>
      </c>
      <c r="J318" s="103"/>
      <c r="K318" s="103"/>
      <c r="L318" s="103"/>
      <c r="M318" s="103"/>
    </row>
    <row r="319" spans="2:13" x14ac:dyDescent="0.25">
      <c r="B319" s="77" t="s">
        <v>178</v>
      </c>
      <c r="C319" s="17" t="s">
        <v>74</v>
      </c>
      <c r="D319" s="17">
        <v>100</v>
      </c>
      <c r="E319" s="17">
        <v>100</v>
      </c>
      <c r="F319" s="17">
        <v>100</v>
      </c>
      <c r="G319" s="17" t="s">
        <v>74</v>
      </c>
      <c r="H319" s="17">
        <v>100</v>
      </c>
      <c r="I319" s="17" t="s">
        <v>74</v>
      </c>
      <c r="J319" s="103"/>
      <c r="K319" s="103"/>
      <c r="L319" s="103"/>
      <c r="M319" s="103"/>
    </row>
    <row r="320" spans="2:13" x14ac:dyDescent="0.25">
      <c r="B320" s="77" t="s">
        <v>179</v>
      </c>
      <c r="C320" s="17" t="s">
        <v>74</v>
      </c>
      <c r="D320" s="17" t="s">
        <v>74</v>
      </c>
      <c r="E320" s="17" t="s">
        <v>74</v>
      </c>
      <c r="F320" s="17" t="s">
        <v>74</v>
      </c>
      <c r="G320" s="17" t="s">
        <v>74</v>
      </c>
      <c r="H320" s="17" t="s">
        <v>74</v>
      </c>
      <c r="I320" s="17">
        <v>100</v>
      </c>
      <c r="J320" s="103"/>
      <c r="K320" s="103"/>
      <c r="L320" s="103"/>
      <c r="M320" s="103"/>
    </row>
    <row r="321" spans="2:13" x14ac:dyDescent="0.25">
      <c r="B321" s="77" t="s">
        <v>180</v>
      </c>
      <c r="C321" s="17" t="s">
        <v>74</v>
      </c>
      <c r="D321" s="17">
        <v>100</v>
      </c>
      <c r="E321" s="17">
        <v>88.888888888888886</v>
      </c>
      <c r="F321" s="17">
        <v>85.714285714285708</v>
      </c>
      <c r="G321" s="17">
        <v>100</v>
      </c>
      <c r="H321" s="17">
        <v>94.73684210526315</v>
      </c>
      <c r="I321" s="17">
        <v>14.285714285714285</v>
      </c>
      <c r="J321" s="103"/>
      <c r="K321" s="103"/>
      <c r="L321" s="103"/>
      <c r="M321" s="103"/>
    </row>
    <row r="322" spans="2:13" x14ac:dyDescent="0.25">
      <c r="B322" s="77" t="s">
        <v>181</v>
      </c>
      <c r="C322" s="17">
        <v>100</v>
      </c>
      <c r="D322" s="17">
        <v>100</v>
      </c>
      <c r="E322" s="17">
        <v>85.714285714285708</v>
      </c>
      <c r="F322" s="17">
        <v>100</v>
      </c>
      <c r="G322" s="17">
        <v>60</v>
      </c>
      <c r="H322" s="17">
        <v>90.476190476190482</v>
      </c>
      <c r="I322" s="17">
        <v>7.6923076923076925</v>
      </c>
      <c r="J322" s="103"/>
      <c r="K322" s="103"/>
      <c r="L322" s="103"/>
      <c r="M322" s="103"/>
    </row>
    <row r="323" spans="2:13" x14ac:dyDescent="0.25">
      <c r="B323" s="77" t="s">
        <v>182</v>
      </c>
      <c r="C323" s="17" t="s">
        <v>74</v>
      </c>
      <c r="D323" s="17">
        <v>100</v>
      </c>
      <c r="E323" s="17">
        <v>100</v>
      </c>
      <c r="F323" s="17">
        <v>100</v>
      </c>
      <c r="G323" s="17">
        <v>100</v>
      </c>
      <c r="H323" s="17">
        <v>100</v>
      </c>
      <c r="I323" s="17">
        <v>0</v>
      </c>
      <c r="J323" s="103"/>
      <c r="K323" s="103"/>
      <c r="L323" s="103"/>
      <c r="M323" s="103"/>
    </row>
    <row r="324" spans="2:13" x14ac:dyDescent="0.25">
      <c r="B324" s="77" t="s">
        <v>183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03"/>
      <c r="K324" s="103"/>
      <c r="L324" s="103"/>
      <c r="M324" s="103"/>
    </row>
    <row r="325" spans="2:13" x14ac:dyDescent="0.25">
      <c r="B325" s="77" t="s">
        <v>184</v>
      </c>
      <c r="C325" s="17">
        <v>0</v>
      </c>
      <c r="D325" s="17">
        <v>80</v>
      </c>
      <c r="E325" s="17">
        <v>94.444444444444443</v>
      </c>
      <c r="F325" s="17">
        <v>100</v>
      </c>
      <c r="G325" s="17">
        <v>66.666666666666657</v>
      </c>
      <c r="H325" s="17">
        <v>85.294117647058826</v>
      </c>
      <c r="I325" s="17">
        <v>20</v>
      </c>
      <c r="J325" s="103"/>
      <c r="K325" s="103"/>
      <c r="L325" s="103"/>
      <c r="M325" s="103"/>
    </row>
    <row r="326" spans="2:13" x14ac:dyDescent="0.25">
      <c r="B326" s="77" t="s">
        <v>185</v>
      </c>
      <c r="C326" s="17" t="s">
        <v>74</v>
      </c>
      <c r="D326" s="17" t="s">
        <v>74</v>
      </c>
      <c r="E326" s="17">
        <v>100</v>
      </c>
      <c r="F326" s="17">
        <v>100</v>
      </c>
      <c r="G326" s="17" t="s">
        <v>74</v>
      </c>
      <c r="H326" s="17">
        <v>100</v>
      </c>
      <c r="I326" s="17">
        <v>0</v>
      </c>
      <c r="J326" s="103"/>
      <c r="K326" s="103"/>
      <c r="L326" s="103"/>
      <c r="M326" s="103"/>
    </row>
    <row r="327" spans="2:13" x14ac:dyDescent="0.25">
      <c r="B327" s="77" t="s">
        <v>186</v>
      </c>
      <c r="C327" s="17" t="s">
        <v>74</v>
      </c>
      <c r="D327" s="17">
        <v>50</v>
      </c>
      <c r="E327" s="17">
        <v>100</v>
      </c>
      <c r="F327" s="17">
        <v>100</v>
      </c>
      <c r="G327" s="17" t="s">
        <v>74</v>
      </c>
      <c r="H327" s="17">
        <v>66.666666666666657</v>
      </c>
      <c r="I327" s="17">
        <v>0</v>
      </c>
      <c r="J327" s="103"/>
      <c r="K327" s="103"/>
      <c r="L327" s="103"/>
      <c r="M327" s="103"/>
    </row>
    <row r="328" spans="2:13" x14ac:dyDescent="0.25">
      <c r="B328" s="77" t="s">
        <v>187</v>
      </c>
      <c r="C328" s="17" t="s">
        <v>74</v>
      </c>
      <c r="D328" s="17" t="s">
        <v>74</v>
      </c>
      <c r="E328" s="17" t="s">
        <v>74</v>
      </c>
      <c r="F328" s="17" t="s">
        <v>74</v>
      </c>
      <c r="G328" s="17" t="s">
        <v>74</v>
      </c>
      <c r="H328" s="17" t="s">
        <v>74</v>
      </c>
      <c r="I328" s="17">
        <v>32.862903225806448</v>
      </c>
      <c r="J328" s="103"/>
      <c r="K328" s="103"/>
      <c r="L328" s="103"/>
      <c r="M328" s="103"/>
    </row>
    <row r="329" spans="2:13" x14ac:dyDescent="0.25">
      <c r="B329" s="77" t="s">
        <v>188</v>
      </c>
      <c r="C329" s="17">
        <v>74.626865671641795</v>
      </c>
      <c r="D329" s="17">
        <v>94.965675057208244</v>
      </c>
      <c r="E329" s="17">
        <v>93.03201506591337</v>
      </c>
      <c r="F329" s="17">
        <v>96.829971181556189</v>
      </c>
      <c r="G329" s="17">
        <v>85.869565217391312</v>
      </c>
      <c r="H329" s="17">
        <v>92.657004830917884</v>
      </c>
      <c r="I329" s="17">
        <v>25</v>
      </c>
      <c r="J329" s="103"/>
      <c r="K329" s="103"/>
      <c r="L329" s="103"/>
      <c r="M329" s="103"/>
    </row>
    <row r="330" spans="2:13" ht="25.5" x14ac:dyDescent="0.25">
      <c r="B330" s="77" t="s">
        <v>189</v>
      </c>
      <c r="C330" s="17">
        <v>80</v>
      </c>
      <c r="D330" s="17">
        <v>96.296296296296291</v>
      </c>
      <c r="E330" s="17">
        <v>80.434782608695656</v>
      </c>
      <c r="F330" s="17">
        <v>88.888888888888886</v>
      </c>
      <c r="G330" s="17">
        <v>68.421052631578945</v>
      </c>
      <c r="H330" s="17">
        <v>85.897435897435898</v>
      </c>
      <c r="I330" s="17">
        <v>46.258503401360542</v>
      </c>
      <c r="J330" s="103"/>
      <c r="K330" s="103"/>
      <c r="L330" s="103"/>
      <c r="M330" s="103"/>
    </row>
    <row r="331" spans="2:13" ht="25.5" x14ac:dyDescent="0.25">
      <c r="B331" s="77" t="s">
        <v>190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03"/>
      <c r="K331" s="103"/>
      <c r="L331" s="103"/>
      <c r="M331" s="103"/>
    </row>
    <row r="332" spans="2:13" x14ac:dyDescent="0.25">
      <c r="B332" s="11" t="s">
        <v>249</v>
      </c>
      <c r="C332" s="17">
        <f t="shared" ref="C332:I332" si="42">AVERAGE(C307:C331)</f>
        <v>28.291873963515755</v>
      </c>
      <c r="D332" s="17">
        <f t="shared" si="42"/>
        <v>63.173997796423428</v>
      </c>
      <c r="E332" s="17">
        <f t="shared" si="42"/>
        <v>67.206730395425183</v>
      </c>
      <c r="F332" s="17">
        <f t="shared" si="42"/>
        <v>74.790185046160644</v>
      </c>
      <c r="G332" s="17">
        <f t="shared" si="42"/>
        <v>48.413107042969749</v>
      </c>
      <c r="H332" s="17">
        <f t="shared" si="42"/>
        <v>64.650681820992133</v>
      </c>
      <c r="I332" s="17">
        <f t="shared" si="42"/>
        <v>19.739961907012596</v>
      </c>
      <c r="J332" s="103"/>
      <c r="K332" s="103"/>
      <c r="L332" s="103"/>
      <c r="M332" s="103"/>
    </row>
    <row r="333" spans="2:13" x14ac:dyDescent="0.25">
      <c r="B333" s="40" t="s">
        <v>217</v>
      </c>
      <c r="C333" s="53"/>
      <c r="D333" s="53"/>
      <c r="E333" s="53"/>
      <c r="F333" s="53"/>
      <c r="G333" s="53"/>
      <c r="H333" s="53"/>
      <c r="I333" s="53"/>
    </row>
    <row r="334" spans="2:13" x14ac:dyDescent="0.25">
      <c r="B334" s="40" t="s">
        <v>227</v>
      </c>
      <c r="C334" s="53"/>
      <c r="D334" s="53"/>
      <c r="E334" s="53"/>
      <c r="F334" s="53"/>
      <c r="G334" s="53"/>
      <c r="H334" s="53"/>
      <c r="I334" s="53"/>
    </row>
    <row r="335" spans="2:13" x14ac:dyDescent="0.25">
      <c r="B335" s="40" t="s">
        <v>228</v>
      </c>
      <c r="C335" s="53"/>
      <c r="D335" s="53"/>
      <c r="E335" s="53"/>
      <c r="F335" s="53"/>
      <c r="G335" s="53"/>
      <c r="H335" s="53"/>
      <c r="I335" s="53"/>
    </row>
    <row r="336" spans="2:13" x14ac:dyDescent="0.25">
      <c r="B336" s="40" t="s">
        <v>218</v>
      </c>
      <c r="C336" s="6"/>
      <c r="D336" s="6"/>
      <c r="E336" s="6"/>
    </row>
    <row r="337" spans="1:13" x14ac:dyDescent="0.25">
      <c r="B337" s="40" t="s">
        <v>219</v>
      </c>
      <c r="C337" s="6"/>
      <c r="D337" s="6"/>
      <c r="E337" s="6"/>
    </row>
    <row r="338" spans="1:13" x14ac:dyDescent="0.25">
      <c r="B338" s="40" t="s">
        <v>220</v>
      </c>
      <c r="C338" s="6"/>
      <c r="D338" s="6"/>
      <c r="E338" s="6"/>
    </row>
    <row r="339" spans="1:13" x14ac:dyDescent="0.25">
      <c r="B339" s="40" t="s">
        <v>221</v>
      </c>
      <c r="C339" s="6"/>
      <c r="D339" s="6"/>
      <c r="E339" s="6"/>
    </row>
    <row r="340" spans="1:13" x14ac:dyDescent="0.25">
      <c r="A340" s="40"/>
      <c r="B340" s="6"/>
      <c r="C340" s="6"/>
      <c r="D340" s="6"/>
    </row>
    <row r="341" spans="1:13" x14ac:dyDescent="0.25">
      <c r="A341" s="6"/>
      <c r="B341" s="6"/>
      <c r="C341" s="6"/>
      <c r="D341" s="6"/>
    </row>
    <row r="342" spans="1:13" ht="24.75" customHeight="1" x14ac:dyDescent="0.25">
      <c r="B342" s="21" t="s">
        <v>82</v>
      </c>
      <c r="C342" s="113" t="s">
        <v>208</v>
      </c>
      <c r="D342" s="113"/>
      <c r="E342" s="113"/>
      <c r="F342" s="113"/>
      <c r="G342" s="113"/>
      <c r="H342" s="113"/>
      <c r="I342" s="103"/>
      <c r="J342" s="103"/>
      <c r="K342" s="103"/>
      <c r="L342" s="103"/>
      <c r="M342" s="103"/>
    </row>
    <row r="343" spans="1:13" ht="63.75" x14ac:dyDescent="0.25">
      <c r="B343" s="21"/>
      <c r="C343" s="27" t="s">
        <v>34</v>
      </c>
      <c r="D343" s="27" t="s">
        <v>157</v>
      </c>
      <c r="E343" s="27" t="s">
        <v>35</v>
      </c>
      <c r="F343" s="27" t="s">
        <v>158</v>
      </c>
      <c r="G343" s="55" t="s">
        <v>36</v>
      </c>
      <c r="H343" s="27" t="s">
        <v>159</v>
      </c>
      <c r="I343" s="103"/>
      <c r="J343" s="103"/>
      <c r="K343" s="103"/>
      <c r="L343" s="103"/>
      <c r="M343" s="103"/>
    </row>
    <row r="344" spans="1:13" x14ac:dyDescent="0.25">
      <c r="B344" s="77" t="s">
        <v>166</v>
      </c>
      <c r="C344" s="16">
        <v>0</v>
      </c>
      <c r="D344" s="76">
        <f>IFERROR(+C344/H256,0)</f>
        <v>0</v>
      </c>
      <c r="E344" s="16">
        <v>0</v>
      </c>
      <c r="F344" s="76">
        <f t="shared" ref="F344:F369" si="43">IFERROR(E344/H256,0)</f>
        <v>0</v>
      </c>
      <c r="G344" s="16">
        <v>0</v>
      </c>
      <c r="H344" s="55">
        <f t="shared" ref="H344:H369" si="44">IFERROR(G344/H256,0)</f>
        <v>0</v>
      </c>
      <c r="I344" s="103"/>
      <c r="J344" s="103"/>
      <c r="K344" s="103"/>
      <c r="L344" s="103"/>
      <c r="M344" s="103"/>
    </row>
    <row r="345" spans="1:13" x14ac:dyDescent="0.25">
      <c r="B345" s="77" t="s">
        <v>167</v>
      </c>
      <c r="C345" s="16">
        <v>1</v>
      </c>
      <c r="D345" s="76">
        <f t="shared" ref="D345:D368" si="45">IFERROR(+C345/H257,0)</f>
        <v>0.2</v>
      </c>
      <c r="E345" s="16">
        <v>4</v>
      </c>
      <c r="F345" s="76">
        <f t="shared" si="43"/>
        <v>0.8</v>
      </c>
      <c r="G345" s="16">
        <v>0</v>
      </c>
      <c r="H345" s="55">
        <f t="shared" si="44"/>
        <v>0</v>
      </c>
      <c r="I345" s="103"/>
      <c r="J345" s="103"/>
      <c r="K345" s="103"/>
      <c r="L345" s="103"/>
      <c r="M345" s="103"/>
    </row>
    <row r="346" spans="1:13" x14ac:dyDescent="0.25">
      <c r="B346" s="77" t="s">
        <v>168</v>
      </c>
      <c r="C346" s="16">
        <v>1</v>
      </c>
      <c r="D346" s="76">
        <f t="shared" si="45"/>
        <v>1</v>
      </c>
      <c r="E346" s="16">
        <v>0</v>
      </c>
      <c r="F346" s="76">
        <f t="shared" si="43"/>
        <v>0</v>
      </c>
      <c r="G346" s="16">
        <v>0</v>
      </c>
      <c r="H346" s="55">
        <f t="shared" si="44"/>
        <v>0</v>
      </c>
      <c r="I346" s="103"/>
      <c r="J346" s="103"/>
      <c r="K346" s="103"/>
      <c r="L346" s="103"/>
      <c r="M346" s="103"/>
    </row>
    <row r="347" spans="1:13" x14ac:dyDescent="0.25">
      <c r="B347" s="77" t="s">
        <v>169</v>
      </c>
      <c r="C347" s="16">
        <v>2</v>
      </c>
      <c r="D347" s="76">
        <f t="shared" si="45"/>
        <v>0.16666666666666666</v>
      </c>
      <c r="E347" s="16">
        <v>7</v>
      </c>
      <c r="F347" s="76">
        <f t="shared" si="43"/>
        <v>0.58333333333333337</v>
      </c>
      <c r="G347" s="16">
        <v>0</v>
      </c>
      <c r="H347" s="55">
        <f t="shared" si="44"/>
        <v>0</v>
      </c>
      <c r="I347" s="103"/>
      <c r="J347" s="103"/>
      <c r="K347" s="103"/>
      <c r="L347" s="103"/>
      <c r="M347" s="103"/>
    </row>
    <row r="348" spans="1:13" x14ac:dyDescent="0.25">
      <c r="B348" s="77" t="s">
        <v>170</v>
      </c>
      <c r="C348" s="16">
        <v>1</v>
      </c>
      <c r="D348" s="76">
        <f t="shared" si="45"/>
        <v>0.2</v>
      </c>
      <c r="E348" s="16">
        <v>4</v>
      </c>
      <c r="F348" s="76">
        <f t="shared" si="43"/>
        <v>0.8</v>
      </c>
      <c r="G348" s="16">
        <v>0</v>
      </c>
      <c r="H348" s="55">
        <f t="shared" si="44"/>
        <v>0</v>
      </c>
      <c r="I348" s="103"/>
      <c r="J348" s="103"/>
      <c r="K348" s="103"/>
      <c r="L348" s="103"/>
      <c r="M348" s="103"/>
    </row>
    <row r="349" spans="1:13" x14ac:dyDescent="0.25">
      <c r="B349" s="77" t="s">
        <v>171</v>
      </c>
      <c r="C349" s="16">
        <v>0</v>
      </c>
      <c r="D349" s="76">
        <f t="shared" si="45"/>
        <v>0</v>
      </c>
      <c r="E349" s="16">
        <v>0</v>
      </c>
      <c r="F349" s="76">
        <f t="shared" si="43"/>
        <v>0</v>
      </c>
      <c r="G349" s="16">
        <v>0</v>
      </c>
      <c r="H349" s="55">
        <f t="shared" si="44"/>
        <v>0</v>
      </c>
      <c r="I349" s="103"/>
      <c r="J349" s="103"/>
      <c r="K349" s="103"/>
      <c r="L349" s="103"/>
      <c r="M349" s="103"/>
    </row>
    <row r="350" spans="1:13" x14ac:dyDescent="0.25">
      <c r="B350" s="77" t="s">
        <v>172</v>
      </c>
      <c r="C350" s="16">
        <v>3</v>
      </c>
      <c r="D350" s="76">
        <f t="shared" si="45"/>
        <v>0.10714285714285714</v>
      </c>
      <c r="E350" s="16">
        <v>18</v>
      </c>
      <c r="F350" s="76">
        <f t="shared" si="43"/>
        <v>0.6428571428571429</v>
      </c>
      <c r="G350" s="16">
        <v>3</v>
      </c>
      <c r="H350" s="55">
        <f t="shared" si="44"/>
        <v>0.10714285714285714</v>
      </c>
      <c r="I350" s="103"/>
      <c r="J350" s="103"/>
      <c r="K350" s="103"/>
      <c r="L350" s="103"/>
      <c r="M350" s="103"/>
    </row>
    <row r="351" spans="1:13" x14ac:dyDescent="0.25">
      <c r="B351" s="77" t="s">
        <v>173</v>
      </c>
      <c r="C351" s="16">
        <v>0</v>
      </c>
      <c r="D351" s="76">
        <f t="shared" si="45"/>
        <v>0</v>
      </c>
      <c r="E351" s="16">
        <v>1</v>
      </c>
      <c r="F351" s="76">
        <f t="shared" si="43"/>
        <v>1</v>
      </c>
      <c r="G351" s="16">
        <v>0</v>
      </c>
      <c r="H351" s="55">
        <f t="shared" si="44"/>
        <v>0</v>
      </c>
      <c r="I351" s="103"/>
      <c r="J351" s="103"/>
      <c r="K351" s="103"/>
      <c r="L351" s="103"/>
      <c r="M351" s="103"/>
    </row>
    <row r="352" spans="1:13" x14ac:dyDescent="0.25">
      <c r="B352" s="77" t="s">
        <v>174</v>
      </c>
      <c r="C352" s="16">
        <v>3</v>
      </c>
      <c r="D352" s="76">
        <f t="shared" si="45"/>
        <v>0.5</v>
      </c>
      <c r="E352" s="16">
        <v>3</v>
      </c>
      <c r="F352" s="76">
        <f t="shared" si="43"/>
        <v>0.5</v>
      </c>
      <c r="G352" s="16">
        <v>0</v>
      </c>
      <c r="H352" s="55">
        <f t="shared" si="44"/>
        <v>0</v>
      </c>
      <c r="I352" s="103"/>
      <c r="J352" s="103"/>
      <c r="K352" s="103"/>
      <c r="L352" s="103"/>
      <c r="M352" s="103"/>
    </row>
    <row r="353" spans="2:13" x14ac:dyDescent="0.25">
      <c r="B353" s="77" t="s">
        <v>175</v>
      </c>
      <c r="C353" s="16">
        <v>4</v>
      </c>
      <c r="D353" s="76">
        <f t="shared" si="45"/>
        <v>0.44444444444444442</v>
      </c>
      <c r="E353" s="16">
        <v>2</v>
      </c>
      <c r="F353" s="76">
        <f t="shared" si="43"/>
        <v>0.22222222222222221</v>
      </c>
      <c r="G353" s="16">
        <v>0</v>
      </c>
      <c r="H353" s="55">
        <f t="shared" si="44"/>
        <v>0</v>
      </c>
      <c r="I353" s="103"/>
      <c r="J353" s="103"/>
      <c r="K353" s="103"/>
      <c r="L353" s="103"/>
      <c r="M353" s="103"/>
    </row>
    <row r="354" spans="2:13" x14ac:dyDescent="0.25">
      <c r="B354" s="77" t="s">
        <v>176</v>
      </c>
      <c r="C354" s="16">
        <v>1</v>
      </c>
      <c r="D354" s="76">
        <f t="shared" si="45"/>
        <v>0.5</v>
      </c>
      <c r="E354" s="16">
        <v>1</v>
      </c>
      <c r="F354" s="76">
        <f t="shared" si="43"/>
        <v>0.5</v>
      </c>
      <c r="G354" s="16">
        <v>0</v>
      </c>
      <c r="H354" s="55">
        <f t="shared" si="44"/>
        <v>0</v>
      </c>
      <c r="I354" s="103"/>
      <c r="J354" s="103"/>
      <c r="K354" s="103"/>
      <c r="L354" s="103"/>
      <c r="M354" s="103"/>
    </row>
    <row r="355" spans="2:13" x14ac:dyDescent="0.25">
      <c r="B355" s="77" t="s">
        <v>177</v>
      </c>
      <c r="C355" s="16">
        <v>2</v>
      </c>
      <c r="D355" s="76">
        <f t="shared" si="45"/>
        <v>1</v>
      </c>
      <c r="E355" s="16">
        <v>0</v>
      </c>
      <c r="F355" s="76">
        <f t="shared" si="43"/>
        <v>0</v>
      </c>
      <c r="G355" s="16">
        <v>0</v>
      </c>
      <c r="H355" s="55">
        <f t="shared" si="44"/>
        <v>0</v>
      </c>
      <c r="I355" s="103"/>
      <c r="J355" s="103"/>
      <c r="K355" s="103"/>
      <c r="L355" s="103"/>
      <c r="M355" s="103"/>
    </row>
    <row r="356" spans="2:13" x14ac:dyDescent="0.25">
      <c r="B356" s="77" t="s">
        <v>178</v>
      </c>
      <c r="C356" s="16">
        <v>2</v>
      </c>
      <c r="D356" s="76">
        <f t="shared" si="45"/>
        <v>0.4</v>
      </c>
      <c r="E356" s="16">
        <v>3</v>
      </c>
      <c r="F356" s="76">
        <f t="shared" si="43"/>
        <v>0.6</v>
      </c>
      <c r="G356" s="16">
        <v>0</v>
      </c>
      <c r="H356" s="55">
        <f t="shared" si="44"/>
        <v>0</v>
      </c>
      <c r="I356" s="103"/>
      <c r="J356" s="103"/>
      <c r="K356" s="103"/>
      <c r="L356" s="103"/>
      <c r="M356" s="103"/>
    </row>
    <row r="357" spans="2:13" x14ac:dyDescent="0.25">
      <c r="B357" s="77" t="s">
        <v>179</v>
      </c>
      <c r="C357" s="16">
        <v>3</v>
      </c>
      <c r="D357" s="76">
        <f t="shared" si="45"/>
        <v>0.6</v>
      </c>
      <c r="E357" s="16">
        <v>2</v>
      </c>
      <c r="F357" s="76">
        <f t="shared" si="43"/>
        <v>0.4</v>
      </c>
      <c r="G357" s="16">
        <v>0</v>
      </c>
      <c r="H357" s="55">
        <f t="shared" si="44"/>
        <v>0</v>
      </c>
      <c r="I357" s="103"/>
      <c r="J357" s="103"/>
      <c r="K357" s="103"/>
      <c r="L357" s="103"/>
      <c r="M357" s="103"/>
    </row>
    <row r="358" spans="2:13" x14ac:dyDescent="0.25">
      <c r="B358" s="77" t="s">
        <v>180</v>
      </c>
      <c r="C358" s="16">
        <v>32</v>
      </c>
      <c r="D358" s="76">
        <f t="shared" si="45"/>
        <v>0.39506172839506171</v>
      </c>
      <c r="E358" s="16">
        <v>35</v>
      </c>
      <c r="F358" s="76">
        <f t="shared" si="43"/>
        <v>0.43209876543209874</v>
      </c>
      <c r="G358" s="16">
        <v>1</v>
      </c>
      <c r="H358" s="55">
        <f t="shared" si="44"/>
        <v>1.2345679012345678E-2</v>
      </c>
      <c r="I358" s="103"/>
      <c r="J358" s="103"/>
      <c r="K358" s="103"/>
      <c r="L358" s="103"/>
      <c r="M358" s="103"/>
    </row>
    <row r="359" spans="2:13" x14ac:dyDescent="0.25">
      <c r="B359" s="77" t="s">
        <v>181</v>
      </c>
      <c r="C359" s="16">
        <v>45</v>
      </c>
      <c r="D359" s="76">
        <f t="shared" si="45"/>
        <v>0.36885245901639346</v>
      </c>
      <c r="E359" s="16">
        <v>50</v>
      </c>
      <c r="F359" s="76">
        <f t="shared" si="43"/>
        <v>0.4098360655737705</v>
      </c>
      <c r="G359" s="16">
        <v>0</v>
      </c>
      <c r="H359" s="55">
        <f t="shared" si="44"/>
        <v>0</v>
      </c>
      <c r="I359" s="103"/>
      <c r="J359" s="103"/>
      <c r="K359" s="103"/>
      <c r="L359" s="103"/>
      <c r="M359" s="103"/>
    </row>
    <row r="360" spans="2:13" x14ac:dyDescent="0.25">
      <c r="B360" s="77" t="s">
        <v>182</v>
      </c>
      <c r="C360" s="16">
        <v>18</v>
      </c>
      <c r="D360" s="76">
        <f t="shared" si="45"/>
        <v>0.32727272727272727</v>
      </c>
      <c r="E360" s="16">
        <v>32</v>
      </c>
      <c r="F360" s="76">
        <f t="shared" si="43"/>
        <v>0.58181818181818179</v>
      </c>
      <c r="G360" s="16">
        <v>1</v>
      </c>
      <c r="H360" s="55">
        <f t="shared" si="44"/>
        <v>1.8181818181818181E-2</v>
      </c>
      <c r="I360" s="103"/>
      <c r="J360" s="103"/>
      <c r="K360" s="103"/>
      <c r="L360" s="103"/>
      <c r="M360" s="103"/>
    </row>
    <row r="361" spans="2:13" x14ac:dyDescent="0.25">
      <c r="B361" s="77" t="s">
        <v>183</v>
      </c>
      <c r="C361" s="16">
        <v>0</v>
      </c>
      <c r="D361" s="76">
        <f t="shared" si="45"/>
        <v>0</v>
      </c>
      <c r="E361" s="16">
        <v>0</v>
      </c>
      <c r="F361" s="76">
        <f t="shared" si="43"/>
        <v>0</v>
      </c>
      <c r="G361" s="16">
        <v>0</v>
      </c>
      <c r="H361" s="55">
        <f t="shared" si="44"/>
        <v>0</v>
      </c>
      <c r="I361" s="103"/>
      <c r="J361" s="103"/>
      <c r="K361" s="103"/>
      <c r="L361" s="103"/>
      <c r="M361" s="103"/>
    </row>
    <row r="362" spans="2:13" x14ac:dyDescent="0.25">
      <c r="B362" s="77" t="s">
        <v>184</v>
      </c>
      <c r="C362" s="16">
        <v>62</v>
      </c>
      <c r="D362" s="76">
        <f t="shared" si="45"/>
        <v>0.36257309941520466</v>
      </c>
      <c r="E362" s="16">
        <v>84</v>
      </c>
      <c r="F362" s="76">
        <f t="shared" si="43"/>
        <v>0.49122807017543857</v>
      </c>
      <c r="G362" s="16">
        <v>0</v>
      </c>
      <c r="H362" s="55">
        <f t="shared" si="44"/>
        <v>0</v>
      </c>
      <c r="I362" s="103"/>
      <c r="J362" s="103"/>
      <c r="K362" s="103"/>
      <c r="L362" s="103"/>
      <c r="M362" s="103"/>
    </row>
    <row r="363" spans="2:13" x14ac:dyDescent="0.25">
      <c r="B363" s="77" t="s">
        <v>185</v>
      </c>
      <c r="C363" s="16">
        <v>2</v>
      </c>
      <c r="D363" s="76">
        <f t="shared" si="45"/>
        <v>0.15384615384615385</v>
      </c>
      <c r="E363" s="16">
        <v>6</v>
      </c>
      <c r="F363" s="76">
        <f t="shared" si="43"/>
        <v>0.46153846153846156</v>
      </c>
      <c r="G363" s="16">
        <v>0</v>
      </c>
      <c r="H363" s="55">
        <f t="shared" si="44"/>
        <v>0</v>
      </c>
      <c r="I363" s="103"/>
      <c r="J363" s="103"/>
      <c r="K363" s="103"/>
      <c r="L363" s="103"/>
      <c r="M363" s="103"/>
    </row>
    <row r="364" spans="2:13" x14ac:dyDescent="0.25">
      <c r="B364" s="77" t="s">
        <v>186</v>
      </c>
      <c r="C364" s="16">
        <v>9</v>
      </c>
      <c r="D364" s="76">
        <f>IFERROR(+C364/H276,0)</f>
        <v>0.47368421052631576</v>
      </c>
      <c r="E364" s="16">
        <v>7</v>
      </c>
      <c r="F364" s="76">
        <f t="shared" si="43"/>
        <v>0.36842105263157893</v>
      </c>
      <c r="G364" s="16">
        <v>0</v>
      </c>
      <c r="H364" s="55">
        <f t="shared" si="44"/>
        <v>0</v>
      </c>
      <c r="I364" s="103"/>
      <c r="J364" s="103"/>
      <c r="K364" s="103"/>
      <c r="L364" s="103"/>
      <c r="M364" s="103"/>
    </row>
    <row r="365" spans="2:13" x14ac:dyDescent="0.25">
      <c r="B365" s="77" t="s">
        <v>187</v>
      </c>
      <c r="C365" s="16">
        <v>2</v>
      </c>
      <c r="D365" s="76">
        <f t="shared" si="45"/>
        <v>1</v>
      </c>
      <c r="E365" s="16">
        <v>0</v>
      </c>
      <c r="F365" s="76">
        <f t="shared" si="43"/>
        <v>0</v>
      </c>
      <c r="G365" s="16">
        <v>0</v>
      </c>
      <c r="H365" s="55">
        <f t="shared" si="44"/>
        <v>0</v>
      </c>
      <c r="I365" s="103"/>
      <c r="J365" s="103"/>
      <c r="K365" s="103"/>
      <c r="L365" s="103"/>
      <c r="M365" s="103"/>
    </row>
    <row r="366" spans="2:13" x14ac:dyDescent="0.25">
      <c r="B366" s="77" t="s">
        <v>188</v>
      </c>
      <c r="C366" s="16">
        <v>1792</v>
      </c>
      <c r="D366" s="76">
        <f t="shared" si="45"/>
        <v>0.39769196626719927</v>
      </c>
      <c r="E366" s="16">
        <v>1976</v>
      </c>
      <c r="F366" s="76">
        <f t="shared" si="43"/>
        <v>0.43852640923213493</v>
      </c>
      <c r="G366" s="16">
        <v>45</v>
      </c>
      <c r="H366" s="55">
        <f t="shared" si="44"/>
        <v>9.9866844207723033E-3</v>
      </c>
      <c r="I366" s="103"/>
      <c r="J366" s="103"/>
      <c r="K366" s="103"/>
      <c r="L366" s="103"/>
      <c r="M366" s="103"/>
    </row>
    <row r="367" spans="2:13" ht="25.5" x14ac:dyDescent="0.25">
      <c r="B367" s="77" t="s">
        <v>189</v>
      </c>
      <c r="C367" s="16">
        <v>119</v>
      </c>
      <c r="D367" s="76">
        <f>IFERROR(+C367/H279,0)</f>
        <v>0.39144736842105265</v>
      </c>
      <c r="E367" s="16">
        <v>133</v>
      </c>
      <c r="F367" s="76">
        <f t="shared" si="43"/>
        <v>0.4375</v>
      </c>
      <c r="G367" s="16">
        <v>6</v>
      </c>
      <c r="H367" s="55">
        <f t="shared" si="44"/>
        <v>1.9736842105263157E-2</v>
      </c>
      <c r="I367" s="103"/>
      <c r="J367" s="103"/>
      <c r="K367" s="103"/>
      <c r="L367" s="103"/>
      <c r="M367" s="103"/>
    </row>
    <row r="368" spans="2:13" ht="25.5" x14ac:dyDescent="0.25">
      <c r="B368" s="77" t="s">
        <v>190</v>
      </c>
      <c r="C368" s="16">
        <v>0</v>
      </c>
      <c r="D368" s="76">
        <f t="shared" si="45"/>
        <v>0</v>
      </c>
      <c r="E368" s="16">
        <v>0</v>
      </c>
      <c r="F368" s="76">
        <f t="shared" si="43"/>
        <v>0</v>
      </c>
      <c r="G368" s="16">
        <v>0</v>
      </c>
      <c r="H368" s="55">
        <f t="shared" si="44"/>
        <v>0</v>
      </c>
      <c r="I368" s="103"/>
      <c r="J368" s="103"/>
      <c r="K368" s="103"/>
      <c r="L368" s="103"/>
      <c r="M368" s="103"/>
    </row>
    <row r="369" spans="1:13" x14ac:dyDescent="0.25">
      <c r="B369" s="11" t="s">
        <v>100</v>
      </c>
      <c r="C369" s="16">
        <f>SUM(C344:C368)</f>
        <v>2104</v>
      </c>
      <c r="D369" s="76">
        <f>IFERROR(+C369/H281,0)</f>
        <v>0.39290382819794584</v>
      </c>
      <c r="E369" s="16">
        <f>SUM(E344:E368)</f>
        <v>2368</v>
      </c>
      <c r="F369" s="76">
        <f t="shared" si="43"/>
        <v>0.44220354808590101</v>
      </c>
      <c r="G369" s="16">
        <f>SUM(G344:G368)</f>
        <v>56</v>
      </c>
      <c r="H369" s="76">
        <f t="shared" si="44"/>
        <v>1.045751633986928E-2</v>
      </c>
      <c r="I369" s="103"/>
      <c r="J369" s="103"/>
      <c r="K369" s="103"/>
      <c r="L369" s="103"/>
      <c r="M369" s="103"/>
    </row>
    <row r="370" spans="1:13" x14ac:dyDescent="0.25">
      <c r="B370" s="40" t="s">
        <v>229</v>
      </c>
      <c r="C370" s="35"/>
      <c r="D370" s="12"/>
      <c r="E370" s="35"/>
      <c r="F370" s="12"/>
      <c r="G370" s="54"/>
      <c r="H370" s="12"/>
      <c r="J370" s="35"/>
      <c r="K370" s="56"/>
      <c r="L370" s="35"/>
      <c r="M370" s="56"/>
    </row>
    <row r="371" spans="1:13" x14ac:dyDescent="0.25">
      <c r="B371" s="40" t="s">
        <v>230</v>
      </c>
      <c r="C371" s="35"/>
      <c r="D371" s="12"/>
      <c r="E371" s="35"/>
      <c r="F371" s="12"/>
      <c r="G371" s="54"/>
      <c r="H371" s="12"/>
      <c r="J371" s="35"/>
      <c r="K371" s="56"/>
      <c r="L371" s="35"/>
      <c r="M371" s="56"/>
    </row>
    <row r="372" spans="1:13" x14ac:dyDescent="0.25">
      <c r="B372" s="40" t="s">
        <v>231</v>
      </c>
      <c r="C372" s="35"/>
      <c r="D372" s="12"/>
      <c r="E372" s="35"/>
      <c r="F372" s="12"/>
      <c r="G372" s="54"/>
      <c r="H372" s="12"/>
      <c r="J372" s="35"/>
      <c r="K372" s="56"/>
      <c r="L372" s="35"/>
      <c r="M372" s="56"/>
    </row>
    <row r="373" spans="1:13" x14ac:dyDescent="0.25">
      <c r="A373" s="40"/>
      <c r="B373" s="35"/>
      <c r="C373" s="12"/>
      <c r="D373" s="35"/>
      <c r="E373" s="12"/>
      <c r="F373" s="54"/>
      <c r="G373" s="12"/>
      <c r="H373" s="35"/>
      <c r="I373" s="12"/>
      <c r="J373" s="35"/>
      <c r="K373" s="56"/>
      <c r="L373" s="35"/>
      <c r="M373" s="56"/>
    </row>
    <row r="374" spans="1:13" x14ac:dyDescent="0.25">
      <c r="A374" s="45"/>
      <c r="B374" s="35"/>
      <c r="C374" s="12"/>
      <c r="D374" s="35"/>
      <c r="E374" s="12"/>
      <c r="F374" s="54"/>
      <c r="G374" s="12"/>
      <c r="H374" s="35"/>
      <c r="I374" s="12"/>
      <c r="J374" s="35"/>
      <c r="K374" s="56"/>
      <c r="L374" s="35"/>
      <c r="M374" s="56"/>
    </row>
    <row r="375" spans="1:13" ht="26.25" customHeight="1" x14ac:dyDescent="0.25">
      <c r="B375" s="130" t="s">
        <v>82</v>
      </c>
      <c r="C375" s="132" t="s">
        <v>208</v>
      </c>
      <c r="D375" s="133"/>
      <c r="E375" s="133"/>
      <c r="F375" s="133"/>
      <c r="G375" s="133"/>
      <c r="H375" s="134"/>
      <c r="I375" s="107"/>
      <c r="J375" s="104"/>
      <c r="K375" s="103"/>
      <c r="L375" s="103"/>
      <c r="M375" s="103"/>
    </row>
    <row r="376" spans="1:13" ht="63.75" x14ac:dyDescent="0.25">
      <c r="B376" s="131"/>
      <c r="C376" s="27" t="s">
        <v>37</v>
      </c>
      <c r="D376" s="27" t="s">
        <v>160</v>
      </c>
      <c r="E376" s="27" t="s">
        <v>162</v>
      </c>
      <c r="F376" s="27" t="s">
        <v>161</v>
      </c>
      <c r="G376" s="27" t="s">
        <v>38</v>
      </c>
      <c r="H376" s="27" t="s">
        <v>163</v>
      </c>
      <c r="I376" s="107"/>
      <c r="J376" s="104"/>
      <c r="K376" s="103"/>
      <c r="L376" s="103"/>
      <c r="M376" s="103"/>
    </row>
    <row r="377" spans="1:13" x14ac:dyDescent="0.25">
      <c r="B377" s="77" t="s">
        <v>166</v>
      </c>
      <c r="C377" s="16">
        <v>0</v>
      </c>
      <c r="D377" s="55">
        <f>IFERROR(C377/$H256,0)</f>
        <v>0</v>
      </c>
      <c r="E377" s="16">
        <v>0</v>
      </c>
      <c r="F377" s="101">
        <f t="shared" ref="F377:F401" si="46">IFERROR(E377/$H256,0)</f>
        <v>0</v>
      </c>
      <c r="G377" s="16">
        <v>0</v>
      </c>
      <c r="H377" s="55">
        <f t="shared" ref="H377:H402" si="47">IFERROR(G377/$H256,0)</f>
        <v>0</v>
      </c>
      <c r="I377" s="107"/>
      <c r="J377" s="104"/>
      <c r="K377" s="103"/>
      <c r="L377" s="103"/>
      <c r="M377" s="103"/>
    </row>
    <row r="378" spans="1:13" x14ac:dyDescent="0.25">
      <c r="B378" s="77" t="s">
        <v>167</v>
      </c>
      <c r="C378" s="16">
        <v>0</v>
      </c>
      <c r="D378" s="55">
        <f t="shared" ref="D378:D402" si="48">IFERROR(C378/H257,0)</f>
        <v>0</v>
      </c>
      <c r="E378" s="16">
        <v>0</v>
      </c>
      <c r="F378" s="101">
        <f t="shared" si="46"/>
        <v>0</v>
      </c>
      <c r="G378" s="16" t="s">
        <v>74</v>
      </c>
      <c r="H378" s="55">
        <f t="shared" si="47"/>
        <v>0</v>
      </c>
      <c r="I378" s="107"/>
      <c r="J378" s="104"/>
      <c r="K378" s="103"/>
      <c r="L378" s="103"/>
      <c r="M378" s="103"/>
    </row>
    <row r="379" spans="1:13" x14ac:dyDescent="0.25">
      <c r="B379" s="77" t="s">
        <v>168</v>
      </c>
      <c r="C379" s="16">
        <v>0</v>
      </c>
      <c r="D379" s="55">
        <f t="shared" si="48"/>
        <v>0</v>
      </c>
      <c r="E379" s="16">
        <v>0</v>
      </c>
      <c r="F379" s="101">
        <f t="shared" si="46"/>
        <v>0</v>
      </c>
      <c r="G379" s="16" t="s">
        <v>74</v>
      </c>
      <c r="H379" s="55">
        <f t="shared" si="47"/>
        <v>0</v>
      </c>
      <c r="I379" s="107"/>
      <c r="J379" s="104"/>
      <c r="K379" s="103"/>
      <c r="L379" s="103"/>
      <c r="M379" s="103"/>
    </row>
    <row r="380" spans="1:13" x14ac:dyDescent="0.25">
      <c r="B380" s="77" t="s">
        <v>169</v>
      </c>
      <c r="C380" s="16">
        <v>0</v>
      </c>
      <c r="D380" s="55">
        <f t="shared" si="48"/>
        <v>0</v>
      </c>
      <c r="E380" s="16">
        <v>0</v>
      </c>
      <c r="F380" s="101">
        <f t="shared" si="46"/>
        <v>0</v>
      </c>
      <c r="G380" s="16">
        <v>3</v>
      </c>
      <c r="H380" s="55">
        <f t="shared" si="47"/>
        <v>0.25</v>
      </c>
      <c r="I380" s="107"/>
      <c r="J380" s="104"/>
      <c r="K380" s="103"/>
      <c r="L380" s="103"/>
      <c r="M380" s="103"/>
    </row>
    <row r="381" spans="1:13" x14ac:dyDescent="0.25">
      <c r="B381" s="77" t="s">
        <v>170</v>
      </c>
      <c r="C381" s="16">
        <v>0</v>
      </c>
      <c r="D381" s="55">
        <f t="shared" si="48"/>
        <v>0</v>
      </c>
      <c r="E381" s="16">
        <v>0</v>
      </c>
      <c r="F381" s="101">
        <f t="shared" si="46"/>
        <v>0</v>
      </c>
      <c r="G381" s="16" t="s">
        <v>74</v>
      </c>
      <c r="H381" s="55">
        <f t="shared" si="47"/>
        <v>0</v>
      </c>
      <c r="I381" s="107"/>
      <c r="J381" s="104"/>
      <c r="K381" s="103"/>
      <c r="L381" s="103"/>
      <c r="M381" s="103"/>
    </row>
    <row r="382" spans="1:13" x14ac:dyDescent="0.25">
      <c r="B382" s="77" t="s">
        <v>171</v>
      </c>
      <c r="C382" s="16">
        <v>1</v>
      </c>
      <c r="D382" s="55">
        <f t="shared" si="48"/>
        <v>1</v>
      </c>
      <c r="E382" s="16">
        <v>0</v>
      </c>
      <c r="F382" s="101">
        <f t="shared" si="46"/>
        <v>0</v>
      </c>
      <c r="G382" s="16" t="s">
        <v>74</v>
      </c>
      <c r="H382" s="55">
        <f t="shared" si="47"/>
        <v>0</v>
      </c>
      <c r="I382" s="107"/>
      <c r="J382" s="104"/>
      <c r="K382" s="103"/>
      <c r="L382" s="103"/>
      <c r="M382" s="103"/>
    </row>
    <row r="383" spans="1:13" x14ac:dyDescent="0.25">
      <c r="B383" s="77" t="s">
        <v>172</v>
      </c>
      <c r="C383" s="16">
        <v>1</v>
      </c>
      <c r="D383" s="55">
        <f t="shared" si="48"/>
        <v>3.5714285714285712E-2</v>
      </c>
      <c r="E383" s="16">
        <v>0</v>
      </c>
      <c r="F383" s="101">
        <f t="shared" si="46"/>
        <v>0</v>
      </c>
      <c r="G383" s="16">
        <v>3</v>
      </c>
      <c r="H383" s="55">
        <f t="shared" si="47"/>
        <v>0.10714285714285714</v>
      </c>
      <c r="I383" s="107"/>
      <c r="J383" s="104"/>
      <c r="K383" s="103"/>
      <c r="L383" s="103"/>
      <c r="M383" s="103"/>
    </row>
    <row r="384" spans="1:13" x14ac:dyDescent="0.25">
      <c r="B384" s="77" t="s">
        <v>173</v>
      </c>
      <c r="C384" s="16">
        <v>0</v>
      </c>
      <c r="D384" s="55">
        <f t="shared" si="48"/>
        <v>0</v>
      </c>
      <c r="E384" s="16">
        <v>0</v>
      </c>
      <c r="F384" s="101">
        <f t="shared" si="46"/>
        <v>0</v>
      </c>
      <c r="G384" s="16" t="s">
        <v>74</v>
      </c>
      <c r="H384" s="55">
        <f t="shared" si="47"/>
        <v>0</v>
      </c>
      <c r="I384" s="107"/>
      <c r="J384" s="104"/>
      <c r="K384" s="103"/>
      <c r="L384" s="103"/>
      <c r="M384" s="103"/>
    </row>
    <row r="385" spans="2:13" x14ac:dyDescent="0.25">
      <c r="B385" s="77" t="s">
        <v>174</v>
      </c>
      <c r="C385" s="16">
        <v>0</v>
      </c>
      <c r="D385" s="55">
        <f t="shared" si="48"/>
        <v>0</v>
      </c>
      <c r="E385" s="16">
        <v>0</v>
      </c>
      <c r="F385" s="101">
        <f t="shared" si="46"/>
        <v>0</v>
      </c>
      <c r="G385" s="16" t="s">
        <v>74</v>
      </c>
      <c r="H385" s="55">
        <f t="shared" si="47"/>
        <v>0</v>
      </c>
      <c r="I385" s="107"/>
      <c r="J385" s="104"/>
      <c r="K385" s="103"/>
      <c r="L385" s="103"/>
      <c r="M385" s="103"/>
    </row>
    <row r="386" spans="2:13" x14ac:dyDescent="0.25">
      <c r="B386" s="77" t="s">
        <v>175</v>
      </c>
      <c r="C386" s="16">
        <v>0</v>
      </c>
      <c r="D386" s="55">
        <f t="shared" si="48"/>
        <v>0</v>
      </c>
      <c r="E386" s="16">
        <v>0</v>
      </c>
      <c r="F386" s="101">
        <f t="shared" si="46"/>
        <v>0</v>
      </c>
      <c r="G386" s="16">
        <v>3</v>
      </c>
      <c r="H386" s="55">
        <f t="shared" si="47"/>
        <v>0.33333333333333331</v>
      </c>
      <c r="I386" s="107"/>
      <c r="J386" s="104"/>
      <c r="K386" s="103"/>
      <c r="L386" s="103"/>
      <c r="M386" s="103"/>
    </row>
    <row r="387" spans="2:13" x14ac:dyDescent="0.25">
      <c r="B387" s="77" t="s">
        <v>176</v>
      </c>
      <c r="C387" s="16">
        <v>0</v>
      </c>
      <c r="D387" s="55">
        <f t="shared" si="48"/>
        <v>0</v>
      </c>
      <c r="E387" s="16">
        <v>0</v>
      </c>
      <c r="F387" s="101">
        <f t="shared" si="46"/>
        <v>0</v>
      </c>
      <c r="G387" s="16" t="s">
        <v>74</v>
      </c>
      <c r="H387" s="55">
        <f t="shared" si="47"/>
        <v>0</v>
      </c>
      <c r="I387" s="107"/>
      <c r="J387" s="104"/>
      <c r="K387" s="103"/>
      <c r="L387" s="103"/>
      <c r="M387" s="103"/>
    </row>
    <row r="388" spans="2:13" x14ac:dyDescent="0.25">
      <c r="B388" s="77" t="s">
        <v>177</v>
      </c>
      <c r="C388" s="16">
        <v>0</v>
      </c>
      <c r="D388" s="55">
        <f t="shared" si="48"/>
        <v>0</v>
      </c>
      <c r="E388" s="16">
        <v>0</v>
      </c>
      <c r="F388" s="101">
        <f t="shared" si="46"/>
        <v>0</v>
      </c>
      <c r="G388" s="16" t="s">
        <v>74</v>
      </c>
      <c r="H388" s="55">
        <f t="shared" si="47"/>
        <v>0</v>
      </c>
      <c r="I388" s="107"/>
      <c r="J388" s="104"/>
      <c r="K388" s="103"/>
      <c r="L388" s="103"/>
      <c r="M388" s="103"/>
    </row>
    <row r="389" spans="2:13" x14ac:dyDescent="0.25">
      <c r="B389" s="77" t="s">
        <v>178</v>
      </c>
      <c r="C389" s="16">
        <v>0</v>
      </c>
      <c r="D389" s="55">
        <f t="shared" si="48"/>
        <v>0</v>
      </c>
      <c r="E389" s="16">
        <v>0</v>
      </c>
      <c r="F389" s="101">
        <f t="shared" si="46"/>
        <v>0</v>
      </c>
      <c r="G389" s="16" t="s">
        <v>74</v>
      </c>
      <c r="H389" s="55">
        <f t="shared" si="47"/>
        <v>0</v>
      </c>
      <c r="I389" s="107"/>
      <c r="J389" s="104"/>
      <c r="K389" s="103"/>
      <c r="L389" s="103"/>
      <c r="M389" s="103"/>
    </row>
    <row r="390" spans="2:13" x14ac:dyDescent="0.25">
      <c r="B390" s="77" t="s">
        <v>179</v>
      </c>
      <c r="C390" s="16">
        <v>0</v>
      </c>
      <c r="D390" s="55">
        <f t="shared" si="48"/>
        <v>0</v>
      </c>
      <c r="E390" s="16">
        <v>0</v>
      </c>
      <c r="F390" s="101">
        <f t="shared" si="46"/>
        <v>0</v>
      </c>
      <c r="G390" s="16" t="s">
        <v>74</v>
      </c>
      <c r="H390" s="55">
        <f t="shared" si="47"/>
        <v>0</v>
      </c>
      <c r="I390" s="107"/>
      <c r="J390" s="104"/>
      <c r="K390" s="103"/>
      <c r="L390" s="103"/>
      <c r="M390" s="103"/>
    </row>
    <row r="391" spans="2:13" x14ac:dyDescent="0.25">
      <c r="B391" s="77" t="s">
        <v>180</v>
      </c>
      <c r="C391" s="16">
        <v>0</v>
      </c>
      <c r="D391" s="55">
        <f t="shared" si="48"/>
        <v>0</v>
      </c>
      <c r="E391" s="16">
        <v>0</v>
      </c>
      <c r="F391" s="101">
        <f t="shared" si="46"/>
        <v>0</v>
      </c>
      <c r="G391" s="16">
        <v>13</v>
      </c>
      <c r="H391" s="55">
        <f t="shared" si="47"/>
        <v>0.16049382716049382</v>
      </c>
      <c r="I391" s="107"/>
      <c r="J391" s="104"/>
      <c r="K391" s="103"/>
      <c r="L391" s="103"/>
      <c r="M391" s="103"/>
    </row>
    <row r="392" spans="2:13" x14ac:dyDescent="0.25">
      <c r="B392" s="77" t="s">
        <v>181</v>
      </c>
      <c r="C392" s="16">
        <v>0</v>
      </c>
      <c r="D392" s="55">
        <f t="shared" si="48"/>
        <v>0</v>
      </c>
      <c r="E392" s="16">
        <v>0</v>
      </c>
      <c r="F392" s="101">
        <f t="shared" si="46"/>
        <v>0</v>
      </c>
      <c r="G392" s="16">
        <v>27</v>
      </c>
      <c r="H392" s="55">
        <f t="shared" si="47"/>
        <v>0.22131147540983606</v>
      </c>
      <c r="I392" s="107"/>
      <c r="J392" s="104"/>
      <c r="K392" s="103"/>
      <c r="L392" s="103"/>
      <c r="M392" s="103"/>
    </row>
    <row r="393" spans="2:13" x14ac:dyDescent="0.25">
      <c r="B393" s="77" t="s">
        <v>182</v>
      </c>
      <c r="C393" s="16">
        <v>0</v>
      </c>
      <c r="D393" s="55">
        <f t="shared" si="48"/>
        <v>0</v>
      </c>
      <c r="E393" s="16">
        <v>0</v>
      </c>
      <c r="F393" s="101">
        <f t="shared" si="46"/>
        <v>0</v>
      </c>
      <c r="G393" s="16">
        <v>4</v>
      </c>
      <c r="H393" s="55">
        <f t="shared" si="47"/>
        <v>7.2727272727272724E-2</v>
      </c>
      <c r="I393" s="107"/>
      <c r="J393" s="104"/>
      <c r="K393" s="103"/>
      <c r="L393" s="103"/>
      <c r="M393" s="103"/>
    </row>
    <row r="394" spans="2:13" x14ac:dyDescent="0.25">
      <c r="B394" s="77" t="s">
        <v>183</v>
      </c>
      <c r="C394" s="16">
        <v>0</v>
      </c>
      <c r="D394" s="55">
        <f t="shared" si="48"/>
        <v>0</v>
      </c>
      <c r="E394" s="16">
        <v>0</v>
      </c>
      <c r="F394" s="101">
        <f t="shared" si="46"/>
        <v>0</v>
      </c>
      <c r="G394" s="16">
        <v>0</v>
      </c>
      <c r="H394" s="55">
        <f t="shared" si="47"/>
        <v>0</v>
      </c>
      <c r="I394" s="107"/>
      <c r="J394" s="104"/>
      <c r="K394" s="103"/>
      <c r="L394" s="103"/>
      <c r="M394" s="103"/>
    </row>
    <row r="395" spans="2:13" x14ac:dyDescent="0.25">
      <c r="B395" s="77" t="s">
        <v>184</v>
      </c>
      <c r="C395" s="16">
        <v>4</v>
      </c>
      <c r="D395" s="55">
        <f t="shared" si="48"/>
        <v>2.3391812865497075E-2</v>
      </c>
      <c r="E395" s="16">
        <v>1</v>
      </c>
      <c r="F395" s="101">
        <f t="shared" si="46"/>
        <v>5.8479532163742687E-3</v>
      </c>
      <c r="G395" s="16">
        <v>20</v>
      </c>
      <c r="H395" s="55">
        <f t="shared" si="47"/>
        <v>0.11695906432748537</v>
      </c>
      <c r="I395" s="107"/>
      <c r="J395" s="104"/>
      <c r="K395" s="103"/>
      <c r="L395" s="103"/>
      <c r="M395" s="103"/>
    </row>
    <row r="396" spans="2:13" x14ac:dyDescent="0.25">
      <c r="B396" s="77" t="s">
        <v>185</v>
      </c>
      <c r="C396" s="16">
        <v>1</v>
      </c>
      <c r="D396" s="55">
        <f t="shared" si="48"/>
        <v>7.6923076923076927E-2</v>
      </c>
      <c r="E396" s="16">
        <v>0</v>
      </c>
      <c r="F396" s="101">
        <f t="shared" si="46"/>
        <v>0</v>
      </c>
      <c r="G396" s="16">
        <v>4</v>
      </c>
      <c r="H396" s="55">
        <f t="shared" si="47"/>
        <v>0.30769230769230771</v>
      </c>
      <c r="I396" s="107"/>
      <c r="J396" s="104"/>
      <c r="K396" s="103"/>
      <c r="L396" s="103"/>
      <c r="M396" s="103"/>
    </row>
    <row r="397" spans="2:13" x14ac:dyDescent="0.25">
      <c r="B397" s="77" t="s">
        <v>186</v>
      </c>
      <c r="C397" s="16">
        <v>0</v>
      </c>
      <c r="D397" s="55">
        <f t="shared" si="48"/>
        <v>0</v>
      </c>
      <c r="E397" s="16">
        <v>0</v>
      </c>
      <c r="F397" s="101">
        <f t="shared" si="46"/>
        <v>0</v>
      </c>
      <c r="G397" s="16">
        <v>3</v>
      </c>
      <c r="H397" s="55">
        <f t="shared" si="47"/>
        <v>0.15789473684210525</v>
      </c>
      <c r="I397" s="107"/>
      <c r="J397" s="104"/>
      <c r="K397" s="103"/>
      <c r="L397" s="103"/>
      <c r="M397" s="103"/>
    </row>
    <row r="398" spans="2:13" x14ac:dyDescent="0.25">
      <c r="B398" s="77" t="s">
        <v>187</v>
      </c>
      <c r="C398" s="16">
        <v>0</v>
      </c>
      <c r="D398" s="55">
        <f t="shared" si="48"/>
        <v>0</v>
      </c>
      <c r="E398" s="16">
        <v>0</v>
      </c>
      <c r="F398" s="101">
        <f t="shared" si="46"/>
        <v>0</v>
      </c>
      <c r="G398" s="16" t="s">
        <v>74</v>
      </c>
      <c r="H398" s="55">
        <f t="shared" si="47"/>
        <v>0</v>
      </c>
      <c r="I398" s="107"/>
      <c r="J398" s="104"/>
      <c r="K398" s="103"/>
      <c r="L398" s="103"/>
      <c r="M398" s="103"/>
    </row>
    <row r="399" spans="2:13" x14ac:dyDescent="0.25">
      <c r="B399" s="77" t="s">
        <v>188</v>
      </c>
      <c r="C399" s="16">
        <v>39</v>
      </c>
      <c r="D399" s="55">
        <f t="shared" si="48"/>
        <v>8.6551264980026625E-3</v>
      </c>
      <c r="E399" s="16">
        <v>4</v>
      </c>
      <c r="F399" s="101">
        <f t="shared" si="46"/>
        <v>8.8770528184642697E-4</v>
      </c>
      <c r="G399" s="16">
        <v>650</v>
      </c>
      <c r="H399" s="55">
        <f t="shared" si="47"/>
        <v>0.1442521083000444</v>
      </c>
      <c r="I399" s="107"/>
      <c r="J399" s="104"/>
      <c r="K399" s="103"/>
      <c r="L399" s="103"/>
      <c r="M399" s="103"/>
    </row>
    <row r="400" spans="2:13" ht="25.5" x14ac:dyDescent="0.25">
      <c r="B400" s="77" t="s">
        <v>189</v>
      </c>
      <c r="C400" s="16">
        <v>1</v>
      </c>
      <c r="D400" s="55">
        <f t="shared" si="48"/>
        <v>3.2894736842105261E-3</v>
      </c>
      <c r="E400" s="16">
        <v>0</v>
      </c>
      <c r="F400" s="101">
        <f t="shared" si="46"/>
        <v>0</v>
      </c>
      <c r="G400" s="16">
        <v>45</v>
      </c>
      <c r="H400" s="55">
        <f t="shared" si="47"/>
        <v>0.14802631578947367</v>
      </c>
      <c r="I400" s="107"/>
      <c r="J400" s="104"/>
      <c r="K400" s="103"/>
      <c r="L400" s="103"/>
      <c r="M400" s="103"/>
    </row>
    <row r="401" spans="1:13" ht="25.5" x14ac:dyDescent="0.25">
      <c r="B401" s="77" t="s">
        <v>190</v>
      </c>
      <c r="C401" s="16">
        <v>0</v>
      </c>
      <c r="D401" s="55">
        <f t="shared" si="48"/>
        <v>0</v>
      </c>
      <c r="E401" s="16">
        <v>0</v>
      </c>
      <c r="F401" s="101">
        <f t="shared" si="46"/>
        <v>0</v>
      </c>
      <c r="G401" s="16">
        <v>0</v>
      </c>
      <c r="H401" s="55">
        <f t="shared" si="47"/>
        <v>0</v>
      </c>
      <c r="I401" s="107"/>
      <c r="J401" s="104"/>
      <c r="K401" s="103"/>
      <c r="L401" s="103"/>
      <c r="M401" s="103"/>
    </row>
    <row r="402" spans="1:13" x14ac:dyDescent="0.25">
      <c r="B402" s="11" t="s">
        <v>100</v>
      </c>
      <c r="C402" s="16">
        <f>SUM(C377:C401)</f>
        <v>47</v>
      </c>
      <c r="D402" s="55">
        <f t="shared" si="48"/>
        <v>8.7768440709617181E-3</v>
      </c>
      <c r="E402" s="16">
        <f>SUM(E377:E401)</f>
        <v>5</v>
      </c>
      <c r="F402" s="101">
        <f>+E402/$H281</f>
        <v>9.3370681605975728E-4</v>
      </c>
      <c r="G402" s="16">
        <f>SUM(G377:G401)</f>
        <v>775</v>
      </c>
      <c r="H402" s="55">
        <f t="shared" si="47"/>
        <v>0.14472455648926238</v>
      </c>
      <c r="I402" s="107"/>
      <c r="J402" s="104"/>
      <c r="K402" s="103"/>
      <c r="L402" s="103"/>
      <c r="M402" s="103"/>
    </row>
    <row r="403" spans="1:13" x14ac:dyDescent="0.25">
      <c r="B403" s="40" t="s">
        <v>232</v>
      </c>
      <c r="C403" s="35"/>
      <c r="D403" s="12"/>
      <c r="E403" s="35"/>
      <c r="F403" s="12"/>
      <c r="G403" s="54"/>
      <c r="H403" s="12"/>
      <c r="I403" s="12"/>
      <c r="J403" s="35"/>
    </row>
    <row r="404" spans="1:13" x14ac:dyDescent="0.25">
      <c r="B404" s="40" t="s">
        <v>233</v>
      </c>
      <c r="C404" s="35"/>
      <c r="D404" s="12"/>
      <c r="E404" s="35"/>
      <c r="F404" s="12"/>
      <c r="G404" s="54"/>
      <c r="H404" s="12"/>
      <c r="I404" s="12"/>
      <c r="J404" s="35"/>
    </row>
    <row r="405" spans="1:13" x14ac:dyDescent="0.25">
      <c r="B405" s="40" t="s">
        <v>234</v>
      </c>
      <c r="C405" s="35"/>
      <c r="D405" s="35"/>
      <c r="E405" s="54"/>
      <c r="F405" s="35"/>
      <c r="G405" s="35"/>
      <c r="H405" s="35"/>
    </row>
    <row r="406" spans="1:13" x14ac:dyDescent="0.25">
      <c r="B406" s="40"/>
      <c r="C406" s="35"/>
      <c r="D406" s="35"/>
      <c r="E406" s="54"/>
      <c r="F406" s="35"/>
      <c r="G406" s="35"/>
      <c r="H406" s="35"/>
    </row>
    <row r="407" spans="1:13" x14ac:dyDescent="0.25">
      <c r="B407" s="40"/>
      <c r="C407" s="35"/>
      <c r="D407" s="35"/>
      <c r="E407" s="54"/>
      <c r="F407" s="35"/>
      <c r="G407" s="35"/>
      <c r="H407" s="35"/>
    </row>
    <row r="408" spans="1:13" x14ac:dyDescent="0.25">
      <c r="B408" s="40"/>
      <c r="C408" s="35"/>
      <c r="D408" s="35"/>
      <c r="E408" s="54"/>
      <c r="F408" s="35"/>
      <c r="G408" s="35"/>
      <c r="H408" s="35"/>
    </row>
    <row r="409" spans="1:13" x14ac:dyDescent="0.25">
      <c r="A409" s="40"/>
      <c r="B409" s="35"/>
      <c r="C409" s="35"/>
      <c r="D409" s="54"/>
      <c r="E409" s="35"/>
      <c r="F409" s="35"/>
      <c r="G409" s="35"/>
    </row>
    <row r="410" spans="1:13" x14ac:dyDescent="0.25">
      <c r="B410" s="29"/>
      <c r="C410" s="113" t="s">
        <v>209</v>
      </c>
      <c r="D410" s="113"/>
      <c r="E410" s="113"/>
      <c r="F410" s="113"/>
      <c r="G410" s="113"/>
      <c r="H410" s="113"/>
      <c r="I410" s="113"/>
      <c r="J410" s="113"/>
      <c r="K410" s="103"/>
      <c r="L410" s="103"/>
      <c r="M410" s="103"/>
    </row>
    <row r="411" spans="1:13" ht="51" x14ac:dyDescent="0.25">
      <c r="B411" s="29"/>
      <c r="C411" s="16" t="s">
        <v>39</v>
      </c>
      <c r="D411" s="27" t="s">
        <v>40</v>
      </c>
      <c r="E411" s="27" t="s">
        <v>41</v>
      </c>
      <c r="F411" s="27" t="s">
        <v>42</v>
      </c>
      <c r="G411" s="27" t="s">
        <v>43</v>
      </c>
      <c r="H411" s="27" t="s">
        <v>44</v>
      </c>
      <c r="I411" s="27" t="s">
        <v>45</v>
      </c>
      <c r="J411" s="27" t="s">
        <v>22</v>
      </c>
      <c r="K411" s="103"/>
      <c r="L411" s="103"/>
      <c r="M411" s="103"/>
    </row>
    <row r="412" spans="1:13" x14ac:dyDescent="0.25">
      <c r="B412" s="29"/>
      <c r="C412" s="27">
        <v>5</v>
      </c>
      <c r="D412" s="27">
        <v>18</v>
      </c>
      <c r="E412" s="27">
        <v>2</v>
      </c>
      <c r="F412" s="27">
        <v>24</v>
      </c>
      <c r="G412" s="27">
        <v>9</v>
      </c>
      <c r="H412" s="27">
        <v>28</v>
      </c>
      <c r="I412" s="27">
        <v>26</v>
      </c>
      <c r="J412" s="27">
        <f>SUM(C412:I412)</f>
        <v>112</v>
      </c>
      <c r="K412" s="103"/>
      <c r="L412" s="103"/>
      <c r="M412" s="103"/>
    </row>
    <row r="413" spans="1:13" x14ac:dyDescent="0.25">
      <c r="B413" s="29"/>
      <c r="C413" s="135" t="s">
        <v>164</v>
      </c>
      <c r="D413" s="135"/>
      <c r="E413" s="135"/>
      <c r="F413" s="135"/>
      <c r="G413" s="135"/>
      <c r="H413" s="135"/>
      <c r="K413" s="103"/>
      <c r="L413" s="103"/>
      <c r="M413" s="103"/>
    </row>
    <row r="414" spans="1:13" x14ac:dyDescent="0.25">
      <c r="B414" s="29"/>
      <c r="C414" s="29"/>
      <c r="D414" s="29"/>
      <c r="E414" s="29"/>
      <c r="F414" s="29"/>
      <c r="G414" s="29"/>
    </row>
    <row r="415" spans="1:13" x14ac:dyDescent="0.25">
      <c r="B415" s="29"/>
      <c r="C415" s="29"/>
      <c r="D415" s="29"/>
      <c r="E415" s="29"/>
      <c r="F415" s="29"/>
      <c r="G415" s="29"/>
    </row>
    <row r="416" spans="1:13" x14ac:dyDescent="0.25">
      <c r="B416" s="29"/>
      <c r="C416" s="29"/>
      <c r="D416" s="29"/>
      <c r="E416" s="132" t="s">
        <v>75</v>
      </c>
      <c r="F416" s="133"/>
      <c r="G416" s="134"/>
      <c r="H416" s="103"/>
      <c r="I416" s="103"/>
      <c r="J416" s="103"/>
      <c r="K416" s="103"/>
      <c r="L416" s="103"/>
      <c r="M416" s="103"/>
    </row>
    <row r="417" spans="2:13" ht="38.25" x14ac:dyDescent="0.25">
      <c r="B417" s="29"/>
      <c r="C417" s="29"/>
      <c r="D417" s="29"/>
      <c r="E417" s="22" t="s">
        <v>46</v>
      </c>
      <c r="F417" s="22" t="s">
        <v>47</v>
      </c>
      <c r="G417" s="22" t="s">
        <v>165</v>
      </c>
      <c r="H417" s="103"/>
      <c r="I417" s="103"/>
      <c r="J417" s="103"/>
      <c r="K417" s="103"/>
      <c r="L417" s="103"/>
      <c r="M417" s="103"/>
    </row>
    <row r="418" spans="2:13" x14ac:dyDescent="0.25">
      <c r="B418" s="29"/>
      <c r="C418" s="29"/>
      <c r="D418" s="29"/>
      <c r="E418" s="27" t="s">
        <v>48</v>
      </c>
      <c r="F418" s="2">
        <v>797</v>
      </c>
      <c r="G418" s="15">
        <f>+F418/F420</f>
        <v>0.52365308804204991</v>
      </c>
      <c r="H418" s="103"/>
      <c r="I418" s="103"/>
      <c r="J418" s="103"/>
      <c r="K418" s="103"/>
      <c r="L418" s="103"/>
      <c r="M418" s="103"/>
    </row>
    <row r="419" spans="2:13" x14ac:dyDescent="0.25">
      <c r="B419" s="29"/>
      <c r="C419" s="29"/>
      <c r="D419" s="29"/>
      <c r="E419" s="27" t="s">
        <v>49</v>
      </c>
      <c r="F419" s="2">
        <v>725</v>
      </c>
      <c r="G419" s="15">
        <f>+F419/F420</f>
        <v>0.47634691195795009</v>
      </c>
      <c r="H419" s="103"/>
      <c r="I419" s="103"/>
      <c r="J419" s="103"/>
      <c r="K419" s="103"/>
      <c r="L419" s="103"/>
      <c r="M419" s="103"/>
    </row>
    <row r="420" spans="2:13" x14ac:dyDescent="0.25">
      <c r="B420" s="29"/>
      <c r="C420" s="29"/>
      <c r="D420" s="29"/>
      <c r="E420" s="27" t="s">
        <v>50</v>
      </c>
      <c r="F420" s="2">
        <f>SUM(F418:F419)</f>
        <v>1522</v>
      </c>
      <c r="G420" s="15">
        <f>SUM(G418:G419)</f>
        <v>1</v>
      </c>
      <c r="H420" s="103"/>
      <c r="I420" s="103"/>
      <c r="J420" s="103"/>
      <c r="K420" s="103"/>
      <c r="L420" s="103"/>
      <c r="M420" s="103"/>
    </row>
    <row r="421" spans="2:13" x14ac:dyDescent="0.25">
      <c r="B421" s="29"/>
      <c r="C421" s="29"/>
      <c r="D421" s="29"/>
      <c r="E421" s="29"/>
      <c r="F421" s="29"/>
      <c r="G421" s="29"/>
      <c r="H421" s="103"/>
      <c r="I421" s="103"/>
      <c r="J421" s="103"/>
      <c r="K421" s="103"/>
      <c r="L421" s="103"/>
      <c r="M421" s="103"/>
    </row>
    <row r="422" spans="2:13" x14ac:dyDescent="0.25">
      <c r="B422" s="29"/>
      <c r="C422" s="29"/>
      <c r="D422" s="29"/>
      <c r="E422" s="29"/>
      <c r="F422" s="29"/>
      <c r="G422" s="29"/>
      <c r="H422" s="103"/>
      <c r="I422" s="103"/>
      <c r="J422" s="103"/>
      <c r="K422" s="103"/>
      <c r="L422" s="103"/>
      <c r="M422" s="103"/>
    </row>
    <row r="423" spans="2:13" ht="62.25" customHeight="1" x14ac:dyDescent="0.25">
      <c r="B423" s="6"/>
      <c r="C423" s="6"/>
      <c r="D423" s="6"/>
      <c r="E423" s="128" t="s">
        <v>112</v>
      </c>
      <c r="F423" s="113" t="s">
        <v>76</v>
      </c>
      <c r="G423" s="113"/>
      <c r="H423" s="103"/>
      <c r="I423" s="103"/>
      <c r="J423" s="103"/>
      <c r="K423" s="103"/>
      <c r="L423" s="103"/>
      <c r="M423" s="103"/>
    </row>
    <row r="424" spans="2:13" ht="25.5" x14ac:dyDescent="0.25">
      <c r="B424" s="6"/>
      <c r="C424" s="6"/>
      <c r="E424" s="129"/>
      <c r="F424" s="18" t="s">
        <v>51</v>
      </c>
      <c r="G424" s="18" t="s">
        <v>52</v>
      </c>
      <c r="H424" s="103"/>
      <c r="I424" s="103"/>
      <c r="J424" s="103"/>
      <c r="K424" s="103"/>
      <c r="L424" s="103"/>
      <c r="M424" s="103"/>
    </row>
    <row r="425" spans="2:13" x14ac:dyDescent="0.2">
      <c r="E425" s="77" t="s">
        <v>166</v>
      </c>
      <c r="F425" s="14">
        <v>0</v>
      </c>
      <c r="G425" s="14">
        <v>0</v>
      </c>
      <c r="H425" s="103"/>
      <c r="I425" s="103"/>
      <c r="J425" s="103"/>
      <c r="K425" s="103"/>
      <c r="L425" s="103"/>
      <c r="M425" s="103"/>
    </row>
    <row r="426" spans="2:13" x14ac:dyDescent="0.2">
      <c r="E426" s="77" t="s">
        <v>167</v>
      </c>
      <c r="F426" s="14" t="s">
        <v>74</v>
      </c>
      <c r="G426" s="14" t="s">
        <v>74</v>
      </c>
      <c r="H426" s="103"/>
      <c r="I426" s="103"/>
      <c r="J426" s="103"/>
      <c r="K426" s="103"/>
      <c r="L426" s="103"/>
      <c r="M426" s="103"/>
    </row>
    <row r="427" spans="2:13" x14ac:dyDescent="0.2">
      <c r="E427" s="77" t="s">
        <v>168</v>
      </c>
      <c r="F427" s="14" t="s">
        <v>74</v>
      </c>
      <c r="G427" s="14" t="s">
        <v>74</v>
      </c>
      <c r="H427" s="103"/>
      <c r="I427" s="103"/>
      <c r="J427" s="103"/>
      <c r="K427" s="103"/>
      <c r="L427" s="103"/>
      <c r="M427" s="103"/>
    </row>
    <row r="428" spans="2:13" x14ac:dyDescent="0.2">
      <c r="E428" s="77" t="s">
        <v>235</v>
      </c>
      <c r="F428" s="14">
        <v>1</v>
      </c>
      <c r="G428" s="14" t="s">
        <v>74</v>
      </c>
      <c r="H428" s="103"/>
      <c r="I428" s="103"/>
      <c r="J428" s="103"/>
      <c r="K428" s="103"/>
      <c r="L428" s="103"/>
      <c r="M428" s="103"/>
    </row>
    <row r="429" spans="2:13" x14ac:dyDescent="0.2">
      <c r="E429" s="77" t="s">
        <v>170</v>
      </c>
      <c r="F429" s="14" t="s">
        <v>74</v>
      </c>
      <c r="G429" s="14" t="s">
        <v>74</v>
      </c>
      <c r="H429" s="103"/>
      <c r="I429" s="103"/>
      <c r="J429" s="103"/>
      <c r="K429" s="103"/>
      <c r="L429" s="103"/>
      <c r="M429" s="103"/>
    </row>
    <row r="430" spans="2:13" x14ac:dyDescent="0.2">
      <c r="E430" s="77" t="s">
        <v>171</v>
      </c>
      <c r="F430" s="14" t="s">
        <v>74</v>
      </c>
      <c r="G430" s="14" t="s">
        <v>74</v>
      </c>
      <c r="H430" s="103"/>
      <c r="I430" s="103"/>
      <c r="J430" s="103"/>
      <c r="K430" s="103"/>
      <c r="L430" s="103"/>
      <c r="M430" s="103"/>
    </row>
    <row r="431" spans="2:13" x14ac:dyDescent="0.2">
      <c r="E431" s="77" t="s">
        <v>172</v>
      </c>
      <c r="F431" s="14" t="s">
        <v>74</v>
      </c>
      <c r="G431" s="14" t="s">
        <v>74</v>
      </c>
      <c r="H431" s="103"/>
      <c r="I431" s="103"/>
      <c r="J431" s="103"/>
      <c r="K431" s="103"/>
      <c r="L431" s="103"/>
      <c r="M431" s="103"/>
    </row>
    <row r="432" spans="2:13" x14ac:dyDescent="0.2">
      <c r="E432" s="77" t="s">
        <v>173</v>
      </c>
      <c r="F432" s="14" t="s">
        <v>74</v>
      </c>
      <c r="G432" s="14" t="s">
        <v>74</v>
      </c>
      <c r="H432" s="103"/>
      <c r="I432" s="103"/>
      <c r="J432" s="103"/>
      <c r="K432" s="103"/>
      <c r="L432" s="103"/>
      <c r="M432" s="103"/>
    </row>
    <row r="433" spans="5:13" x14ac:dyDescent="0.2">
      <c r="E433" s="77" t="s">
        <v>174</v>
      </c>
      <c r="F433" s="14" t="s">
        <v>74</v>
      </c>
      <c r="G433" s="14" t="s">
        <v>74</v>
      </c>
      <c r="H433" s="103"/>
      <c r="I433" s="103"/>
      <c r="J433" s="103"/>
      <c r="K433" s="103"/>
      <c r="L433" s="103"/>
      <c r="M433" s="103"/>
    </row>
    <row r="434" spans="5:13" x14ac:dyDescent="0.2">
      <c r="E434" s="77" t="s">
        <v>175</v>
      </c>
      <c r="F434" s="14" t="s">
        <v>74</v>
      </c>
      <c r="G434" s="14" t="s">
        <v>74</v>
      </c>
      <c r="H434" s="103"/>
      <c r="I434" s="103"/>
      <c r="J434" s="103"/>
      <c r="K434" s="103"/>
      <c r="L434" s="103"/>
      <c r="M434" s="103"/>
    </row>
    <row r="435" spans="5:13" x14ac:dyDescent="0.2">
      <c r="E435" s="77" t="s">
        <v>176</v>
      </c>
      <c r="F435" s="14" t="s">
        <v>74</v>
      </c>
      <c r="G435" s="14" t="s">
        <v>74</v>
      </c>
      <c r="H435" s="103"/>
      <c r="I435" s="103"/>
      <c r="J435" s="103"/>
      <c r="K435" s="103"/>
      <c r="L435" s="103"/>
      <c r="M435" s="103"/>
    </row>
    <row r="436" spans="5:13" x14ac:dyDescent="0.2">
      <c r="E436" s="77" t="s">
        <v>177</v>
      </c>
      <c r="F436" s="14" t="s">
        <v>74</v>
      </c>
      <c r="G436" s="14" t="s">
        <v>74</v>
      </c>
      <c r="H436" s="103"/>
      <c r="I436" s="103"/>
      <c r="J436" s="103"/>
      <c r="K436" s="103"/>
      <c r="L436" s="103"/>
      <c r="M436" s="103"/>
    </row>
    <row r="437" spans="5:13" x14ac:dyDescent="0.2">
      <c r="E437" s="77" t="s">
        <v>178</v>
      </c>
      <c r="F437" s="14" t="s">
        <v>74</v>
      </c>
      <c r="G437" s="14" t="s">
        <v>74</v>
      </c>
      <c r="H437" s="103"/>
      <c r="I437" s="103"/>
      <c r="J437" s="103"/>
      <c r="K437" s="103"/>
      <c r="L437" s="103"/>
      <c r="M437" s="103"/>
    </row>
    <row r="438" spans="5:13" x14ac:dyDescent="0.2">
      <c r="E438" s="77" t="s">
        <v>179</v>
      </c>
      <c r="F438" s="14" t="s">
        <v>74</v>
      </c>
      <c r="G438" s="14" t="s">
        <v>74</v>
      </c>
      <c r="H438" s="103"/>
      <c r="I438" s="103"/>
      <c r="J438" s="103"/>
      <c r="K438" s="103"/>
      <c r="L438" s="103"/>
      <c r="M438" s="103"/>
    </row>
    <row r="439" spans="5:13" x14ac:dyDescent="0.2">
      <c r="E439" s="77" t="s">
        <v>180</v>
      </c>
      <c r="F439" s="14" t="s">
        <v>74</v>
      </c>
      <c r="G439" s="14" t="s">
        <v>74</v>
      </c>
      <c r="H439" s="103"/>
      <c r="I439" s="103"/>
      <c r="J439" s="103"/>
      <c r="K439" s="103"/>
      <c r="L439" s="103"/>
      <c r="M439" s="103"/>
    </row>
    <row r="440" spans="5:13" x14ac:dyDescent="0.2">
      <c r="E440" s="77" t="s">
        <v>181</v>
      </c>
      <c r="F440" s="14">
        <v>2</v>
      </c>
      <c r="G440" s="14" t="s">
        <v>74</v>
      </c>
      <c r="H440" s="103"/>
      <c r="I440" s="103"/>
      <c r="J440" s="103"/>
      <c r="K440" s="103"/>
      <c r="L440" s="103"/>
      <c r="M440" s="103"/>
    </row>
    <row r="441" spans="5:13" ht="25.5" x14ac:dyDescent="0.2">
      <c r="E441" s="77" t="s">
        <v>236</v>
      </c>
      <c r="F441" s="14" t="s">
        <v>74</v>
      </c>
      <c r="G441" s="14" t="s">
        <v>74</v>
      </c>
      <c r="H441" s="103"/>
      <c r="I441" s="103"/>
      <c r="J441" s="103"/>
      <c r="K441" s="103"/>
      <c r="L441" s="103"/>
      <c r="M441" s="103"/>
    </row>
    <row r="442" spans="5:13" x14ac:dyDescent="0.2">
      <c r="E442" s="77" t="s">
        <v>183</v>
      </c>
      <c r="F442" s="14">
        <v>0</v>
      </c>
      <c r="G442" s="14">
        <v>0</v>
      </c>
      <c r="H442" s="103"/>
      <c r="I442" s="103"/>
      <c r="J442" s="103"/>
      <c r="K442" s="103"/>
      <c r="L442" s="103"/>
      <c r="M442" s="103"/>
    </row>
    <row r="443" spans="5:13" ht="25.5" x14ac:dyDescent="0.2">
      <c r="E443" s="77" t="s">
        <v>184</v>
      </c>
      <c r="F443" s="14">
        <v>1</v>
      </c>
      <c r="G443" s="14" t="s">
        <v>74</v>
      </c>
      <c r="H443" s="103"/>
      <c r="I443" s="103"/>
      <c r="J443" s="103"/>
      <c r="K443" s="103"/>
      <c r="L443" s="103"/>
      <c r="M443" s="103"/>
    </row>
    <row r="444" spans="5:13" ht="25.5" x14ac:dyDescent="0.2">
      <c r="E444" s="77" t="s">
        <v>237</v>
      </c>
      <c r="F444" s="14" t="s">
        <v>74</v>
      </c>
      <c r="G444" s="14" t="s">
        <v>74</v>
      </c>
      <c r="H444" s="103"/>
      <c r="I444" s="103"/>
      <c r="J444" s="103"/>
      <c r="K444" s="103"/>
      <c r="L444" s="103"/>
      <c r="M444" s="103"/>
    </row>
    <row r="445" spans="5:13" x14ac:dyDescent="0.2">
      <c r="E445" s="77" t="s">
        <v>186</v>
      </c>
      <c r="F445" s="14" t="s">
        <v>74</v>
      </c>
      <c r="G445" s="14" t="s">
        <v>74</v>
      </c>
      <c r="H445" s="103"/>
      <c r="I445" s="103"/>
      <c r="J445" s="103"/>
      <c r="K445" s="103"/>
      <c r="L445" s="103"/>
      <c r="M445" s="103"/>
    </row>
    <row r="446" spans="5:13" x14ac:dyDescent="0.2">
      <c r="E446" s="77" t="s">
        <v>238</v>
      </c>
      <c r="F446" s="14" t="s">
        <v>74</v>
      </c>
      <c r="G446" s="14" t="s">
        <v>74</v>
      </c>
      <c r="H446" s="103"/>
      <c r="I446" s="103"/>
      <c r="J446" s="103"/>
      <c r="K446" s="103"/>
      <c r="L446" s="103"/>
      <c r="M446" s="103"/>
    </row>
    <row r="447" spans="5:13" x14ac:dyDescent="0.2">
      <c r="E447" s="77" t="s">
        <v>188</v>
      </c>
      <c r="F447" s="14">
        <v>47</v>
      </c>
      <c r="G447" s="14">
        <v>2</v>
      </c>
      <c r="H447" s="103"/>
      <c r="I447" s="103"/>
      <c r="J447" s="103"/>
      <c r="K447" s="103"/>
      <c r="L447" s="103"/>
      <c r="M447" s="103"/>
    </row>
    <row r="448" spans="5:13" ht="38.25" x14ac:dyDescent="0.2">
      <c r="E448" s="77" t="s">
        <v>239</v>
      </c>
      <c r="F448" s="14">
        <v>4</v>
      </c>
      <c r="G448" s="14" t="s">
        <v>74</v>
      </c>
      <c r="H448" s="103"/>
      <c r="I448" s="103"/>
      <c r="J448" s="103"/>
      <c r="K448" s="103"/>
      <c r="L448" s="103"/>
      <c r="M448" s="103"/>
    </row>
    <row r="449" spans="2:13" ht="25.5" x14ac:dyDescent="0.2">
      <c r="E449" s="77" t="s">
        <v>190</v>
      </c>
      <c r="F449" s="14">
        <v>0</v>
      </c>
      <c r="G449" s="14">
        <v>0</v>
      </c>
      <c r="H449" s="103"/>
      <c r="I449" s="103"/>
      <c r="J449" s="103"/>
      <c r="K449" s="103"/>
      <c r="L449" s="103"/>
      <c r="M449" s="103"/>
    </row>
    <row r="450" spans="2:13" x14ac:dyDescent="0.2">
      <c r="E450" s="11" t="s">
        <v>100</v>
      </c>
      <c r="F450" s="14">
        <f>SUM(F425:F449)</f>
        <v>55</v>
      </c>
      <c r="G450" s="14">
        <f>SUM(G425:G449)</f>
        <v>2</v>
      </c>
      <c r="H450" s="103"/>
      <c r="I450" s="103"/>
      <c r="J450" s="103"/>
      <c r="K450" s="103"/>
      <c r="L450" s="103"/>
      <c r="M450" s="103"/>
    </row>
    <row r="451" spans="2:13" x14ac:dyDescent="0.25">
      <c r="B451" s="6"/>
      <c r="C451" s="6"/>
      <c r="H451" s="103"/>
      <c r="I451" s="103"/>
      <c r="J451" s="103"/>
      <c r="K451" s="103"/>
      <c r="L451" s="103"/>
      <c r="M451" s="103"/>
    </row>
    <row r="452" spans="2:13" x14ac:dyDescent="0.25">
      <c r="H452" s="103"/>
      <c r="I452" s="103"/>
      <c r="J452" s="103"/>
      <c r="K452" s="103"/>
      <c r="L452" s="103"/>
      <c r="M452" s="103"/>
    </row>
    <row r="453" spans="2:13" x14ac:dyDescent="0.25">
      <c r="E453" s="132" t="s">
        <v>53</v>
      </c>
      <c r="F453" s="133"/>
      <c r="G453" s="134"/>
      <c r="H453" s="103"/>
      <c r="I453" s="103"/>
      <c r="J453" s="103"/>
      <c r="K453" s="103"/>
      <c r="L453" s="103"/>
      <c r="M453" s="103"/>
    </row>
    <row r="454" spans="2:13" ht="25.5" x14ac:dyDescent="0.25">
      <c r="E454" s="58" t="s">
        <v>54</v>
      </c>
      <c r="F454" s="22" t="s">
        <v>55</v>
      </c>
      <c r="G454" s="22" t="s">
        <v>56</v>
      </c>
      <c r="H454" s="103"/>
      <c r="I454" s="103"/>
      <c r="J454" s="103"/>
      <c r="K454" s="103"/>
      <c r="L454" s="103"/>
      <c r="M454" s="103"/>
    </row>
    <row r="455" spans="2:13" ht="63.75" x14ac:dyDescent="0.25">
      <c r="E455" s="162" t="s">
        <v>57</v>
      </c>
      <c r="F455" s="27" t="s">
        <v>58</v>
      </c>
      <c r="G455" s="2">
        <v>1</v>
      </c>
      <c r="H455" s="103"/>
      <c r="I455" s="103"/>
      <c r="J455" s="103"/>
      <c r="K455" s="103"/>
      <c r="L455" s="103"/>
      <c r="M455" s="103"/>
    </row>
    <row r="456" spans="2:13" ht="63.75" x14ac:dyDescent="0.25">
      <c r="E456" s="163"/>
      <c r="F456" s="27" t="s">
        <v>59</v>
      </c>
      <c r="G456" s="2">
        <v>6</v>
      </c>
      <c r="H456" s="103"/>
      <c r="I456" s="103"/>
      <c r="J456" s="103"/>
      <c r="K456" s="103"/>
      <c r="L456" s="103"/>
      <c r="M456" s="103"/>
    </row>
    <row r="457" spans="2:13" ht="63.75" x14ac:dyDescent="0.25">
      <c r="E457" s="164"/>
      <c r="F457" s="27" t="s">
        <v>78</v>
      </c>
      <c r="G457" s="2">
        <v>0</v>
      </c>
      <c r="H457" s="103"/>
      <c r="I457" s="103"/>
      <c r="J457" s="103"/>
      <c r="K457" s="103"/>
      <c r="L457" s="103"/>
      <c r="M457" s="103"/>
    </row>
    <row r="458" spans="2:13" ht="25.5" x14ac:dyDescent="0.25">
      <c r="E458" s="61" t="s">
        <v>60</v>
      </c>
      <c r="F458" s="27" t="s">
        <v>61</v>
      </c>
      <c r="G458" s="2">
        <v>1</v>
      </c>
      <c r="H458" s="103"/>
      <c r="I458" s="103"/>
      <c r="J458" s="103"/>
      <c r="K458" s="103"/>
      <c r="L458" s="103"/>
      <c r="M458" s="103"/>
    </row>
    <row r="459" spans="2:13" ht="25.5" x14ac:dyDescent="0.25">
      <c r="E459" s="62"/>
      <c r="F459" s="27" t="s">
        <v>62</v>
      </c>
      <c r="G459" s="2">
        <v>0</v>
      </c>
      <c r="H459" s="103"/>
      <c r="I459" s="103"/>
      <c r="J459" s="103"/>
      <c r="K459" s="103"/>
      <c r="L459" s="103"/>
      <c r="M459" s="103"/>
    </row>
    <row r="460" spans="2:13" ht="25.5" x14ac:dyDescent="0.25">
      <c r="E460" s="7" t="s">
        <v>63</v>
      </c>
      <c r="F460" s="27" t="s">
        <v>77</v>
      </c>
      <c r="G460" s="3">
        <v>23</v>
      </c>
      <c r="H460" s="103"/>
      <c r="I460" s="103"/>
      <c r="J460" s="103"/>
      <c r="K460" s="103"/>
      <c r="L460" s="103"/>
      <c r="M460" s="103"/>
    </row>
    <row r="461" spans="2:13" ht="38.25" x14ac:dyDescent="0.25">
      <c r="E461" s="63" t="s">
        <v>64</v>
      </c>
      <c r="F461" s="27" t="s">
        <v>65</v>
      </c>
      <c r="G461" s="2">
        <v>1</v>
      </c>
      <c r="H461" s="103"/>
      <c r="I461" s="103"/>
      <c r="J461" s="103"/>
      <c r="K461" s="103"/>
      <c r="L461" s="103"/>
      <c r="M461" s="103"/>
    </row>
    <row r="462" spans="2:13" ht="38.25" x14ac:dyDescent="0.25">
      <c r="E462" s="63" t="s">
        <v>66</v>
      </c>
      <c r="F462" s="4" t="s">
        <v>67</v>
      </c>
      <c r="G462" s="2">
        <v>4</v>
      </c>
      <c r="H462" s="103"/>
      <c r="I462" s="103"/>
      <c r="J462" s="103"/>
      <c r="K462" s="103"/>
      <c r="L462" s="103"/>
      <c r="M462" s="103"/>
    </row>
    <row r="463" spans="2:13" ht="25.5" x14ac:dyDescent="0.25">
      <c r="E463" s="4" t="s">
        <v>68</v>
      </c>
      <c r="F463" s="27" t="s">
        <v>69</v>
      </c>
      <c r="G463" s="2">
        <v>0</v>
      </c>
      <c r="H463" s="103"/>
      <c r="I463" s="103"/>
      <c r="J463" s="103"/>
      <c r="K463" s="103"/>
      <c r="L463" s="103"/>
      <c r="M463" s="103"/>
    </row>
    <row r="464" spans="2:13" ht="38.25" x14ac:dyDescent="0.25">
      <c r="E464" s="4" t="s">
        <v>70</v>
      </c>
      <c r="F464" s="27" t="s">
        <v>71</v>
      </c>
      <c r="G464" s="2">
        <v>9</v>
      </c>
      <c r="H464" s="103"/>
      <c r="I464" s="103"/>
      <c r="J464" s="103"/>
      <c r="K464" s="103"/>
      <c r="L464" s="103"/>
      <c r="M464" s="103"/>
    </row>
    <row r="465" spans="5:13" ht="38.25" x14ac:dyDescent="0.25">
      <c r="E465" s="4" t="s">
        <v>72</v>
      </c>
      <c r="F465" s="4" t="s">
        <v>73</v>
      </c>
      <c r="G465" s="5">
        <v>11</v>
      </c>
      <c r="H465" s="103"/>
      <c r="I465" s="103"/>
      <c r="J465" s="103"/>
      <c r="K465" s="103"/>
      <c r="L465" s="103"/>
      <c r="M465" s="103"/>
    </row>
    <row r="466" spans="5:13" ht="25.5" x14ac:dyDescent="0.25">
      <c r="E466" s="4" t="s">
        <v>80</v>
      </c>
      <c r="F466" s="4" t="s">
        <v>81</v>
      </c>
      <c r="G466" s="2">
        <v>18</v>
      </c>
      <c r="H466" s="103"/>
      <c r="I466" s="103"/>
      <c r="J466" s="103"/>
      <c r="K466" s="103"/>
      <c r="L466" s="103"/>
      <c r="M466" s="103"/>
    </row>
    <row r="467" spans="5:13" x14ac:dyDescent="0.25">
      <c r="H467" s="103"/>
      <c r="I467" s="103"/>
      <c r="J467" s="103"/>
      <c r="K467" s="103"/>
      <c r="L467" s="103"/>
      <c r="M467" s="103"/>
    </row>
    <row r="468" spans="5:13" x14ac:dyDescent="0.25">
      <c r="E468" s="19" t="s">
        <v>79</v>
      </c>
      <c r="H468" s="103"/>
      <c r="I468" s="103"/>
      <c r="J468" s="103"/>
      <c r="K468" s="103"/>
      <c r="L468" s="103"/>
      <c r="M468" s="103"/>
    </row>
    <row r="490" ht="38.25" customHeight="1" x14ac:dyDescent="0.25"/>
    <row r="498" ht="39.75" customHeight="1" x14ac:dyDescent="0.25"/>
    <row r="499" ht="57" customHeight="1" x14ac:dyDescent="0.25"/>
    <row r="500" ht="48" customHeight="1" x14ac:dyDescent="0.25"/>
    <row r="501" ht="63.75" customHeight="1" x14ac:dyDescent="0.25"/>
    <row r="502" ht="39.75" customHeight="1" x14ac:dyDescent="0.25"/>
    <row r="503" ht="42" customHeight="1" x14ac:dyDescent="0.25"/>
    <row r="504" ht="43.5" customHeight="1" x14ac:dyDescent="0.25"/>
    <row r="506" ht="38.25" customHeight="1" x14ac:dyDescent="0.25"/>
    <row r="507" ht="38.25" customHeight="1" x14ac:dyDescent="0.25"/>
    <row r="509" ht="51" customHeight="1" x14ac:dyDescent="0.25"/>
    <row r="511" ht="38.25" customHeight="1" x14ac:dyDescent="0.25"/>
    <row r="513" spans="1:5" x14ac:dyDescent="0.25">
      <c r="B513" s="10"/>
      <c r="C513" s="6"/>
    </row>
    <row r="514" spans="1:5" x14ac:dyDescent="0.25">
      <c r="B514" s="20"/>
      <c r="C514" s="6"/>
    </row>
    <row r="515" spans="1:5" x14ac:dyDescent="0.25">
      <c r="A515" s="1"/>
      <c r="E515" s="6"/>
    </row>
    <row r="516" spans="1:5" x14ac:dyDescent="0.25">
      <c r="A516" s="6"/>
      <c r="E516" s="6"/>
    </row>
    <row r="517" spans="1:5" ht="12.75" customHeight="1" x14ac:dyDescent="0.25"/>
    <row r="525" spans="1:5" ht="45.75" customHeight="1" x14ac:dyDescent="0.25"/>
    <row r="526" spans="1:5" ht="46.5" customHeight="1" x14ac:dyDescent="0.25"/>
    <row r="535" ht="20.25" customHeight="1" x14ac:dyDescent="0.25"/>
    <row r="576" ht="22.5" customHeight="1" x14ac:dyDescent="0.25"/>
  </sheetData>
  <sheetProtection password="AC80" sheet="1" objects="1" scenarios="1"/>
  <mergeCells count="160">
    <mergeCell ref="G166:G168"/>
    <mergeCell ref="J166:J168"/>
    <mergeCell ref="G161:G162"/>
    <mergeCell ref="J161:J162"/>
    <mergeCell ref="I277:J277"/>
    <mergeCell ref="I278:J278"/>
    <mergeCell ref="I279:J279"/>
    <mergeCell ref="I280:J280"/>
    <mergeCell ref="I272:J272"/>
    <mergeCell ref="I273:J273"/>
    <mergeCell ref="I274:J274"/>
    <mergeCell ref="I275:J275"/>
    <mergeCell ref="I276:J276"/>
    <mergeCell ref="G169:G172"/>
    <mergeCell ref="J169:J172"/>
    <mergeCell ref="J147:K147"/>
    <mergeCell ref="J148:K148"/>
    <mergeCell ref="J139:K139"/>
    <mergeCell ref="J140:K140"/>
    <mergeCell ref="J141:K141"/>
    <mergeCell ref="J142:K142"/>
    <mergeCell ref="J143:K143"/>
    <mergeCell ref="I267:J267"/>
    <mergeCell ref="I268:J268"/>
    <mergeCell ref="J149:K149"/>
    <mergeCell ref="J150:K150"/>
    <mergeCell ref="I256:J256"/>
    <mergeCell ref="I257:J257"/>
    <mergeCell ref="I258:J258"/>
    <mergeCell ref="K166:K168"/>
    <mergeCell ref="J151:K151"/>
    <mergeCell ref="J152:K152"/>
    <mergeCell ref="J153:K153"/>
    <mergeCell ref="J154:K154"/>
    <mergeCell ref="J155:K155"/>
    <mergeCell ref="B159:K159"/>
    <mergeCell ref="G163:G165"/>
    <mergeCell ref="J163:J165"/>
    <mergeCell ref="K163:K165"/>
    <mergeCell ref="H49:I49"/>
    <mergeCell ref="H50:I50"/>
    <mergeCell ref="H51:I51"/>
    <mergeCell ref="H52:I52"/>
    <mergeCell ref="H53:I53"/>
    <mergeCell ref="C56:I56"/>
    <mergeCell ref="J144:K144"/>
    <mergeCell ref="J145:K145"/>
    <mergeCell ref="J146:K146"/>
    <mergeCell ref="E455:E457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E453:G453"/>
    <mergeCell ref="B187:K187"/>
    <mergeCell ref="B188:B189"/>
    <mergeCell ref="H54:I54"/>
    <mergeCell ref="H55:I55"/>
    <mergeCell ref="J130:K130"/>
    <mergeCell ref="J131:K131"/>
    <mergeCell ref="J132:K132"/>
    <mergeCell ref="A221:A222"/>
    <mergeCell ref="E416:G416"/>
    <mergeCell ref="B285:H285"/>
    <mergeCell ref="I285:L285"/>
    <mergeCell ref="C342:H342"/>
    <mergeCell ref="B253:J253"/>
    <mergeCell ref="B254:G254"/>
    <mergeCell ref="A220:L220"/>
    <mergeCell ref="C410:J410"/>
    <mergeCell ref="A250:D250"/>
    <mergeCell ref="G221:L221"/>
    <mergeCell ref="H254:H255"/>
    <mergeCell ref="I262:J262"/>
    <mergeCell ref="I263:J263"/>
    <mergeCell ref="I264:J264"/>
    <mergeCell ref="I265:J265"/>
    <mergeCell ref="I266:J266"/>
    <mergeCell ref="I281:J281"/>
    <mergeCell ref="I269:J269"/>
    <mergeCell ref="I270:J270"/>
    <mergeCell ref="I271:J271"/>
    <mergeCell ref="A93:A96"/>
    <mergeCell ref="B59:B62"/>
    <mergeCell ref="C59:C62"/>
    <mergeCell ref="A2:M2"/>
    <mergeCell ref="A3:M3"/>
    <mergeCell ref="A7:M7"/>
    <mergeCell ref="C28:I28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D61:G61"/>
    <mergeCell ref="H61:L61"/>
    <mergeCell ref="B93:B96"/>
    <mergeCell ref="C95:G95"/>
    <mergeCell ref="H18:H21"/>
    <mergeCell ref="I18:I21"/>
    <mergeCell ref="H22:H24"/>
    <mergeCell ref="K169:K172"/>
    <mergeCell ref="G173:G175"/>
    <mergeCell ref="J173:J175"/>
    <mergeCell ref="K173:K175"/>
    <mergeCell ref="I259:J259"/>
    <mergeCell ref="I260:J260"/>
    <mergeCell ref="I261:J261"/>
    <mergeCell ref="C188:F188"/>
    <mergeCell ref="G188:K188"/>
    <mergeCell ref="B221:F221"/>
    <mergeCell ref="E423:E424"/>
    <mergeCell ref="F423:G423"/>
    <mergeCell ref="B375:B376"/>
    <mergeCell ref="C375:H375"/>
    <mergeCell ref="C413:H413"/>
    <mergeCell ref="B282:E282"/>
    <mergeCell ref="B305:B306"/>
    <mergeCell ref="C305:I305"/>
    <mergeCell ref="I254:J255"/>
    <mergeCell ref="I22:I24"/>
    <mergeCell ref="C26:I26"/>
    <mergeCell ref="H95:M95"/>
    <mergeCell ref="D59:L60"/>
    <mergeCell ref="C93:M94"/>
    <mergeCell ref="K161:K162"/>
    <mergeCell ref="B126:B129"/>
    <mergeCell ref="C126:C129"/>
    <mergeCell ref="D128:H128"/>
    <mergeCell ref="I128:I129"/>
    <mergeCell ref="J128:K129"/>
    <mergeCell ref="B156:F156"/>
    <mergeCell ref="D126:K127"/>
    <mergeCell ref="J133:K133"/>
    <mergeCell ref="J134:K134"/>
    <mergeCell ref="J135:K135"/>
    <mergeCell ref="J136:K136"/>
    <mergeCell ref="J137:K137"/>
    <mergeCell ref="J138:K138"/>
    <mergeCell ref="H44:I44"/>
    <mergeCell ref="H45:I45"/>
    <mergeCell ref="H46:I46"/>
    <mergeCell ref="H47:I47"/>
    <mergeCell ref="H48:I48"/>
  </mergeCells>
  <pageMargins left="0.7" right="0.7" top="0.75" bottom="0.75" header="0.3" footer="0.3"/>
  <pageSetup scale="34" fitToHeight="0" orientation="portrait" r:id="rId1"/>
  <rowBreaks count="4" manualBreakCount="4">
    <brk id="57" max="12" man="1"/>
    <brk id="183" max="12" man="1"/>
    <brk id="283" max="12" man="1"/>
    <brk id="405" max="12" man="1"/>
  </rowBreaks>
  <ignoredErrors>
    <ignoredError sqref="G25 K88 D402 F402" formula="1"/>
    <ignoredError sqref="F97:F121 G130:G1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2</vt:lpstr>
      <vt:lpstr>'Comuna 2'!Área_de_impresión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2014-11-13T21:42:40Z</dcterms:modified>
</cp:coreProperties>
</file>