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180" windowWidth="17400" windowHeight="6855"/>
  </bookViews>
  <sheets>
    <sheet name="Comuna 19" sheetId="3" r:id="rId1"/>
  </sheets>
  <definedNames>
    <definedName name="_xlnm.Print_Area" localSheetId="0">'Comuna 19'!$A$1:$M$592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6" i="3" l="1"/>
  <c r="H456" i="3" l="1"/>
  <c r="H457" i="3"/>
  <c r="H458" i="3"/>
  <c r="H459" i="3"/>
  <c r="H460" i="3"/>
  <c r="H461" i="3"/>
  <c r="H462" i="3"/>
  <c r="H463" i="3"/>
  <c r="H464" i="3"/>
  <c r="H465" i="3"/>
  <c r="H466" i="3"/>
  <c r="H467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H410" i="3"/>
  <c r="H412" i="3"/>
  <c r="H413" i="3"/>
  <c r="H414" i="3"/>
  <c r="H415" i="3"/>
  <c r="H416" i="3"/>
  <c r="H417" i="3"/>
  <c r="H418" i="3"/>
  <c r="H419" i="3"/>
  <c r="H420" i="3"/>
  <c r="H421" i="3"/>
  <c r="H422" i="3"/>
  <c r="F410" i="3"/>
  <c r="F412" i="3"/>
  <c r="F413" i="3"/>
  <c r="F414" i="3"/>
  <c r="F415" i="3"/>
  <c r="F416" i="3"/>
  <c r="F417" i="3"/>
  <c r="F418" i="3"/>
  <c r="F419" i="3"/>
  <c r="F420" i="3"/>
  <c r="F421" i="3"/>
  <c r="F422" i="3"/>
  <c r="D410" i="3"/>
  <c r="D412" i="3"/>
  <c r="D413" i="3"/>
  <c r="D414" i="3"/>
  <c r="D415" i="3"/>
  <c r="D416" i="3"/>
  <c r="D417" i="3"/>
  <c r="D418" i="3"/>
  <c r="D419" i="3"/>
  <c r="D420" i="3"/>
  <c r="D421" i="3"/>
  <c r="D422" i="3"/>
  <c r="D394" i="3"/>
  <c r="E394" i="3"/>
  <c r="F394" i="3"/>
  <c r="G394" i="3"/>
  <c r="H394" i="3"/>
  <c r="I394" i="3"/>
  <c r="C394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J230" i="3"/>
  <c r="J235" i="3"/>
  <c r="J236" i="3"/>
  <c r="J237" i="3"/>
  <c r="J238" i="3"/>
  <c r="J239" i="3"/>
  <c r="J241" i="3"/>
  <c r="E229" i="3"/>
  <c r="E236" i="3"/>
  <c r="E237" i="3"/>
  <c r="E238" i="3"/>
  <c r="E239" i="3"/>
  <c r="E240" i="3"/>
  <c r="E241" i="3"/>
  <c r="E222" i="3"/>
  <c r="E225" i="3"/>
  <c r="E228" i="3"/>
  <c r="F191" i="3"/>
  <c r="J163" i="3" l="1"/>
  <c r="J164" i="3"/>
  <c r="J165" i="3"/>
  <c r="J166" i="3"/>
  <c r="J167" i="3"/>
  <c r="J168" i="3"/>
  <c r="J169" i="3"/>
  <c r="J170" i="3"/>
  <c r="J171" i="3"/>
  <c r="J172" i="3"/>
  <c r="J173" i="3"/>
  <c r="J174" i="3"/>
  <c r="J175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C185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B144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C103" i="3"/>
  <c r="G42" i="3"/>
  <c r="G46" i="3"/>
  <c r="H31" i="3"/>
  <c r="H32" i="3"/>
  <c r="H33" i="3"/>
  <c r="H34" i="3"/>
  <c r="H35" i="3"/>
  <c r="H36" i="3"/>
  <c r="H37" i="3"/>
  <c r="E37" i="3" s="1"/>
  <c r="H38" i="3"/>
  <c r="G38" i="3" s="1"/>
  <c r="H39" i="3"/>
  <c r="G39" i="3" s="1"/>
  <c r="H40" i="3"/>
  <c r="E40" i="3" s="1"/>
  <c r="H41" i="3"/>
  <c r="E41" i="3" s="1"/>
  <c r="H42" i="3"/>
  <c r="H43" i="3"/>
  <c r="E43" i="3" s="1"/>
  <c r="H44" i="3"/>
  <c r="E44" i="3" s="1"/>
  <c r="H45" i="3"/>
  <c r="E45" i="3" s="1"/>
  <c r="H46" i="3"/>
  <c r="H47" i="3"/>
  <c r="G47" i="3" s="1"/>
  <c r="H48" i="3"/>
  <c r="E48" i="3" s="1"/>
  <c r="H49" i="3"/>
  <c r="E49" i="3" s="1"/>
  <c r="H50" i="3"/>
  <c r="H51" i="3"/>
  <c r="E51" i="3" s="1"/>
  <c r="H52" i="3"/>
  <c r="E52" i="3" s="1"/>
  <c r="H53" i="3"/>
  <c r="E53" i="3" s="1"/>
  <c r="H54" i="3"/>
  <c r="H55" i="3"/>
  <c r="E55" i="3" s="1"/>
  <c r="H56" i="3"/>
  <c r="E56" i="3" s="1"/>
  <c r="H57" i="3"/>
  <c r="E57" i="3" s="1"/>
  <c r="H58" i="3"/>
  <c r="H59" i="3"/>
  <c r="E59" i="3" s="1"/>
  <c r="H60" i="3"/>
  <c r="E60" i="3" s="1"/>
  <c r="H61" i="3"/>
  <c r="E61" i="3" s="1"/>
  <c r="H62" i="3"/>
  <c r="E38" i="3"/>
  <c r="E39" i="3"/>
  <c r="E42" i="3"/>
  <c r="E46" i="3"/>
  <c r="E47" i="3"/>
  <c r="E50" i="3"/>
  <c r="E54" i="3"/>
  <c r="E58" i="3"/>
  <c r="G40" i="3" l="1"/>
  <c r="G44" i="3"/>
  <c r="G48" i="3"/>
  <c r="G43" i="3"/>
  <c r="G49" i="3"/>
  <c r="G45" i="3"/>
  <c r="G41" i="3"/>
  <c r="G37" i="3"/>
  <c r="H448" i="3"/>
  <c r="H449" i="3"/>
  <c r="H450" i="3"/>
  <c r="H451" i="3"/>
  <c r="H454" i="3"/>
  <c r="H469" i="3"/>
  <c r="H470" i="3"/>
  <c r="H471" i="3"/>
  <c r="H472" i="3"/>
  <c r="H473" i="3"/>
  <c r="H474" i="3"/>
  <c r="H475" i="3"/>
  <c r="H476" i="3"/>
  <c r="H477" i="3"/>
  <c r="H478" i="3"/>
  <c r="H480" i="3"/>
  <c r="F448" i="3"/>
  <c r="F449" i="3"/>
  <c r="F450" i="3"/>
  <c r="F451" i="3"/>
  <c r="F454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D448" i="3"/>
  <c r="D449" i="3"/>
  <c r="D450" i="3"/>
  <c r="D451" i="3"/>
  <c r="D454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H406" i="3"/>
  <c r="H407" i="3"/>
  <c r="H408" i="3"/>
  <c r="H409" i="3"/>
  <c r="H423" i="3"/>
  <c r="H426" i="3"/>
  <c r="H428" i="3"/>
  <c r="H429" i="3"/>
  <c r="H430" i="3"/>
  <c r="H431" i="3"/>
  <c r="H432" i="3"/>
  <c r="H433" i="3"/>
  <c r="H434" i="3"/>
  <c r="H435" i="3"/>
  <c r="H436" i="3"/>
  <c r="H437" i="3"/>
  <c r="H438" i="3"/>
  <c r="F406" i="3"/>
  <c r="F407" i="3"/>
  <c r="F408" i="3"/>
  <c r="F409" i="3"/>
  <c r="F423" i="3"/>
  <c r="F426" i="3"/>
  <c r="F428" i="3"/>
  <c r="F429" i="3"/>
  <c r="F430" i="3"/>
  <c r="F431" i="3"/>
  <c r="F432" i="3"/>
  <c r="F433" i="3"/>
  <c r="F434" i="3"/>
  <c r="F435" i="3"/>
  <c r="F436" i="3"/>
  <c r="F437" i="3"/>
  <c r="F438" i="3"/>
  <c r="D406" i="3"/>
  <c r="D407" i="3"/>
  <c r="D408" i="3"/>
  <c r="D409" i="3"/>
  <c r="D423" i="3"/>
  <c r="D426" i="3"/>
  <c r="D428" i="3"/>
  <c r="D429" i="3"/>
  <c r="D430" i="3"/>
  <c r="D431" i="3"/>
  <c r="D432" i="3"/>
  <c r="D433" i="3"/>
  <c r="D434" i="3"/>
  <c r="D435" i="3"/>
  <c r="D436" i="3"/>
  <c r="D437" i="3"/>
  <c r="D438" i="3"/>
  <c r="I301" i="3" l="1"/>
  <c r="I302" i="3"/>
  <c r="I303" i="3"/>
  <c r="I304" i="3"/>
  <c r="I305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F301" i="3"/>
  <c r="F302" i="3"/>
  <c r="F303" i="3"/>
  <c r="F304" i="3"/>
  <c r="F305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K263" i="3"/>
  <c r="K264" i="3"/>
  <c r="K265" i="3"/>
  <c r="K266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E263" i="3"/>
  <c r="E264" i="3"/>
  <c r="E265" i="3"/>
  <c r="E266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J225" i="3"/>
  <c r="J228" i="3"/>
  <c r="J242" i="3"/>
  <c r="J248" i="3"/>
  <c r="J249" i="3"/>
  <c r="J251" i="3"/>
  <c r="E242" i="3"/>
  <c r="E244" i="3"/>
  <c r="E248" i="3"/>
  <c r="E249" i="3"/>
  <c r="E251" i="3"/>
  <c r="E253" i="3"/>
  <c r="J154" i="3"/>
  <c r="J155" i="3"/>
  <c r="J156" i="3"/>
  <c r="J157" i="3"/>
  <c r="J158" i="3"/>
  <c r="J159" i="3"/>
  <c r="J160" i="3"/>
  <c r="J161" i="3"/>
  <c r="J162" i="3"/>
  <c r="J176" i="3"/>
  <c r="J177" i="3"/>
  <c r="J178" i="3"/>
  <c r="J179" i="3"/>
  <c r="J180" i="3"/>
  <c r="J181" i="3"/>
  <c r="J182" i="3"/>
  <c r="J183" i="3"/>
  <c r="J184" i="3"/>
  <c r="G154" i="3"/>
  <c r="G155" i="3"/>
  <c r="G156" i="3"/>
  <c r="G157" i="3"/>
  <c r="G158" i="3"/>
  <c r="G159" i="3"/>
  <c r="G160" i="3"/>
  <c r="G161" i="3"/>
  <c r="G162" i="3"/>
  <c r="G176" i="3"/>
  <c r="G177" i="3"/>
  <c r="G178" i="3"/>
  <c r="G179" i="3"/>
  <c r="G180" i="3"/>
  <c r="G181" i="3"/>
  <c r="G182" i="3"/>
  <c r="G183" i="3"/>
  <c r="G184" i="3"/>
  <c r="L114" i="3"/>
  <c r="L115" i="3"/>
  <c r="L116" i="3"/>
  <c r="L117" i="3"/>
  <c r="L118" i="3"/>
  <c r="L119" i="3"/>
  <c r="L120" i="3"/>
  <c r="L121" i="3"/>
  <c r="L122" i="3"/>
  <c r="L136" i="3"/>
  <c r="L137" i="3"/>
  <c r="L138" i="3"/>
  <c r="L139" i="3"/>
  <c r="L140" i="3"/>
  <c r="L141" i="3"/>
  <c r="L142" i="3"/>
  <c r="F114" i="3"/>
  <c r="F115" i="3"/>
  <c r="F116" i="3"/>
  <c r="F117" i="3"/>
  <c r="F118" i="3"/>
  <c r="F119" i="3"/>
  <c r="F120" i="3"/>
  <c r="F121" i="3"/>
  <c r="F122" i="3"/>
  <c r="F136" i="3"/>
  <c r="F137" i="3"/>
  <c r="F138" i="3"/>
  <c r="F139" i="3"/>
  <c r="F140" i="3"/>
  <c r="F141" i="3"/>
  <c r="F142" i="3"/>
  <c r="K72" i="3"/>
  <c r="K73" i="3"/>
  <c r="K74" i="3"/>
  <c r="K75" i="3"/>
  <c r="K76" i="3"/>
  <c r="K77" i="3"/>
  <c r="K78" i="3"/>
  <c r="K92" i="3"/>
  <c r="K93" i="3"/>
  <c r="K94" i="3"/>
  <c r="K95" i="3"/>
  <c r="K96" i="3"/>
  <c r="K97" i="3"/>
  <c r="K98" i="3"/>
  <c r="K71" i="3"/>
  <c r="F72" i="3"/>
  <c r="F73" i="3"/>
  <c r="F74" i="3"/>
  <c r="F75" i="3"/>
  <c r="F76" i="3"/>
  <c r="F77" i="3"/>
  <c r="F78" i="3"/>
  <c r="F92" i="3"/>
  <c r="F93" i="3"/>
  <c r="F94" i="3"/>
  <c r="F95" i="3"/>
  <c r="F96" i="3"/>
  <c r="F97" i="3"/>
  <c r="F98" i="3"/>
  <c r="G33" i="3"/>
  <c r="E34" i="3"/>
  <c r="G35" i="3"/>
  <c r="E36" i="3"/>
  <c r="G50" i="3"/>
  <c r="G52" i="3"/>
  <c r="G54" i="3"/>
  <c r="G56" i="3"/>
  <c r="G58" i="3"/>
  <c r="G60" i="3"/>
  <c r="F233" i="3" l="1"/>
  <c r="F224" i="3"/>
  <c r="F231" i="3"/>
  <c r="F230" i="3"/>
  <c r="F234" i="3"/>
  <c r="F221" i="3"/>
  <c r="F235" i="3"/>
  <c r="F226" i="3"/>
  <c r="F232" i="3"/>
  <c r="F223" i="3"/>
  <c r="F227" i="3"/>
  <c r="F240" i="3"/>
  <c r="F222" i="3"/>
  <c r="F225" i="3"/>
  <c r="F228" i="3"/>
  <c r="F236" i="3"/>
  <c r="F238" i="3"/>
  <c r="F241" i="3"/>
  <c r="F239" i="3"/>
  <c r="F237" i="3"/>
  <c r="F229" i="3"/>
  <c r="F252" i="3"/>
  <c r="F250" i="3"/>
  <c r="F248" i="3"/>
  <c r="F246" i="3"/>
  <c r="F244" i="3"/>
  <c r="F242" i="3"/>
  <c r="F251" i="3"/>
  <c r="F249" i="3"/>
  <c r="F247" i="3"/>
  <c r="F245" i="3"/>
  <c r="F243" i="3"/>
  <c r="E35" i="3"/>
  <c r="E33" i="3"/>
  <c r="G61" i="3"/>
  <c r="G59" i="3"/>
  <c r="G57" i="3"/>
  <c r="G55" i="3"/>
  <c r="G53" i="3"/>
  <c r="G51" i="3"/>
  <c r="G36" i="3"/>
  <c r="G34" i="3"/>
  <c r="H439" i="3" l="1"/>
  <c r="F439" i="3"/>
  <c r="D439" i="3"/>
  <c r="I332" i="3"/>
  <c r="F332" i="3"/>
  <c r="K261" i="3"/>
  <c r="K262" i="3"/>
  <c r="E261" i="3"/>
  <c r="E262" i="3"/>
  <c r="F192" i="3" l="1"/>
  <c r="G191" i="3" s="1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K101" i="3"/>
  <c r="K102" i="3"/>
  <c r="F101" i="3"/>
  <c r="F102" i="3"/>
  <c r="H63" i="3"/>
  <c r="E63" i="3" s="1"/>
  <c r="E31" i="3"/>
  <c r="G32" i="3"/>
  <c r="H30" i="3"/>
  <c r="G30" i="3" s="1"/>
  <c r="G63" i="3" l="1"/>
  <c r="G31" i="3"/>
  <c r="E32" i="3"/>
  <c r="L143" i="3" l="1"/>
  <c r="L113" i="3"/>
  <c r="L112" i="3"/>
  <c r="L111" i="3"/>
  <c r="F143" i="3"/>
  <c r="F113" i="3"/>
  <c r="F112" i="3"/>
  <c r="F111" i="3"/>
  <c r="G497" i="3"/>
  <c r="H447" i="3"/>
  <c r="F447" i="3"/>
  <c r="D447" i="3"/>
  <c r="I333" i="3"/>
  <c r="I300" i="3"/>
  <c r="F333" i="3"/>
  <c r="F300" i="3"/>
  <c r="K293" i="3"/>
  <c r="K260" i="3"/>
  <c r="E293" i="3"/>
  <c r="E260" i="3"/>
  <c r="J253" i="3"/>
  <c r="J220" i="3"/>
  <c r="E349" i="3"/>
  <c r="G349" i="3" s="1"/>
  <c r="E348" i="3"/>
  <c r="G348" i="3" s="1"/>
  <c r="K348" i="3" s="1"/>
  <c r="E347" i="3"/>
  <c r="F347" i="3" s="1"/>
  <c r="J347" i="3" s="1"/>
  <c r="E345" i="3"/>
  <c r="G345" i="3" s="1"/>
  <c r="K345" i="3" s="1"/>
  <c r="E344" i="3"/>
  <c r="G344" i="3" s="1"/>
  <c r="K344" i="3" s="1"/>
  <c r="E346" i="3"/>
  <c r="F346" i="3" s="1"/>
  <c r="J346" i="3" s="1"/>
  <c r="E343" i="3"/>
  <c r="G343" i="3" s="1"/>
  <c r="K343" i="3" s="1"/>
  <c r="E342" i="3"/>
  <c r="F342" i="3" s="1"/>
  <c r="E341" i="3"/>
  <c r="G341" i="3" s="1"/>
  <c r="F206" i="3"/>
  <c r="J185" i="3"/>
  <c r="G153" i="3"/>
  <c r="G152" i="3"/>
  <c r="K100" i="3"/>
  <c r="F100" i="3"/>
  <c r="K99" i="3"/>
  <c r="F99" i="3"/>
  <c r="F71" i="3"/>
  <c r="K70" i="3"/>
  <c r="F70" i="3"/>
  <c r="F25" i="3"/>
  <c r="F24" i="3"/>
  <c r="H205" i="3" s="1"/>
  <c r="I205" i="3" s="1"/>
  <c r="F23" i="3"/>
  <c r="H204" i="3" s="1"/>
  <c r="I204" i="3" s="1"/>
  <c r="F22" i="3"/>
  <c r="H203" i="3" s="1"/>
  <c r="F21" i="3"/>
  <c r="H202" i="3" s="1"/>
  <c r="I202" i="3" s="1"/>
  <c r="F20" i="3"/>
  <c r="H201" i="3" s="1"/>
  <c r="I201" i="3" s="1"/>
  <c r="F19" i="3"/>
  <c r="H200" i="3" s="1"/>
  <c r="I200" i="3" s="1"/>
  <c r="F18" i="3"/>
  <c r="H199" i="3" s="1"/>
  <c r="I199" i="3" s="1"/>
  <c r="F17" i="3"/>
  <c r="H198" i="3" s="1"/>
  <c r="I198" i="3" s="1"/>
  <c r="F16" i="3"/>
  <c r="H197" i="3" s="1"/>
  <c r="I197" i="3" s="1"/>
  <c r="F15" i="3"/>
  <c r="H196" i="3" s="1"/>
  <c r="I196" i="3" s="1"/>
  <c r="F14" i="3"/>
  <c r="H195" i="3" s="1"/>
  <c r="I195" i="3" s="1"/>
  <c r="F13" i="3"/>
  <c r="H194" i="3" s="1"/>
  <c r="I194" i="3" s="1"/>
  <c r="F12" i="3"/>
  <c r="H193" i="3" s="1"/>
  <c r="I193" i="3" s="1"/>
  <c r="F11" i="3"/>
  <c r="H192" i="3" s="1"/>
  <c r="I192" i="3" s="1"/>
  <c r="F10" i="3"/>
  <c r="H191" i="3" s="1"/>
  <c r="K222" i="3" l="1"/>
  <c r="K234" i="3"/>
  <c r="K232" i="3"/>
  <c r="K223" i="3"/>
  <c r="K231" i="3"/>
  <c r="K224" i="3"/>
  <c r="K240" i="3"/>
  <c r="K221" i="3"/>
  <c r="K229" i="3"/>
  <c r="K233" i="3"/>
  <c r="K238" i="3"/>
  <c r="K236" i="3"/>
  <c r="K230" i="3"/>
  <c r="K241" i="3"/>
  <c r="K239" i="3"/>
  <c r="K237" i="3"/>
  <c r="K235" i="3"/>
  <c r="L273" i="3"/>
  <c r="L275" i="3"/>
  <c r="L269" i="3"/>
  <c r="L271" i="3"/>
  <c r="L272" i="3"/>
  <c r="L278" i="3"/>
  <c r="L276" i="3"/>
  <c r="L267" i="3"/>
  <c r="L268" i="3"/>
  <c r="L274" i="3"/>
  <c r="L277" i="3"/>
  <c r="L279" i="3"/>
  <c r="L270" i="3"/>
  <c r="F276" i="3"/>
  <c r="F278" i="3"/>
  <c r="F267" i="3"/>
  <c r="F269" i="3"/>
  <c r="F272" i="3"/>
  <c r="F275" i="3"/>
  <c r="F274" i="3"/>
  <c r="F268" i="3"/>
  <c r="F271" i="3"/>
  <c r="F270" i="3"/>
  <c r="F277" i="3"/>
  <c r="F279" i="3"/>
  <c r="F273" i="3"/>
  <c r="G309" i="3"/>
  <c r="G311" i="3"/>
  <c r="G318" i="3"/>
  <c r="G307" i="3"/>
  <c r="G314" i="3"/>
  <c r="G317" i="3"/>
  <c r="G310" i="3"/>
  <c r="G313" i="3"/>
  <c r="G308" i="3"/>
  <c r="G316" i="3"/>
  <c r="G315" i="3"/>
  <c r="G312" i="3"/>
  <c r="G306" i="3"/>
  <c r="I191" i="3"/>
  <c r="J191" i="3"/>
  <c r="G320" i="3"/>
  <c r="G319" i="3"/>
  <c r="G326" i="3"/>
  <c r="G328" i="3"/>
  <c r="G321" i="3"/>
  <c r="G331" i="3"/>
  <c r="G302" i="3"/>
  <c r="G322" i="3"/>
  <c r="G304" i="3"/>
  <c r="G327" i="3"/>
  <c r="G324" i="3"/>
  <c r="G305" i="3"/>
  <c r="G329" i="3"/>
  <c r="G303" i="3"/>
  <c r="G323" i="3"/>
  <c r="G330" i="3"/>
  <c r="G301" i="3"/>
  <c r="G325" i="3"/>
  <c r="F292" i="3"/>
  <c r="F288" i="3"/>
  <c r="F284" i="3"/>
  <c r="F280" i="3"/>
  <c r="F263" i="3"/>
  <c r="F289" i="3"/>
  <c r="F285" i="3"/>
  <c r="F281" i="3"/>
  <c r="F264" i="3"/>
  <c r="F290" i="3"/>
  <c r="F286" i="3"/>
  <c r="F282" i="3"/>
  <c r="F265" i="3"/>
  <c r="F291" i="3"/>
  <c r="F287" i="3"/>
  <c r="F283" i="3"/>
  <c r="F266" i="3"/>
  <c r="L289" i="3"/>
  <c r="L285" i="3"/>
  <c r="L281" i="3"/>
  <c r="L264" i="3"/>
  <c r="L290" i="3"/>
  <c r="L286" i="3"/>
  <c r="L282" i="3"/>
  <c r="L265" i="3"/>
  <c r="L291" i="3"/>
  <c r="L287" i="3"/>
  <c r="L283" i="3"/>
  <c r="L266" i="3"/>
  <c r="L292" i="3"/>
  <c r="L288" i="3"/>
  <c r="L284" i="3"/>
  <c r="L280" i="3"/>
  <c r="L263" i="3"/>
  <c r="K252" i="3"/>
  <c r="K248" i="3"/>
  <c r="K244" i="3"/>
  <c r="K227" i="3"/>
  <c r="K251" i="3"/>
  <c r="K247" i="3"/>
  <c r="K243" i="3"/>
  <c r="K226" i="3"/>
  <c r="K250" i="3"/>
  <c r="K246" i="3"/>
  <c r="K242" i="3"/>
  <c r="K225" i="3"/>
  <c r="K249" i="3"/>
  <c r="K245" i="3"/>
  <c r="K228" i="3"/>
  <c r="F260" i="3"/>
  <c r="F293" i="3"/>
  <c r="F262" i="3"/>
  <c r="F261" i="3"/>
  <c r="G333" i="3"/>
  <c r="G332" i="3"/>
  <c r="L293" i="3"/>
  <c r="L262" i="3"/>
  <c r="L261" i="3"/>
  <c r="K220" i="3"/>
  <c r="F253" i="3"/>
  <c r="F220" i="3"/>
  <c r="K253" i="3"/>
  <c r="J203" i="3"/>
  <c r="J193" i="3"/>
  <c r="J196" i="3"/>
  <c r="J199" i="3"/>
  <c r="I203" i="3"/>
  <c r="J206" i="3"/>
  <c r="G25" i="3"/>
  <c r="H206" i="3"/>
  <c r="I206" i="3" s="1"/>
  <c r="G498" i="3"/>
  <c r="L144" i="3"/>
  <c r="F144" i="3"/>
  <c r="J341" i="3"/>
  <c r="K341" i="3"/>
  <c r="G300" i="3"/>
  <c r="L260" i="3"/>
  <c r="J152" i="3"/>
  <c r="J153" i="3"/>
  <c r="F103" i="3"/>
  <c r="G193" i="3"/>
  <c r="G185" i="3"/>
  <c r="E30" i="3"/>
  <c r="G199" i="3"/>
  <c r="G196" i="3"/>
  <c r="G22" i="3"/>
  <c r="G15" i="3"/>
  <c r="G10" i="3"/>
  <c r="G19" i="3"/>
  <c r="G13" i="3"/>
  <c r="G16" i="3"/>
  <c r="G20" i="3"/>
  <c r="G11" i="3"/>
  <c r="G14" i="3"/>
  <c r="G17" i="3"/>
  <c r="G23" i="3"/>
  <c r="G12" i="3"/>
  <c r="G18" i="3"/>
  <c r="G21" i="3"/>
  <c r="G24" i="3"/>
  <c r="K103" i="3"/>
  <c r="G203" i="3"/>
  <c r="F341" i="3"/>
  <c r="H341" i="3" s="1"/>
  <c r="F343" i="3"/>
  <c r="F344" i="3"/>
  <c r="F345" i="3"/>
  <c r="F348" i="3"/>
  <c r="F349" i="3"/>
  <c r="H349" i="3" s="1"/>
  <c r="G342" i="3"/>
  <c r="H342" i="3" s="1"/>
  <c r="G346" i="3"/>
  <c r="G347" i="3"/>
  <c r="H173" i="3" l="1"/>
  <c r="H168" i="3"/>
  <c r="H167" i="3"/>
  <c r="H174" i="3"/>
  <c r="H164" i="3"/>
  <c r="H163" i="3"/>
  <c r="H172" i="3"/>
  <c r="H171" i="3"/>
  <c r="H166" i="3"/>
  <c r="H169" i="3"/>
  <c r="H165" i="3"/>
  <c r="H175" i="3"/>
  <c r="H170" i="3"/>
  <c r="G130" i="3"/>
  <c r="G128" i="3"/>
  <c r="G124" i="3"/>
  <c r="G132" i="3"/>
  <c r="G134" i="3"/>
  <c r="G127" i="3"/>
  <c r="G126" i="3"/>
  <c r="G133" i="3"/>
  <c r="G129" i="3"/>
  <c r="G125" i="3"/>
  <c r="G131" i="3"/>
  <c r="G135" i="3"/>
  <c r="G123" i="3"/>
  <c r="M123" i="3"/>
  <c r="M125" i="3"/>
  <c r="M127" i="3"/>
  <c r="M129" i="3"/>
  <c r="M131" i="3"/>
  <c r="M133" i="3"/>
  <c r="M135" i="3"/>
  <c r="M126" i="3"/>
  <c r="M132" i="3"/>
  <c r="M128" i="3"/>
  <c r="M134" i="3"/>
  <c r="M124" i="3"/>
  <c r="M130" i="3"/>
  <c r="L81" i="3"/>
  <c r="L89" i="3"/>
  <c r="L79" i="3"/>
  <c r="L87" i="3"/>
  <c r="L85" i="3"/>
  <c r="L90" i="3"/>
  <c r="L84" i="3"/>
  <c r="L80" i="3"/>
  <c r="L82" i="3"/>
  <c r="L91" i="3"/>
  <c r="L88" i="3"/>
  <c r="L83" i="3"/>
  <c r="L86" i="3"/>
  <c r="G84" i="3"/>
  <c r="G82" i="3"/>
  <c r="G90" i="3"/>
  <c r="G80" i="3"/>
  <c r="G88" i="3"/>
  <c r="G91" i="3"/>
  <c r="G86" i="3"/>
  <c r="G83" i="3"/>
  <c r="G89" i="3"/>
  <c r="G87" i="3"/>
  <c r="G81" i="3"/>
  <c r="G85" i="3"/>
  <c r="G79" i="3"/>
  <c r="H184" i="3"/>
  <c r="H180" i="3"/>
  <c r="H176" i="3"/>
  <c r="H159" i="3"/>
  <c r="H155" i="3"/>
  <c r="H181" i="3"/>
  <c r="H177" i="3"/>
  <c r="H160" i="3"/>
  <c r="H156" i="3"/>
  <c r="H182" i="3"/>
  <c r="H178" i="3"/>
  <c r="H161" i="3"/>
  <c r="H157" i="3"/>
  <c r="H183" i="3"/>
  <c r="H179" i="3"/>
  <c r="H162" i="3"/>
  <c r="H158" i="3"/>
  <c r="H154" i="3"/>
  <c r="G115" i="3"/>
  <c r="G116" i="3"/>
  <c r="G117" i="3"/>
  <c r="G118" i="3"/>
  <c r="G119" i="3"/>
  <c r="G120" i="3"/>
  <c r="G121" i="3"/>
  <c r="G122" i="3"/>
  <c r="G136" i="3"/>
  <c r="G137" i="3"/>
  <c r="G138" i="3"/>
  <c r="G139" i="3"/>
  <c r="G140" i="3"/>
  <c r="G141" i="3"/>
  <c r="G142" i="3"/>
  <c r="G114" i="3"/>
  <c r="M142" i="3"/>
  <c r="M138" i="3"/>
  <c r="M121" i="3"/>
  <c r="M117" i="3"/>
  <c r="M139" i="3"/>
  <c r="M122" i="3"/>
  <c r="M118" i="3"/>
  <c r="M114" i="3"/>
  <c r="M140" i="3"/>
  <c r="M136" i="3"/>
  <c r="M119" i="3"/>
  <c r="M115" i="3"/>
  <c r="M141" i="3"/>
  <c r="M137" i="3"/>
  <c r="M120" i="3"/>
  <c r="M116" i="3"/>
  <c r="L96" i="3"/>
  <c r="L92" i="3"/>
  <c r="L75" i="3"/>
  <c r="L97" i="3"/>
  <c r="L93" i="3"/>
  <c r="L76" i="3"/>
  <c r="L72" i="3"/>
  <c r="L98" i="3"/>
  <c r="L94" i="3"/>
  <c r="L77" i="3"/>
  <c r="L73" i="3"/>
  <c r="L71" i="3"/>
  <c r="L95" i="3"/>
  <c r="L78" i="3"/>
  <c r="L74" i="3"/>
  <c r="G97" i="3"/>
  <c r="G93" i="3"/>
  <c r="G76" i="3"/>
  <c r="G72" i="3"/>
  <c r="G98" i="3"/>
  <c r="G94" i="3"/>
  <c r="G77" i="3"/>
  <c r="G73" i="3"/>
  <c r="G95" i="3"/>
  <c r="G78" i="3"/>
  <c r="G74" i="3"/>
  <c r="G96" i="3"/>
  <c r="G92" i="3"/>
  <c r="G75" i="3"/>
  <c r="H152" i="3"/>
  <c r="M144" i="3"/>
  <c r="M112" i="3"/>
  <c r="M113" i="3"/>
  <c r="M111" i="3"/>
  <c r="G111" i="3"/>
  <c r="L103" i="3"/>
  <c r="L102" i="3"/>
  <c r="L101" i="3"/>
  <c r="G103" i="3"/>
  <c r="G101" i="3"/>
  <c r="G102" i="3"/>
  <c r="G112" i="3"/>
  <c r="M143" i="3"/>
  <c r="G113" i="3"/>
  <c r="G143" i="3"/>
  <c r="G144" i="3"/>
  <c r="H344" i="3"/>
  <c r="J344" i="3"/>
  <c r="L344" i="3" s="1"/>
  <c r="H346" i="3"/>
  <c r="K346" i="3"/>
  <c r="L346" i="3" s="1"/>
  <c r="H343" i="3"/>
  <c r="J343" i="3"/>
  <c r="L343" i="3" s="1"/>
  <c r="H348" i="3"/>
  <c r="J348" i="3"/>
  <c r="L348" i="3" s="1"/>
  <c r="H345" i="3"/>
  <c r="J345" i="3"/>
  <c r="L345" i="3" s="1"/>
  <c r="H347" i="3"/>
  <c r="K347" i="3"/>
  <c r="L347" i="3" s="1"/>
  <c r="L341" i="3"/>
  <c r="G71" i="3"/>
  <c r="G70" i="3"/>
  <c r="G206" i="3"/>
  <c r="G99" i="3"/>
  <c r="G100" i="3"/>
  <c r="H10" i="3"/>
  <c r="H185" i="3"/>
  <c r="H153" i="3"/>
  <c r="H22" i="3"/>
  <c r="H15" i="3"/>
  <c r="L70" i="3"/>
  <c r="H18" i="3"/>
  <c r="H12" i="3"/>
  <c r="L100" i="3"/>
  <c r="L99" i="3"/>
  <c r="H25" i="3" l="1"/>
</calcChain>
</file>

<file path=xl/sharedStrings.xml><?xml version="1.0" encoding="utf-8"?>
<sst xmlns="http://schemas.openxmlformats.org/spreadsheetml/2006/main" count="1002" uniqueCount="254">
  <si>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</si>
  <si>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</si>
  <si>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</si>
  <si>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</si>
  <si>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</si>
  <si>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</si>
  <si>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</si>
  <si>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</si>
  <si>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</si>
  <si>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</si>
  <si>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</si>
  <si>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</si>
  <si>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</si>
  <si>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</si>
  <si>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</si>
  <si>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</si>
  <si>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</si>
  <si>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</si>
  <si>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</si>
  <si>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</si>
  <si>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</si>
  <si>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</si>
  <si>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</si>
  <si>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</si>
  <si>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</si>
  <si>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</si>
  <si>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</si>
  <si>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</si>
  <si>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</si>
  <si>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</si>
  <si>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</si>
  <si>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</si>
  <si>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</si>
  <si>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</si>
  <si>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</si>
  <si>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</si>
  <si>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</si>
  <si>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</si>
  <si>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</si>
  <si>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</si>
  <si>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</si>
  <si>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</si>
  <si>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</si>
  <si>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</si>
  <si>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</si>
  <si>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</si>
  <si>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</si>
  <si>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</si>
  <si>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</si>
  <si>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</si>
  <si>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</si>
  <si>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</si>
  <si>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</si>
  <si>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</si>
  <si>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</si>
  <si>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</si>
  <si>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</si>
  <si>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</si>
  <si>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</si>
  <si>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</si>
  <si>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</si>
  <si>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</si>
  <si>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</si>
  <si>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</si>
  <si>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</si>
  <si>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</si>
  <si>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</si>
  <si>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</si>
  <si>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</si>
  <si>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</si>
  <si>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</si>
  <si>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</si>
  <si>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</si>
  <si>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</si>
  <si>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</si>
  <si>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</si>
  <si>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</si>
  <si>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</si>
  <si>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</si>
  <si>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</si>
  <si>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</si>
  <si>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</si>
  <si>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</si>
  <si>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</si>
  <si>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</si>
  <si>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</si>
  <si>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</si>
  <si>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</si>
  <si>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</si>
  <si>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</si>
  <si>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</si>
  <si>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</si>
  <si>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</si>
  <si>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</si>
  <si>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</si>
  <si>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</si>
  <si>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</si>
  <si>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</si>
  <si>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</si>
  <si>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</si>
  <si>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</si>
  <si>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</si>
  <si>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</si>
  <si>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</si>
  <si>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</si>
  <si>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</si>
  <si>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</si>
  <si>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</si>
  <si>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</si>
  <si>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</si>
  <si>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</si>
  <si>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</si>
  <si>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</si>
  <si>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</si>
  <si>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</si>
  <si>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</si>
  <si>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</si>
  <si>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Primera Infancia y niñez - Encuestada por el Sisben</t>
  </si>
  <si>
    <t>% part</t>
  </si>
  <si>
    <t>% Participacion Rangos de Edad</t>
  </si>
  <si>
    <t>Rangos de edad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</si>
  <si>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</si>
  <si>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</si>
  <si>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</si>
  <si>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</si>
  <si>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</si>
  <si>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</si>
  <si>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</si>
  <si>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</si>
  <si>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 xml:space="preserve">Total Mujeres encuestados por el Sisben </t>
  </si>
  <si>
    <t xml:space="preserve">Total  Hombres encuestados por el Sisben </t>
  </si>
  <si>
    <t>Total Personas encuestadas por el Sisben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</si>
  <si>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</si>
  <si>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</si>
  <si>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</si>
  <si>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</si>
  <si>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</si>
  <si>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</si>
  <si>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</si>
  <si>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</si>
  <si>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</si>
  <si>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</si>
  <si>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</si>
  <si>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</si>
  <si>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15 - 16 años (Media Secundaria)</t>
  </si>
  <si>
    <t>11 - 16 años (Secundaria Completa)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</si>
  <si>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</si>
  <si>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</si>
  <si>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</si>
  <si>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</si>
  <si>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</si>
  <si>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</si>
  <si>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</si>
  <si>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</si>
  <si>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Porcentaje de jefes de hogar según sexo</t>
  </si>
  <si>
    <t>% participación</t>
  </si>
  <si>
    <t>% Participación Rangos de Edad</t>
  </si>
  <si>
    <t xml:space="preserve">Total población según Dane  </t>
  </si>
  <si>
    <t>Población Total</t>
  </si>
  <si>
    <t>% Participación</t>
  </si>
  <si>
    <t>6 - 10 años (Básica Primaria)</t>
  </si>
  <si>
    <t>11 - 14 años (Básica Secundaria)</t>
  </si>
  <si>
    <t>5 - 16 años  Educacion básica completa (Grado 0 a 11)</t>
  </si>
  <si>
    <t>17 - 21 años (Estudios Superiores a Nivel de Pregrado Técnico-Tecnológico y Universitario)</t>
  </si>
  <si>
    <t>POBLACIÓN TOTAL</t>
  </si>
  <si>
    <t>% Part Población Total</t>
  </si>
  <si>
    <t>Barrio con mayor porcentaje de población con nivel Técnico o tecnológico aprobado es Los Farallones (7,0%)</t>
  </si>
  <si>
    <t>COMUNA 19</t>
  </si>
  <si>
    <t>El 33,1% de los habitantes de la comuna 19 tienen menos de 24 años, el 47,3% tiene entre 25 y 59 años y solo el 19,6% restante tiene más de 60 años</t>
  </si>
  <si>
    <t>Comuna 19 - Población total al 2012 por genero  según el DANE con base en Proyecciones del Censo de 2005</t>
  </si>
  <si>
    <t>El Refugio</t>
  </si>
  <si>
    <t>La Cascada</t>
  </si>
  <si>
    <t>El Lido</t>
  </si>
  <si>
    <t>Urbanización Tequendama</t>
  </si>
  <si>
    <t>Barrio Eucarístico(El templete)</t>
  </si>
  <si>
    <t>San Fernando Nuevo</t>
  </si>
  <si>
    <t>Urbanización Nueva Granada</t>
  </si>
  <si>
    <t>Santa Isabel</t>
  </si>
  <si>
    <t>Bellavista</t>
  </si>
  <si>
    <t>San Fernando Viejo</t>
  </si>
  <si>
    <t>Miraflores</t>
  </si>
  <si>
    <t>3 de Julio</t>
  </si>
  <si>
    <t>El Cedro</t>
  </si>
  <si>
    <t xml:space="preserve">Champagnat </t>
  </si>
  <si>
    <t>Urbanización Colseguros</t>
  </si>
  <si>
    <t>Los Cámbulos</t>
  </si>
  <si>
    <t>El Mortiñal</t>
  </si>
  <si>
    <t xml:space="preserve">Urbanización Militar </t>
  </si>
  <si>
    <t>Cuarto de Legua - Guadalupe</t>
  </si>
  <si>
    <t>Nueva Tequendama</t>
  </si>
  <si>
    <t>Camino Real - J. Borrero S</t>
  </si>
  <si>
    <t>Camino Real - Los Fundadores</t>
  </si>
  <si>
    <t>Sector Altos de Santa Isabel</t>
  </si>
  <si>
    <t>Santa Bárbara</t>
  </si>
  <si>
    <t>Tejares - Cristales</t>
  </si>
  <si>
    <t>Unidad Residenc. Santiago de Cali</t>
  </si>
  <si>
    <t>Unidad Residencial El Coliseo</t>
  </si>
  <si>
    <t>Cañaveralejo - Seguros Patria</t>
  </si>
  <si>
    <t>Cañaveral</t>
  </si>
  <si>
    <t>Pampa Linda</t>
  </si>
  <si>
    <t>Sector Cañaveralejo Guadalupe</t>
  </si>
  <si>
    <t>Sector Bosque Municipal</t>
  </si>
  <si>
    <t>U. Dep. A. Galindo - Plaza de Toros</t>
  </si>
  <si>
    <t>En la comuna 19, el 54% son mujeres y el 46% son  hombres, una proporcion similar se observa en los barrios de esta comuna</t>
  </si>
  <si>
    <t>NR</t>
  </si>
  <si>
    <t>Comuna  19 - Población año 2012, por quintiles de edad y rangos de edad -  según el DANE con base en Proyecciones del Censo de 2005 - A</t>
  </si>
  <si>
    <t>Barrio con mayor porcentaje de primera infancia y niñez: El Refugio (13%)</t>
  </si>
  <si>
    <t>Barrio con mayor porcentaje de preadolescentes, adolescentes y jovenes: El Refugio (13%)</t>
  </si>
  <si>
    <t>Comuna  19 - Población año 2012, por quintiles de edad y rangos de edad -  según el DANE con base en Proyecciones del Censo de 2005 - B</t>
  </si>
  <si>
    <t>TOTAL COMUNA 19</t>
  </si>
  <si>
    <t>Barrio con mayor porcentaje de adultos jovenes: El Refugio con 11%</t>
  </si>
  <si>
    <t>Barrio con mayor porcentaje de adultos: El Refugio 11%</t>
  </si>
  <si>
    <t>Comuna  19 - Población año 2012, por quintiles de edad y rangos de edad -  según el DANE con base en Proyecciones del Censo de 2005 - C</t>
  </si>
  <si>
    <t>Barrio con mayor porcentaje de adultos mayores: El Refugrio  con 9%</t>
  </si>
  <si>
    <t>Comuna 19- Población  Encuestadas por el SISBEN III a junio 2013</t>
  </si>
  <si>
    <t>El 6% de la población de primera infancia y niñez de la comuna 19 ha sido encuestada por el Sisben III</t>
  </si>
  <si>
    <t>El 5% de la población de Preadolescencia, adolescencia y juventud de la comuna 19 ha sido encuestada por el Sisben III</t>
  </si>
  <si>
    <t>El 5% de la población de Adulta Joven de la comuna 19 ha sido encuestada por el Sisben III</t>
  </si>
  <si>
    <t>El 4% de la población de Adulta de la comuna 19 ha sido encuestada por el Sisben III</t>
  </si>
  <si>
    <t>El 2% de la población de Adulta Mayor de la comuna 19 ha sido encuestada por el Sisben III</t>
  </si>
  <si>
    <t>El 4% de la población total de la comuna 19 ha sido encuestada por el Sisben III</t>
  </si>
  <si>
    <t>Comuna 19 - Población encuestada por el SISBEN IIII a junio 2013 por grupos de edades - A</t>
  </si>
  <si>
    <t>TOTAL ENCUESTADOS SISBEN - COMUNA 19</t>
  </si>
  <si>
    <t>Barrio con mayor porcentaje de primera infancia y niñez encuestada por el Sisben III es Bellavista  (44%)</t>
  </si>
  <si>
    <t>Barrio con mayor porcentaje de preadolescentes, adolescentes y jovenes encuestados por el Sisben III ses Bellavista con (25%)</t>
  </si>
  <si>
    <t>Comuna 19 - Población encuestada por el SISBEN IIII a junio 2013 por grupos de edades - B</t>
  </si>
  <si>
    <t>Barrio con mayor porcentaje de adultos encuestados por el Sisben III es Bellavista (45%)</t>
  </si>
  <si>
    <t>Comuna 19 - Población encuestada por el SISBEN III a junio 2013 por grupos de edades - C</t>
  </si>
  <si>
    <t>El barrio con mayor porcentaje de adultos mayores encuestados por el Sisben III es Bellavista (46%).</t>
  </si>
  <si>
    <t>Comuna 19 - Población encuestada por el SISBEN III  a junio de 2013 según Asistencia Educativa</t>
  </si>
  <si>
    <t>El 30% de la población de primera infancia de la comuna 19 asiste a la educación preescolar Sisben III</t>
  </si>
  <si>
    <t>El 97% de la población entre 6 y 10 años de la comuna 19 asiste a la educación Básica primaria</t>
  </si>
  <si>
    <t>El 92% de la población entre 11 y 14 años de la comuna 19 asiste a la educación Básica Secundaria</t>
  </si>
  <si>
    <t>El 97% de la población entre 15 y 16 años de la comuna 19 asiste a la educación Media Secundaria</t>
  </si>
  <si>
    <t>El 84% de la población entre 11-16 años de la comuna 19 asiste a la educación Secundaria Completa</t>
  </si>
  <si>
    <t>El 36% de la población entre 17-21 años de la comuna 19 asiste a Estudios superiores a nivel de Pregrado</t>
  </si>
  <si>
    <t>El 2% de la población mayor a 22 años de la comuna 19 asiste a Estudios superiores a nivel de Posgrado</t>
  </si>
  <si>
    <t>Comuna 19  - Tasa de asistencia escolar según nivel educativo esperado por rangos de edad  - En población encuestada por el SISBEN III a Junio 2013</t>
  </si>
  <si>
    <t>Promedio Comuna 19</t>
  </si>
  <si>
    <t>Barrio con menor porcentaje de población menor o igual a 5 años en nivel preescolar es Bellavista  (33,33%), de las personas encuestadas</t>
  </si>
  <si>
    <t>Barrio con menor porcentaje de población entre 6 y 10 años en nivel Básica primaria es Sector Altos de Santa Isabel (88,89%), de las personas encuestadas</t>
  </si>
  <si>
    <t>Barrio con menor porcentaje de población entre 11 y 14 años en nivel Básica secundaria es barrio Eucaristico (66,67%), de las personas encuestadas</t>
  </si>
  <si>
    <t>Barrio con menos porcentaje de población entre 15 y 16 años en nivel Media secundaria es Eucaristico  (50,00%)</t>
  </si>
  <si>
    <t>Barrio con menor porcentaje de población entre 5 y 16 años en nivel Básico completo a es El Lido (50,00%)</t>
  </si>
  <si>
    <t>Barrio con menor porcentaje de población entre 17 y 21 años en nivel  Estudios superiores a nivel de Pregrado, técnico, tencológico y Universitario es Secto Altos de Sana Isabel (28,79)</t>
  </si>
  <si>
    <t>Barrio con menor porcentaje de población entre 11 y 16 años en nivel Básica primaria es Sector Altos de Santa Isabel (78,57%)</t>
  </si>
  <si>
    <t>Comuna 19 - Población encuestada por SISBEN III a junio 2013 según máximo nivel educativo aprobado por  barrios</t>
  </si>
  <si>
    <t>Barrio con mayor porcentaje de población con nivel de primaria aprobada es Santa Barbara (100%)</t>
  </si>
  <si>
    <t>Los barrio con mayor porcentaje de población con nivel de Secundaria aprobada son La Cascada y Cañraverales-Seguros Patria (100%)</t>
  </si>
  <si>
    <t>Barrio con mayor  población con nivel Universitario aprobado es El Mortiñal con 36 personas, de las encuestadas</t>
  </si>
  <si>
    <t>Barrio con mayor población con nivel Ningun nivel educativo aprobado es Bellavista con 235 personas, de las encuestas</t>
  </si>
  <si>
    <t xml:space="preserve">Comuna  19 -Personas encuestadas por Sisben III a junio 2013 en situación de discapacidad </t>
  </si>
  <si>
    <t>El tipo de condición de discapacidad que más se padece  en la comuna es dificultad para salir a la calle sin ayuda o compañía</t>
  </si>
  <si>
    <t>Comuna 19 - Poblacion Encuestada por Sisben III a junio 2013 según Nivel Educativo esperado por rangos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</si>
</sst>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9" fontId="1" fillId="0" borderId="1" xfId="3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9" fontId="3" fillId="4" borderId="1" xfId="3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9" fontId="1" fillId="4" borderId="1" xfId="3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3" fillId="5" borderId="1" xfId="3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vertical="center"/>
    </xf>
    <xf numFmtId="9" fontId="1" fillId="5" borderId="1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9" fontId="1" fillId="0" borderId="1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9" fontId="3" fillId="2" borderId="1" xfId="3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3" fillId="2" borderId="3" xfId="3" applyFont="1" applyFill="1" applyBorder="1" applyAlignment="1">
      <alignment horizontal="center" vertical="center"/>
    </xf>
    <xf numFmtId="9" fontId="3" fillId="2" borderId="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62"/>
  <sheetViews>
    <sheetView tabSelected="1" topLeftCell="A180" zoomScale="70" zoomScaleNormal="70" zoomScaleSheetLayoutView="90" zoomScalePageLayoutView="40" workbookViewId="0">
      <selection activeCell="N344" sqref="N344"/>
    </sheetView>
  </sheetViews>
  <sheetFormatPr baseColWidth="10" defaultColWidth="11.42578125" defaultRowHeight="12.75" x14ac:dyDescent="0.25"/>
  <cols>
    <col min="1" max="1" width="31.7109375" style="8" customWidth="1"/>
    <col min="2" max="2" width="30.85546875" style="8" customWidth="1"/>
    <col min="3" max="3" width="31" style="8" customWidth="1"/>
    <col min="4" max="4" width="15.42578125" style="8" bestFit="1" customWidth="1"/>
    <col min="5" max="5" width="30.5703125" style="8" customWidth="1"/>
    <col min="6" max="6" width="16.140625" style="8" customWidth="1"/>
    <col min="7" max="7" width="16.85546875" style="8" customWidth="1"/>
    <col min="8" max="8" width="19.7109375" style="8" customWidth="1"/>
    <col min="9" max="9" width="17.28515625" style="8" customWidth="1"/>
    <col min="10" max="10" width="15.7109375" style="8" customWidth="1"/>
    <col min="11" max="11" width="16.42578125" style="8" customWidth="1"/>
    <col min="12" max="12" width="1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23.25" x14ac:dyDescent="0.2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23.25" x14ac:dyDescent="0.25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3" ht="23.25" x14ac:dyDescent="0.25">
      <c r="A5" s="122" t="s">
        <v>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</row>
    <row r="6" spans="1:13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x14ac:dyDescent="0.25">
      <c r="A7" s="123" t="s">
        <v>167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13" ht="24" customHeight="1" x14ac:dyDescent="0.25">
      <c r="C8" s="125" t="s">
        <v>113</v>
      </c>
      <c r="D8" s="126"/>
      <c r="E8" s="126"/>
      <c r="F8" s="126"/>
      <c r="G8" s="126"/>
      <c r="H8" s="126"/>
      <c r="I8" s="127"/>
    </row>
    <row r="9" spans="1:13" ht="25.5" x14ac:dyDescent="0.25">
      <c r="C9" s="45" t="s">
        <v>111</v>
      </c>
      <c r="D9" s="45" t="s">
        <v>4</v>
      </c>
      <c r="E9" s="45" t="s">
        <v>5</v>
      </c>
      <c r="F9" s="46" t="s">
        <v>6</v>
      </c>
      <c r="G9" s="46" t="s">
        <v>107</v>
      </c>
      <c r="H9" s="47" t="s">
        <v>119</v>
      </c>
      <c r="I9" s="47" t="s">
        <v>120</v>
      </c>
    </row>
    <row r="10" spans="1:13" x14ac:dyDescent="0.25">
      <c r="C10" s="47" t="s">
        <v>7</v>
      </c>
      <c r="D10" s="48">
        <v>2586.972588236737</v>
      </c>
      <c r="E10" s="48">
        <v>2538.0632993941722</v>
      </c>
      <c r="F10" s="48">
        <f t="shared" ref="F10:F25" si="0">SUM(D10:E10)</f>
        <v>5125.0358876309092</v>
      </c>
      <c r="G10" s="49">
        <f t="shared" ref="G10:G25" si="1">+F10/$F$25</f>
        <v>4.6248015491729653E-2</v>
      </c>
      <c r="H10" s="128">
        <f>SUM(G10:G11)</f>
        <v>0.10491383284597397</v>
      </c>
      <c r="I10" s="129" t="s">
        <v>114</v>
      </c>
    </row>
    <row r="11" spans="1:13" x14ac:dyDescent="0.25">
      <c r="C11" s="47" t="s">
        <v>8</v>
      </c>
      <c r="D11" s="48">
        <v>3277.7246138830187</v>
      </c>
      <c r="E11" s="48">
        <v>3223.4066480944575</v>
      </c>
      <c r="F11" s="48">
        <f t="shared" si="0"/>
        <v>6501.1312619774762</v>
      </c>
      <c r="G11" s="49">
        <f t="shared" si="1"/>
        <v>5.866581735424431E-2</v>
      </c>
      <c r="H11" s="128"/>
      <c r="I11" s="130"/>
    </row>
    <row r="12" spans="1:13" x14ac:dyDescent="0.25">
      <c r="C12" s="47" t="s">
        <v>9</v>
      </c>
      <c r="D12" s="48">
        <v>3727.473618638021</v>
      </c>
      <c r="E12" s="48">
        <v>3592.3605152319587</v>
      </c>
      <c r="F12" s="48">
        <f t="shared" si="0"/>
        <v>7319.8341338699793</v>
      </c>
      <c r="G12" s="49">
        <f t="shared" si="1"/>
        <v>6.605374281127184E-2</v>
      </c>
      <c r="H12" s="128">
        <f>SUM(G12:G14)</f>
        <v>0.22612787823931513</v>
      </c>
      <c r="I12" s="129" t="s">
        <v>115</v>
      </c>
    </row>
    <row r="13" spans="1:13" x14ac:dyDescent="0.25">
      <c r="C13" s="47" t="s">
        <v>10</v>
      </c>
      <c r="D13" s="48">
        <v>3890.8161090853796</v>
      </c>
      <c r="E13" s="48">
        <v>4276.4011781069748</v>
      </c>
      <c r="F13" s="48">
        <f t="shared" si="0"/>
        <v>8167.217287192354</v>
      </c>
      <c r="G13" s="49">
        <f t="shared" si="1"/>
        <v>7.3700477402314807E-2</v>
      </c>
      <c r="H13" s="128"/>
      <c r="I13" s="131"/>
    </row>
    <row r="14" spans="1:13" x14ac:dyDescent="0.25">
      <c r="C14" s="47" t="s">
        <v>11</v>
      </c>
      <c r="D14" s="48">
        <v>4521.7781936590718</v>
      </c>
      <c r="E14" s="48">
        <v>5049.8346079102948</v>
      </c>
      <c r="F14" s="48">
        <f t="shared" si="0"/>
        <v>9571.6128015693666</v>
      </c>
      <c r="G14" s="49">
        <f t="shared" si="1"/>
        <v>8.6373658025728481E-2</v>
      </c>
      <c r="H14" s="128"/>
      <c r="I14" s="130"/>
    </row>
    <row r="15" spans="1:13" ht="10.5" customHeight="1" x14ac:dyDescent="0.25">
      <c r="C15" s="47" t="s">
        <v>12</v>
      </c>
      <c r="D15" s="48">
        <v>4609.3799484990677</v>
      </c>
      <c r="E15" s="48">
        <v>4625.6011455122443</v>
      </c>
      <c r="F15" s="48">
        <f t="shared" si="0"/>
        <v>9234.981094011313</v>
      </c>
      <c r="G15" s="49">
        <f t="shared" si="1"/>
        <v>8.3335913750858831E-2</v>
      </c>
      <c r="H15" s="128">
        <f>SUM(G15:G17)</f>
        <v>0.19586761896762273</v>
      </c>
      <c r="I15" s="129" t="s">
        <v>104</v>
      </c>
    </row>
    <row r="16" spans="1:13" x14ac:dyDescent="0.25">
      <c r="C16" s="47" t="s">
        <v>13</v>
      </c>
      <c r="D16" s="48">
        <v>2950.1045008556421</v>
      </c>
      <c r="E16" s="48">
        <v>3271.9970931312791</v>
      </c>
      <c r="F16" s="48">
        <f t="shared" si="0"/>
        <v>6222.1015939869212</v>
      </c>
      <c r="G16" s="49">
        <f t="shared" si="1"/>
        <v>5.6147870418687414E-2</v>
      </c>
      <c r="H16" s="128"/>
      <c r="I16" s="131"/>
    </row>
    <row r="17" spans="1:9" x14ac:dyDescent="0.25">
      <c r="C17" s="47" t="s">
        <v>14</v>
      </c>
      <c r="D17" s="48">
        <v>2797.2874158559121</v>
      </c>
      <c r="E17" s="48">
        <v>3450.9628874261753</v>
      </c>
      <c r="F17" s="48">
        <f t="shared" si="0"/>
        <v>6248.2503032820878</v>
      </c>
      <c r="G17" s="49">
        <f t="shared" si="1"/>
        <v>5.6383834798076495E-2</v>
      </c>
      <c r="H17" s="128"/>
      <c r="I17" s="130"/>
    </row>
    <row r="18" spans="1:9" x14ac:dyDescent="0.25">
      <c r="C18" s="47" t="s">
        <v>15</v>
      </c>
      <c r="D18" s="48">
        <v>3351.0641591508706</v>
      </c>
      <c r="E18" s="48">
        <v>3977.1383407740082</v>
      </c>
      <c r="F18" s="48">
        <f t="shared" si="0"/>
        <v>7328.2024999248788</v>
      </c>
      <c r="G18" s="49">
        <f t="shared" si="1"/>
        <v>6.6129258443051411E-2</v>
      </c>
      <c r="H18" s="128">
        <f>SUM(G18:G21)</f>
        <v>0.27709188943947038</v>
      </c>
      <c r="I18" s="129" t="s">
        <v>105</v>
      </c>
    </row>
    <row r="19" spans="1:9" x14ac:dyDescent="0.25">
      <c r="C19" s="47" t="s">
        <v>16</v>
      </c>
      <c r="D19" s="48">
        <v>3642.2669536699668</v>
      </c>
      <c r="E19" s="48">
        <v>4143.7473551603443</v>
      </c>
      <c r="F19" s="48">
        <f t="shared" si="0"/>
        <v>7786.0143088303112</v>
      </c>
      <c r="G19" s="49">
        <f t="shared" si="1"/>
        <v>7.0260524661431512E-2</v>
      </c>
      <c r="H19" s="128"/>
      <c r="I19" s="131"/>
    </row>
    <row r="20" spans="1:9" x14ac:dyDescent="0.25">
      <c r="C20" s="47" t="s">
        <v>17</v>
      </c>
      <c r="D20" s="48">
        <v>3354.6517894154354</v>
      </c>
      <c r="E20" s="48">
        <v>4718.108471557357</v>
      </c>
      <c r="F20" s="48">
        <f t="shared" si="0"/>
        <v>8072.7602609727928</v>
      </c>
      <c r="G20" s="49">
        <f t="shared" si="1"/>
        <v>7.2848102880909399E-2</v>
      </c>
      <c r="H20" s="128"/>
      <c r="I20" s="131"/>
    </row>
    <row r="21" spans="1:9" x14ac:dyDescent="0.25">
      <c r="C21" s="47" t="s">
        <v>18</v>
      </c>
      <c r="D21" s="48">
        <v>3235.1318100700828</v>
      </c>
      <c r="E21" s="48">
        <v>4284.2006223403287</v>
      </c>
      <c r="F21" s="48">
        <f t="shared" si="0"/>
        <v>7519.3324324104115</v>
      </c>
      <c r="G21" s="49">
        <f t="shared" si="1"/>
        <v>6.7854003454078105E-2</v>
      </c>
      <c r="H21" s="128"/>
      <c r="I21" s="130"/>
    </row>
    <row r="22" spans="1:9" x14ac:dyDescent="0.25">
      <c r="C22" s="47" t="s">
        <v>19</v>
      </c>
      <c r="D22" s="48">
        <v>2350.5495759628134</v>
      </c>
      <c r="E22" s="48">
        <v>3104.0188933214176</v>
      </c>
      <c r="F22" s="48">
        <f t="shared" si="0"/>
        <v>5454.5684692842315</v>
      </c>
      <c r="G22" s="49">
        <f t="shared" si="1"/>
        <v>4.9221697681568415E-2</v>
      </c>
      <c r="H22" s="128">
        <f>SUM(G22:G24)</f>
        <v>0.19599878050761774</v>
      </c>
      <c r="I22" s="129" t="s">
        <v>116</v>
      </c>
    </row>
    <row r="23" spans="1:9" x14ac:dyDescent="0.25">
      <c r="C23" s="47" t="s">
        <v>20</v>
      </c>
      <c r="D23" s="48">
        <v>2203.8404452164878</v>
      </c>
      <c r="E23" s="48">
        <v>2983.3713427553535</v>
      </c>
      <c r="F23" s="48">
        <f t="shared" si="0"/>
        <v>5187.2117879718407</v>
      </c>
      <c r="G23" s="49">
        <f t="shared" si="1"/>
        <v>4.6809087075466188E-2</v>
      </c>
      <c r="H23" s="128"/>
      <c r="I23" s="131"/>
    </row>
    <row r="24" spans="1:9" x14ac:dyDescent="0.25">
      <c r="C24" s="47" t="s">
        <v>21</v>
      </c>
      <c r="D24" s="48">
        <v>4675.5957497899899</v>
      </c>
      <c r="E24" s="48">
        <v>6402.4918262681085</v>
      </c>
      <c r="F24" s="48">
        <f t="shared" si="0"/>
        <v>11078.087576058098</v>
      </c>
      <c r="G24" s="49">
        <f t="shared" si="1"/>
        <v>9.9967995750583127E-2</v>
      </c>
      <c r="H24" s="128"/>
      <c r="I24" s="130"/>
    </row>
    <row r="25" spans="1:9" x14ac:dyDescent="0.25">
      <c r="C25" s="47" t="s">
        <v>22</v>
      </c>
      <c r="D25" s="48">
        <v>51174.637471988499</v>
      </c>
      <c r="E25" s="48">
        <v>59641.704226984468</v>
      </c>
      <c r="F25" s="48">
        <f t="shared" si="0"/>
        <v>110816.34169897297</v>
      </c>
      <c r="G25" s="49">
        <f t="shared" si="1"/>
        <v>1</v>
      </c>
      <c r="H25" s="50">
        <f>SUM(H10:H24)</f>
        <v>1</v>
      </c>
      <c r="I25" s="47"/>
    </row>
    <row r="26" spans="1:9" ht="38.25" customHeight="1" x14ac:dyDescent="0.25">
      <c r="C26" s="114" t="s">
        <v>168</v>
      </c>
      <c r="D26" s="114"/>
      <c r="E26" s="114"/>
      <c r="F26" s="114"/>
      <c r="G26" s="114"/>
      <c r="H26" s="114"/>
      <c r="I26" s="114"/>
    </row>
    <row r="27" spans="1:9" x14ac:dyDescent="0.25">
      <c r="A27" s="6"/>
      <c r="B27" s="9"/>
      <c r="C27" s="9"/>
    </row>
    <row r="28" spans="1:9" ht="25.5" customHeight="1" x14ac:dyDescent="0.25">
      <c r="C28" s="124" t="s">
        <v>169</v>
      </c>
      <c r="D28" s="124"/>
      <c r="E28" s="124"/>
      <c r="F28" s="124"/>
      <c r="G28" s="124"/>
      <c r="H28" s="124"/>
      <c r="I28" s="124"/>
    </row>
    <row r="29" spans="1:9" ht="40.5" customHeight="1" x14ac:dyDescent="0.25">
      <c r="C29" s="47" t="s">
        <v>112</v>
      </c>
      <c r="D29" s="45" t="s">
        <v>4</v>
      </c>
      <c r="E29" s="47" t="s">
        <v>108</v>
      </c>
      <c r="F29" s="45" t="s">
        <v>5</v>
      </c>
      <c r="G29" s="47" t="s">
        <v>109</v>
      </c>
      <c r="H29" s="124" t="s">
        <v>6</v>
      </c>
      <c r="I29" s="124"/>
    </row>
    <row r="30" spans="1:9" x14ac:dyDescent="0.25">
      <c r="C30" s="51" t="s">
        <v>170</v>
      </c>
      <c r="D30" s="48">
        <v>5715.1862815813447</v>
      </c>
      <c r="E30" s="52">
        <f>+D30/H30</f>
        <v>0.46616740049244559</v>
      </c>
      <c r="F30" s="48">
        <v>6544.757840517259</v>
      </c>
      <c r="G30" s="52">
        <f>+F30/H30</f>
        <v>0.53383259950755435</v>
      </c>
      <c r="H30" s="88">
        <f>+D30+F30</f>
        <v>12259.944122098605</v>
      </c>
      <c r="I30" s="88"/>
    </row>
    <row r="31" spans="1:9" x14ac:dyDescent="0.25">
      <c r="C31" s="51" t="s">
        <v>171</v>
      </c>
      <c r="D31" s="48">
        <v>1086.4654807768875</v>
      </c>
      <c r="E31" s="52">
        <f t="shared" ref="E31:E63" si="2">+D31/H31</f>
        <v>0.46883900033361181</v>
      </c>
      <c r="F31" s="48">
        <v>1230.8875551347817</v>
      </c>
      <c r="G31" s="52">
        <f t="shared" ref="G31:G63" si="3">+F31/H31</f>
        <v>0.53116099966638808</v>
      </c>
      <c r="H31" s="88">
        <f t="shared" ref="H31:H62" si="4">+D31+F31</f>
        <v>2317.3530359116694</v>
      </c>
      <c r="I31" s="88"/>
    </row>
    <row r="32" spans="1:9" x14ac:dyDescent="0.25">
      <c r="C32" s="51" t="s">
        <v>172</v>
      </c>
      <c r="D32" s="48">
        <v>2743.0873088403418</v>
      </c>
      <c r="E32" s="52">
        <f t="shared" si="2"/>
        <v>0.46120524800065804</v>
      </c>
      <c r="F32" s="48">
        <v>3204.5625080941522</v>
      </c>
      <c r="G32" s="52">
        <f t="shared" si="3"/>
        <v>0.5387947519993419</v>
      </c>
      <c r="H32" s="88">
        <f t="shared" si="4"/>
        <v>5947.6498169344941</v>
      </c>
      <c r="I32" s="88"/>
    </row>
    <row r="33" spans="3:9" x14ac:dyDescent="0.25">
      <c r="C33" s="51" t="s">
        <v>173</v>
      </c>
      <c r="D33" s="80">
        <v>797.32517910646038</v>
      </c>
      <c r="E33" s="52">
        <f t="shared" si="2"/>
        <v>0.45550839013991057</v>
      </c>
      <c r="F33" s="80">
        <v>953.0820501908089</v>
      </c>
      <c r="G33" s="52">
        <f t="shared" si="3"/>
        <v>0.54449160986008949</v>
      </c>
      <c r="H33" s="88">
        <f t="shared" si="4"/>
        <v>1750.4072292972692</v>
      </c>
      <c r="I33" s="88"/>
    </row>
    <row r="34" spans="3:9" x14ac:dyDescent="0.25">
      <c r="C34" s="51" t="s">
        <v>174</v>
      </c>
      <c r="D34" s="80">
        <v>1098.882623906436</v>
      </c>
      <c r="E34" s="52">
        <f t="shared" si="2"/>
        <v>0.45536197139399864</v>
      </c>
      <c r="F34" s="80">
        <v>1314.3242157917255</v>
      </c>
      <c r="G34" s="52">
        <f t="shared" si="3"/>
        <v>0.54463802860600141</v>
      </c>
      <c r="H34" s="88">
        <f t="shared" si="4"/>
        <v>2413.2068396981613</v>
      </c>
      <c r="I34" s="88"/>
    </row>
    <row r="35" spans="3:9" x14ac:dyDescent="0.25">
      <c r="C35" s="51" t="s">
        <v>175</v>
      </c>
      <c r="D35" s="80">
        <v>1308.8890626477526</v>
      </c>
      <c r="E35" s="52">
        <f t="shared" si="2"/>
        <v>0.45964462225507169</v>
      </c>
      <c r="F35" s="80">
        <v>1538.721894326324</v>
      </c>
      <c r="G35" s="52">
        <f t="shared" si="3"/>
        <v>0.54035537774492837</v>
      </c>
      <c r="H35" s="88">
        <f t="shared" si="4"/>
        <v>2847.6109569740765</v>
      </c>
      <c r="I35" s="88"/>
    </row>
    <row r="36" spans="3:9" x14ac:dyDescent="0.25">
      <c r="C36" s="51" t="s">
        <v>176</v>
      </c>
      <c r="D36" s="80">
        <v>1225.3541629985139</v>
      </c>
      <c r="E36" s="52">
        <f t="shared" si="2"/>
        <v>0.46053190554565421</v>
      </c>
      <c r="F36" s="80">
        <v>1435.3825812812806</v>
      </c>
      <c r="G36" s="52">
        <f t="shared" si="3"/>
        <v>0.53946809445434574</v>
      </c>
      <c r="H36" s="88">
        <f t="shared" si="4"/>
        <v>2660.7367442797945</v>
      </c>
      <c r="I36" s="88"/>
    </row>
    <row r="37" spans="3:9" x14ac:dyDescent="0.25">
      <c r="C37" s="51" t="s">
        <v>177</v>
      </c>
      <c r="D37" s="84">
        <v>1604.4528661349743</v>
      </c>
      <c r="E37" s="52">
        <f t="shared" si="2"/>
        <v>0.46014413801454801</v>
      </c>
      <c r="F37" s="84">
        <v>1882.3955658757961</v>
      </c>
      <c r="G37" s="52">
        <f t="shared" si="3"/>
        <v>0.53985586198545199</v>
      </c>
      <c r="H37" s="88">
        <f t="shared" si="4"/>
        <v>3486.8484320107705</v>
      </c>
      <c r="I37" s="88"/>
    </row>
    <row r="38" spans="3:9" x14ac:dyDescent="0.25">
      <c r="C38" s="51" t="s">
        <v>178</v>
      </c>
      <c r="D38" s="84">
        <v>2732.4135792756738</v>
      </c>
      <c r="E38" s="52">
        <f t="shared" si="2"/>
        <v>0.46897698363416762</v>
      </c>
      <c r="F38" s="84">
        <v>3093.9140969821719</v>
      </c>
      <c r="G38" s="52">
        <f t="shared" si="3"/>
        <v>0.53102301636583227</v>
      </c>
      <c r="H38" s="88">
        <f t="shared" si="4"/>
        <v>5826.3276762578462</v>
      </c>
      <c r="I38" s="88"/>
    </row>
    <row r="39" spans="3:9" x14ac:dyDescent="0.25">
      <c r="C39" s="51" t="s">
        <v>179</v>
      </c>
      <c r="D39" s="84">
        <v>2152.7353387190497</v>
      </c>
      <c r="E39" s="52">
        <f t="shared" si="2"/>
        <v>0.45834523938794364</v>
      </c>
      <c r="F39" s="84">
        <v>2544.019757054888</v>
      </c>
      <c r="G39" s="52">
        <f t="shared" si="3"/>
        <v>0.54165476061205631</v>
      </c>
      <c r="H39" s="88">
        <f t="shared" si="4"/>
        <v>4696.7550957739377</v>
      </c>
      <c r="I39" s="88"/>
    </row>
    <row r="40" spans="3:9" x14ac:dyDescent="0.25">
      <c r="C40" s="51" t="s">
        <v>180</v>
      </c>
      <c r="D40" s="84">
        <v>1822.8371342534308</v>
      </c>
      <c r="E40" s="52">
        <f t="shared" si="2"/>
        <v>0.46076655134945443</v>
      </c>
      <c r="F40" s="84">
        <v>2133.2597849236631</v>
      </c>
      <c r="G40" s="52">
        <f t="shared" si="3"/>
        <v>0.53923344865054568</v>
      </c>
      <c r="H40" s="88">
        <f t="shared" si="4"/>
        <v>3956.0969191770937</v>
      </c>
      <c r="I40" s="88"/>
    </row>
    <row r="41" spans="3:9" x14ac:dyDescent="0.25">
      <c r="C41" s="51" t="s">
        <v>181</v>
      </c>
      <c r="D41" s="84">
        <v>845.32860476023177</v>
      </c>
      <c r="E41" s="52">
        <f t="shared" si="2"/>
        <v>0.45722895171439709</v>
      </c>
      <c r="F41" s="84">
        <v>1003.4795286500444</v>
      </c>
      <c r="G41" s="52">
        <f t="shared" si="3"/>
        <v>0.54277104828560285</v>
      </c>
      <c r="H41" s="88">
        <f t="shared" si="4"/>
        <v>1848.8081334102762</v>
      </c>
      <c r="I41" s="88"/>
    </row>
    <row r="42" spans="3:9" x14ac:dyDescent="0.25">
      <c r="C42" s="51" t="s">
        <v>182</v>
      </c>
      <c r="D42" s="84">
        <v>1349.5431571107456</v>
      </c>
      <c r="E42" s="52">
        <f t="shared" si="2"/>
        <v>0.45715613577996078</v>
      </c>
      <c r="F42" s="84">
        <v>1602.4967511106986</v>
      </c>
      <c r="G42" s="52">
        <f t="shared" si="3"/>
        <v>0.54284386422003916</v>
      </c>
      <c r="H42" s="88">
        <f t="shared" si="4"/>
        <v>2952.0399082214444</v>
      </c>
      <c r="I42" s="88"/>
    </row>
    <row r="43" spans="3:9" x14ac:dyDescent="0.25">
      <c r="C43" s="51" t="s">
        <v>183</v>
      </c>
      <c r="D43" s="84">
        <v>1971.0832184551796</v>
      </c>
      <c r="E43" s="52">
        <f t="shared" si="2"/>
        <v>0.46145211696559491</v>
      </c>
      <c r="F43" s="84">
        <v>2300.3961961730997</v>
      </c>
      <c r="G43" s="52">
        <f t="shared" si="3"/>
        <v>0.53854788303440515</v>
      </c>
      <c r="H43" s="88">
        <f t="shared" si="4"/>
        <v>4271.4794146282793</v>
      </c>
      <c r="I43" s="88"/>
    </row>
    <row r="44" spans="3:9" x14ac:dyDescent="0.25">
      <c r="C44" s="51" t="s">
        <v>184</v>
      </c>
      <c r="D44" s="84">
        <v>2884.7121582215168</v>
      </c>
      <c r="E44" s="52">
        <f t="shared" si="2"/>
        <v>0.4597946040188664</v>
      </c>
      <c r="F44" s="84">
        <v>3389.202613738596</v>
      </c>
      <c r="G44" s="52">
        <f t="shared" si="3"/>
        <v>0.54020539598113348</v>
      </c>
      <c r="H44" s="88">
        <f t="shared" si="4"/>
        <v>6273.9147719601133</v>
      </c>
      <c r="I44" s="88"/>
    </row>
    <row r="45" spans="3:9" x14ac:dyDescent="0.25">
      <c r="C45" s="51" t="s">
        <v>185</v>
      </c>
      <c r="D45" s="84">
        <v>1860.4806296806858</v>
      </c>
      <c r="E45" s="52">
        <f t="shared" si="2"/>
        <v>0.45906694664603798</v>
      </c>
      <c r="F45" s="84">
        <v>2192.2629696427543</v>
      </c>
      <c r="G45" s="52">
        <f t="shared" si="3"/>
        <v>0.54093305335396191</v>
      </c>
      <c r="H45" s="88">
        <f t="shared" si="4"/>
        <v>4052.7435993234403</v>
      </c>
      <c r="I45" s="88"/>
    </row>
    <row r="46" spans="3:9" x14ac:dyDescent="0.25">
      <c r="C46" s="51" t="s">
        <v>186</v>
      </c>
      <c r="D46" s="84">
        <v>564.49369965043479</v>
      </c>
      <c r="E46" s="52">
        <f t="shared" si="2"/>
        <v>0.47042461073071196</v>
      </c>
      <c r="F46" s="84">
        <v>635.47264304070336</v>
      </c>
      <c r="G46" s="52">
        <f t="shared" si="3"/>
        <v>0.52957538926928804</v>
      </c>
      <c r="H46" s="88">
        <f t="shared" si="4"/>
        <v>1199.9663426911382</v>
      </c>
      <c r="I46" s="88"/>
    </row>
    <row r="47" spans="3:9" x14ac:dyDescent="0.25">
      <c r="C47" s="51" t="s">
        <v>187</v>
      </c>
      <c r="D47" s="84">
        <v>563.27557116883668</v>
      </c>
      <c r="E47" s="52">
        <f t="shared" si="2"/>
        <v>0.46282383649874287</v>
      </c>
      <c r="F47" s="84">
        <v>653.76539938706662</v>
      </c>
      <c r="G47" s="52">
        <f t="shared" si="3"/>
        <v>0.53717616350125719</v>
      </c>
      <c r="H47" s="88">
        <f t="shared" si="4"/>
        <v>1217.0409705559032</v>
      </c>
      <c r="I47" s="88"/>
    </row>
    <row r="48" spans="3:9" x14ac:dyDescent="0.25">
      <c r="C48" s="51" t="s">
        <v>188</v>
      </c>
      <c r="D48" s="84">
        <v>1640.097653406639</v>
      </c>
      <c r="E48" s="52">
        <f t="shared" si="2"/>
        <v>0.46033902917219877</v>
      </c>
      <c r="F48" s="84">
        <v>1922.7061704532071</v>
      </c>
      <c r="G48" s="52">
        <f t="shared" si="3"/>
        <v>0.53966097082780118</v>
      </c>
      <c r="H48" s="88">
        <f t="shared" si="4"/>
        <v>3562.803823859846</v>
      </c>
      <c r="I48" s="88"/>
    </row>
    <row r="49" spans="3:9" x14ac:dyDescent="0.25">
      <c r="C49" s="51" t="s">
        <v>189</v>
      </c>
      <c r="D49" s="84">
        <v>2526.8381605016848</v>
      </c>
      <c r="E49" s="52">
        <f t="shared" si="2"/>
        <v>0.45733827164447605</v>
      </c>
      <c r="F49" s="84">
        <v>2998.2585068202861</v>
      </c>
      <c r="G49" s="52">
        <f t="shared" si="3"/>
        <v>0.54266172835552395</v>
      </c>
      <c r="H49" s="88">
        <f t="shared" si="4"/>
        <v>5525.0966673219709</v>
      </c>
      <c r="I49" s="88"/>
    </row>
    <row r="50" spans="3:9" x14ac:dyDescent="0.25">
      <c r="C50" s="51" t="s">
        <v>190</v>
      </c>
      <c r="D50" s="80">
        <v>1385.8151840758997</v>
      </c>
      <c r="E50" s="52">
        <f t="shared" si="2"/>
        <v>0.45786347711065895</v>
      </c>
      <c r="F50" s="80">
        <v>1640.8843745372203</v>
      </c>
      <c r="G50" s="52">
        <f t="shared" si="3"/>
        <v>0.54213652288934111</v>
      </c>
      <c r="H50" s="88">
        <f t="shared" si="4"/>
        <v>3026.6995586131197</v>
      </c>
      <c r="I50" s="88"/>
    </row>
    <row r="51" spans="3:9" x14ac:dyDescent="0.25">
      <c r="C51" s="51" t="s">
        <v>191</v>
      </c>
      <c r="D51" s="80">
        <v>2117.7628910009939</v>
      </c>
      <c r="E51" s="52">
        <f t="shared" si="2"/>
        <v>0.45971617826669309</v>
      </c>
      <c r="F51" s="80">
        <v>2488.9118163929797</v>
      </c>
      <c r="G51" s="52">
        <f t="shared" si="3"/>
        <v>0.54028382173330702</v>
      </c>
      <c r="H51" s="88">
        <f t="shared" si="4"/>
        <v>4606.6747073939732</v>
      </c>
      <c r="I51" s="88"/>
    </row>
    <row r="52" spans="3:9" x14ac:dyDescent="0.25">
      <c r="C52" s="51" t="s">
        <v>192</v>
      </c>
      <c r="D52" s="80">
        <v>318.80454597211337</v>
      </c>
      <c r="E52" s="52">
        <f t="shared" si="2"/>
        <v>0.46948324910067241</v>
      </c>
      <c r="F52" s="80">
        <v>360.24959830844512</v>
      </c>
      <c r="G52" s="52">
        <f t="shared" si="3"/>
        <v>0.53051675089932759</v>
      </c>
      <c r="H52" s="88">
        <f t="shared" si="4"/>
        <v>679.05414428055849</v>
      </c>
      <c r="I52" s="88"/>
    </row>
    <row r="53" spans="3:9" x14ac:dyDescent="0.25">
      <c r="C53" s="51" t="s">
        <v>193</v>
      </c>
      <c r="D53" s="80">
        <v>201.87694821485965</v>
      </c>
      <c r="E53" s="52">
        <f t="shared" si="2"/>
        <v>0.46057842573365226</v>
      </c>
      <c r="F53" s="80">
        <v>236.4348287497067</v>
      </c>
      <c r="G53" s="52">
        <f t="shared" si="3"/>
        <v>0.53942157426634785</v>
      </c>
      <c r="H53" s="88">
        <f t="shared" si="4"/>
        <v>438.31177696456632</v>
      </c>
      <c r="I53" s="88"/>
    </row>
    <row r="54" spans="3:9" x14ac:dyDescent="0.25">
      <c r="C54" s="51" t="s">
        <v>194</v>
      </c>
      <c r="D54" s="80">
        <v>999.08417250821935</v>
      </c>
      <c r="E54" s="52">
        <f t="shared" si="2"/>
        <v>0.463222281433603</v>
      </c>
      <c r="F54" s="80">
        <v>1157.7295485766228</v>
      </c>
      <c r="G54" s="52">
        <f t="shared" si="3"/>
        <v>0.536777718566397</v>
      </c>
      <c r="H54" s="88">
        <f t="shared" si="4"/>
        <v>2156.8137210848422</v>
      </c>
      <c r="I54" s="88"/>
    </row>
    <row r="55" spans="3:9" x14ac:dyDescent="0.25">
      <c r="C55" s="51" t="s">
        <v>195</v>
      </c>
      <c r="D55" s="80">
        <v>1060.3950129100945</v>
      </c>
      <c r="E55" s="52">
        <f t="shared" si="2"/>
        <v>0.45136952300489785</v>
      </c>
      <c r="F55" s="80">
        <v>1288.8885759568218</v>
      </c>
      <c r="G55" s="52">
        <f t="shared" si="3"/>
        <v>0.54863047699510226</v>
      </c>
      <c r="H55" s="88">
        <f t="shared" si="4"/>
        <v>2349.283588866916</v>
      </c>
      <c r="I55" s="88"/>
    </row>
    <row r="56" spans="3:9" x14ac:dyDescent="0.25">
      <c r="C56" s="51" t="s">
        <v>196</v>
      </c>
      <c r="D56" s="80">
        <v>2447.2503960484369</v>
      </c>
      <c r="E56" s="52">
        <f t="shared" si="2"/>
        <v>0.46958742729863395</v>
      </c>
      <c r="F56" s="80">
        <v>2764.240060854509</v>
      </c>
      <c r="G56" s="52">
        <f t="shared" si="3"/>
        <v>0.53041257270136599</v>
      </c>
      <c r="H56" s="88">
        <f t="shared" si="4"/>
        <v>5211.4904569029459</v>
      </c>
      <c r="I56" s="88"/>
    </row>
    <row r="57" spans="3:9" x14ac:dyDescent="0.25">
      <c r="C57" s="51" t="s">
        <v>197</v>
      </c>
      <c r="D57" s="80">
        <v>1889.2984592397011</v>
      </c>
      <c r="E57" s="52">
        <f t="shared" si="2"/>
        <v>0.46185428545964857</v>
      </c>
      <c r="F57" s="80">
        <v>2201.3823436014495</v>
      </c>
      <c r="G57" s="52">
        <f t="shared" si="3"/>
        <v>0.53814571454035143</v>
      </c>
      <c r="H57" s="88">
        <f t="shared" si="4"/>
        <v>4090.6808028411506</v>
      </c>
      <c r="I57" s="88"/>
    </row>
    <row r="58" spans="3:9" x14ac:dyDescent="0.25">
      <c r="C58" s="51" t="s">
        <v>198</v>
      </c>
      <c r="D58" s="80">
        <v>735.5910617182376</v>
      </c>
      <c r="E58" s="52">
        <f t="shared" si="2"/>
        <v>0.46587094060824208</v>
      </c>
      <c r="F58" s="80">
        <v>843.36782495936552</v>
      </c>
      <c r="G58" s="52">
        <f t="shared" si="3"/>
        <v>0.53412905939175803</v>
      </c>
      <c r="H58" s="88">
        <f t="shared" si="4"/>
        <v>1578.958886677603</v>
      </c>
      <c r="I58" s="88"/>
    </row>
    <row r="59" spans="3:9" x14ac:dyDescent="0.25">
      <c r="C59" s="51" t="s">
        <v>199</v>
      </c>
      <c r="D59" s="80">
        <v>2212.4680059501011</v>
      </c>
      <c r="E59" s="52">
        <f t="shared" si="2"/>
        <v>0.45992879124949132</v>
      </c>
      <c r="F59" s="80">
        <v>2597.9897171671578</v>
      </c>
      <c r="G59" s="52">
        <f t="shared" si="3"/>
        <v>0.54007120875050862</v>
      </c>
      <c r="H59" s="88">
        <f t="shared" si="4"/>
        <v>4810.4577231172589</v>
      </c>
      <c r="I59" s="88"/>
    </row>
    <row r="60" spans="3:9" x14ac:dyDescent="0.25">
      <c r="C60" s="51" t="s">
        <v>200</v>
      </c>
      <c r="D60" s="80">
        <v>1301.0036025967531</v>
      </c>
      <c r="E60" s="52">
        <f t="shared" si="2"/>
        <v>0.46870675976864451</v>
      </c>
      <c r="F60" s="80">
        <v>1474.7267991557919</v>
      </c>
      <c r="G60" s="52">
        <f t="shared" si="3"/>
        <v>0.5312932402313556</v>
      </c>
      <c r="H60" s="88">
        <f t="shared" si="4"/>
        <v>2775.7304017525448</v>
      </c>
      <c r="I60" s="88"/>
    </row>
    <row r="61" spans="3:9" x14ac:dyDescent="0.25">
      <c r="C61" s="51" t="s">
        <v>201</v>
      </c>
      <c r="D61" s="80">
        <v>11.805320556267654</v>
      </c>
      <c r="E61" s="52">
        <f t="shared" si="2"/>
        <v>0.46559338625803032</v>
      </c>
      <c r="F61" s="80">
        <v>13.550109535097917</v>
      </c>
      <c r="G61" s="52">
        <f t="shared" si="3"/>
        <v>0.53440661374196974</v>
      </c>
      <c r="H61" s="88">
        <f t="shared" si="4"/>
        <v>25.355430091365569</v>
      </c>
      <c r="I61" s="88"/>
    </row>
    <row r="62" spans="3:9" x14ac:dyDescent="0.25">
      <c r="C62" s="51" t="s">
        <v>202</v>
      </c>
      <c r="D62" s="80"/>
      <c r="E62" s="52"/>
      <c r="F62" s="80"/>
      <c r="G62" s="52"/>
      <c r="H62" s="88">
        <f t="shared" si="4"/>
        <v>0</v>
      </c>
      <c r="I62" s="88"/>
    </row>
    <row r="63" spans="3:9" x14ac:dyDescent="0.25">
      <c r="C63" s="47" t="s">
        <v>22</v>
      </c>
      <c r="D63" s="61">
        <v>51174.637471988499</v>
      </c>
      <c r="E63" s="52">
        <f t="shared" si="2"/>
        <v>0.46179684952064048</v>
      </c>
      <c r="F63" s="48">
        <v>59641.704226984468</v>
      </c>
      <c r="G63" s="52">
        <f t="shared" si="3"/>
        <v>0.5382031504793594</v>
      </c>
      <c r="H63" s="112">
        <f>+D63+F63</f>
        <v>110816.34169897297</v>
      </c>
      <c r="I63" s="113"/>
    </row>
    <row r="64" spans="3:9" ht="30.75" customHeight="1" x14ac:dyDescent="0.25">
      <c r="C64" s="114" t="s">
        <v>203</v>
      </c>
      <c r="D64" s="114"/>
      <c r="E64" s="114"/>
      <c r="F64" s="114"/>
      <c r="G64" s="114"/>
      <c r="H64" s="114"/>
      <c r="I64" s="114"/>
    </row>
    <row r="65" spans="1:12" x14ac:dyDescent="0.25">
      <c r="A65" s="6"/>
      <c r="B65" s="9"/>
      <c r="C65" s="9"/>
      <c r="D65" s="9"/>
    </row>
    <row r="66" spans="1:12" ht="24.75" customHeight="1" x14ac:dyDescent="0.25">
      <c r="B66" s="89" t="s">
        <v>82</v>
      </c>
      <c r="C66" s="90" t="s">
        <v>83</v>
      </c>
      <c r="D66" s="103" t="s">
        <v>205</v>
      </c>
      <c r="E66" s="103"/>
      <c r="F66" s="103"/>
      <c r="G66" s="103"/>
      <c r="H66" s="103"/>
      <c r="I66" s="103"/>
      <c r="J66" s="103"/>
      <c r="K66" s="103"/>
      <c r="L66" s="103"/>
    </row>
    <row r="67" spans="1:12" ht="24.75" customHeight="1" x14ac:dyDescent="0.25">
      <c r="B67" s="89"/>
      <c r="C67" s="90"/>
      <c r="D67" s="103"/>
      <c r="E67" s="103"/>
      <c r="F67" s="103"/>
      <c r="G67" s="103"/>
      <c r="H67" s="103"/>
      <c r="I67" s="103"/>
      <c r="J67" s="103"/>
      <c r="K67" s="103"/>
      <c r="L67" s="103"/>
    </row>
    <row r="68" spans="1:12" ht="24.75" customHeight="1" x14ac:dyDescent="0.25">
      <c r="B68" s="89"/>
      <c r="C68" s="90"/>
      <c r="D68" s="90" t="s">
        <v>101</v>
      </c>
      <c r="E68" s="90"/>
      <c r="F68" s="90"/>
      <c r="G68" s="90"/>
      <c r="H68" s="115" t="s">
        <v>103</v>
      </c>
      <c r="I68" s="115"/>
      <c r="J68" s="115"/>
      <c r="K68" s="115"/>
      <c r="L68" s="115"/>
    </row>
    <row r="69" spans="1:12" ht="24.75" customHeight="1" x14ac:dyDescent="0.25">
      <c r="B69" s="89"/>
      <c r="C69" s="90"/>
      <c r="D69" s="24" t="s">
        <v>84</v>
      </c>
      <c r="E69" s="24" t="s">
        <v>85</v>
      </c>
      <c r="F69" s="24" t="s">
        <v>102</v>
      </c>
      <c r="G69" s="24" t="s">
        <v>118</v>
      </c>
      <c r="H69" s="33" t="s">
        <v>86</v>
      </c>
      <c r="I69" s="33" t="s">
        <v>87</v>
      </c>
      <c r="J69" s="33" t="s">
        <v>88</v>
      </c>
      <c r="K69" s="33" t="s">
        <v>102</v>
      </c>
      <c r="L69" s="24" t="s">
        <v>118</v>
      </c>
    </row>
    <row r="70" spans="1:12" ht="24.75" customHeight="1" x14ac:dyDescent="0.2">
      <c r="B70" s="11" t="s">
        <v>170</v>
      </c>
      <c r="C70" s="74">
        <v>4</v>
      </c>
      <c r="D70" s="13">
        <v>701.40232016914752</v>
      </c>
      <c r="E70" s="13">
        <v>819.74913365858845</v>
      </c>
      <c r="F70" s="13">
        <f>+D70+E70</f>
        <v>1521.1514538277361</v>
      </c>
      <c r="G70" s="29">
        <f t="shared" ref="G70:G78" si="5">F70/$F$103</f>
        <v>0.13083860177246587</v>
      </c>
      <c r="H70" s="42">
        <v>942.95521645282497</v>
      </c>
      <c r="I70" s="42">
        <v>1026.5965902718381</v>
      </c>
      <c r="J70" s="42">
        <v>1305.0183135547359</v>
      </c>
      <c r="K70" s="42">
        <f>SUM(H70:J70)</f>
        <v>3274.5701202793989</v>
      </c>
      <c r="L70" s="29">
        <f t="shared" ref="L70:L78" si="6">K70/$K$103</f>
        <v>0.13067616418763356</v>
      </c>
    </row>
    <row r="71" spans="1:12" ht="24.75" customHeight="1" x14ac:dyDescent="0.2">
      <c r="B71" s="11" t="s">
        <v>171</v>
      </c>
      <c r="C71" s="74">
        <v>5</v>
      </c>
      <c r="D71" s="13">
        <v>160.93081441247878</v>
      </c>
      <c r="E71" s="13">
        <v>175.28783089209773</v>
      </c>
      <c r="F71" s="13">
        <f t="shared" ref="F71:F103" si="7">+D71+E71</f>
        <v>336.21864530457651</v>
      </c>
      <c r="G71" s="29">
        <f t="shared" si="5"/>
        <v>2.8919130524964254E-2</v>
      </c>
      <c r="H71" s="42">
        <v>215.25855281203849</v>
      </c>
      <c r="I71" s="42">
        <v>188.04420534819252</v>
      </c>
      <c r="J71" s="42">
        <v>192.43419267082001</v>
      </c>
      <c r="K71" s="42">
        <f>SUM(H71:J71)</f>
        <v>595.73695083105099</v>
      </c>
      <c r="L71" s="79">
        <f t="shared" si="6"/>
        <v>2.3773691428173253E-2</v>
      </c>
    </row>
    <row r="72" spans="1:12" ht="24.75" customHeight="1" x14ac:dyDescent="0.2">
      <c r="B72" s="11" t="s">
        <v>172</v>
      </c>
      <c r="C72" s="74">
        <v>5</v>
      </c>
      <c r="D72" s="13">
        <v>291.62823225955077</v>
      </c>
      <c r="E72" s="13">
        <v>377.82537710256389</v>
      </c>
      <c r="F72" s="13">
        <f t="shared" ref="F72:F98" si="8">+D72+E72</f>
        <v>669.45360936211466</v>
      </c>
      <c r="G72" s="79">
        <f t="shared" si="5"/>
        <v>5.7581626063639077E-2</v>
      </c>
      <c r="H72" s="42">
        <v>376.32520375620066</v>
      </c>
      <c r="I72" s="42">
        <v>408.18331879184086</v>
      </c>
      <c r="J72" s="42">
        <v>490.82016571226364</v>
      </c>
      <c r="K72" s="42">
        <f t="shared" ref="K72:K98" si="9">SUM(H72:J72)</f>
        <v>1275.3286882603052</v>
      </c>
      <c r="L72" s="79">
        <f t="shared" si="6"/>
        <v>5.0893721905116311E-2</v>
      </c>
    </row>
    <row r="73" spans="1:12" ht="24.75" customHeight="1" x14ac:dyDescent="0.2">
      <c r="B73" s="11" t="s">
        <v>173</v>
      </c>
      <c r="C73" s="74">
        <v>5</v>
      </c>
      <c r="D73" s="13">
        <v>70.039395003648593</v>
      </c>
      <c r="E73" s="13">
        <v>60.704015157932936</v>
      </c>
      <c r="F73" s="13">
        <f t="shared" si="8"/>
        <v>130.74341016158152</v>
      </c>
      <c r="G73" s="79">
        <f t="shared" si="5"/>
        <v>1.1245615900678451E-2</v>
      </c>
      <c r="H73" s="42">
        <v>70.567385123479198</v>
      </c>
      <c r="I73" s="42">
        <v>90.930671573242577</v>
      </c>
      <c r="J73" s="42">
        <v>149.54165705290467</v>
      </c>
      <c r="K73" s="42">
        <f t="shared" si="9"/>
        <v>311.03971374962646</v>
      </c>
      <c r="L73" s="79">
        <f t="shared" si="6"/>
        <v>1.2412461852963071E-2</v>
      </c>
    </row>
    <row r="74" spans="1:12" ht="24.75" customHeight="1" x14ac:dyDescent="0.2">
      <c r="B74" s="11" t="s">
        <v>174</v>
      </c>
      <c r="C74" s="74">
        <v>4</v>
      </c>
      <c r="D74" s="13">
        <v>66.994923375917566</v>
      </c>
      <c r="E74" s="13">
        <v>78.611579655138286</v>
      </c>
      <c r="F74" s="13">
        <f t="shared" si="8"/>
        <v>145.60650303105587</v>
      </c>
      <c r="G74" s="79">
        <f t="shared" si="5"/>
        <v>1.2524033170808186E-2</v>
      </c>
      <c r="H74" s="42">
        <v>110.55215157147751</v>
      </c>
      <c r="I74" s="42">
        <v>138.90669363595509</v>
      </c>
      <c r="J74" s="42">
        <v>205.57894127398001</v>
      </c>
      <c r="K74" s="42">
        <f t="shared" si="9"/>
        <v>455.03778648141258</v>
      </c>
      <c r="L74" s="79">
        <f t="shared" si="6"/>
        <v>1.8158900348345216E-2</v>
      </c>
    </row>
    <row r="75" spans="1:12" ht="24.75" customHeight="1" x14ac:dyDescent="0.2">
      <c r="B75" s="11" t="s">
        <v>175</v>
      </c>
      <c r="C75" s="74">
        <v>4</v>
      </c>
      <c r="D75" s="13">
        <v>110.86111384471545</v>
      </c>
      <c r="E75" s="13">
        <v>121.40457581182227</v>
      </c>
      <c r="F75" s="13">
        <f t="shared" si="8"/>
        <v>232.26568965653772</v>
      </c>
      <c r="G75" s="79">
        <f t="shared" si="5"/>
        <v>1.9977838497218004E-2</v>
      </c>
      <c r="H75" s="42">
        <v>135.08011227430552</v>
      </c>
      <c r="I75" s="42">
        <v>191.50998491643941</v>
      </c>
      <c r="J75" s="42">
        <v>265.48356156592672</v>
      </c>
      <c r="K75" s="42">
        <f t="shared" si="9"/>
        <v>592.07365875667165</v>
      </c>
      <c r="L75" s="79">
        <f t="shared" si="6"/>
        <v>2.3627502786917953E-2</v>
      </c>
    </row>
    <row r="76" spans="1:12" ht="24.75" customHeight="1" x14ac:dyDescent="0.2">
      <c r="B76" s="11" t="s">
        <v>176</v>
      </c>
      <c r="C76" s="74">
        <v>4</v>
      </c>
      <c r="D76" s="13">
        <v>108.61247258529202</v>
      </c>
      <c r="E76" s="13">
        <v>160.02026003169831</v>
      </c>
      <c r="F76" s="13">
        <f t="shared" si="8"/>
        <v>268.63273261699032</v>
      </c>
      <c r="G76" s="79">
        <f t="shared" si="5"/>
        <v>2.3105872224281492E-2</v>
      </c>
      <c r="H76" s="42">
        <v>169.9255772043312</v>
      </c>
      <c r="I76" s="42">
        <v>193.09834883053983</v>
      </c>
      <c r="J76" s="42">
        <v>237.47594905151371</v>
      </c>
      <c r="K76" s="42">
        <f t="shared" si="9"/>
        <v>600.49987508638469</v>
      </c>
      <c r="L76" s="79">
        <f t="shared" si="6"/>
        <v>2.3963762383792352E-2</v>
      </c>
    </row>
    <row r="77" spans="1:12" ht="24.75" customHeight="1" x14ac:dyDescent="0.2">
      <c r="B77" s="11" t="s">
        <v>177</v>
      </c>
      <c r="C77" s="74">
        <v>4</v>
      </c>
      <c r="D77" s="13">
        <v>172.54923827776565</v>
      </c>
      <c r="E77" s="13">
        <v>187.00948389574526</v>
      </c>
      <c r="F77" s="13">
        <f t="shared" si="8"/>
        <v>359.55872217351089</v>
      </c>
      <c r="G77" s="79">
        <f t="shared" si="5"/>
        <v>3.0926677515179388E-2</v>
      </c>
      <c r="H77" s="42">
        <v>209.90370662570484</v>
      </c>
      <c r="I77" s="42">
        <v>251.67322833069221</v>
      </c>
      <c r="J77" s="42">
        <v>264.74016648842712</v>
      </c>
      <c r="K77" s="42">
        <f t="shared" si="9"/>
        <v>726.31710144482417</v>
      </c>
      <c r="L77" s="79">
        <f t="shared" si="6"/>
        <v>2.8984669533536105E-2</v>
      </c>
    </row>
    <row r="78" spans="1:12" ht="24.75" customHeight="1" x14ac:dyDescent="0.2">
      <c r="B78" s="11" t="s">
        <v>178</v>
      </c>
      <c r="C78" s="74">
        <v>2</v>
      </c>
      <c r="D78" s="13">
        <v>392.33002351628284</v>
      </c>
      <c r="E78" s="13">
        <v>500.80805694286602</v>
      </c>
      <c r="F78" s="13">
        <f t="shared" si="8"/>
        <v>893.1380804591488</v>
      </c>
      <c r="G78" s="79">
        <f t="shared" si="5"/>
        <v>7.6821369327141759E-2</v>
      </c>
      <c r="H78" s="42">
        <v>574.0494464058512</v>
      </c>
      <c r="I78" s="42">
        <v>476.70000107465285</v>
      </c>
      <c r="J78" s="42">
        <v>478.9154166820461</v>
      </c>
      <c r="K78" s="42">
        <f t="shared" si="9"/>
        <v>1529.66486416255</v>
      </c>
      <c r="L78" s="79">
        <f t="shared" si="6"/>
        <v>6.1043352134509836E-2</v>
      </c>
    </row>
    <row r="79" spans="1:12" ht="24.75" customHeight="1" x14ac:dyDescent="0.2">
      <c r="B79" s="11" t="s">
        <v>179</v>
      </c>
      <c r="C79" s="74">
        <v>5</v>
      </c>
      <c r="D79" s="13">
        <v>162.71443193799453</v>
      </c>
      <c r="E79" s="13">
        <v>188.70894122334832</v>
      </c>
      <c r="F79" s="13">
        <f t="shared" ref="F79:F91" si="10">+D79+E79</f>
        <v>351.42337316134285</v>
      </c>
      <c r="G79" s="83">
        <f t="shared" ref="G79:G91" si="11">F79/$F$103</f>
        <v>3.0226932800736496E-2</v>
      </c>
      <c r="H79" s="42">
        <v>259.81278752044568</v>
      </c>
      <c r="I79" s="42">
        <v>283.16488475426723</v>
      </c>
      <c r="J79" s="42">
        <v>376.68821068524869</v>
      </c>
      <c r="K79" s="42">
        <f t="shared" ref="K79:K91" si="12">SUM(H79:J79)</f>
        <v>919.66588295996155</v>
      </c>
      <c r="L79" s="83">
        <f t="shared" ref="L79:L91" si="13">K79/$K$103</f>
        <v>3.6700515031019357E-2</v>
      </c>
    </row>
    <row r="80" spans="1:12" ht="24.75" customHeight="1" x14ac:dyDescent="0.2">
      <c r="B80" s="11" t="s">
        <v>180</v>
      </c>
      <c r="C80" s="74">
        <v>4</v>
      </c>
      <c r="D80" s="13">
        <v>209.24261580588737</v>
      </c>
      <c r="E80" s="13">
        <v>213.99743739973104</v>
      </c>
      <c r="F80" s="13">
        <f t="shared" si="10"/>
        <v>423.24005320561844</v>
      </c>
      <c r="G80" s="83">
        <f t="shared" si="11"/>
        <v>3.6404091542746729E-2</v>
      </c>
      <c r="H80" s="42">
        <v>244.87186685783345</v>
      </c>
      <c r="I80" s="42">
        <v>237.86935577389465</v>
      </c>
      <c r="J80" s="42">
        <v>284.56172987625462</v>
      </c>
      <c r="K80" s="42">
        <f t="shared" si="12"/>
        <v>767.3029525079827</v>
      </c>
      <c r="L80" s="83">
        <f t="shared" si="13"/>
        <v>3.0620265537338341E-2</v>
      </c>
    </row>
    <row r="81" spans="2:12" ht="24.75" customHeight="1" x14ac:dyDescent="0.2">
      <c r="B81" s="11" t="s">
        <v>181</v>
      </c>
      <c r="C81" s="74">
        <v>4</v>
      </c>
      <c r="D81" s="13">
        <v>54.428613339957181</v>
      </c>
      <c r="E81" s="13">
        <v>71.339888499553126</v>
      </c>
      <c r="F81" s="13">
        <f t="shared" si="10"/>
        <v>125.76850183951031</v>
      </c>
      <c r="G81" s="83">
        <f t="shared" si="11"/>
        <v>1.0817709759466746E-2</v>
      </c>
      <c r="H81" s="42">
        <v>85.963540466351475</v>
      </c>
      <c r="I81" s="42">
        <v>140.90557704910373</v>
      </c>
      <c r="J81" s="42">
        <v>146.2670967274432</v>
      </c>
      <c r="K81" s="42">
        <f t="shared" si="12"/>
        <v>373.1362142428984</v>
      </c>
      <c r="L81" s="83">
        <f t="shared" si="13"/>
        <v>1.4890506969078621E-2</v>
      </c>
    </row>
    <row r="82" spans="2:12" ht="24.75" customHeight="1" x14ac:dyDescent="0.2">
      <c r="B82" s="11" t="s">
        <v>182</v>
      </c>
      <c r="C82" s="74">
        <v>4</v>
      </c>
      <c r="D82" s="13">
        <v>97.374906776750223</v>
      </c>
      <c r="E82" s="13">
        <v>133.61345675077658</v>
      </c>
      <c r="F82" s="13">
        <f t="shared" si="10"/>
        <v>230.98836352752681</v>
      </c>
      <c r="G82" s="83">
        <f t="shared" si="11"/>
        <v>1.986797201133543E-2</v>
      </c>
      <c r="H82" s="42">
        <v>156.99961817332959</v>
      </c>
      <c r="I82" s="42">
        <v>208.41088481479508</v>
      </c>
      <c r="J82" s="42">
        <v>241.16498063686439</v>
      </c>
      <c r="K82" s="42">
        <f t="shared" si="12"/>
        <v>606.57548362498903</v>
      </c>
      <c r="L82" s="83">
        <f t="shared" si="13"/>
        <v>2.420621778702638E-2</v>
      </c>
    </row>
    <row r="83" spans="2:12" ht="24.75" customHeight="1" x14ac:dyDescent="0.2">
      <c r="B83" s="11" t="s">
        <v>183</v>
      </c>
      <c r="C83" s="74">
        <v>4</v>
      </c>
      <c r="D83" s="13">
        <v>207.34917370624669</v>
      </c>
      <c r="E83" s="13">
        <v>277.07017925069772</v>
      </c>
      <c r="F83" s="13">
        <f t="shared" si="10"/>
        <v>484.41935295694441</v>
      </c>
      <c r="G83" s="83">
        <f t="shared" si="11"/>
        <v>4.166629867980709E-2</v>
      </c>
      <c r="H83" s="42">
        <v>248.4883562690776</v>
      </c>
      <c r="I83" s="42">
        <v>355.95716233377556</v>
      </c>
      <c r="J83" s="42">
        <v>381.31780705736708</v>
      </c>
      <c r="K83" s="42">
        <f t="shared" si="12"/>
        <v>985.76332566022018</v>
      </c>
      <c r="L83" s="83">
        <f t="shared" si="13"/>
        <v>3.9338223175117586E-2</v>
      </c>
    </row>
    <row r="84" spans="2:12" ht="24.75" customHeight="1" x14ac:dyDescent="0.2">
      <c r="B84" s="11" t="s">
        <v>184</v>
      </c>
      <c r="C84" s="74">
        <v>4</v>
      </c>
      <c r="D84" s="13">
        <v>280.38415365616504</v>
      </c>
      <c r="E84" s="13">
        <v>325.96336007191871</v>
      </c>
      <c r="F84" s="13">
        <f t="shared" si="10"/>
        <v>606.34751372808375</v>
      </c>
      <c r="G84" s="83">
        <f t="shared" si="11"/>
        <v>5.2153689683405925E-2</v>
      </c>
      <c r="H84" s="42">
        <v>377.28401434192489</v>
      </c>
      <c r="I84" s="42">
        <v>444.95140397148043</v>
      </c>
      <c r="J84" s="42">
        <v>518.36576700996795</v>
      </c>
      <c r="K84" s="42">
        <f t="shared" si="12"/>
        <v>1340.6011853233731</v>
      </c>
      <c r="L84" s="83">
        <f t="shared" si="13"/>
        <v>5.349850947412476E-2</v>
      </c>
    </row>
    <row r="85" spans="2:12" ht="24.75" customHeight="1" x14ac:dyDescent="0.2">
      <c r="B85" s="11" t="s">
        <v>185</v>
      </c>
      <c r="C85" s="74">
        <v>4</v>
      </c>
      <c r="D85" s="13">
        <v>167.30031053715126</v>
      </c>
      <c r="E85" s="13">
        <v>204.39579695906502</v>
      </c>
      <c r="F85" s="13">
        <f t="shared" si="10"/>
        <v>371.69610749621631</v>
      </c>
      <c r="G85" s="83">
        <f t="shared" si="11"/>
        <v>3.1970648857283672E-2</v>
      </c>
      <c r="H85" s="42">
        <v>193.83135756661193</v>
      </c>
      <c r="I85" s="42">
        <v>267.98415786580131</v>
      </c>
      <c r="J85" s="42">
        <v>344.45561701430438</v>
      </c>
      <c r="K85" s="42">
        <f t="shared" si="12"/>
        <v>806.27113244671762</v>
      </c>
      <c r="L85" s="83">
        <f t="shared" si="13"/>
        <v>3.2175343636973872E-2</v>
      </c>
    </row>
    <row r="86" spans="2:12" ht="24.75" customHeight="1" x14ac:dyDescent="0.2">
      <c r="B86" s="11" t="s">
        <v>186</v>
      </c>
      <c r="C86" s="74">
        <v>2</v>
      </c>
      <c r="D86" s="13">
        <v>80.331246128888523</v>
      </c>
      <c r="E86" s="13">
        <v>97.704754862925455</v>
      </c>
      <c r="F86" s="13">
        <f t="shared" si="10"/>
        <v>178.03600099181398</v>
      </c>
      <c r="G86" s="83">
        <f t="shared" si="11"/>
        <v>1.5313387352925759E-2</v>
      </c>
      <c r="H86" s="42">
        <v>132.6734563596942</v>
      </c>
      <c r="I86" s="42">
        <v>135.97795503290632</v>
      </c>
      <c r="J86" s="42">
        <v>112.88395452345728</v>
      </c>
      <c r="K86" s="42">
        <f t="shared" si="12"/>
        <v>381.5353659160578</v>
      </c>
      <c r="L86" s="83">
        <f t="shared" si="13"/>
        <v>1.5225686514106952E-2</v>
      </c>
    </row>
    <row r="87" spans="2:12" ht="24.75" customHeight="1" x14ac:dyDescent="0.2">
      <c r="B87" s="11" t="s">
        <v>187</v>
      </c>
      <c r="C87" s="74">
        <v>4</v>
      </c>
      <c r="D87" s="13">
        <v>52.418232652749005</v>
      </c>
      <c r="E87" s="13">
        <v>59.309301575447414</v>
      </c>
      <c r="F87" s="13">
        <f t="shared" si="10"/>
        <v>111.72753422819642</v>
      </c>
      <c r="G87" s="83">
        <f t="shared" si="11"/>
        <v>9.6100058420336611E-3</v>
      </c>
      <c r="H87" s="42">
        <v>86.085119859158681</v>
      </c>
      <c r="I87" s="42">
        <v>91.094022902794848</v>
      </c>
      <c r="J87" s="42">
        <v>93.040350125754401</v>
      </c>
      <c r="K87" s="42">
        <f t="shared" si="12"/>
        <v>270.21949288770793</v>
      </c>
      <c r="L87" s="83">
        <f t="shared" si="13"/>
        <v>1.0783475547098778E-2</v>
      </c>
    </row>
    <row r="88" spans="2:12" ht="24.75" customHeight="1" x14ac:dyDescent="0.2">
      <c r="B88" s="11" t="s">
        <v>188</v>
      </c>
      <c r="C88" s="74">
        <v>5</v>
      </c>
      <c r="D88" s="13">
        <v>124.27793056447371</v>
      </c>
      <c r="E88" s="13">
        <v>196.87265029596693</v>
      </c>
      <c r="F88" s="13">
        <f t="shared" si="10"/>
        <v>321.15058086044064</v>
      </c>
      <c r="G88" s="83">
        <f t="shared" si="11"/>
        <v>2.7623083061493595E-2</v>
      </c>
      <c r="H88" s="42">
        <v>215.67986399478571</v>
      </c>
      <c r="I88" s="42">
        <v>242.03601512781262</v>
      </c>
      <c r="J88" s="42">
        <v>298.92618907627963</v>
      </c>
      <c r="K88" s="42">
        <f t="shared" si="12"/>
        <v>756.64206819887795</v>
      </c>
      <c r="L88" s="83">
        <f t="shared" si="13"/>
        <v>3.0194828482338565E-2</v>
      </c>
    </row>
    <row r="89" spans="2:12" ht="24.75" customHeight="1" x14ac:dyDescent="0.2">
      <c r="B89" s="11" t="s">
        <v>189</v>
      </c>
      <c r="C89" s="74">
        <v>5</v>
      </c>
      <c r="D89" s="13">
        <v>197.19676277256377</v>
      </c>
      <c r="E89" s="13">
        <v>283.7158123101816</v>
      </c>
      <c r="F89" s="13">
        <f t="shared" si="10"/>
        <v>480.91257508274538</v>
      </c>
      <c r="G89" s="83">
        <f t="shared" si="11"/>
        <v>4.1364670651491915E-2</v>
      </c>
      <c r="H89" s="42">
        <v>276.78154720505779</v>
      </c>
      <c r="I89" s="42">
        <v>366.74866858529271</v>
      </c>
      <c r="J89" s="42">
        <v>430.87567734206453</v>
      </c>
      <c r="K89" s="42">
        <f t="shared" si="12"/>
        <v>1074.405893132415</v>
      </c>
      <c r="L89" s="83">
        <f t="shared" si="13"/>
        <v>4.2875625116604053E-2</v>
      </c>
    </row>
    <row r="90" spans="2:12" ht="24.75" customHeight="1" x14ac:dyDescent="0.2">
      <c r="B90" s="11" t="s">
        <v>190</v>
      </c>
      <c r="C90" s="74">
        <v>5</v>
      </c>
      <c r="D90" s="13">
        <v>96.293468996115578</v>
      </c>
      <c r="E90" s="13">
        <v>129.85661208482813</v>
      </c>
      <c r="F90" s="13">
        <f t="shared" si="10"/>
        <v>226.15008108094372</v>
      </c>
      <c r="G90" s="83">
        <f t="shared" si="11"/>
        <v>1.9451817453747973E-2</v>
      </c>
      <c r="H90" s="42">
        <v>166.91561163641416</v>
      </c>
      <c r="I90" s="42">
        <v>205.06254075862395</v>
      </c>
      <c r="J90" s="42">
        <v>282.84940185987352</v>
      </c>
      <c r="K90" s="42">
        <f t="shared" si="12"/>
        <v>654.82755425491166</v>
      </c>
      <c r="L90" s="83">
        <f t="shared" si="13"/>
        <v>2.6131782142780981E-2</v>
      </c>
    </row>
    <row r="91" spans="2:12" ht="24.75" customHeight="1" x14ac:dyDescent="0.2">
      <c r="B91" s="11" t="s">
        <v>191</v>
      </c>
      <c r="C91" s="74">
        <v>5</v>
      </c>
      <c r="D91" s="13">
        <v>180.38778278188931</v>
      </c>
      <c r="E91" s="13">
        <v>279.17779575390443</v>
      </c>
      <c r="F91" s="13">
        <f t="shared" si="10"/>
        <v>459.56557853579375</v>
      </c>
      <c r="G91" s="83">
        <f t="shared" si="11"/>
        <v>3.9528554219287457E-2</v>
      </c>
      <c r="H91" s="42">
        <v>287.97624915834689</v>
      </c>
      <c r="I91" s="42">
        <v>394.91567455168706</v>
      </c>
      <c r="J91" s="42">
        <v>427.62603544318199</v>
      </c>
      <c r="K91" s="42">
        <f t="shared" si="12"/>
        <v>1110.517959153216</v>
      </c>
      <c r="L91" s="83">
        <f t="shared" si="13"/>
        <v>4.4316726114644739E-2</v>
      </c>
    </row>
    <row r="92" spans="2:12" ht="24.75" customHeight="1" x14ac:dyDescent="0.2">
      <c r="B92" s="11" t="s">
        <v>192</v>
      </c>
      <c r="C92" s="74">
        <v>6</v>
      </c>
      <c r="D92" s="13">
        <v>66.943245032888157</v>
      </c>
      <c r="E92" s="13">
        <v>40.414970940338833</v>
      </c>
      <c r="F92" s="13">
        <f t="shared" si="8"/>
        <v>107.35821597322699</v>
      </c>
      <c r="G92" s="79">
        <f t="shared" ref="G92:G103" si="14">F92/$F$103</f>
        <v>9.234188240347399E-3</v>
      </c>
      <c r="H92" s="42">
        <v>67.1948223216678</v>
      </c>
      <c r="I92" s="42">
        <v>51.090682627438682</v>
      </c>
      <c r="J92" s="42">
        <v>47.466219436295063</v>
      </c>
      <c r="K92" s="42">
        <f t="shared" si="9"/>
        <v>165.75172438540153</v>
      </c>
      <c r="L92" s="79">
        <f t="shared" ref="L92:L103" si="15">K92/$K$103</f>
        <v>6.6145474839677644E-3</v>
      </c>
    </row>
    <row r="93" spans="2:12" ht="24.75" customHeight="1" x14ac:dyDescent="0.2">
      <c r="B93" s="11" t="s">
        <v>193</v>
      </c>
      <c r="C93" s="74">
        <v>6</v>
      </c>
      <c r="D93" s="13">
        <v>20.826355991682593</v>
      </c>
      <c r="E93" s="13">
        <v>18.68178443132274</v>
      </c>
      <c r="F93" s="13">
        <f t="shared" si="8"/>
        <v>39.508140423005329</v>
      </c>
      <c r="G93" s="79">
        <f t="shared" si="14"/>
        <v>3.3982085337845944E-3</v>
      </c>
      <c r="H93" s="42">
        <v>24.43697436668926</v>
      </c>
      <c r="I93" s="42">
        <v>31.275207608424349</v>
      </c>
      <c r="J93" s="42">
        <v>33.505633204612487</v>
      </c>
      <c r="K93" s="42">
        <f t="shared" si="9"/>
        <v>89.217815179726102</v>
      </c>
      <c r="L93" s="79">
        <f t="shared" si="15"/>
        <v>3.5603579818571955E-3</v>
      </c>
    </row>
    <row r="94" spans="2:12" ht="24.75" customHeight="1" x14ac:dyDescent="0.2">
      <c r="B94" s="11" t="s">
        <v>194</v>
      </c>
      <c r="C94" s="74">
        <v>6</v>
      </c>
      <c r="D94" s="13">
        <v>109.01282386399808</v>
      </c>
      <c r="E94" s="13">
        <v>147.63642733392197</v>
      </c>
      <c r="F94" s="13">
        <f t="shared" si="8"/>
        <v>256.64925119792008</v>
      </c>
      <c r="G94" s="79">
        <f t="shared" si="14"/>
        <v>2.2075138598584919E-2</v>
      </c>
      <c r="H94" s="42">
        <v>174.57408175551879</v>
      </c>
      <c r="I94" s="42">
        <v>141.94818592095061</v>
      </c>
      <c r="J94" s="42">
        <v>135.21433128226067</v>
      </c>
      <c r="K94" s="42">
        <f t="shared" si="9"/>
        <v>451.73659895873004</v>
      </c>
      <c r="L94" s="79">
        <f t="shared" si="15"/>
        <v>1.802716198059531E-2</v>
      </c>
    </row>
    <row r="95" spans="2:12" ht="24.75" customHeight="1" x14ac:dyDescent="0.2">
      <c r="B95" s="11" t="s">
        <v>195</v>
      </c>
      <c r="C95" s="74">
        <v>4</v>
      </c>
      <c r="D95" s="13">
        <v>57.417037932579767</v>
      </c>
      <c r="E95" s="13">
        <v>79.372847270166872</v>
      </c>
      <c r="F95" s="13">
        <f t="shared" si="8"/>
        <v>136.78988520274663</v>
      </c>
      <c r="G95" s="79">
        <f t="shared" si="14"/>
        <v>1.1765690570460639E-2</v>
      </c>
      <c r="H95" s="42">
        <v>104.76816845831559</v>
      </c>
      <c r="I95" s="42">
        <v>125.25903895786207</v>
      </c>
      <c r="J95" s="42">
        <v>153.61966654268628</v>
      </c>
      <c r="K95" s="42">
        <f t="shared" si="9"/>
        <v>383.64687395886392</v>
      </c>
      <c r="L95" s="79">
        <f t="shared" si="15"/>
        <v>1.5309949107836873E-2</v>
      </c>
    </row>
    <row r="96" spans="2:12" ht="24.75" customHeight="1" x14ac:dyDescent="0.2">
      <c r="B96" s="11" t="s">
        <v>196</v>
      </c>
      <c r="C96" s="74">
        <v>4</v>
      </c>
      <c r="D96" s="13">
        <v>331.85772676478956</v>
      </c>
      <c r="E96" s="13">
        <v>521.36380786831012</v>
      </c>
      <c r="F96" s="13">
        <f t="shared" si="8"/>
        <v>853.22153463309974</v>
      </c>
      <c r="G96" s="79">
        <f t="shared" si="14"/>
        <v>7.3388032672645653E-2</v>
      </c>
      <c r="H96" s="42">
        <v>443.5377702328517</v>
      </c>
      <c r="I96" s="42">
        <v>437.11316468933842</v>
      </c>
      <c r="J96" s="42">
        <v>342.65721066689161</v>
      </c>
      <c r="K96" s="42">
        <f t="shared" si="9"/>
        <v>1223.3081455890817</v>
      </c>
      <c r="L96" s="79">
        <f t="shared" si="15"/>
        <v>4.881777155879892E-2</v>
      </c>
    </row>
    <row r="97" spans="1:13" ht="24.75" customHeight="1" x14ac:dyDescent="0.2">
      <c r="B97" s="11" t="s">
        <v>197</v>
      </c>
      <c r="C97" s="74">
        <v>5</v>
      </c>
      <c r="D97" s="13">
        <v>167.43277250022518</v>
      </c>
      <c r="E97" s="13">
        <v>171.77963288205675</v>
      </c>
      <c r="F97" s="13">
        <f t="shared" si="8"/>
        <v>339.21240538228193</v>
      </c>
      <c r="G97" s="79">
        <f t="shared" si="14"/>
        <v>2.9176632420402446E-2</v>
      </c>
      <c r="H97" s="42">
        <v>246.88859304153834</v>
      </c>
      <c r="I97" s="42">
        <v>349.98895019458593</v>
      </c>
      <c r="J97" s="42">
        <v>501.54400863923797</v>
      </c>
      <c r="K97" s="42">
        <f t="shared" si="9"/>
        <v>1098.4215518753622</v>
      </c>
      <c r="L97" s="79">
        <f t="shared" si="15"/>
        <v>4.3834002567595932E-2</v>
      </c>
    </row>
    <row r="98" spans="1:13" ht="24.75" customHeight="1" x14ac:dyDescent="0.2">
      <c r="B98" s="11" t="s">
        <v>198</v>
      </c>
      <c r="C98" s="74">
        <v>6</v>
      </c>
      <c r="D98" s="13">
        <v>101.57279341331206</v>
      </c>
      <c r="E98" s="13">
        <v>110.84480602119497</v>
      </c>
      <c r="F98" s="13">
        <f t="shared" si="8"/>
        <v>212.41759943450703</v>
      </c>
      <c r="G98" s="79">
        <f t="shared" si="14"/>
        <v>1.8270647299412177E-2</v>
      </c>
      <c r="H98" s="42">
        <v>138.79441511273546</v>
      </c>
      <c r="I98" s="42">
        <v>97.560469631856819</v>
      </c>
      <c r="J98" s="42">
        <v>91.529245350765081</v>
      </c>
      <c r="K98" s="42">
        <f t="shared" si="9"/>
        <v>327.88413009535736</v>
      </c>
      <c r="L98" s="79">
        <f t="shared" si="15"/>
        <v>1.3084661144835856E-2</v>
      </c>
    </row>
    <row r="99" spans="1:13" ht="24.75" customHeight="1" x14ac:dyDescent="0.2">
      <c r="B99" s="11" t="s">
        <v>199</v>
      </c>
      <c r="C99" s="74">
        <v>5</v>
      </c>
      <c r="D99" s="13">
        <v>150.07866848056153</v>
      </c>
      <c r="E99" s="13">
        <v>235.08318648578816</v>
      </c>
      <c r="F99" s="13">
        <f t="shared" si="7"/>
        <v>385.16185496634967</v>
      </c>
      <c r="G99" s="29">
        <f t="shared" si="14"/>
        <v>3.3128876439671988E-2</v>
      </c>
      <c r="H99" s="42">
        <v>244.74493009751671</v>
      </c>
      <c r="I99" s="42">
        <v>347.78677848201329</v>
      </c>
      <c r="J99" s="42">
        <v>534.70923427293633</v>
      </c>
      <c r="K99" s="42">
        <f t="shared" ref="K99:K103" si="16">SUM(H99:J99)</f>
        <v>1127.2409428524663</v>
      </c>
      <c r="L99" s="29">
        <f t="shared" si="15"/>
        <v>4.4984079471977613E-2</v>
      </c>
    </row>
    <row r="100" spans="1:13" ht="24.75" customHeight="1" x14ac:dyDescent="0.2">
      <c r="B100" s="11" t="s">
        <v>200</v>
      </c>
      <c r="C100" s="74">
        <v>5</v>
      </c>
      <c r="D100" s="13">
        <v>133.45071760587768</v>
      </c>
      <c r="E100" s="13">
        <v>230.17911369872834</v>
      </c>
      <c r="F100" s="13">
        <f t="shared" si="7"/>
        <v>363.629831304606</v>
      </c>
      <c r="G100" s="29">
        <f t="shared" si="14"/>
        <v>3.1276845294354337E-2</v>
      </c>
      <c r="H100" s="42">
        <v>335.76772175369592</v>
      </c>
      <c r="I100" s="42">
        <v>243.05168989975553</v>
      </c>
      <c r="J100" s="42">
        <v>199.4537433909737</v>
      </c>
      <c r="K100" s="42">
        <f t="shared" si="16"/>
        <v>778.27315504442515</v>
      </c>
      <c r="L100" s="29">
        <f t="shared" si="15"/>
        <v>3.1058046355939787E-2</v>
      </c>
    </row>
    <row r="101" spans="1:13" ht="24.75" customHeight="1" x14ac:dyDescent="0.2">
      <c r="B101" s="11" t="s">
        <v>201</v>
      </c>
      <c r="C101" s="74">
        <v>1</v>
      </c>
      <c r="D101" s="13">
        <v>1.395582943362105</v>
      </c>
      <c r="E101" s="13">
        <v>2.6283848588505916</v>
      </c>
      <c r="F101" s="13">
        <f t="shared" si="7"/>
        <v>4.023967802212697</v>
      </c>
      <c r="G101" s="35">
        <f t="shared" si="14"/>
        <v>3.4611301819690763E-4</v>
      </c>
      <c r="H101" s="42">
        <v>1.1459150942044476</v>
      </c>
      <c r="I101" s="42">
        <v>1.4217728845014885</v>
      </c>
      <c r="J101" s="42">
        <v>2.8823273520273736</v>
      </c>
      <c r="K101" s="42">
        <f t="shared" si="16"/>
        <v>5.4500153307333097</v>
      </c>
      <c r="L101" s="35">
        <f t="shared" si="15"/>
        <v>2.1749025735422623E-4</v>
      </c>
    </row>
    <row r="102" spans="1:13" ht="24.75" customHeight="1" x14ac:dyDescent="0.2">
      <c r="B102" s="11" t="s">
        <v>202</v>
      </c>
      <c r="C102" s="74" t="s">
        <v>204</v>
      </c>
      <c r="D102" s="13"/>
      <c r="E102" s="13"/>
      <c r="F102" s="13">
        <f t="shared" si="7"/>
        <v>0</v>
      </c>
      <c r="G102" s="35">
        <f t="shared" si="14"/>
        <v>0</v>
      </c>
      <c r="H102" s="42"/>
      <c r="I102" s="42"/>
      <c r="J102" s="42"/>
      <c r="K102" s="42">
        <f t="shared" si="16"/>
        <v>0</v>
      </c>
      <c r="L102" s="35">
        <f t="shared" si="15"/>
        <v>0</v>
      </c>
    </row>
    <row r="103" spans="1:13" ht="24.75" customHeight="1" x14ac:dyDescent="0.2">
      <c r="B103" s="11" t="s">
        <v>209</v>
      </c>
      <c r="C103" s="14">
        <f>_xlfn.MODE.SNGL(C70:C101)</f>
        <v>4</v>
      </c>
      <c r="D103" s="13">
        <v>5125.0358876309074</v>
      </c>
      <c r="E103" s="13">
        <v>6501.1312619774781</v>
      </c>
      <c r="F103" s="13">
        <f t="shared" si="7"/>
        <v>11626.167149608385</v>
      </c>
      <c r="G103" s="29">
        <f t="shared" si="14"/>
        <v>1</v>
      </c>
      <c r="H103" s="42">
        <v>7319.8341338699784</v>
      </c>
      <c r="I103" s="42">
        <v>8167.2172871923576</v>
      </c>
      <c r="J103" s="42">
        <v>9571.612801569363</v>
      </c>
      <c r="K103" s="42">
        <f t="shared" si="16"/>
        <v>25058.664222631698</v>
      </c>
      <c r="L103" s="29">
        <f t="shared" si="15"/>
        <v>1</v>
      </c>
    </row>
    <row r="104" spans="1:13" ht="15.75" customHeight="1" x14ac:dyDescent="0.25">
      <c r="B104" s="53" t="s">
        <v>206</v>
      </c>
    </row>
    <row r="105" spans="1:13" ht="16.5" customHeight="1" x14ac:dyDescent="0.25">
      <c r="B105" s="53" t="s">
        <v>207</v>
      </c>
    </row>
    <row r="106" spans="1:13" ht="19.5" customHeight="1" x14ac:dyDescent="0.25"/>
    <row r="107" spans="1:13" ht="19.5" customHeight="1" x14ac:dyDescent="0.25">
      <c r="A107" s="89" t="s">
        <v>82</v>
      </c>
      <c r="B107" s="90" t="s">
        <v>83</v>
      </c>
      <c r="C107" s="103" t="s">
        <v>208</v>
      </c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</row>
    <row r="108" spans="1:13" ht="19.5" customHeight="1" x14ac:dyDescent="0.25">
      <c r="A108" s="89"/>
      <c r="B108" s="90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</row>
    <row r="109" spans="1:13" ht="19.5" customHeight="1" x14ac:dyDescent="0.25">
      <c r="A109" s="89"/>
      <c r="B109" s="90"/>
      <c r="C109" s="100" t="s">
        <v>104</v>
      </c>
      <c r="D109" s="100"/>
      <c r="E109" s="100"/>
      <c r="F109" s="100"/>
      <c r="G109" s="100"/>
      <c r="H109" s="138" t="s">
        <v>105</v>
      </c>
      <c r="I109" s="138"/>
      <c r="J109" s="138"/>
      <c r="K109" s="138"/>
      <c r="L109" s="138"/>
      <c r="M109" s="138"/>
    </row>
    <row r="110" spans="1:13" ht="19.5" customHeight="1" x14ac:dyDescent="0.25">
      <c r="A110" s="89"/>
      <c r="B110" s="90"/>
      <c r="C110" s="24" t="s">
        <v>89</v>
      </c>
      <c r="D110" s="24" t="s">
        <v>90</v>
      </c>
      <c r="E110" s="24" t="s">
        <v>91</v>
      </c>
      <c r="F110" s="24" t="s">
        <v>102</v>
      </c>
      <c r="G110" s="24" t="s">
        <v>118</v>
      </c>
      <c r="H110" s="33" t="s">
        <v>92</v>
      </c>
      <c r="I110" s="33" t="s">
        <v>93</v>
      </c>
      <c r="J110" s="33" t="s">
        <v>94</v>
      </c>
      <c r="K110" s="33" t="s">
        <v>95</v>
      </c>
      <c r="L110" s="33" t="s">
        <v>102</v>
      </c>
      <c r="M110" s="33" t="s">
        <v>118</v>
      </c>
    </row>
    <row r="111" spans="1:13" ht="19.5" customHeight="1" x14ac:dyDescent="0.2">
      <c r="A111" s="11" t="s">
        <v>170</v>
      </c>
      <c r="B111" s="74">
        <v>4</v>
      </c>
      <c r="C111" s="13">
        <v>1177.4260441448157</v>
      </c>
      <c r="D111" s="13">
        <v>720.73446056391469</v>
      </c>
      <c r="E111" s="13">
        <v>597.42930820146717</v>
      </c>
      <c r="F111" s="13">
        <f>SUM(C111:E111)</f>
        <v>2495.5898129101979</v>
      </c>
      <c r="G111" s="29">
        <f t="shared" ref="G111:G122" si="17">F111/$F$144</f>
        <v>0.11497588237474869</v>
      </c>
      <c r="H111" s="42">
        <v>712.63964637797176</v>
      </c>
      <c r="I111" s="42">
        <v>805.47852654527605</v>
      </c>
      <c r="J111" s="42">
        <v>848.14590728931773</v>
      </c>
      <c r="K111" s="42">
        <v>717.32370807815698</v>
      </c>
      <c r="L111" s="42">
        <f>SUM(H111:K111)</f>
        <v>3083.5877882907225</v>
      </c>
      <c r="M111" s="34">
        <f t="shared" ref="M111:M122" si="18">L111/$L$144</f>
        <v>0.10042196012112692</v>
      </c>
    </row>
    <row r="112" spans="1:13" ht="19.5" customHeight="1" x14ac:dyDescent="0.2">
      <c r="A112" s="11" t="s">
        <v>171</v>
      </c>
      <c r="B112" s="74">
        <v>5</v>
      </c>
      <c r="C112" s="13">
        <v>191.88210117985125</v>
      </c>
      <c r="D112" s="13">
        <v>160.38277309876111</v>
      </c>
      <c r="E112" s="13">
        <v>136.85086473005808</v>
      </c>
      <c r="F112" s="13">
        <f t="shared" ref="F112:F144" si="19">SUM(C112:E112)</f>
        <v>489.1157390086704</v>
      </c>
      <c r="G112" s="29">
        <f t="shared" si="17"/>
        <v>2.2534357763834487E-2</v>
      </c>
      <c r="H112" s="42">
        <v>171.42140015569413</v>
      </c>
      <c r="I112" s="42">
        <v>182.49706918343327</v>
      </c>
      <c r="J112" s="42">
        <v>146.48871616804132</v>
      </c>
      <c r="K112" s="42">
        <v>114.90792275410078</v>
      </c>
      <c r="L112" s="42">
        <f t="shared" ref="L112:L144" si="20">SUM(H112:K112)</f>
        <v>615.31510826126953</v>
      </c>
      <c r="M112" s="34">
        <f t="shared" si="18"/>
        <v>2.0038719020220218E-2</v>
      </c>
    </row>
    <row r="113" spans="1:13" ht="19.5" customHeight="1" x14ac:dyDescent="0.2">
      <c r="A113" s="11" t="s">
        <v>172</v>
      </c>
      <c r="B113" s="74">
        <v>5</v>
      </c>
      <c r="C113" s="13">
        <v>458.54630692345182</v>
      </c>
      <c r="D113" s="13">
        <v>321.16231746282881</v>
      </c>
      <c r="E113" s="13">
        <v>353.8235854877758</v>
      </c>
      <c r="F113" s="13">
        <f t="shared" si="19"/>
        <v>1133.5322098740564</v>
      </c>
      <c r="G113" s="29">
        <f t="shared" si="17"/>
        <v>5.2223672879353214E-2</v>
      </c>
      <c r="H113" s="42">
        <v>413.83457986813681</v>
      </c>
      <c r="I113" s="42">
        <v>395.68762253335444</v>
      </c>
      <c r="J113" s="42">
        <v>409.93288695443016</v>
      </c>
      <c r="K113" s="42">
        <v>415.25711588271412</v>
      </c>
      <c r="L113" s="42">
        <f t="shared" si="20"/>
        <v>1634.7122052386355</v>
      </c>
      <c r="M113" s="34">
        <f t="shared" si="18"/>
        <v>5.3237013230938539E-2</v>
      </c>
    </row>
    <row r="114" spans="1:13" ht="19.5" customHeight="1" x14ac:dyDescent="0.2">
      <c r="A114" s="11" t="s">
        <v>173</v>
      </c>
      <c r="B114" s="74">
        <v>5</v>
      </c>
      <c r="C114" s="13">
        <v>148.47619024957149</v>
      </c>
      <c r="D114" s="13">
        <v>89.02553045749373</v>
      </c>
      <c r="E114" s="13">
        <v>92.161860180708885</v>
      </c>
      <c r="F114" s="13">
        <f t="shared" ref="F114:F142" si="21">SUM(C114:E114)</f>
        <v>329.66358088777406</v>
      </c>
      <c r="G114" s="79">
        <f t="shared" si="17"/>
        <v>1.5188137450837995E-2</v>
      </c>
      <c r="H114" s="42">
        <v>108.00633632421587</v>
      </c>
      <c r="I114" s="42">
        <v>115.78134806901038</v>
      </c>
      <c r="J114" s="42">
        <v>102.08151042695854</v>
      </c>
      <c r="K114" s="42">
        <v>113.09917468691815</v>
      </c>
      <c r="L114" s="42">
        <f t="shared" ref="L114:L142" si="22">SUM(H114:K114)</f>
        <v>438.96836950710298</v>
      </c>
      <c r="M114" s="34">
        <f t="shared" si="18"/>
        <v>1.4295705886652809E-2</v>
      </c>
    </row>
    <row r="115" spans="1:13" ht="19.5" customHeight="1" x14ac:dyDescent="0.2">
      <c r="A115" s="11" t="s">
        <v>174</v>
      </c>
      <c r="B115" s="74">
        <v>4</v>
      </c>
      <c r="C115" s="13">
        <v>222.88562863943591</v>
      </c>
      <c r="D115" s="13">
        <v>109.02442133335666</v>
      </c>
      <c r="E115" s="13">
        <v>104.63202042009225</v>
      </c>
      <c r="F115" s="13">
        <f t="shared" si="21"/>
        <v>436.5420703928848</v>
      </c>
      <c r="G115" s="79">
        <f t="shared" si="17"/>
        <v>2.0112203326632071E-2</v>
      </c>
      <c r="H115" s="42">
        <v>141.66914691167233</v>
      </c>
      <c r="I115" s="42">
        <v>185.82991138212145</v>
      </c>
      <c r="J115" s="42">
        <v>222.54236135990411</v>
      </c>
      <c r="K115" s="42">
        <v>185.21126025051615</v>
      </c>
      <c r="L115" s="42">
        <f t="shared" si="22"/>
        <v>735.25267990421401</v>
      </c>
      <c r="M115" s="34">
        <f t="shared" si="18"/>
        <v>2.394467755407112E-2</v>
      </c>
    </row>
    <row r="116" spans="1:13" ht="19.5" customHeight="1" x14ac:dyDescent="0.2">
      <c r="A116" s="11" t="s">
        <v>175</v>
      </c>
      <c r="B116" s="74">
        <v>4</v>
      </c>
      <c r="C116" s="13">
        <v>299.76482482359916</v>
      </c>
      <c r="D116" s="13">
        <v>161.82772698585327</v>
      </c>
      <c r="E116" s="13">
        <v>155.51505583114539</v>
      </c>
      <c r="F116" s="13">
        <f t="shared" si="21"/>
        <v>617.10760764059773</v>
      </c>
      <c r="G116" s="79">
        <f t="shared" si="17"/>
        <v>2.843115136213337E-2</v>
      </c>
      <c r="H116" s="42">
        <v>160.96438159891517</v>
      </c>
      <c r="I116" s="42">
        <v>203.05325826097945</v>
      </c>
      <c r="J116" s="42">
        <v>212.19370328069789</v>
      </c>
      <c r="K116" s="42">
        <v>192.39350841084178</v>
      </c>
      <c r="L116" s="42">
        <f t="shared" si="22"/>
        <v>768.60485155143442</v>
      </c>
      <c r="M116" s="34">
        <f t="shared" si="18"/>
        <v>2.5030844279671855E-2</v>
      </c>
    </row>
    <row r="117" spans="1:13" ht="19.5" customHeight="1" x14ac:dyDescent="0.2">
      <c r="A117" s="11" t="s">
        <v>176</v>
      </c>
      <c r="B117" s="74">
        <v>4</v>
      </c>
      <c r="C117" s="13">
        <v>216.96374059253455</v>
      </c>
      <c r="D117" s="13">
        <v>126.98465369846477</v>
      </c>
      <c r="E117" s="13">
        <v>107.10198105647274</v>
      </c>
      <c r="F117" s="13">
        <f t="shared" si="21"/>
        <v>451.05037534747203</v>
      </c>
      <c r="G117" s="79">
        <f t="shared" si="17"/>
        <v>2.0780624537235733E-2</v>
      </c>
      <c r="H117" s="42">
        <v>154.21992852133209</v>
      </c>
      <c r="I117" s="42">
        <v>204.23354087212005</v>
      </c>
      <c r="J117" s="42">
        <v>178.12510809995587</v>
      </c>
      <c r="K117" s="42">
        <v>186.77769757494556</v>
      </c>
      <c r="L117" s="42">
        <f t="shared" si="22"/>
        <v>723.35627506835351</v>
      </c>
      <c r="M117" s="34">
        <f t="shared" si="18"/>
        <v>2.3557252134711232E-2</v>
      </c>
    </row>
    <row r="118" spans="1:13" ht="19.5" customHeight="1" x14ac:dyDescent="0.2">
      <c r="A118" s="11" t="s">
        <v>177</v>
      </c>
      <c r="B118" s="74">
        <v>4</v>
      </c>
      <c r="C118" s="13">
        <v>269.22454255172028</v>
      </c>
      <c r="D118" s="13">
        <v>203.85881625527509</v>
      </c>
      <c r="E118" s="13">
        <v>178.74744447337136</v>
      </c>
      <c r="F118" s="13">
        <f t="shared" si="21"/>
        <v>651.83080328036669</v>
      </c>
      <c r="G118" s="79">
        <f t="shared" si="17"/>
        <v>3.0030905471122082E-2</v>
      </c>
      <c r="H118" s="42">
        <v>218.09185988672888</v>
      </c>
      <c r="I118" s="42">
        <v>254.70453216246639</v>
      </c>
      <c r="J118" s="42">
        <v>221.60768281368604</v>
      </c>
      <c r="K118" s="42">
        <v>228.84821355188262</v>
      </c>
      <c r="L118" s="42">
        <f t="shared" si="22"/>
        <v>923.25228841476394</v>
      </c>
      <c r="M118" s="34">
        <f t="shared" si="18"/>
        <v>3.0067184998264555E-2</v>
      </c>
    </row>
    <row r="119" spans="1:13" ht="19.5" customHeight="1" x14ac:dyDescent="0.2">
      <c r="A119" s="11" t="s">
        <v>178</v>
      </c>
      <c r="B119" s="74">
        <v>2</v>
      </c>
      <c r="C119" s="13">
        <v>441.64706303454204</v>
      </c>
      <c r="D119" s="13">
        <v>390.23039128602562</v>
      </c>
      <c r="E119" s="13">
        <v>412.38647228815688</v>
      </c>
      <c r="F119" s="13">
        <f t="shared" si="21"/>
        <v>1244.2639266087247</v>
      </c>
      <c r="G119" s="79">
        <f t="shared" si="17"/>
        <v>5.732526320183997E-2</v>
      </c>
      <c r="H119" s="42">
        <v>403.54448418697245</v>
      </c>
      <c r="I119" s="42">
        <v>399.41354035472773</v>
      </c>
      <c r="J119" s="42">
        <v>348.47802285567843</v>
      </c>
      <c r="K119" s="42">
        <v>291.64852000538656</v>
      </c>
      <c r="L119" s="42">
        <f t="shared" si="22"/>
        <v>1443.0845674027651</v>
      </c>
      <c r="M119" s="34">
        <f t="shared" si="18"/>
        <v>4.6996353218620043E-2</v>
      </c>
    </row>
    <row r="120" spans="1:13" ht="19.5" customHeight="1" x14ac:dyDescent="0.2">
      <c r="A120" s="11" t="s">
        <v>179</v>
      </c>
      <c r="B120" s="74">
        <v>5</v>
      </c>
      <c r="C120" s="13">
        <v>383.40805724537216</v>
      </c>
      <c r="D120" s="13">
        <v>294.14796547703997</v>
      </c>
      <c r="E120" s="13">
        <v>277.23129943160319</v>
      </c>
      <c r="F120" s="13">
        <f t="shared" si="21"/>
        <v>954.78732215401533</v>
      </c>
      <c r="G120" s="79">
        <f t="shared" si="17"/>
        <v>4.3988605129328451E-2</v>
      </c>
      <c r="H120" s="42">
        <v>326.35003322276043</v>
      </c>
      <c r="I120" s="42">
        <v>380.43613952377154</v>
      </c>
      <c r="J120" s="42">
        <v>328.27909893984969</v>
      </c>
      <c r="K120" s="42">
        <v>333.81676319058346</v>
      </c>
      <c r="L120" s="42">
        <f t="shared" si="22"/>
        <v>1368.8820348769652</v>
      </c>
      <c r="M120" s="34">
        <f t="shared" si="18"/>
        <v>4.4579829262179356E-2</v>
      </c>
    </row>
    <row r="121" spans="1:13" ht="19.5" customHeight="1" x14ac:dyDescent="0.2">
      <c r="A121" s="11" t="s">
        <v>180</v>
      </c>
      <c r="B121" s="74">
        <v>4</v>
      </c>
      <c r="C121" s="13">
        <v>354.18374149685582</v>
      </c>
      <c r="D121" s="13">
        <v>198.45215879656521</v>
      </c>
      <c r="E121" s="13">
        <v>240.20631326412826</v>
      </c>
      <c r="F121" s="13">
        <f t="shared" si="21"/>
        <v>792.84221355754926</v>
      </c>
      <c r="G121" s="79">
        <f t="shared" si="17"/>
        <v>3.6527530532522022E-2</v>
      </c>
      <c r="H121" s="42">
        <v>287.6843471369919</v>
      </c>
      <c r="I121" s="42">
        <v>290.46407470659057</v>
      </c>
      <c r="J121" s="42">
        <v>308.36207683817128</v>
      </c>
      <c r="K121" s="42">
        <v>265.24194419175154</v>
      </c>
      <c r="L121" s="42">
        <f t="shared" si="22"/>
        <v>1151.7524428735053</v>
      </c>
      <c r="M121" s="34">
        <f t="shared" si="18"/>
        <v>3.7508657391514176E-2</v>
      </c>
    </row>
    <row r="122" spans="1:13" ht="19.5" customHeight="1" x14ac:dyDescent="0.2">
      <c r="A122" s="11" t="s">
        <v>181</v>
      </c>
      <c r="B122" s="74">
        <v>4</v>
      </c>
      <c r="C122" s="13">
        <v>167.83352966483568</v>
      </c>
      <c r="D122" s="13">
        <v>97.768247769481547</v>
      </c>
      <c r="E122" s="13">
        <v>114.10719034084023</v>
      </c>
      <c r="F122" s="13">
        <f t="shared" si="21"/>
        <v>379.70896777515748</v>
      </c>
      <c r="G122" s="79">
        <f t="shared" si="17"/>
        <v>1.7493809835937461E-2</v>
      </c>
      <c r="H122" s="42">
        <v>104.91728344243964</v>
      </c>
      <c r="I122" s="42">
        <v>127.28223017565847</v>
      </c>
      <c r="J122" s="42">
        <v>124.69982411951935</v>
      </c>
      <c r="K122" s="42">
        <v>134.20921756949684</v>
      </c>
      <c r="L122" s="42">
        <f t="shared" si="22"/>
        <v>491.10855530711427</v>
      </c>
      <c r="M122" s="34">
        <f t="shared" si="18"/>
        <v>1.5993734293367732E-2</v>
      </c>
    </row>
    <row r="123" spans="1:13" ht="19.5" customHeight="1" x14ac:dyDescent="0.2">
      <c r="A123" s="11" t="s">
        <v>182</v>
      </c>
      <c r="B123" s="74">
        <v>4</v>
      </c>
      <c r="C123" s="13">
        <v>226.01853255972895</v>
      </c>
      <c r="D123" s="13">
        <v>148.3875526778339</v>
      </c>
      <c r="E123" s="13">
        <v>151.50772157378279</v>
      </c>
      <c r="F123" s="13">
        <f t="shared" ref="F123:F135" si="23">SUM(C123:E123)</f>
        <v>525.91380681134558</v>
      </c>
      <c r="G123" s="83">
        <f t="shared" ref="G123:G135" si="24">F123/$F$144</f>
        <v>2.4229704608660967E-2</v>
      </c>
      <c r="H123" s="42">
        <v>194.46365183041598</v>
      </c>
      <c r="I123" s="42">
        <v>208.71321630860527</v>
      </c>
      <c r="J123" s="42">
        <v>192.30579670408866</v>
      </c>
      <c r="K123" s="42">
        <v>163.81565869239739</v>
      </c>
      <c r="L123" s="42">
        <f t="shared" ref="L123:L135" si="25">SUM(H123:K123)</f>
        <v>759.29832353550728</v>
      </c>
      <c r="M123" s="34">
        <f t="shared" ref="M123:M135" si="26">L123/$L$144</f>
        <v>2.4727762334403276E-2</v>
      </c>
    </row>
    <row r="124" spans="1:13" ht="19.5" customHeight="1" x14ac:dyDescent="0.2">
      <c r="A124" s="11" t="s">
        <v>183</v>
      </c>
      <c r="B124" s="74">
        <v>4</v>
      </c>
      <c r="C124" s="13">
        <v>354.42637608968596</v>
      </c>
      <c r="D124" s="13">
        <v>218.29398972161133</v>
      </c>
      <c r="E124" s="13">
        <v>204.22400606902067</v>
      </c>
      <c r="F124" s="13">
        <f t="shared" si="23"/>
        <v>776.94437188031793</v>
      </c>
      <c r="G124" s="83">
        <f t="shared" si="24"/>
        <v>3.5795091104681036E-2</v>
      </c>
      <c r="H124" s="42">
        <v>246.48988514304961</v>
      </c>
      <c r="I124" s="42">
        <v>286.03292537347517</v>
      </c>
      <c r="J124" s="42">
        <v>318.11179925082536</v>
      </c>
      <c r="K124" s="42">
        <v>250.10705566593342</v>
      </c>
      <c r="L124" s="42">
        <f t="shared" si="25"/>
        <v>1100.7416654332835</v>
      </c>
      <c r="M124" s="34">
        <f t="shared" si="26"/>
        <v>3.584740997144667E-2</v>
      </c>
    </row>
    <row r="125" spans="1:13" ht="19.5" customHeight="1" x14ac:dyDescent="0.2">
      <c r="A125" s="11" t="s">
        <v>184</v>
      </c>
      <c r="B125" s="74">
        <v>4</v>
      </c>
      <c r="C125" s="13">
        <v>510.67570008849191</v>
      </c>
      <c r="D125" s="13">
        <v>327.07262953498588</v>
      </c>
      <c r="E125" s="13">
        <v>363.30023594676925</v>
      </c>
      <c r="F125" s="13">
        <f t="shared" si="23"/>
        <v>1201.0485655702469</v>
      </c>
      <c r="G125" s="83">
        <f t="shared" si="24"/>
        <v>5.5334261218325659E-2</v>
      </c>
      <c r="H125" s="42">
        <v>378.7094656736972</v>
      </c>
      <c r="I125" s="42">
        <v>432.93497903066714</v>
      </c>
      <c r="J125" s="42">
        <v>454.03178638806264</v>
      </c>
      <c r="K125" s="42">
        <v>474.34005508604952</v>
      </c>
      <c r="L125" s="42">
        <f t="shared" si="25"/>
        <v>1740.0162861784763</v>
      </c>
      <c r="M125" s="34">
        <f t="shared" si="26"/>
        <v>5.6666408773652893E-2</v>
      </c>
    </row>
    <row r="126" spans="1:13" ht="19.5" customHeight="1" x14ac:dyDescent="0.2">
      <c r="A126" s="11" t="s">
        <v>185</v>
      </c>
      <c r="B126" s="74">
        <v>4</v>
      </c>
      <c r="C126" s="13">
        <v>327.4789638070236</v>
      </c>
      <c r="D126" s="13">
        <v>252.72143993687826</v>
      </c>
      <c r="E126" s="13">
        <v>235.24281766789386</v>
      </c>
      <c r="F126" s="13">
        <f t="shared" si="23"/>
        <v>815.44322141179578</v>
      </c>
      <c r="G126" s="83">
        <f t="shared" si="24"/>
        <v>3.7568795730495534E-2</v>
      </c>
      <c r="H126" s="42">
        <v>270.04413873138429</v>
      </c>
      <c r="I126" s="42">
        <v>296.76307291112477</v>
      </c>
      <c r="J126" s="42">
        <v>315.89967373162989</v>
      </c>
      <c r="K126" s="42">
        <v>296.28696545457524</v>
      </c>
      <c r="L126" s="42">
        <f t="shared" si="25"/>
        <v>1178.9938508287141</v>
      </c>
      <c r="M126" s="34">
        <f t="shared" si="26"/>
        <v>3.8395817339970752E-2</v>
      </c>
    </row>
    <row r="127" spans="1:13" ht="19.5" customHeight="1" x14ac:dyDescent="0.2">
      <c r="A127" s="11" t="s">
        <v>186</v>
      </c>
      <c r="B127" s="74">
        <v>2</v>
      </c>
      <c r="C127" s="13">
        <v>83.751026065407984</v>
      </c>
      <c r="D127" s="13">
        <v>78.596067188834311</v>
      </c>
      <c r="E127" s="13">
        <v>78.076609989719813</v>
      </c>
      <c r="F127" s="13">
        <f t="shared" si="23"/>
        <v>240.42370324396211</v>
      </c>
      <c r="G127" s="83">
        <f t="shared" si="24"/>
        <v>1.1076711117058076E-2</v>
      </c>
      <c r="H127" s="42">
        <v>61.099377019826967</v>
      </c>
      <c r="I127" s="42">
        <v>74.017937171793406</v>
      </c>
      <c r="J127" s="42">
        <v>67.731887738408773</v>
      </c>
      <c r="K127" s="42">
        <v>68.902549329981881</v>
      </c>
      <c r="L127" s="42">
        <f t="shared" si="25"/>
        <v>271.75175126001102</v>
      </c>
      <c r="M127" s="34">
        <f t="shared" si="26"/>
        <v>8.8500297061451221E-3</v>
      </c>
    </row>
    <row r="128" spans="1:13" ht="19.5" customHeight="1" x14ac:dyDescent="0.2">
      <c r="A128" s="11" t="s">
        <v>187</v>
      </c>
      <c r="B128" s="74">
        <v>4</v>
      </c>
      <c r="C128" s="13">
        <v>116.22474057350388</v>
      </c>
      <c r="D128" s="13">
        <v>70.298804622383003</v>
      </c>
      <c r="E128" s="13">
        <v>80.684671429155031</v>
      </c>
      <c r="F128" s="13">
        <f t="shared" si="23"/>
        <v>267.20821662504193</v>
      </c>
      <c r="G128" s="83">
        <f t="shared" si="24"/>
        <v>1.2310717220159096E-2</v>
      </c>
      <c r="H128" s="42">
        <v>97.490373910837462</v>
      </c>
      <c r="I128" s="42">
        <v>99.968429329211162</v>
      </c>
      <c r="J128" s="42">
        <v>90.500243643298433</v>
      </c>
      <c r="K128" s="42">
        <v>73.372193460909244</v>
      </c>
      <c r="L128" s="42">
        <f t="shared" si="25"/>
        <v>361.33124034425623</v>
      </c>
      <c r="M128" s="34">
        <f t="shared" si="26"/>
        <v>1.1767328806449144E-2</v>
      </c>
    </row>
    <row r="129" spans="1:13" ht="19.5" customHeight="1" x14ac:dyDescent="0.2">
      <c r="A129" s="11" t="s">
        <v>188</v>
      </c>
      <c r="B129" s="74">
        <v>5</v>
      </c>
      <c r="C129" s="13">
        <v>303.99449098055663</v>
      </c>
      <c r="D129" s="13">
        <v>203.04145834237769</v>
      </c>
      <c r="E129" s="13">
        <v>205.77210644093833</v>
      </c>
      <c r="F129" s="13">
        <f t="shared" si="23"/>
        <v>712.80805576387274</v>
      </c>
      <c r="G129" s="83">
        <f t="shared" si="24"/>
        <v>3.2840226687617699E-2</v>
      </c>
      <c r="H129" s="42">
        <v>237.6008443721874</v>
      </c>
      <c r="I129" s="42">
        <v>289.04343555991261</v>
      </c>
      <c r="J129" s="42">
        <v>287.56025480396687</v>
      </c>
      <c r="K129" s="42">
        <v>220.1378109668884</v>
      </c>
      <c r="L129" s="42">
        <f t="shared" si="25"/>
        <v>1034.3423457029553</v>
      </c>
      <c r="M129" s="34">
        <f t="shared" si="26"/>
        <v>3.3685010099664479E-2</v>
      </c>
    </row>
    <row r="130" spans="1:13" ht="19.5" customHeight="1" x14ac:dyDescent="0.2">
      <c r="A130" s="11" t="s">
        <v>189</v>
      </c>
      <c r="B130" s="74">
        <v>5</v>
      </c>
      <c r="C130" s="13">
        <v>392.44797562326761</v>
      </c>
      <c r="D130" s="13">
        <v>302.65008386659144</v>
      </c>
      <c r="E130" s="13">
        <v>284.35277638485547</v>
      </c>
      <c r="F130" s="13">
        <f t="shared" si="23"/>
        <v>979.45083587471447</v>
      </c>
      <c r="G130" s="83">
        <f t="shared" si="24"/>
        <v>4.5124893327745275E-2</v>
      </c>
      <c r="H130" s="42">
        <v>355.3094899181865</v>
      </c>
      <c r="I130" s="42">
        <v>393.5440819576919</v>
      </c>
      <c r="J130" s="42">
        <v>452.59867787007863</v>
      </c>
      <c r="K130" s="42">
        <v>537.64651290271092</v>
      </c>
      <c r="L130" s="42">
        <f t="shared" si="25"/>
        <v>1739.0987626486681</v>
      </c>
      <c r="M130" s="34">
        <f t="shared" si="26"/>
        <v>5.6636528154826185E-2</v>
      </c>
    </row>
    <row r="131" spans="1:13" ht="19.5" customHeight="1" x14ac:dyDescent="0.2">
      <c r="A131" s="11" t="s">
        <v>190</v>
      </c>
      <c r="B131" s="74">
        <v>5</v>
      </c>
      <c r="C131" s="13">
        <v>265.50732850593295</v>
      </c>
      <c r="D131" s="13">
        <v>134.55027617956435</v>
      </c>
      <c r="E131" s="13">
        <v>153.40599808895422</v>
      </c>
      <c r="F131" s="13">
        <f t="shared" si="23"/>
        <v>553.46360277445149</v>
      </c>
      <c r="G131" s="83">
        <f t="shared" si="24"/>
        <v>2.5498968525237295E-2</v>
      </c>
      <c r="H131" s="42">
        <v>201.15529298712835</v>
      </c>
      <c r="I131" s="42">
        <v>184.37741534959795</v>
      </c>
      <c r="J131" s="42">
        <v>265.04170775644508</v>
      </c>
      <c r="K131" s="42">
        <v>271.73653109753241</v>
      </c>
      <c r="L131" s="42">
        <f t="shared" si="25"/>
        <v>922.3109471907037</v>
      </c>
      <c r="M131" s="34">
        <f t="shared" si="26"/>
        <v>3.003652871819304E-2</v>
      </c>
    </row>
    <row r="132" spans="1:13" ht="19.5" customHeight="1" x14ac:dyDescent="0.2">
      <c r="A132" s="11" t="s">
        <v>191</v>
      </c>
      <c r="B132" s="74">
        <v>5</v>
      </c>
      <c r="C132" s="13">
        <v>330.14287371202232</v>
      </c>
      <c r="D132" s="13">
        <v>212.90667247175193</v>
      </c>
      <c r="E132" s="13">
        <v>232.38229533171554</v>
      </c>
      <c r="F132" s="13">
        <f t="shared" si="23"/>
        <v>775.43184151548985</v>
      </c>
      <c r="G132" s="83">
        <f t="shared" si="24"/>
        <v>3.5725406370268734E-2</v>
      </c>
      <c r="H132" s="42">
        <v>293.71042666842163</v>
      </c>
      <c r="I132" s="42">
        <v>276.9363773914273</v>
      </c>
      <c r="J132" s="42">
        <v>451.33731744236582</v>
      </c>
      <c r="K132" s="42">
        <v>417.99101015992596</v>
      </c>
      <c r="L132" s="42">
        <f t="shared" si="25"/>
        <v>1439.9751316621407</v>
      </c>
      <c r="M132" s="34">
        <f t="shared" si="26"/>
        <v>4.6895089478657816E-2</v>
      </c>
    </row>
    <row r="133" spans="1:13" ht="19.5" customHeight="1" x14ac:dyDescent="0.2">
      <c r="A133" s="11" t="s">
        <v>192</v>
      </c>
      <c r="B133" s="74">
        <v>6</v>
      </c>
      <c r="C133" s="13">
        <v>44.257313243495609</v>
      </c>
      <c r="D133" s="13">
        <v>51.401551564952932</v>
      </c>
      <c r="E133" s="13">
        <v>59.808714931186891</v>
      </c>
      <c r="F133" s="13">
        <f t="shared" si="23"/>
        <v>155.46757973963543</v>
      </c>
      <c r="G133" s="83">
        <f t="shared" si="24"/>
        <v>7.1626443050696997E-3</v>
      </c>
      <c r="H133" s="42">
        <v>68.042661010979174</v>
      </c>
      <c r="I133" s="42">
        <v>45.266281434118461</v>
      </c>
      <c r="J133" s="42">
        <v>38.564345299556628</v>
      </c>
      <c r="K133" s="42">
        <v>36.243067724764479</v>
      </c>
      <c r="L133" s="42">
        <f t="shared" si="25"/>
        <v>188.11635546941875</v>
      </c>
      <c r="M133" s="34">
        <f t="shared" si="26"/>
        <v>6.1263094953276061E-3</v>
      </c>
    </row>
    <row r="134" spans="1:13" ht="19.5" customHeight="1" x14ac:dyDescent="0.2">
      <c r="A134" s="11" t="s">
        <v>193</v>
      </c>
      <c r="B134" s="74">
        <v>6</v>
      </c>
      <c r="C134" s="13">
        <v>42.516192081903419</v>
      </c>
      <c r="D134" s="13">
        <v>22.347158655941353</v>
      </c>
      <c r="E134" s="13">
        <v>40.416763345041083</v>
      </c>
      <c r="F134" s="13">
        <f t="shared" si="23"/>
        <v>105.28011408288586</v>
      </c>
      <c r="G134" s="83">
        <f t="shared" si="24"/>
        <v>4.8504261199392813E-3</v>
      </c>
      <c r="H134" s="42">
        <v>36.456178599154953</v>
      </c>
      <c r="I134" s="42">
        <v>23.043562354733599</v>
      </c>
      <c r="J134" s="42">
        <v>34.970748580922965</v>
      </c>
      <c r="K134" s="42">
        <v>30.964969788012514</v>
      </c>
      <c r="L134" s="42">
        <f t="shared" si="25"/>
        <v>125.43545932282403</v>
      </c>
      <c r="M134" s="34">
        <f t="shared" si="26"/>
        <v>4.0850060250349745E-3</v>
      </c>
    </row>
    <row r="135" spans="1:13" ht="19.5" customHeight="1" x14ac:dyDescent="0.2">
      <c r="A135" s="11" t="s">
        <v>194</v>
      </c>
      <c r="B135" s="74">
        <v>6</v>
      </c>
      <c r="C135" s="13">
        <v>180.67500947888661</v>
      </c>
      <c r="D135" s="13">
        <v>133.35678046417902</v>
      </c>
      <c r="E135" s="13">
        <v>130.75429240938513</v>
      </c>
      <c r="F135" s="13">
        <f t="shared" si="23"/>
        <v>444.78608235245076</v>
      </c>
      <c r="G135" s="83">
        <f t="shared" si="24"/>
        <v>2.0492018368533423E-2</v>
      </c>
      <c r="H135" s="42">
        <v>156.24132638576845</v>
      </c>
      <c r="I135" s="42">
        <v>149.41261082270276</v>
      </c>
      <c r="J135" s="42">
        <v>150.13504528239366</v>
      </c>
      <c r="K135" s="42">
        <v>118.69983482469911</v>
      </c>
      <c r="L135" s="42">
        <f t="shared" si="25"/>
        <v>574.48881731556401</v>
      </c>
      <c r="M135" s="34">
        <f t="shared" si="26"/>
        <v>1.8709145665178568E-2</v>
      </c>
    </row>
    <row r="136" spans="1:13" ht="19.5" customHeight="1" x14ac:dyDescent="0.2">
      <c r="A136" s="11" t="s">
        <v>195</v>
      </c>
      <c r="B136" s="74">
        <v>4</v>
      </c>
      <c r="C136" s="13">
        <v>148.01816793619921</v>
      </c>
      <c r="D136" s="13">
        <v>89.737011752674519</v>
      </c>
      <c r="E136" s="13">
        <v>98.17198635153818</v>
      </c>
      <c r="F136" s="13">
        <f t="shared" si="21"/>
        <v>335.92716604041192</v>
      </c>
      <c r="G136" s="79">
        <f t="shared" ref="G136:G144" si="27">F136/$F$144</f>
        <v>1.5476711008090222E-2</v>
      </c>
      <c r="H136" s="42">
        <v>139.77413752257277</v>
      </c>
      <c r="I136" s="42">
        <v>154.83754977033107</v>
      </c>
      <c r="J136" s="42">
        <v>188.82747752463212</v>
      </c>
      <c r="K136" s="42">
        <v>236.77212009240768</v>
      </c>
      <c r="L136" s="42">
        <f t="shared" si="22"/>
        <v>720.21128490994363</v>
      </c>
      <c r="M136" s="34">
        <f t="shared" ref="M136:M144" si="28">L136/$L$144</f>
        <v>2.3454830508361415E-2</v>
      </c>
    </row>
    <row r="137" spans="1:13" ht="19.5" customHeight="1" x14ac:dyDescent="0.2">
      <c r="A137" s="11" t="s">
        <v>196</v>
      </c>
      <c r="B137" s="74">
        <v>4</v>
      </c>
      <c r="C137" s="13">
        <v>372.87899549598387</v>
      </c>
      <c r="D137" s="13">
        <v>376.43076884590874</v>
      </c>
      <c r="E137" s="13">
        <v>437.52261934621782</v>
      </c>
      <c r="F137" s="13">
        <f t="shared" si="21"/>
        <v>1186.8323836881104</v>
      </c>
      <c r="G137" s="79">
        <f t="shared" si="27"/>
        <v>5.4679298592880218E-2</v>
      </c>
      <c r="H137" s="42">
        <v>520.19376038849668</v>
      </c>
      <c r="I137" s="42">
        <v>408.59067803289963</v>
      </c>
      <c r="J137" s="42">
        <v>289.04315337935202</v>
      </c>
      <c r="K137" s="42">
        <v>234.80596495838412</v>
      </c>
      <c r="L137" s="42">
        <f t="shared" si="22"/>
        <v>1452.6335567591325</v>
      </c>
      <c r="M137" s="34">
        <f t="shared" si="28"/>
        <v>4.7307331304596231E-2</v>
      </c>
    </row>
    <row r="138" spans="1:13" ht="19.5" customHeight="1" x14ac:dyDescent="0.2">
      <c r="A138" s="11" t="s">
        <v>197</v>
      </c>
      <c r="B138" s="74">
        <v>5</v>
      </c>
      <c r="C138" s="13">
        <v>417.04376589161507</v>
      </c>
      <c r="D138" s="13">
        <v>222.27504514852288</v>
      </c>
      <c r="E138" s="13">
        <v>182.2433157827835</v>
      </c>
      <c r="F138" s="13">
        <f t="shared" si="21"/>
        <v>821.56212682292141</v>
      </c>
      <c r="G138" s="79">
        <f t="shared" si="27"/>
        <v>3.785070365669891E-2</v>
      </c>
      <c r="H138" s="42">
        <v>198.68253916531256</v>
      </c>
      <c r="I138" s="42">
        <v>237.09331010880609</v>
      </c>
      <c r="J138" s="42">
        <v>328.66594769649618</v>
      </c>
      <c r="K138" s="42">
        <v>291.55213342221225</v>
      </c>
      <c r="L138" s="42">
        <f t="shared" si="22"/>
        <v>1055.9939303928272</v>
      </c>
      <c r="M138" s="34">
        <f t="shared" si="28"/>
        <v>3.4390128527796139E-2</v>
      </c>
    </row>
    <row r="139" spans="1:13" ht="19.5" customHeight="1" x14ac:dyDescent="0.2">
      <c r="A139" s="11" t="s">
        <v>198</v>
      </c>
      <c r="B139" s="74">
        <v>6</v>
      </c>
      <c r="C139" s="13">
        <v>133.42504403182303</v>
      </c>
      <c r="D139" s="13">
        <v>83.303948494504084</v>
      </c>
      <c r="E139" s="13">
        <v>135.18346612258875</v>
      </c>
      <c r="F139" s="13">
        <f t="shared" si="21"/>
        <v>351.91245864891584</v>
      </c>
      <c r="G139" s="79">
        <f t="shared" si="27"/>
        <v>1.6213179442595496E-2</v>
      </c>
      <c r="H139" s="42">
        <v>121.73230220590283</v>
      </c>
      <c r="I139" s="42">
        <v>149.65675588546182</v>
      </c>
      <c r="J139" s="42">
        <v>116.67442868006489</v>
      </c>
      <c r="K139" s="42">
        <v>92.493738499376306</v>
      </c>
      <c r="L139" s="42">
        <f t="shared" si="22"/>
        <v>480.55722527080587</v>
      </c>
      <c r="M139" s="34">
        <f t="shared" si="28"/>
        <v>1.5650113382636874E-2</v>
      </c>
    </row>
    <row r="140" spans="1:13" ht="19.5" customHeight="1" x14ac:dyDescent="0.2">
      <c r="A140" s="11" t="s">
        <v>199</v>
      </c>
      <c r="B140" s="74">
        <v>5</v>
      </c>
      <c r="C140" s="13">
        <v>458.91968116070234</v>
      </c>
      <c r="D140" s="13">
        <v>245.71650805819974</v>
      </c>
      <c r="E140" s="13">
        <v>212.72036516490044</v>
      </c>
      <c r="F140" s="13">
        <f t="shared" si="21"/>
        <v>917.3565543838024</v>
      </c>
      <c r="G140" s="79">
        <f t="shared" si="27"/>
        <v>4.2264108767754542E-2</v>
      </c>
      <c r="H140" s="42">
        <v>301.13118968182209</v>
      </c>
      <c r="I140" s="42">
        <v>328.78657401635797</v>
      </c>
      <c r="J140" s="42">
        <v>383.67259986401268</v>
      </c>
      <c r="K140" s="42">
        <v>395.170710799527</v>
      </c>
      <c r="L140" s="42">
        <f t="shared" si="22"/>
        <v>1408.7610743617197</v>
      </c>
      <c r="M140" s="34">
        <f t="shared" si="28"/>
        <v>4.5878553860847826E-2</v>
      </c>
    </row>
    <row r="141" spans="1:13" ht="19.5" customHeight="1" x14ac:dyDescent="0.2">
      <c r="A141" s="11" t="s">
        <v>200</v>
      </c>
      <c r="B141" s="74">
        <v>5</v>
      </c>
      <c r="C141" s="13">
        <v>191.65871581863317</v>
      </c>
      <c r="D141" s="13">
        <v>174.47370620966117</v>
      </c>
      <c r="E141" s="13">
        <v>190.95812377271295</v>
      </c>
      <c r="F141" s="13">
        <f t="shared" si="21"/>
        <v>557.09054580100724</v>
      </c>
      <c r="G141" s="79">
        <f t="shared" si="27"/>
        <v>2.5666067690590474E-2</v>
      </c>
      <c r="H141" s="42">
        <v>245.12177944296232</v>
      </c>
      <c r="I141" s="42">
        <v>200.5032051197384</v>
      </c>
      <c r="J141" s="42">
        <v>194.79412225581075</v>
      </c>
      <c r="K141" s="42">
        <v>128.10780789272806</v>
      </c>
      <c r="L141" s="42">
        <f t="shared" si="22"/>
        <v>768.52691471123944</v>
      </c>
      <c r="M141" s="34">
        <f t="shared" si="28"/>
        <v>2.502830614202332E-2</v>
      </c>
    </row>
    <row r="142" spans="1:13" ht="19.5" customHeight="1" x14ac:dyDescent="0.2">
      <c r="A142" s="11" t="s">
        <v>201</v>
      </c>
      <c r="B142" s="74">
        <v>1</v>
      </c>
      <c r="C142" s="13">
        <v>2.6784303198622363</v>
      </c>
      <c r="D142" s="13">
        <v>0.94067706450373689</v>
      </c>
      <c r="E142" s="13">
        <v>1.3280214271077995</v>
      </c>
      <c r="F142" s="13">
        <f t="shared" si="21"/>
        <v>4.9471288114737728</v>
      </c>
      <c r="G142" s="79">
        <f t="shared" si="27"/>
        <v>2.2792227207300541E-4</v>
      </c>
      <c r="H142" s="42">
        <v>1.4102516329396948</v>
      </c>
      <c r="I142" s="42">
        <v>1.6301171321448786</v>
      </c>
      <c r="J142" s="42">
        <v>1.3563479341697244</v>
      </c>
      <c r="K142" s="42">
        <v>1.4506954441011579</v>
      </c>
      <c r="L142" s="42">
        <f t="shared" si="22"/>
        <v>5.8474121433554558</v>
      </c>
      <c r="M142" s="34">
        <f t="shared" si="28"/>
        <v>1.9043031344904019E-4</v>
      </c>
    </row>
    <row r="143" spans="1:13" ht="19.5" customHeight="1" x14ac:dyDescent="0.2">
      <c r="A143" s="11" t="s">
        <v>202</v>
      </c>
      <c r="B143" s="74" t="s">
        <v>204</v>
      </c>
      <c r="C143" s="13"/>
      <c r="D143" s="13"/>
      <c r="E143" s="13"/>
      <c r="F143" s="13">
        <f t="shared" si="19"/>
        <v>0</v>
      </c>
      <c r="G143" s="29">
        <f t="shared" si="27"/>
        <v>0</v>
      </c>
      <c r="H143" s="42"/>
      <c r="I143" s="42"/>
      <c r="J143" s="42"/>
      <c r="K143" s="42"/>
      <c r="L143" s="42">
        <f t="shared" si="20"/>
        <v>0</v>
      </c>
      <c r="M143" s="34">
        <f t="shared" si="28"/>
        <v>0</v>
      </c>
    </row>
    <row r="144" spans="1:13" ht="19.5" customHeight="1" x14ac:dyDescent="0.2">
      <c r="A144" s="11" t="s">
        <v>209</v>
      </c>
      <c r="B144" s="14">
        <f>_xlfn.MODE.SNGL(B111:B142)</f>
        <v>4</v>
      </c>
      <c r="C144" s="13">
        <v>9234.9810940113111</v>
      </c>
      <c r="D144" s="13">
        <v>6222.1015939869203</v>
      </c>
      <c r="E144" s="13">
        <v>6248.2503032820869</v>
      </c>
      <c r="F144" s="13">
        <f t="shared" si="19"/>
        <v>21705.332991280316</v>
      </c>
      <c r="G144" s="29">
        <f t="shared" si="27"/>
        <v>1</v>
      </c>
      <c r="H144" s="42">
        <v>7328.2024999248788</v>
      </c>
      <c r="I144" s="42">
        <v>7786.0143088303112</v>
      </c>
      <c r="J144" s="42">
        <v>8072.7602609727928</v>
      </c>
      <c r="K144" s="42">
        <v>7519.3324324104133</v>
      </c>
      <c r="L144" s="42">
        <f t="shared" si="20"/>
        <v>30706.309502138396</v>
      </c>
      <c r="M144" s="34">
        <f t="shared" si="28"/>
        <v>1</v>
      </c>
    </row>
    <row r="145" spans="1:11" ht="19.5" customHeight="1" x14ac:dyDescent="0.25">
      <c r="A145" s="53" t="s">
        <v>210</v>
      </c>
    </row>
    <row r="146" spans="1:11" ht="19.5" customHeight="1" x14ac:dyDescent="0.25">
      <c r="A146" s="53" t="s">
        <v>211</v>
      </c>
    </row>
    <row r="147" spans="1:11" ht="24.75" customHeight="1" x14ac:dyDescent="0.25"/>
    <row r="148" spans="1:11" ht="24.75" customHeight="1" x14ac:dyDescent="0.25">
      <c r="B148" s="89" t="s">
        <v>82</v>
      </c>
      <c r="C148" s="90" t="s">
        <v>83</v>
      </c>
      <c r="D148" s="103" t="s">
        <v>212</v>
      </c>
      <c r="E148" s="103"/>
      <c r="F148" s="103"/>
      <c r="G148" s="103"/>
      <c r="H148" s="103"/>
      <c r="I148" s="103"/>
      <c r="J148" s="103"/>
      <c r="K148" s="103"/>
    </row>
    <row r="149" spans="1:11" ht="24.75" customHeight="1" x14ac:dyDescent="0.25">
      <c r="B149" s="89"/>
      <c r="C149" s="90"/>
      <c r="D149" s="103"/>
      <c r="E149" s="103"/>
      <c r="F149" s="103"/>
      <c r="G149" s="103"/>
      <c r="H149" s="103"/>
      <c r="I149" s="103"/>
      <c r="J149" s="103"/>
      <c r="K149" s="103"/>
    </row>
    <row r="150" spans="1:11" ht="24.75" customHeight="1" x14ac:dyDescent="0.25">
      <c r="B150" s="89"/>
      <c r="C150" s="90"/>
      <c r="D150" s="91" t="s">
        <v>106</v>
      </c>
      <c r="E150" s="91"/>
      <c r="F150" s="91"/>
      <c r="G150" s="91"/>
      <c r="H150" s="91"/>
      <c r="I150" s="92" t="s">
        <v>164</v>
      </c>
      <c r="J150" s="94" t="s">
        <v>165</v>
      </c>
      <c r="K150" s="95"/>
    </row>
    <row r="151" spans="1:11" ht="24.75" customHeight="1" x14ac:dyDescent="0.25">
      <c r="B151" s="89"/>
      <c r="C151" s="90"/>
      <c r="D151" s="24" t="s">
        <v>96</v>
      </c>
      <c r="E151" s="24" t="s">
        <v>97</v>
      </c>
      <c r="F151" s="24" t="s">
        <v>98</v>
      </c>
      <c r="G151" s="24" t="s">
        <v>102</v>
      </c>
      <c r="H151" s="24" t="s">
        <v>118</v>
      </c>
      <c r="I151" s="93"/>
      <c r="J151" s="96"/>
      <c r="K151" s="97"/>
    </row>
    <row r="152" spans="1:11" x14ac:dyDescent="0.2">
      <c r="B152" s="11" t="s">
        <v>170</v>
      </c>
      <c r="C152" s="74">
        <v>4</v>
      </c>
      <c r="D152" s="13">
        <v>560.55859103457885</v>
      </c>
      <c r="E152" s="13">
        <v>457.72033967528586</v>
      </c>
      <c r="F152" s="13">
        <v>866.76601608068404</v>
      </c>
      <c r="G152" s="13">
        <f>SUM(D152:F152)</f>
        <v>1885.0449467905487</v>
      </c>
      <c r="H152" s="29">
        <f t="shared" ref="H152:H162" si="29">G152/$G$185</f>
        <v>8.6788969493600973E-2</v>
      </c>
      <c r="I152" s="42">
        <v>12259.944122098603</v>
      </c>
      <c r="J152" s="101">
        <f t="shared" ref="J152:J162" si="30">I152/$I$185</f>
        <v>0.11063299811323969</v>
      </c>
      <c r="K152" s="102"/>
    </row>
    <row r="153" spans="1:11" x14ac:dyDescent="0.2">
      <c r="B153" s="11" t="s">
        <v>171</v>
      </c>
      <c r="C153" s="74">
        <v>5</v>
      </c>
      <c r="D153" s="13">
        <v>89.779267298053441</v>
      </c>
      <c r="E153" s="13">
        <v>65.893438779821921</v>
      </c>
      <c r="F153" s="13">
        <v>125.29388642822643</v>
      </c>
      <c r="G153" s="13">
        <f>SUM(D153:F153)</f>
        <v>280.96659250610179</v>
      </c>
      <c r="H153" s="29">
        <f t="shared" si="29"/>
        <v>1.2935925515861204E-2</v>
      </c>
      <c r="I153" s="42">
        <v>2317.3530359116689</v>
      </c>
      <c r="J153" s="101">
        <f t="shared" si="30"/>
        <v>2.0911654367788482E-2</v>
      </c>
      <c r="K153" s="102"/>
    </row>
    <row r="154" spans="1:11" x14ac:dyDescent="0.2">
      <c r="B154" s="11" t="s">
        <v>172</v>
      </c>
      <c r="C154" s="74">
        <v>5</v>
      </c>
      <c r="D154" s="13">
        <v>291.79198846446928</v>
      </c>
      <c r="E154" s="13">
        <v>307.93344341422488</v>
      </c>
      <c r="F154" s="13">
        <v>634.89767232068857</v>
      </c>
      <c r="G154" s="13">
        <f t="shared" ref="G154:G184" si="31">SUM(D154:F154)</f>
        <v>1234.6231041993829</v>
      </c>
      <c r="H154" s="79">
        <f t="shared" si="29"/>
        <v>5.6843030246514867E-2</v>
      </c>
      <c r="I154" s="42">
        <v>5947.6498169344959</v>
      </c>
      <c r="J154" s="101">
        <f t="shared" si="30"/>
        <v>5.3671234095518043E-2</v>
      </c>
      <c r="K154" s="102"/>
    </row>
    <row r="155" spans="1:11" x14ac:dyDescent="0.2">
      <c r="B155" s="11" t="s">
        <v>173</v>
      </c>
      <c r="C155" s="74">
        <v>5</v>
      </c>
      <c r="D155" s="13">
        <v>94.27360289106349</v>
      </c>
      <c r="E155" s="13">
        <v>141.53913779031936</v>
      </c>
      <c r="F155" s="13">
        <v>304.17941430980136</v>
      </c>
      <c r="G155" s="13">
        <f t="shared" si="31"/>
        <v>539.99215499118418</v>
      </c>
      <c r="H155" s="79">
        <f t="shared" si="29"/>
        <v>2.4861668548596703E-2</v>
      </c>
      <c r="I155" s="42">
        <v>1750.4072292972689</v>
      </c>
      <c r="J155" s="101">
        <f t="shared" si="30"/>
        <v>1.5795569520352534E-2</v>
      </c>
      <c r="K155" s="102"/>
    </row>
    <row r="156" spans="1:11" x14ac:dyDescent="0.2">
      <c r="B156" s="11" t="s">
        <v>174</v>
      </c>
      <c r="C156" s="74">
        <v>4</v>
      </c>
      <c r="D156" s="13">
        <v>131.91010333406373</v>
      </c>
      <c r="E156" s="13">
        <v>138.19799786232355</v>
      </c>
      <c r="F156" s="13">
        <v>370.6596986922068</v>
      </c>
      <c r="G156" s="13">
        <f t="shared" si="31"/>
        <v>640.76779988859403</v>
      </c>
      <c r="H156" s="79">
        <f t="shared" si="29"/>
        <v>2.9501459438246551E-2</v>
      </c>
      <c r="I156" s="42">
        <v>2413.2068396981613</v>
      </c>
      <c r="J156" s="101">
        <f t="shared" si="30"/>
        <v>2.1776633325917907E-2</v>
      </c>
      <c r="K156" s="102"/>
    </row>
    <row r="157" spans="1:11" x14ac:dyDescent="0.2">
      <c r="B157" s="11" t="s">
        <v>175</v>
      </c>
      <c r="C157" s="74">
        <v>4</v>
      </c>
      <c r="D157" s="13">
        <v>141.21092086020803</v>
      </c>
      <c r="E157" s="13">
        <v>134.14464664909593</v>
      </c>
      <c r="F157" s="13">
        <v>362.20358185953103</v>
      </c>
      <c r="G157" s="13">
        <f t="shared" si="31"/>
        <v>637.55914936883505</v>
      </c>
      <c r="H157" s="79">
        <f t="shared" si="29"/>
        <v>2.9353730614830896E-2</v>
      </c>
      <c r="I157" s="42">
        <v>2847.6109569740765</v>
      </c>
      <c r="J157" s="101">
        <f t="shared" si="30"/>
        <v>2.5696669943404814E-2</v>
      </c>
      <c r="K157" s="102"/>
    </row>
    <row r="158" spans="1:11" x14ac:dyDescent="0.2">
      <c r="B158" s="11" t="s">
        <v>176</v>
      </c>
      <c r="C158" s="74">
        <v>4</v>
      </c>
      <c r="D158" s="13">
        <v>137.14510665835056</v>
      </c>
      <c r="E158" s="13">
        <v>157.51131288720546</v>
      </c>
      <c r="F158" s="13">
        <v>322.54106661503761</v>
      </c>
      <c r="G158" s="13">
        <f t="shared" si="31"/>
        <v>617.1974861605936</v>
      </c>
      <c r="H158" s="79">
        <f t="shared" si="29"/>
        <v>2.8416263436646206E-2</v>
      </c>
      <c r="I158" s="42">
        <v>2660.736744279794</v>
      </c>
      <c r="J158" s="101">
        <f t="shared" si="30"/>
        <v>2.4010328291720295E-2</v>
      </c>
      <c r="K158" s="102"/>
    </row>
    <row r="159" spans="1:11" x14ac:dyDescent="0.2">
      <c r="B159" s="11" t="s">
        <v>177</v>
      </c>
      <c r="C159" s="74">
        <v>4</v>
      </c>
      <c r="D159" s="13">
        <v>171.39670450930328</v>
      </c>
      <c r="E159" s="13">
        <v>189.9202288224061</v>
      </c>
      <c r="F159" s="13">
        <v>464.57258336559528</v>
      </c>
      <c r="G159" s="13">
        <f t="shared" si="31"/>
        <v>825.88951669730466</v>
      </c>
      <c r="H159" s="79">
        <f t="shared" si="29"/>
        <v>3.802461060239723E-2</v>
      </c>
      <c r="I159" s="42">
        <v>3486.8484320107705</v>
      </c>
      <c r="J159" s="101">
        <f t="shared" si="30"/>
        <v>3.1465110457107662E-2</v>
      </c>
      <c r="K159" s="102"/>
    </row>
    <row r="160" spans="1:11" x14ac:dyDescent="0.2">
      <c r="B160" s="11" t="s">
        <v>178</v>
      </c>
      <c r="C160" s="74">
        <v>2</v>
      </c>
      <c r="D160" s="13">
        <v>225.74984637704424</v>
      </c>
      <c r="E160" s="13">
        <v>163.7925590796429</v>
      </c>
      <c r="F160" s="13">
        <v>326.63383216796996</v>
      </c>
      <c r="G160" s="13">
        <f t="shared" si="31"/>
        <v>716.17623762465701</v>
      </c>
      <c r="H160" s="79">
        <f t="shared" si="29"/>
        <v>3.2973323922633545E-2</v>
      </c>
      <c r="I160" s="42">
        <v>5826.3276762578453</v>
      </c>
      <c r="J160" s="101">
        <f t="shared" si="30"/>
        <v>5.2576430397646333E-2</v>
      </c>
      <c r="K160" s="102"/>
    </row>
    <row r="161" spans="2:11" x14ac:dyDescent="0.2">
      <c r="B161" s="11" t="s">
        <v>179</v>
      </c>
      <c r="C161" s="74">
        <v>5</v>
      </c>
      <c r="D161" s="13">
        <v>241.96993064854848</v>
      </c>
      <c r="E161" s="13">
        <v>252.35358168858247</v>
      </c>
      <c r="F161" s="13">
        <v>607.67297028452174</v>
      </c>
      <c r="G161" s="13">
        <f t="shared" si="31"/>
        <v>1101.9964826216528</v>
      </c>
      <c r="H161" s="79">
        <f t="shared" si="29"/>
        <v>5.0736795043080256E-2</v>
      </c>
      <c r="I161" s="42">
        <v>4696.7550957739377</v>
      </c>
      <c r="J161" s="101">
        <f t="shared" si="30"/>
        <v>4.238323539440092E-2</v>
      </c>
      <c r="K161" s="102"/>
    </row>
    <row r="162" spans="2:11" x14ac:dyDescent="0.2">
      <c r="B162" s="11" t="s">
        <v>180</v>
      </c>
      <c r="C162" s="74">
        <v>4</v>
      </c>
      <c r="D162" s="13">
        <v>186.33201261823066</v>
      </c>
      <c r="E162" s="13">
        <v>168.47854744392123</v>
      </c>
      <c r="F162" s="13">
        <v>466.14869697028644</v>
      </c>
      <c r="G162" s="13">
        <f t="shared" si="31"/>
        <v>820.95925703243836</v>
      </c>
      <c r="H162" s="79">
        <f t="shared" si="29"/>
        <v>3.7797617523861814E-2</v>
      </c>
      <c r="I162" s="42">
        <v>3956.0969191770946</v>
      </c>
      <c r="J162" s="101">
        <f t="shared" si="30"/>
        <v>3.569958057200294E-2</v>
      </c>
      <c r="K162" s="102"/>
    </row>
    <row r="163" spans="2:11" x14ac:dyDescent="0.2">
      <c r="B163" s="11" t="s">
        <v>181</v>
      </c>
      <c r="C163" s="74">
        <v>4</v>
      </c>
      <c r="D163" s="13">
        <v>104.30511982400935</v>
      </c>
      <c r="E163" s="13">
        <v>116.96631873237385</v>
      </c>
      <c r="F163" s="13">
        <v>257.81445568921225</v>
      </c>
      <c r="G163" s="13">
        <f t="shared" ref="G163:G175" si="32">SUM(D163:F163)</f>
        <v>479.08589424559545</v>
      </c>
      <c r="H163" s="83">
        <f t="shared" ref="H163:H175" si="33">G163/$G$185</f>
        <v>2.2057495833872811E-2</v>
      </c>
      <c r="I163" s="42">
        <v>1848.808133410276</v>
      </c>
      <c r="J163" s="101">
        <f t="shared" ref="J163:J175" si="34">I163/$I$185</f>
        <v>1.6683533358576936E-2</v>
      </c>
      <c r="K163" s="102"/>
    </row>
    <row r="164" spans="2:11" x14ac:dyDescent="0.2">
      <c r="B164" s="11" t="s">
        <v>182</v>
      </c>
      <c r="C164" s="74">
        <v>4</v>
      </c>
      <c r="D164" s="13">
        <v>151.46783713468503</v>
      </c>
      <c r="E164" s="13">
        <v>165.53692284103164</v>
      </c>
      <c r="F164" s="13">
        <v>512.25917074635868</v>
      </c>
      <c r="G164" s="13">
        <f t="shared" si="32"/>
        <v>829.26393072207532</v>
      </c>
      <c r="H164" s="83">
        <f t="shared" si="33"/>
        <v>3.8179971309500384E-2</v>
      </c>
      <c r="I164" s="42">
        <v>2952.0399082214435</v>
      </c>
      <c r="J164" s="101">
        <f t="shared" si="34"/>
        <v>2.6639030516279916E-2</v>
      </c>
      <c r="K164" s="102"/>
    </row>
    <row r="165" spans="2:11" x14ac:dyDescent="0.2">
      <c r="B165" s="11" t="s">
        <v>183</v>
      </c>
      <c r="C165" s="74">
        <v>4</v>
      </c>
      <c r="D165" s="13">
        <v>202.51916058148763</v>
      </c>
      <c r="E165" s="13">
        <v>198.7587176834852</v>
      </c>
      <c r="F165" s="13">
        <v>522.33282043254019</v>
      </c>
      <c r="G165" s="13">
        <f t="shared" si="32"/>
        <v>923.61069869751304</v>
      </c>
      <c r="H165" s="83">
        <f t="shared" si="33"/>
        <v>4.2523771589478496E-2</v>
      </c>
      <c r="I165" s="42">
        <v>4271.4794146282784</v>
      </c>
      <c r="J165" s="101">
        <f t="shared" si="34"/>
        <v>3.8545573235322435E-2</v>
      </c>
      <c r="K165" s="102"/>
    </row>
    <row r="166" spans="2:11" x14ac:dyDescent="0.2">
      <c r="B166" s="11" t="s">
        <v>184</v>
      </c>
      <c r="C166" s="74">
        <v>4</v>
      </c>
      <c r="D166" s="13">
        <v>295.37260424731295</v>
      </c>
      <c r="E166" s="13">
        <v>330.09457076712016</v>
      </c>
      <c r="F166" s="13">
        <v>760.43404614549956</v>
      </c>
      <c r="G166" s="13">
        <f t="shared" si="32"/>
        <v>1385.9012211599327</v>
      </c>
      <c r="H166" s="83">
        <f t="shared" si="33"/>
        <v>6.3807995140477886E-2</v>
      </c>
      <c r="I166" s="42">
        <v>6273.9147719601133</v>
      </c>
      <c r="J166" s="101">
        <f t="shared" si="34"/>
        <v>5.661542941927182E-2</v>
      </c>
      <c r="K166" s="102"/>
    </row>
    <row r="167" spans="2:11" x14ac:dyDescent="0.2">
      <c r="B167" s="11" t="s">
        <v>185</v>
      </c>
      <c r="C167" s="74">
        <v>4</v>
      </c>
      <c r="D167" s="13">
        <v>223.86931214427318</v>
      </c>
      <c r="E167" s="13">
        <v>223.02310227500467</v>
      </c>
      <c r="F167" s="13">
        <v>433.4468727207182</v>
      </c>
      <c r="G167" s="13">
        <f t="shared" si="32"/>
        <v>880.33928713999603</v>
      </c>
      <c r="H167" s="83">
        <f t="shared" si="33"/>
        <v>4.0531521365416504E-2</v>
      </c>
      <c r="I167" s="42">
        <v>4052.7435993234399</v>
      </c>
      <c r="J167" s="101">
        <f t="shared" si="34"/>
        <v>3.6571714398698656E-2</v>
      </c>
      <c r="K167" s="102"/>
    </row>
    <row r="168" spans="2:11" x14ac:dyDescent="0.2">
      <c r="B168" s="11" t="s">
        <v>186</v>
      </c>
      <c r="C168" s="74">
        <v>2</v>
      </c>
      <c r="D168" s="13">
        <v>51.495649690901736</v>
      </c>
      <c r="E168" s="13">
        <v>23.516722119717858</v>
      </c>
      <c r="F168" s="13">
        <v>53.207149468673379</v>
      </c>
      <c r="G168" s="13">
        <f t="shared" si="32"/>
        <v>128.21952127929296</v>
      </c>
      <c r="H168" s="83">
        <f t="shared" si="33"/>
        <v>5.9033287984666489E-3</v>
      </c>
      <c r="I168" s="42">
        <v>1199.9663426911382</v>
      </c>
      <c r="J168" s="101">
        <f t="shared" si="34"/>
        <v>1.0828424078018985E-2</v>
      </c>
      <c r="K168" s="102"/>
    </row>
    <row r="169" spans="2:11" x14ac:dyDescent="0.2">
      <c r="B169" s="11" t="s">
        <v>187</v>
      </c>
      <c r="C169" s="74">
        <v>4</v>
      </c>
      <c r="D169" s="13">
        <v>58.277636172755244</v>
      </c>
      <c r="E169" s="13">
        <v>62.383244285776044</v>
      </c>
      <c r="F169" s="13">
        <v>85.89360601216957</v>
      </c>
      <c r="G169" s="13">
        <f t="shared" si="32"/>
        <v>206.55448647070085</v>
      </c>
      <c r="H169" s="83">
        <f t="shared" si="33"/>
        <v>9.509932935866456E-3</v>
      </c>
      <c r="I169" s="42">
        <v>1217.0409705559034</v>
      </c>
      <c r="J169" s="101">
        <f t="shared" si="34"/>
        <v>1.0982504492540767E-2</v>
      </c>
      <c r="K169" s="102"/>
    </row>
    <row r="170" spans="2:11" x14ac:dyDescent="0.2">
      <c r="B170" s="11" t="s">
        <v>188</v>
      </c>
      <c r="C170" s="74">
        <v>5</v>
      </c>
      <c r="D170" s="13">
        <v>193.88918244500883</v>
      </c>
      <c r="E170" s="13">
        <v>186.91360798237332</v>
      </c>
      <c r="F170" s="13">
        <v>357.05798290631731</v>
      </c>
      <c r="G170" s="13">
        <f t="shared" si="32"/>
        <v>737.8607733336994</v>
      </c>
      <c r="H170" s="83">
        <f t="shared" si="33"/>
        <v>3.3971697203514305E-2</v>
      </c>
      <c r="I170" s="42">
        <v>3562.803823859846</v>
      </c>
      <c r="J170" s="101">
        <f t="shared" si="34"/>
        <v>3.2150527343142436E-2</v>
      </c>
      <c r="K170" s="102"/>
    </row>
    <row r="171" spans="2:11" x14ac:dyDescent="0.2">
      <c r="B171" s="11" t="s">
        <v>189</v>
      </c>
      <c r="C171" s="74">
        <v>5</v>
      </c>
      <c r="D171" s="13">
        <v>330.81908920423763</v>
      </c>
      <c r="E171" s="13">
        <v>331.05049281852291</v>
      </c>
      <c r="F171" s="13">
        <v>589.35901856066755</v>
      </c>
      <c r="G171" s="13">
        <f t="shared" si="32"/>
        <v>1251.228600583428</v>
      </c>
      <c r="H171" s="83">
        <f t="shared" si="33"/>
        <v>5.7607560514906994E-2</v>
      </c>
      <c r="I171" s="42">
        <v>5525.0966673219709</v>
      </c>
      <c r="J171" s="101">
        <f t="shared" si="34"/>
        <v>4.9858139897187896E-2</v>
      </c>
      <c r="K171" s="102"/>
    </row>
    <row r="172" spans="2:11" x14ac:dyDescent="0.2">
      <c r="B172" s="11" t="s">
        <v>190</v>
      </c>
      <c r="C172" s="74">
        <v>5</v>
      </c>
      <c r="D172" s="13">
        <v>174.13230364714295</v>
      </c>
      <c r="E172" s="13">
        <v>171.10022715576002</v>
      </c>
      <c r="F172" s="13">
        <v>324.71484250920616</v>
      </c>
      <c r="G172" s="13">
        <f t="shared" si="32"/>
        <v>669.94737331210911</v>
      </c>
      <c r="H172" s="83">
        <f t="shared" si="33"/>
        <v>3.0844910220150439E-2</v>
      </c>
      <c r="I172" s="42">
        <v>3026.6995586131193</v>
      </c>
      <c r="J172" s="101">
        <f t="shared" si="34"/>
        <v>2.7312754709364045E-2</v>
      </c>
      <c r="K172" s="102"/>
    </row>
    <row r="173" spans="2:11" x14ac:dyDescent="0.2">
      <c r="B173" s="11" t="s">
        <v>191</v>
      </c>
      <c r="C173" s="74">
        <v>5</v>
      </c>
      <c r="D173" s="13">
        <v>236.06965660291087</v>
      </c>
      <c r="E173" s="13">
        <v>186.25869916428638</v>
      </c>
      <c r="F173" s="13">
        <v>398.85584076013583</v>
      </c>
      <c r="G173" s="13">
        <f t="shared" si="32"/>
        <v>821.18419652733314</v>
      </c>
      <c r="H173" s="83">
        <f t="shared" si="33"/>
        <v>3.7807973917216554E-2</v>
      </c>
      <c r="I173" s="42">
        <v>4606.6747073939732</v>
      </c>
      <c r="J173" s="101">
        <f t="shared" si="34"/>
        <v>4.1570355389530668E-2</v>
      </c>
      <c r="K173" s="102"/>
    </row>
    <row r="174" spans="2:11" x14ac:dyDescent="0.2">
      <c r="B174" s="11" t="s">
        <v>192</v>
      </c>
      <c r="C174" s="74">
        <v>6</v>
      </c>
      <c r="D174" s="13">
        <v>21.463834116196434</v>
      </c>
      <c r="E174" s="13">
        <v>12.745211659297162</v>
      </c>
      <c r="F174" s="13">
        <v>28.151222937382204</v>
      </c>
      <c r="G174" s="13">
        <f t="shared" si="32"/>
        <v>62.360268712875794</v>
      </c>
      <c r="H174" s="83">
        <f t="shared" si="33"/>
        <v>2.8711163986562998E-3</v>
      </c>
      <c r="I174" s="42">
        <v>679.05414428055849</v>
      </c>
      <c r="J174" s="101">
        <f t="shared" si="34"/>
        <v>6.1277437413082532E-3</v>
      </c>
      <c r="K174" s="102"/>
    </row>
    <row r="175" spans="2:11" x14ac:dyDescent="0.2">
      <c r="B175" s="11" t="s">
        <v>193</v>
      </c>
      <c r="C175" s="74">
        <v>6</v>
      </c>
      <c r="D175" s="13">
        <v>22.088192997933383</v>
      </c>
      <c r="E175" s="13">
        <v>24.323026004274585</v>
      </c>
      <c r="F175" s="13">
        <v>32.459028953917056</v>
      </c>
      <c r="G175" s="13">
        <f t="shared" si="32"/>
        <v>78.870247956125027</v>
      </c>
      <c r="H175" s="83">
        <f t="shared" si="33"/>
        <v>3.631248981872393E-3</v>
      </c>
      <c r="I175" s="42">
        <v>438.31177696456632</v>
      </c>
      <c r="J175" s="101">
        <f t="shared" si="34"/>
        <v>3.9552991034049675E-3</v>
      </c>
      <c r="K175" s="102"/>
    </row>
    <row r="176" spans="2:11" x14ac:dyDescent="0.2">
      <c r="B176" s="11" t="s">
        <v>194</v>
      </c>
      <c r="C176" s="74">
        <v>6</v>
      </c>
      <c r="D176" s="13">
        <v>126.63058676326257</v>
      </c>
      <c r="E176" s="13">
        <v>82.590023435561577</v>
      </c>
      <c r="F176" s="13">
        <v>219.93236106135325</v>
      </c>
      <c r="G176" s="13">
        <f t="shared" si="31"/>
        <v>429.15297126017742</v>
      </c>
      <c r="H176" s="79">
        <f t="shared" ref="H176:H185" si="35">G176/$G$185</f>
        <v>1.9758544322352547E-2</v>
      </c>
      <c r="I176" s="42">
        <v>2156.8137210848427</v>
      </c>
      <c r="J176" s="101">
        <f t="shared" ref="J176:J185" si="36">I176/$I$185</f>
        <v>1.9462957249966967E-2</v>
      </c>
      <c r="K176" s="102"/>
    </row>
    <row r="177" spans="1:11" x14ac:dyDescent="0.2">
      <c r="B177" s="11" t="s">
        <v>195</v>
      </c>
      <c r="C177" s="74">
        <v>4</v>
      </c>
      <c r="D177" s="13">
        <v>189.68976903006416</v>
      </c>
      <c r="E177" s="13">
        <v>197.94041076487093</v>
      </c>
      <c r="F177" s="13">
        <v>385.07819896001513</v>
      </c>
      <c r="G177" s="13">
        <f t="shared" si="31"/>
        <v>772.70837875495022</v>
      </c>
      <c r="H177" s="79">
        <f t="shared" si="35"/>
        <v>3.5576108689287768E-2</v>
      </c>
      <c r="I177" s="42">
        <v>2349.2835888669165</v>
      </c>
      <c r="J177" s="101">
        <f t="shared" si="36"/>
        <v>2.1199793756489699E-2</v>
      </c>
      <c r="K177" s="102"/>
    </row>
    <row r="178" spans="1:11" x14ac:dyDescent="0.2">
      <c r="B178" s="11" t="s">
        <v>196</v>
      </c>
      <c r="C178" s="74">
        <v>4</v>
      </c>
      <c r="D178" s="13">
        <v>173.38493044477008</v>
      </c>
      <c r="E178" s="13">
        <v>133.9015384398885</v>
      </c>
      <c r="F178" s="13">
        <v>188.20836734886279</v>
      </c>
      <c r="G178" s="13">
        <f t="shared" si="31"/>
        <v>495.49483623352137</v>
      </c>
      <c r="H178" s="79">
        <f t="shared" si="35"/>
        <v>2.2812976581447052E-2</v>
      </c>
      <c r="I178" s="42">
        <v>5211.4904569029459</v>
      </c>
      <c r="J178" s="101">
        <f t="shared" si="36"/>
        <v>4.7028176323124775E-2</v>
      </c>
      <c r="K178" s="102"/>
    </row>
    <row r="179" spans="1:11" x14ac:dyDescent="0.2">
      <c r="B179" s="11" t="s">
        <v>197</v>
      </c>
      <c r="C179" s="74">
        <v>5</v>
      </c>
      <c r="D179" s="13">
        <v>208.73136921961111</v>
      </c>
      <c r="E179" s="13">
        <v>187.09747622287458</v>
      </c>
      <c r="F179" s="13">
        <v>379.6619429252724</v>
      </c>
      <c r="G179" s="13">
        <f t="shared" si="31"/>
        <v>775.49078836775811</v>
      </c>
      <c r="H179" s="79">
        <f t="shared" si="35"/>
        <v>3.5704213042139318E-2</v>
      </c>
      <c r="I179" s="42">
        <v>4090.680802841151</v>
      </c>
      <c r="J179" s="101">
        <f t="shared" si="36"/>
        <v>3.6914057440673144E-2</v>
      </c>
      <c r="K179" s="102"/>
    </row>
    <row r="180" spans="1:11" x14ac:dyDescent="0.2">
      <c r="B180" s="11" t="s">
        <v>198</v>
      </c>
      <c r="C180" s="74">
        <v>6</v>
      </c>
      <c r="D180" s="13">
        <v>59.589779016065762</v>
      </c>
      <c r="E180" s="13">
        <v>45.365939334578023</v>
      </c>
      <c r="F180" s="13">
        <v>101.23175487737312</v>
      </c>
      <c r="G180" s="13">
        <f t="shared" si="31"/>
        <v>206.18747322801693</v>
      </c>
      <c r="H180" s="79">
        <f t="shared" si="35"/>
        <v>9.4930353540993613E-3</v>
      </c>
      <c r="I180" s="42">
        <v>1578.9588866776028</v>
      </c>
      <c r="J180" s="101">
        <f t="shared" si="36"/>
        <v>1.424842999209237E-2</v>
      </c>
      <c r="K180" s="102"/>
    </row>
    <row r="181" spans="1:11" x14ac:dyDescent="0.2">
      <c r="B181" s="11" t="s">
        <v>199</v>
      </c>
      <c r="C181" s="74">
        <v>5</v>
      </c>
      <c r="D181" s="13">
        <v>270.74640089359241</v>
      </c>
      <c r="E181" s="13">
        <v>253.45505375051309</v>
      </c>
      <c r="F181" s="13">
        <v>447.73584190881502</v>
      </c>
      <c r="G181" s="13">
        <f t="shared" si="31"/>
        <v>971.93729655292054</v>
      </c>
      <c r="H181" s="79">
        <f t="shared" si="35"/>
        <v>4.4748766613678582E-2</v>
      </c>
      <c r="I181" s="42">
        <v>4810.4577231172589</v>
      </c>
      <c r="J181" s="101">
        <f t="shared" si="36"/>
        <v>4.3409281062396242E-2</v>
      </c>
      <c r="K181" s="102"/>
    </row>
    <row r="182" spans="1:11" x14ac:dyDescent="0.2">
      <c r="B182" s="11" t="s">
        <v>200</v>
      </c>
      <c r="C182" s="74">
        <v>5</v>
      </c>
      <c r="D182" s="13">
        <v>86.58410814252646</v>
      </c>
      <c r="E182" s="13">
        <v>74.769875281501371</v>
      </c>
      <c r="F182" s="13">
        <v>146.85597146723927</v>
      </c>
      <c r="G182" s="13">
        <f t="shared" si="31"/>
        <v>308.2099548912671</v>
      </c>
      <c r="H182" s="79">
        <f t="shared" si="35"/>
        <v>1.4190231600697463E-2</v>
      </c>
      <c r="I182" s="42">
        <v>2775.7304017525448</v>
      </c>
      <c r="J182" s="101">
        <f t="shared" si="36"/>
        <v>2.5048024137926127E-2</v>
      </c>
      <c r="K182" s="102"/>
    </row>
    <row r="183" spans="1:11" x14ac:dyDescent="0.2">
      <c r="B183" s="11" t="s">
        <v>201</v>
      </c>
      <c r="C183" s="74">
        <v>1</v>
      </c>
      <c r="D183" s="13">
        <v>1.3238722715693272</v>
      </c>
      <c r="E183" s="13">
        <v>1.9353731601997195</v>
      </c>
      <c r="F183" s="13">
        <v>1.8276605718212886</v>
      </c>
      <c r="G183" s="13">
        <f t="shared" si="31"/>
        <v>5.0869060035903351</v>
      </c>
      <c r="H183" s="79">
        <f t="shared" si="35"/>
        <v>2.3420520063146898E-4</v>
      </c>
      <c r="I183" s="42">
        <v>25.355430091365569</v>
      </c>
      <c r="J183" s="101">
        <f t="shared" si="36"/>
        <v>2.2880587558324496E-4</v>
      </c>
      <c r="K183" s="102"/>
    </row>
    <row r="184" spans="1:11" x14ac:dyDescent="0.2">
      <c r="B184" s="11" t="s">
        <v>202</v>
      </c>
      <c r="C184" s="74" t="s">
        <v>204</v>
      </c>
      <c r="D184" s="13"/>
      <c r="E184" s="13"/>
      <c r="F184" s="13"/>
      <c r="G184" s="13">
        <f t="shared" si="31"/>
        <v>0</v>
      </c>
      <c r="H184" s="79">
        <f t="shared" si="35"/>
        <v>0</v>
      </c>
      <c r="I184" s="42"/>
      <c r="J184" s="101">
        <f t="shared" si="36"/>
        <v>0</v>
      </c>
      <c r="K184" s="102"/>
    </row>
    <row r="185" spans="1:11" ht="24.75" customHeight="1" x14ac:dyDescent="0.2">
      <c r="B185" s="11" t="s">
        <v>209</v>
      </c>
      <c r="C185" s="14">
        <f>_xlfn.MODE.SNGL(C152:C183)</f>
        <v>4</v>
      </c>
      <c r="D185" s="13">
        <v>5454.5684692842315</v>
      </c>
      <c r="E185" s="13">
        <v>5187.2117879718389</v>
      </c>
      <c r="F185" s="13">
        <v>11078.0875760581</v>
      </c>
      <c r="G185" s="13">
        <f>SUM(D185:F185)</f>
        <v>21719.867833314172</v>
      </c>
      <c r="H185" s="29">
        <f t="shared" si="35"/>
        <v>1</v>
      </c>
      <c r="I185" s="42">
        <v>110816.34169897297</v>
      </c>
      <c r="J185" s="101">
        <f t="shared" si="36"/>
        <v>1</v>
      </c>
      <c r="K185" s="102"/>
    </row>
    <row r="186" spans="1:11" x14ac:dyDescent="0.25">
      <c r="B186" s="98" t="s">
        <v>213</v>
      </c>
      <c r="C186" s="98"/>
      <c r="D186" s="98"/>
      <c r="E186" s="98"/>
      <c r="F186" s="98"/>
    </row>
    <row r="188" spans="1:11" x14ac:dyDescent="0.25">
      <c r="A188" s="6"/>
      <c r="B188" s="12"/>
      <c r="C188" s="12"/>
    </row>
    <row r="189" spans="1:11" ht="25.5" customHeight="1" x14ac:dyDescent="0.25">
      <c r="B189" s="103" t="s">
        <v>214</v>
      </c>
      <c r="C189" s="103"/>
      <c r="D189" s="103"/>
      <c r="E189" s="103"/>
      <c r="F189" s="103"/>
      <c r="G189" s="103"/>
      <c r="H189" s="103"/>
      <c r="I189" s="103"/>
      <c r="J189" s="103"/>
      <c r="K189" s="103"/>
    </row>
    <row r="190" spans="1:11" ht="76.5" customHeight="1" x14ac:dyDescent="0.25">
      <c r="B190" s="27" t="s">
        <v>128</v>
      </c>
      <c r="C190" s="54" t="s">
        <v>130</v>
      </c>
      <c r="D190" s="54" t="s">
        <v>129</v>
      </c>
      <c r="E190" s="54" t="s">
        <v>131</v>
      </c>
      <c r="F190" s="54" t="s">
        <v>155</v>
      </c>
      <c r="G190" s="54" t="s">
        <v>156</v>
      </c>
      <c r="H190" s="23" t="s">
        <v>157</v>
      </c>
      <c r="I190" s="23" t="s">
        <v>132</v>
      </c>
      <c r="J190" s="23" t="s">
        <v>133</v>
      </c>
      <c r="K190" s="23" t="s">
        <v>120</v>
      </c>
    </row>
    <row r="191" spans="1:11" ht="12.75" customHeight="1" x14ac:dyDescent="0.2">
      <c r="B191" s="27" t="s">
        <v>7</v>
      </c>
      <c r="C191" s="55">
        <v>141</v>
      </c>
      <c r="D191" s="75">
        <v>161</v>
      </c>
      <c r="E191" s="55">
        <v>302</v>
      </c>
      <c r="F191" s="56">
        <f t="shared" ref="F191:F206" si="37">E191/$E$206</f>
        <v>6.5967671472258627E-2</v>
      </c>
      <c r="G191" s="104">
        <f>SUM(F191:F192)</f>
        <v>0.14001747487986022</v>
      </c>
      <c r="H191" s="16">
        <f t="shared" ref="H191:H206" si="38">F10</f>
        <v>5125.0358876309092</v>
      </c>
      <c r="I191" s="25">
        <f t="shared" ref="I191:I206" si="39">E191/H191</f>
        <v>5.8926416638148078E-2</v>
      </c>
      <c r="J191" s="105">
        <f>(SUM(E191:E192)/SUM(H191:H192))</f>
        <v>5.5134249469447151E-2</v>
      </c>
      <c r="K191" s="91" t="s">
        <v>114</v>
      </c>
    </row>
    <row r="192" spans="1:11" ht="12.75" customHeight="1" x14ac:dyDescent="0.2">
      <c r="B192" s="27" t="s">
        <v>8</v>
      </c>
      <c r="C192" s="55">
        <v>169</v>
      </c>
      <c r="D192" s="75">
        <v>170</v>
      </c>
      <c r="E192" s="55">
        <v>339</v>
      </c>
      <c r="F192" s="56">
        <f t="shared" si="37"/>
        <v>7.4049803407601575E-2</v>
      </c>
      <c r="G192" s="104"/>
      <c r="H192" s="16">
        <f t="shared" si="38"/>
        <v>6501.1312619774762</v>
      </c>
      <c r="I192" s="25">
        <f t="shared" si="39"/>
        <v>5.2144770862061471E-2</v>
      </c>
      <c r="J192" s="105"/>
      <c r="K192" s="91"/>
    </row>
    <row r="193" spans="2:11" ht="12.75" customHeight="1" x14ac:dyDescent="0.2">
      <c r="B193" s="27" t="s">
        <v>9</v>
      </c>
      <c r="C193" s="55">
        <v>220</v>
      </c>
      <c r="D193" s="75">
        <v>209</v>
      </c>
      <c r="E193" s="55">
        <v>429</v>
      </c>
      <c r="F193" s="56">
        <f t="shared" si="37"/>
        <v>9.3709043250327653E-2</v>
      </c>
      <c r="G193" s="104">
        <f>SUM(F193:F195)</f>
        <v>0.28593272171253825</v>
      </c>
      <c r="H193" s="16">
        <f t="shared" si="38"/>
        <v>7319.8341338699793</v>
      </c>
      <c r="I193" s="25">
        <f t="shared" si="39"/>
        <v>5.860788539113914E-2</v>
      </c>
      <c r="J193" s="105">
        <f>(SUM(E193:E195)/SUM(H193:H195))</f>
        <v>5.2237421291505971E-2</v>
      </c>
      <c r="K193" s="91" t="s">
        <v>122</v>
      </c>
    </row>
    <row r="194" spans="2:11" x14ac:dyDescent="0.2">
      <c r="B194" s="27" t="s">
        <v>10</v>
      </c>
      <c r="C194" s="55">
        <v>218</v>
      </c>
      <c r="D194" s="75">
        <v>246</v>
      </c>
      <c r="E194" s="55">
        <v>464</v>
      </c>
      <c r="F194" s="56">
        <f t="shared" si="37"/>
        <v>0.10135430318916558</v>
      </c>
      <c r="G194" s="111"/>
      <c r="H194" s="16">
        <f t="shared" si="38"/>
        <v>8167.217287192354</v>
      </c>
      <c r="I194" s="25">
        <f t="shared" si="39"/>
        <v>5.6812496066149035E-2</v>
      </c>
      <c r="J194" s="91"/>
      <c r="K194" s="91"/>
    </row>
    <row r="195" spans="2:11" x14ac:dyDescent="0.2">
      <c r="B195" s="27" t="s">
        <v>11</v>
      </c>
      <c r="C195" s="55">
        <v>215</v>
      </c>
      <c r="D195" s="75">
        <v>201</v>
      </c>
      <c r="E195" s="55">
        <v>416</v>
      </c>
      <c r="F195" s="56">
        <f t="shared" si="37"/>
        <v>9.0869375273044992E-2</v>
      </c>
      <c r="G195" s="111"/>
      <c r="H195" s="16">
        <f t="shared" si="38"/>
        <v>9571.6128015693666</v>
      </c>
      <c r="I195" s="25">
        <f t="shared" si="39"/>
        <v>4.3461850016727845E-2</v>
      </c>
      <c r="J195" s="91"/>
      <c r="K195" s="91"/>
    </row>
    <row r="196" spans="2:11" x14ac:dyDescent="0.2">
      <c r="B196" s="27" t="s">
        <v>12</v>
      </c>
      <c r="C196" s="55">
        <v>191</v>
      </c>
      <c r="D196" s="75">
        <v>199</v>
      </c>
      <c r="E196" s="55">
        <v>390</v>
      </c>
      <c r="F196" s="56">
        <f t="shared" si="37"/>
        <v>8.5190039318479682E-2</v>
      </c>
      <c r="G196" s="104">
        <f>SUM(F196:F198)</f>
        <v>0.23044997815640017</v>
      </c>
      <c r="H196" s="16">
        <f t="shared" si="38"/>
        <v>9234.981094011313</v>
      </c>
      <c r="I196" s="25">
        <f t="shared" si="39"/>
        <v>4.2230730743228771E-2</v>
      </c>
      <c r="J196" s="105">
        <f>(SUM(E196:E198)/SUM(H196:H198))</f>
        <v>4.8605566218395485E-2</v>
      </c>
      <c r="K196" s="91" t="s">
        <v>104</v>
      </c>
    </row>
    <row r="197" spans="2:11" x14ac:dyDescent="0.2">
      <c r="B197" s="27" t="s">
        <v>13</v>
      </c>
      <c r="C197" s="55">
        <v>171</v>
      </c>
      <c r="D197" s="75">
        <v>163</v>
      </c>
      <c r="E197" s="55">
        <v>334</v>
      </c>
      <c r="F197" s="56">
        <f t="shared" si="37"/>
        <v>7.2957623416339018E-2</v>
      </c>
      <c r="G197" s="111"/>
      <c r="H197" s="16">
        <f t="shared" si="38"/>
        <v>6222.1015939869212</v>
      </c>
      <c r="I197" s="25">
        <f t="shared" si="39"/>
        <v>5.3679612098069845E-2</v>
      </c>
      <c r="J197" s="91"/>
      <c r="K197" s="91"/>
    </row>
    <row r="198" spans="2:11" x14ac:dyDescent="0.2">
      <c r="B198" s="27" t="s">
        <v>14</v>
      </c>
      <c r="C198" s="55">
        <v>160</v>
      </c>
      <c r="D198" s="75">
        <v>171</v>
      </c>
      <c r="E198" s="55">
        <v>331</v>
      </c>
      <c r="F198" s="56">
        <f t="shared" si="37"/>
        <v>7.230231542158147E-2</v>
      </c>
      <c r="G198" s="111"/>
      <c r="H198" s="16">
        <f t="shared" si="38"/>
        <v>6248.2503032820878</v>
      </c>
      <c r="I198" s="25">
        <f t="shared" si="39"/>
        <v>5.2974830381896189E-2</v>
      </c>
      <c r="J198" s="91"/>
      <c r="K198" s="91"/>
    </row>
    <row r="199" spans="2:11" x14ac:dyDescent="0.2">
      <c r="B199" s="27" t="s">
        <v>15</v>
      </c>
      <c r="C199" s="55">
        <v>151</v>
      </c>
      <c r="D199" s="75">
        <v>173</v>
      </c>
      <c r="E199" s="55">
        <v>324</v>
      </c>
      <c r="F199" s="56">
        <f t="shared" si="37"/>
        <v>7.0773263433813891E-2</v>
      </c>
      <c r="G199" s="104">
        <f>SUM(F199:F202)</f>
        <v>0.23765836609873306</v>
      </c>
      <c r="H199" s="16">
        <f t="shared" si="38"/>
        <v>7328.2024999248788</v>
      </c>
      <c r="I199" s="25">
        <f t="shared" si="39"/>
        <v>4.4212752036167299E-2</v>
      </c>
      <c r="J199" s="105">
        <f>(SUM(E199:E202)/SUM(H199:H202))</f>
        <v>3.5432457291040838E-2</v>
      </c>
      <c r="K199" s="91" t="s">
        <v>105</v>
      </c>
    </row>
    <row r="200" spans="2:11" x14ac:dyDescent="0.2">
      <c r="B200" s="27" t="s">
        <v>16</v>
      </c>
      <c r="C200" s="55">
        <v>151</v>
      </c>
      <c r="D200" s="75">
        <v>165</v>
      </c>
      <c r="E200" s="55">
        <v>316</v>
      </c>
      <c r="F200" s="56">
        <f t="shared" si="37"/>
        <v>6.90257754477938E-2</v>
      </c>
      <c r="G200" s="111"/>
      <c r="H200" s="16">
        <f t="shared" si="38"/>
        <v>7786.0143088303112</v>
      </c>
      <c r="I200" s="25">
        <f t="shared" si="39"/>
        <v>4.0585591994304018E-2</v>
      </c>
      <c r="J200" s="91"/>
      <c r="K200" s="91"/>
    </row>
    <row r="201" spans="2:11" x14ac:dyDescent="0.2">
      <c r="B201" s="27" t="s">
        <v>17</v>
      </c>
      <c r="C201" s="55">
        <v>114</v>
      </c>
      <c r="D201" s="75">
        <v>137</v>
      </c>
      <c r="E201" s="55">
        <v>251</v>
      </c>
      <c r="F201" s="56">
        <f t="shared" si="37"/>
        <v>5.4827435561380512E-2</v>
      </c>
      <c r="G201" s="111"/>
      <c r="H201" s="16">
        <f t="shared" si="38"/>
        <v>8072.7602609727928</v>
      </c>
      <c r="I201" s="25">
        <f t="shared" si="39"/>
        <v>3.1092215287680761E-2</v>
      </c>
      <c r="J201" s="91"/>
      <c r="K201" s="91"/>
    </row>
    <row r="202" spans="2:11" ht="12.75" customHeight="1" x14ac:dyDescent="0.2">
      <c r="B202" s="27" t="s">
        <v>18</v>
      </c>
      <c r="C202" s="55">
        <v>90</v>
      </c>
      <c r="D202" s="75">
        <v>107</v>
      </c>
      <c r="E202" s="55">
        <v>197</v>
      </c>
      <c r="F202" s="56">
        <f t="shared" si="37"/>
        <v>4.3031891655744864E-2</v>
      </c>
      <c r="G202" s="111"/>
      <c r="H202" s="16">
        <f t="shared" si="38"/>
        <v>7519.3324324104115</v>
      </c>
      <c r="I202" s="25">
        <f t="shared" si="39"/>
        <v>2.6199134267674517E-2</v>
      </c>
      <c r="J202" s="91"/>
      <c r="K202" s="91"/>
    </row>
    <row r="203" spans="2:11" ht="12.75" customHeight="1" x14ac:dyDescent="0.2">
      <c r="B203" s="27" t="s">
        <v>19</v>
      </c>
      <c r="C203" s="55">
        <v>65</v>
      </c>
      <c r="D203" s="75">
        <v>81</v>
      </c>
      <c r="E203" s="55">
        <v>146</v>
      </c>
      <c r="F203" s="56">
        <f t="shared" si="37"/>
        <v>3.1891655744866756E-2</v>
      </c>
      <c r="G203" s="104">
        <f>SUM(F203:F205)</f>
        <v>0.10594145915246833</v>
      </c>
      <c r="H203" s="16">
        <f t="shared" si="38"/>
        <v>5454.5684692842315</v>
      </c>
      <c r="I203" s="25">
        <f t="shared" si="39"/>
        <v>2.6766553728705629E-2</v>
      </c>
      <c r="J203" s="105">
        <f>(SUM(E203:E205)/SUM(H203:H205))</f>
        <v>2.2329785969328123E-2</v>
      </c>
      <c r="K203" s="91" t="s">
        <v>116</v>
      </c>
    </row>
    <row r="204" spans="2:11" x14ac:dyDescent="0.2">
      <c r="B204" s="27" t="s">
        <v>20</v>
      </c>
      <c r="C204" s="55">
        <v>57</v>
      </c>
      <c r="D204" s="75">
        <v>69</v>
      </c>
      <c r="E204" s="55">
        <v>126</v>
      </c>
      <c r="F204" s="56">
        <f t="shared" si="37"/>
        <v>2.7522935779816515E-2</v>
      </c>
      <c r="G204" s="111"/>
      <c r="H204" s="16">
        <f t="shared" si="38"/>
        <v>5187.2117879718407</v>
      </c>
      <c r="I204" s="25">
        <f t="shared" si="39"/>
        <v>2.4290506181407528E-2</v>
      </c>
      <c r="J204" s="91"/>
      <c r="K204" s="91"/>
    </row>
    <row r="205" spans="2:11" x14ac:dyDescent="0.25">
      <c r="B205" s="27" t="s">
        <v>98</v>
      </c>
      <c r="C205" s="55">
        <v>95</v>
      </c>
      <c r="D205" s="55">
        <v>118</v>
      </c>
      <c r="E205" s="55">
        <v>213</v>
      </c>
      <c r="F205" s="56">
        <f t="shared" si="37"/>
        <v>4.652686762778506E-2</v>
      </c>
      <c r="G205" s="111"/>
      <c r="H205" s="16">
        <f t="shared" si="38"/>
        <v>11078.087576058098</v>
      </c>
      <c r="I205" s="25">
        <f t="shared" si="39"/>
        <v>1.9227145347752477E-2</v>
      </c>
      <c r="J205" s="91"/>
      <c r="K205" s="91"/>
    </row>
    <row r="206" spans="2:11" x14ac:dyDescent="0.25">
      <c r="B206" s="27" t="s">
        <v>22</v>
      </c>
      <c r="C206" s="55">
        <v>2208</v>
      </c>
      <c r="D206" s="55">
        <v>2370</v>
      </c>
      <c r="E206" s="55">
        <v>4578</v>
      </c>
      <c r="F206" s="56">
        <f t="shared" si="37"/>
        <v>1</v>
      </c>
      <c r="G206" s="57">
        <f>SUM(G191:G205)</f>
        <v>1</v>
      </c>
      <c r="H206" s="16">
        <f t="shared" si="38"/>
        <v>110816.34169897297</v>
      </c>
      <c r="I206" s="25">
        <f t="shared" si="39"/>
        <v>4.1311596555279786E-2</v>
      </c>
      <c r="J206" s="28">
        <f>(SUM(E191:E205)/SUM(H191:H205))</f>
        <v>4.1311596555279786E-2</v>
      </c>
      <c r="K206" s="27" t="s">
        <v>158</v>
      </c>
    </row>
    <row r="207" spans="2:11" ht="20.25" customHeight="1" x14ac:dyDescent="0.25">
      <c r="B207" s="53" t="s">
        <v>215</v>
      </c>
    </row>
    <row r="208" spans="2:11" ht="12.75" customHeight="1" x14ac:dyDescent="0.25">
      <c r="B208" s="53" t="s">
        <v>216</v>
      </c>
    </row>
    <row r="209" spans="1:13" ht="12.75" customHeight="1" x14ac:dyDescent="0.25">
      <c r="B209" s="53" t="s">
        <v>217</v>
      </c>
    </row>
    <row r="210" spans="1:13" ht="12.75" customHeight="1" x14ac:dyDescent="0.25">
      <c r="B210" s="53" t="s">
        <v>218</v>
      </c>
    </row>
    <row r="211" spans="1:13" ht="12.75" customHeight="1" x14ac:dyDescent="0.25">
      <c r="B211" s="53" t="s">
        <v>219</v>
      </c>
    </row>
    <row r="212" spans="1:13" ht="12.75" customHeight="1" x14ac:dyDescent="0.25">
      <c r="B212" s="53" t="s">
        <v>220</v>
      </c>
      <c r="K212" s="39"/>
      <c r="L212" s="39"/>
      <c r="M212" s="39"/>
    </row>
    <row r="213" spans="1:13" x14ac:dyDescent="0.25">
      <c r="A213" s="6"/>
      <c r="B213" s="6"/>
      <c r="C213" s="6"/>
      <c r="D213" s="6"/>
      <c r="K213" s="39"/>
      <c r="L213" s="39"/>
      <c r="M213" s="39"/>
    </row>
    <row r="214" spans="1:13" x14ac:dyDescent="0.25">
      <c r="A214" s="6"/>
      <c r="B214" s="6"/>
      <c r="C214" s="6"/>
      <c r="D214" s="6"/>
      <c r="K214" s="39"/>
      <c r="L214" s="39"/>
      <c r="M214" s="39"/>
    </row>
    <row r="215" spans="1:13" x14ac:dyDescent="0.25">
      <c r="A215" s="6"/>
      <c r="B215" s="6"/>
      <c r="C215" s="6"/>
      <c r="D215" s="6"/>
      <c r="K215" s="39"/>
      <c r="L215" s="39"/>
      <c r="M215" s="39"/>
    </row>
    <row r="216" spans="1:13" ht="12.75" customHeight="1" x14ac:dyDescent="0.25">
      <c r="K216" s="39"/>
      <c r="L216" s="39"/>
      <c r="M216" s="39"/>
    </row>
    <row r="217" spans="1:13" ht="18" customHeight="1" x14ac:dyDescent="0.25">
      <c r="B217" s="115" t="s">
        <v>221</v>
      </c>
      <c r="C217" s="115"/>
      <c r="D217" s="115"/>
      <c r="E217" s="115"/>
      <c r="F217" s="115"/>
      <c r="G217" s="115"/>
      <c r="H217" s="115"/>
      <c r="I217" s="115"/>
      <c r="J217" s="115"/>
      <c r="K217" s="115"/>
      <c r="L217" s="39"/>
      <c r="M217" s="39"/>
    </row>
    <row r="218" spans="1:13" x14ac:dyDescent="0.25">
      <c r="B218" s="132" t="s">
        <v>110</v>
      </c>
      <c r="C218" s="107" t="s">
        <v>117</v>
      </c>
      <c r="D218" s="108"/>
      <c r="E218" s="108"/>
      <c r="F218" s="109"/>
      <c r="G218" s="110" t="s">
        <v>123</v>
      </c>
      <c r="H218" s="110"/>
      <c r="I218" s="110"/>
      <c r="J218" s="110"/>
      <c r="K218" s="110"/>
      <c r="L218" s="39"/>
      <c r="M218" s="39"/>
    </row>
    <row r="219" spans="1:13" x14ac:dyDescent="0.25">
      <c r="B219" s="133"/>
      <c r="C219" s="36" t="s">
        <v>84</v>
      </c>
      <c r="D219" s="36" t="s">
        <v>85</v>
      </c>
      <c r="E219" s="24" t="s">
        <v>102</v>
      </c>
      <c r="F219" s="24" t="s">
        <v>159</v>
      </c>
      <c r="G219" s="40" t="s">
        <v>86</v>
      </c>
      <c r="H219" s="40" t="s">
        <v>87</v>
      </c>
      <c r="I219" s="40" t="s">
        <v>88</v>
      </c>
      <c r="J219" s="33" t="s">
        <v>102</v>
      </c>
      <c r="K219" s="33" t="s">
        <v>159</v>
      </c>
      <c r="L219" s="39"/>
      <c r="M219" s="39"/>
    </row>
    <row r="220" spans="1:13" x14ac:dyDescent="0.25">
      <c r="B220" s="11" t="s">
        <v>170</v>
      </c>
      <c r="C220" s="26">
        <v>1</v>
      </c>
      <c r="D220" s="26" t="s">
        <v>74</v>
      </c>
      <c r="E220" s="16"/>
      <c r="F220" s="25">
        <f>E220/$E$253</f>
        <v>0</v>
      </c>
      <c r="G220" s="41">
        <v>1</v>
      </c>
      <c r="H220" s="41">
        <v>1</v>
      </c>
      <c r="I220" s="41">
        <v>1</v>
      </c>
      <c r="J220" s="41">
        <f>+G220+H220+I220</f>
        <v>3</v>
      </c>
      <c r="K220" s="44">
        <f>J220/$J$253</f>
        <v>2.2918258212375861E-3</v>
      </c>
    </row>
    <row r="221" spans="1:13" x14ac:dyDescent="0.25">
      <c r="B221" s="11" t="s">
        <v>171</v>
      </c>
      <c r="C221" s="26" t="s">
        <v>74</v>
      </c>
      <c r="D221" s="26" t="s">
        <v>74</v>
      </c>
      <c r="E221" s="16"/>
      <c r="F221" s="85">
        <f t="shared" ref="F221:F241" si="40">E221/$E$253</f>
        <v>0</v>
      </c>
      <c r="G221" s="41" t="s">
        <v>74</v>
      </c>
      <c r="H221" s="41" t="s">
        <v>74</v>
      </c>
      <c r="I221" s="41" t="s">
        <v>74</v>
      </c>
      <c r="J221" s="41"/>
      <c r="K221" s="44">
        <f t="shared" ref="K221:K224" si="41">J221/$J$253</f>
        <v>0</v>
      </c>
    </row>
    <row r="222" spans="1:13" x14ac:dyDescent="0.25">
      <c r="B222" s="11" t="s">
        <v>172</v>
      </c>
      <c r="C222" s="26">
        <v>1</v>
      </c>
      <c r="D222" s="26">
        <v>2</v>
      </c>
      <c r="E222" s="16">
        <f t="shared" ref="E222:E229" si="42">+C222+D222</f>
        <v>3</v>
      </c>
      <c r="F222" s="85">
        <f t="shared" si="40"/>
        <v>4.6801872074882997E-3</v>
      </c>
      <c r="G222" s="41" t="s">
        <v>74</v>
      </c>
      <c r="H222" s="41">
        <v>2</v>
      </c>
      <c r="I222" s="41">
        <v>3</v>
      </c>
      <c r="J222" s="41"/>
      <c r="K222" s="44">
        <f t="shared" si="41"/>
        <v>0</v>
      </c>
    </row>
    <row r="223" spans="1:13" x14ac:dyDescent="0.25">
      <c r="B223" s="11" t="s">
        <v>173</v>
      </c>
      <c r="C223" s="26" t="s">
        <v>74</v>
      </c>
      <c r="D223" s="26" t="s">
        <v>74</v>
      </c>
      <c r="E223" s="16"/>
      <c r="F223" s="85">
        <f t="shared" si="40"/>
        <v>0</v>
      </c>
      <c r="G223" s="41" t="s">
        <v>74</v>
      </c>
      <c r="H223" s="41" t="s">
        <v>74</v>
      </c>
      <c r="I223" s="41" t="s">
        <v>74</v>
      </c>
      <c r="J223" s="41"/>
      <c r="K223" s="44">
        <f t="shared" si="41"/>
        <v>0</v>
      </c>
    </row>
    <row r="224" spans="1:13" x14ac:dyDescent="0.25">
      <c r="B224" s="11" t="s">
        <v>174</v>
      </c>
      <c r="C224" s="26" t="s">
        <v>74</v>
      </c>
      <c r="D224" s="26" t="s">
        <v>74</v>
      </c>
      <c r="E224" s="16"/>
      <c r="F224" s="85">
        <f t="shared" si="40"/>
        <v>0</v>
      </c>
      <c r="G224" s="41">
        <v>2</v>
      </c>
      <c r="H224" s="41">
        <v>1</v>
      </c>
      <c r="I224" s="41" t="s">
        <v>74</v>
      </c>
      <c r="J224" s="41"/>
      <c r="K224" s="44">
        <f t="shared" si="41"/>
        <v>0</v>
      </c>
    </row>
    <row r="225" spans="2:11" x14ac:dyDescent="0.25">
      <c r="B225" s="11" t="s">
        <v>175</v>
      </c>
      <c r="C225" s="26">
        <v>0</v>
      </c>
      <c r="D225" s="26">
        <v>0</v>
      </c>
      <c r="E225" s="16">
        <f t="shared" si="42"/>
        <v>0</v>
      </c>
      <c r="F225" s="85">
        <f t="shared" si="40"/>
        <v>0</v>
      </c>
      <c r="G225" s="41">
        <v>0</v>
      </c>
      <c r="H225" s="41">
        <v>0</v>
      </c>
      <c r="I225" s="41">
        <v>0</v>
      </c>
      <c r="J225" s="41">
        <f t="shared" ref="J225:J251" si="43">+G225+H225+I225</f>
        <v>0</v>
      </c>
      <c r="K225" s="44">
        <f>J225/$J$253</f>
        <v>0</v>
      </c>
    </row>
    <row r="226" spans="2:11" x14ac:dyDescent="0.25">
      <c r="B226" s="11" t="s">
        <v>176</v>
      </c>
      <c r="C226" s="26" t="s">
        <v>74</v>
      </c>
      <c r="D226" s="26" t="s">
        <v>74</v>
      </c>
      <c r="E226" s="16"/>
      <c r="F226" s="85">
        <f t="shared" si="40"/>
        <v>0</v>
      </c>
      <c r="G226" s="41" t="s">
        <v>74</v>
      </c>
      <c r="H226" s="41" t="s">
        <v>74</v>
      </c>
      <c r="I226" s="41">
        <v>1</v>
      </c>
      <c r="J226" s="41"/>
      <c r="K226" s="44">
        <f>J226/$J$253</f>
        <v>0</v>
      </c>
    </row>
    <row r="227" spans="2:11" x14ac:dyDescent="0.25">
      <c r="B227" s="11" t="s">
        <v>177</v>
      </c>
      <c r="C227" s="26" t="s">
        <v>74</v>
      </c>
      <c r="D227" s="26" t="s">
        <v>74</v>
      </c>
      <c r="E227" s="16"/>
      <c r="F227" s="85">
        <f t="shared" si="40"/>
        <v>0</v>
      </c>
      <c r="G227" s="41" t="s">
        <v>74</v>
      </c>
      <c r="H227" s="41" t="s">
        <v>74</v>
      </c>
      <c r="I227" s="41" t="s">
        <v>74</v>
      </c>
      <c r="J227" s="41"/>
      <c r="K227" s="44">
        <f>J227/$J$253</f>
        <v>0</v>
      </c>
    </row>
    <row r="228" spans="2:11" x14ac:dyDescent="0.25">
      <c r="B228" s="11" t="s">
        <v>178</v>
      </c>
      <c r="C228" s="26">
        <v>125</v>
      </c>
      <c r="D228" s="26">
        <v>154</v>
      </c>
      <c r="E228" s="16">
        <f t="shared" si="42"/>
        <v>279</v>
      </c>
      <c r="F228" s="85">
        <f t="shared" si="40"/>
        <v>0.43525741029641185</v>
      </c>
      <c r="G228" s="41">
        <v>188</v>
      </c>
      <c r="H228" s="41">
        <v>210</v>
      </c>
      <c r="I228" s="41">
        <v>193</v>
      </c>
      <c r="J228" s="41">
        <f t="shared" si="43"/>
        <v>591</v>
      </c>
      <c r="K228" s="44">
        <f>J228/$J$253</f>
        <v>0.45148968678380441</v>
      </c>
    </row>
    <row r="229" spans="2:11" x14ac:dyDescent="0.25">
      <c r="B229" s="11" t="s">
        <v>179</v>
      </c>
      <c r="C229" s="26">
        <v>1</v>
      </c>
      <c r="D229" s="26">
        <v>1</v>
      </c>
      <c r="E229" s="16">
        <f t="shared" si="42"/>
        <v>2</v>
      </c>
      <c r="F229" s="85">
        <f t="shared" si="40"/>
        <v>3.1201248049921998E-3</v>
      </c>
      <c r="G229" s="41" t="s">
        <v>74</v>
      </c>
      <c r="H229" s="41">
        <v>2</v>
      </c>
      <c r="I229" s="41">
        <v>2</v>
      </c>
      <c r="J229" s="41"/>
      <c r="K229" s="44">
        <f t="shared" ref="K229:K241" si="44">J229/$J$253</f>
        <v>0</v>
      </c>
    </row>
    <row r="230" spans="2:11" x14ac:dyDescent="0.25">
      <c r="B230" s="11" t="s">
        <v>180</v>
      </c>
      <c r="C230" s="26">
        <v>3</v>
      </c>
      <c r="D230" s="26" t="s">
        <v>74</v>
      </c>
      <c r="E230" s="16"/>
      <c r="F230" s="85">
        <f t="shared" si="40"/>
        <v>0</v>
      </c>
      <c r="G230" s="41">
        <v>2</v>
      </c>
      <c r="H230" s="41">
        <v>1</v>
      </c>
      <c r="I230" s="41">
        <v>1</v>
      </c>
      <c r="J230" s="41">
        <f t="shared" ref="J230:J241" si="45">+G230+H230+I230</f>
        <v>4</v>
      </c>
      <c r="K230" s="44">
        <f t="shared" si="44"/>
        <v>3.0557677616501145E-3</v>
      </c>
    </row>
    <row r="231" spans="2:11" x14ac:dyDescent="0.25">
      <c r="B231" s="11" t="s">
        <v>181</v>
      </c>
      <c r="C231" s="26">
        <v>1</v>
      </c>
      <c r="D231" s="26" t="s">
        <v>74</v>
      </c>
      <c r="E231" s="16"/>
      <c r="F231" s="85">
        <f t="shared" si="40"/>
        <v>0</v>
      </c>
      <c r="G231" s="41">
        <v>1</v>
      </c>
      <c r="H231" s="41">
        <v>3</v>
      </c>
      <c r="I231" s="41" t="s">
        <v>74</v>
      </c>
      <c r="J231" s="41"/>
      <c r="K231" s="44">
        <f t="shared" si="44"/>
        <v>0</v>
      </c>
    </row>
    <row r="232" spans="2:11" x14ac:dyDescent="0.25">
      <c r="B232" s="11" t="s">
        <v>182</v>
      </c>
      <c r="C232" s="26">
        <v>2</v>
      </c>
      <c r="D232" s="26" t="s">
        <v>74</v>
      </c>
      <c r="E232" s="16"/>
      <c r="F232" s="85">
        <f t="shared" si="40"/>
        <v>0</v>
      </c>
      <c r="G232" s="41" t="s">
        <v>74</v>
      </c>
      <c r="H232" s="41">
        <v>2</v>
      </c>
      <c r="I232" s="41">
        <v>2</v>
      </c>
      <c r="J232" s="41"/>
      <c r="K232" s="44">
        <f t="shared" si="44"/>
        <v>0</v>
      </c>
    </row>
    <row r="233" spans="2:11" x14ac:dyDescent="0.25">
      <c r="B233" s="11" t="s">
        <v>183</v>
      </c>
      <c r="C233" s="26">
        <v>1</v>
      </c>
      <c r="D233" s="26" t="s">
        <v>74</v>
      </c>
      <c r="E233" s="16"/>
      <c r="F233" s="85">
        <f t="shared" si="40"/>
        <v>0</v>
      </c>
      <c r="G233" s="41" t="s">
        <v>74</v>
      </c>
      <c r="H233" s="41">
        <v>1</v>
      </c>
      <c r="I233" s="41">
        <v>2</v>
      </c>
      <c r="J233" s="41"/>
      <c r="K233" s="44">
        <f t="shared" si="44"/>
        <v>0</v>
      </c>
    </row>
    <row r="234" spans="2:11" x14ac:dyDescent="0.25">
      <c r="B234" s="11" t="s">
        <v>184</v>
      </c>
      <c r="C234" s="26">
        <v>2</v>
      </c>
      <c r="D234" s="26" t="s">
        <v>74</v>
      </c>
      <c r="E234" s="16"/>
      <c r="F234" s="85">
        <f t="shared" si="40"/>
        <v>0</v>
      </c>
      <c r="G234" s="41">
        <v>2</v>
      </c>
      <c r="H234" s="41">
        <v>3</v>
      </c>
      <c r="I234" s="41" t="s">
        <v>74</v>
      </c>
      <c r="J234" s="41"/>
      <c r="K234" s="44">
        <f t="shared" si="44"/>
        <v>0</v>
      </c>
    </row>
    <row r="235" spans="2:11" x14ac:dyDescent="0.25">
      <c r="B235" s="11" t="s">
        <v>185</v>
      </c>
      <c r="C235" s="26" t="s">
        <v>74</v>
      </c>
      <c r="D235" s="26" t="s">
        <v>74</v>
      </c>
      <c r="E235" s="16"/>
      <c r="F235" s="85">
        <f t="shared" si="40"/>
        <v>0</v>
      </c>
      <c r="G235" s="41">
        <v>2</v>
      </c>
      <c r="H235" s="41">
        <v>4</v>
      </c>
      <c r="I235" s="41">
        <v>1</v>
      </c>
      <c r="J235" s="41">
        <f t="shared" si="45"/>
        <v>7</v>
      </c>
      <c r="K235" s="44">
        <f t="shared" si="44"/>
        <v>5.3475935828877002E-3</v>
      </c>
    </row>
    <row r="236" spans="2:11" x14ac:dyDescent="0.25">
      <c r="B236" s="11" t="s">
        <v>186</v>
      </c>
      <c r="C236" s="26">
        <v>116</v>
      </c>
      <c r="D236" s="26">
        <v>100</v>
      </c>
      <c r="E236" s="16">
        <f t="shared" ref="E236:E241" si="46">+C236+D236</f>
        <v>216</v>
      </c>
      <c r="F236" s="85">
        <f t="shared" si="40"/>
        <v>0.33697347893915758</v>
      </c>
      <c r="G236" s="41">
        <v>142</v>
      </c>
      <c r="H236" s="41">
        <v>151</v>
      </c>
      <c r="I236" s="41">
        <v>126</v>
      </c>
      <c r="J236" s="41">
        <f t="shared" si="45"/>
        <v>419</v>
      </c>
      <c r="K236" s="44">
        <f t="shared" si="44"/>
        <v>0.32009167303284952</v>
      </c>
    </row>
    <row r="237" spans="2:11" x14ac:dyDescent="0.25">
      <c r="B237" s="11" t="s">
        <v>187</v>
      </c>
      <c r="C237" s="26">
        <v>0</v>
      </c>
      <c r="D237" s="26">
        <v>0</v>
      </c>
      <c r="E237" s="16">
        <f t="shared" si="46"/>
        <v>0</v>
      </c>
      <c r="F237" s="85">
        <f t="shared" si="40"/>
        <v>0</v>
      </c>
      <c r="G237" s="41">
        <v>0</v>
      </c>
      <c r="H237" s="41">
        <v>0</v>
      </c>
      <c r="I237" s="41">
        <v>0</v>
      </c>
      <c r="J237" s="41">
        <f t="shared" si="45"/>
        <v>0</v>
      </c>
      <c r="K237" s="44">
        <f t="shared" si="44"/>
        <v>0</v>
      </c>
    </row>
    <row r="238" spans="2:11" x14ac:dyDescent="0.25">
      <c r="B238" s="11" t="s">
        <v>188</v>
      </c>
      <c r="C238" s="26">
        <v>0</v>
      </c>
      <c r="D238" s="26">
        <v>0</v>
      </c>
      <c r="E238" s="16">
        <f t="shared" si="46"/>
        <v>0</v>
      </c>
      <c r="F238" s="85">
        <f t="shared" si="40"/>
        <v>0</v>
      </c>
      <c r="G238" s="41">
        <v>0</v>
      </c>
      <c r="H238" s="41">
        <v>0</v>
      </c>
      <c r="I238" s="41">
        <v>0</v>
      </c>
      <c r="J238" s="41">
        <f t="shared" si="45"/>
        <v>0</v>
      </c>
      <c r="K238" s="44">
        <f t="shared" si="44"/>
        <v>0</v>
      </c>
    </row>
    <row r="239" spans="2:11" x14ac:dyDescent="0.25">
      <c r="B239" s="11" t="s">
        <v>189</v>
      </c>
      <c r="C239" s="26">
        <v>0</v>
      </c>
      <c r="D239" s="26">
        <v>0</v>
      </c>
      <c r="E239" s="16">
        <f t="shared" si="46"/>
        <v>0</v>
      </c>
      <c r="F239" s="85">
        <f t="shared" si="40"/>
        <v>0</v>
      </c>
      <c r="G239" s="41">
        <v>0</v>
      </c>
      <c r="H239" s="41">
        <v>0</v>
      </c>
      <c r="I239" s="41">
        <v>0</v>
      </c>
      <c r="J239" s="41">
        <f t="shared" si="45"/>
        <v>0</v>
      </c>
      <c r="K239" s="44">
        <f t="shared" si="44"/>
        <v>0</v>
      </c>
    </row>
    <row r="240" spans="2:11" x14ac:dyDescent="0.25">
      <c r="B240" s="11" t="s">
        <v>190</v>
      </c>
      <c r="C240" s="26">
        <v>1</v>
      </c>
      <c r="D240" s="26">
        <v>1</v>
      </c>
      <c r="E240" s="16">
        <f t="shared" si="46"/>
        <v>2</v>
      </c>
      <c r="F240" s="85">
        <f t="shared" si="40"/>
        <v>3.1201248049921998E-3</v>
      </c>
      <c r="G240" s="41" t="s">
        <v>74</v>
      </c>
      <c r="H240" s="41" t="s">
        <v>74</v>
      </c>
      <c r="I240" s="41" t="s">
        <v>74</v>
      </c>
      <c r="J240" s="41"/>
      <c r="K240" s="44">
        <f t="shared" si="44"/>
        <v>0</v>
      </c>
    </row>
    <row r="241" spans="1:13" x14ac:dyDescent="0.25">
      <c r="B241" s="11" t="s">
        <v>191</v>
      </c>
      <c r="C241" s="26">
        <v>0</v>
      </c>
      <c r="D241" s="26">
        <v>0</v>
      </c>
      <c r="E241" s="16">
        <f t="shared" si="46"/>
        <v>0</v>
      </c>
      <c r="F241" s="85">
        <f t="shared" si="40"/>
        <v>0</v>
      </c>
      <c r="G241" s="41">
        <v>0</v>
      </c>
      <c r="H241" s="41">
        <v>0</v>
      </c>
      <c r="I241" s="41">
        <v>0</v>
      </c>
      <c r="J241" s="41">
        <f t="shared" si="45"/>
        <v>0</v>
      </c>
      <c r="K241" s="44">
        <f t="shared" si="44"/>
        <v>0</v>
      </c>
    </row>
    <row r="242" spans="1:13" x14ac:dyDescent="0.25">
      <c r="B242" s="11" t="s">
        <v>192</v>
      </c>
      <c r="C242" s="26">
        <v>35</v>
      </c>
      <c r="D242" s="26">
        <v>65</v>
      </c>
      <c r="E242" s="16">
        <f t="shared" ref="E242:E251" si="47">+C242+D242</f>
        <v>100</v>
      </c>
      <c r="F242" s="81">
        <f t="shared" ref="F242:F253" si="48">E242/$E$253</f>
        <v>0.15600624024960999</v>
      </c>
      <c r="G242" s="41">
        <v>68</v>
      </c>
      <c r="H242" s="41">
        <v>62</v>
      </c>
      <c r="I242" s="41">
        <v>71</v>
      </c>
      <c r="J242" s="41">
        <f t="shared" si="43"/>
        <v>201</v>
      </c>
      <c r="K242" s="44">
        <f t="shared" ref="K242:K253" si="49">J242/$J$253</f>
        <v>0.15355233002291827</v>
      </c>
    </row>
    <row r="243" spans="1:13" x14ac:dyDescent="0.25">
      <c r="B243" s="11" t="s">
        <v>193</v>
      </c>
      <c r="C243" s="26" t="s">
        <v>74</v>
      </c>
      <c r="D243" s="26" t="s">
        <v>74</v>
      </c>
      <c r="E243" s="16"/>
      <c r="F243" s="81">
        <f t="shared" si="48"/>
        <v>0</v>
      </c>
      <c r="G243" s="41" t="s">
        <v>74</v>
      </c>
      <c r="H243" s="41" t="s">
        <v>74</v>
      </c>
      <c r="I243" s="41" t="s">
        <v>74</v>
      </c>
      <c r="J243" s="41"/>
      <c r="K243" s="44">
        <f t="shared" si="49"/>
        <v>0</v>
      </c>
    </row>
    <row r="244" spans="1:13" x14ac:dyDescent="0.25">
      <c r="B244" s="11" t="s">
        <v>194</v>
      </c>
      <c r="C244" s="26">
        <v>1</v>
      </c>
      <c r="D244" s="26">
        <v>2</v>
      </c>
      <c r="E244" s="16">
        <f t="shared" si="47"/>
        <v>3</v>
      </c>
      <c r="F244" s="81">
        <f t="shared" si="48"/>
        <v>4.6801872074882997E-3</v>
      </c>
      <c r="G244" s="41">
        <v>2</v>
      </c>
      <c r="H244" s="41">
        <v>3</v>
      </c>
      <c r="I244" s="41" t="s">
        <v>74</v>
      </c>
      <c r="J244" s="41"/>
      <c r="K244" s="44">
        <f t="shared" si="49"/>
        <v>0</v>
      </c>
    </row>
    <row r="245" spans="1:13" x14ac:dyDescent="0.25">
      <c r="B245" s="11" t="s">
        <v>195</v>
      </c>
      <c r="C245" s="26" t="s">
        <v>74</v>
      </c>
      <c r="D245" s="26" t="s">
        <v>74</v>
      </c>
      <c r="E245" s="16"/>
      <c r="F245" s="81">
        <f t="shared" si="48"/>
        <v>0</v>
      </c>
      <c r="G245" s="41" t="s">
        <v>74</v>
      </c>
      <c r="H245" s="41" t="s">
        <v>74</v>
      </c>
      <c r="I245" s="41" t="s">
        <v>74</v>
      </c>
      <c r="J245" s="41"/>
      <c r="K245" s="44">
        <f t="shared" si="49"/>
        <v>0</v>
      </c>
    </row>
    <row r="246" spans="1:13" x14ac:dyDescent="0.25">
      <c r="B246" s="11" t="s">
        <v>196</v>
      </c>
      <c r="C246" s="26" t="s">
        <v>74</v>
      </c>
      <c r="D246" s="26" t="s">
        <v>74</v>
      </c>
      <c r="E246" s="16"/>
      <c r="F246" s="81">
        <f t="shared" si="48"/>
        <v>0</v>
      </c>
      <c r="G246" s="41" t="s">
        <v>74</v>
      </c>
      <c r="H246" s="41" t="s">
        <v>74</v>
      </c>
      <c r="I246" s="41" t="s">
        <v>74</v>
      </c>
      <c r="J246" s="41"/>
      <c r="K246" s="44">
        <f t="shared" si="49"/>
        <v>0</v>
      </c>
    </row>
    <row r="247" spans="1:13" x14ac:dyDescent="0.25">
      <c r="B247" s="11" t="s">
        <v>197</v>
      </c>
      <c r="C247" s="26" t="s">
        <v>74</v>
      </c>
      <c r="D247" s="26" t="s">
        <v>74</v>
      </c>
      <c r="E247" s="16"/>
      <c r="F247" s="81">
        <f t="shared" si="48"/>
        <v>0</v>
      </c>
      <c r="G247" s="41" t="s">
        <v>74</v>
      </c>
      <c r="H247" s="41" t="s">
        <v>74</v>
      </c>
      <c r="I247" s="41" t="s">
        <v>74</v>
      </c>
      <c r="J247" s="41"/>
      <c r="K247" s="44">
        <f t="shared" si="49"/>
        <v>0</v>
      </c>
    </row>
    <row r="248" spans="1:13" x14ac:dyDescent="0.25">
      <c r="B248" s="11" t="s">
        <v>198</v>
      </c>
      <c r="C248" s="26">
        <v>4</v>
      </c>
      <c r="D248" s="26">
        <v>5</v>
      </c>
      <c r="E248" s="16">
        <f t="shared" si="47"/>
        <v>9</v>
      </c>
      <c r="F248" s="81">
        <f t="shared" si="48"/>
        <v>1.4040561622464899E-2</v>
      </c>
      <c r="G248" s="41">
        <v>9</v>
      </c>
      <c r="H248" s="41">
        <v>3</v>
      </c>
      <c r="I248" s="41">
        <v>2</v>
      </c>
      <c r="J248" s="41">
        <f t="shared" si="43"/>
        <v>14</v>
      </c>
      <c r="K248" s="44">
        <f t="shared" si="49"/>
        <v>1.06951871657754E-2</v>
      </c>
    </row>
    <row r="249" spans="1:13" x14ac:dyDescent="0.25">
      <c r="B249" s="11" t="s">
        <v>199</v>
      </c>
      <c r="C249" s="26">
        <v>6</v>
      </c>
      <c r="D249" s="26">
        <v>8</v>
      </c>
      <c r="E249" s="16">
        <f t="shared" si="47"/>
        <v>14</v>
      </c>
      <c r="F249" s="81">
        <f t="shared" si="48"/>
        <v>2.1840873634945399E-2</v>
      </c>
      <c r="G249" s="41">
        <v>9</v>
      </c>
      <c r="H249" s="41">
        <v>9</v>
      </c>
      <c r="I249" s="41">
        <v>9</v>
      </c>
      <c r="J249" s="41">
        <f t="shared" si="43"/>
        <v>27</v>
      </c>
      <c r="K249" s="44">
        <f t="shared" si="49"/>
        <v>2.0626432391138275E-2</v>
      </c>
    </row>
    <row r="250" spans="1:13" x14ac:dyDescent="0.25">
      <c r="B250" s="11" t="s">
        <v>200</v>
      </c>
      <c r="C250" s="26" t="s">
        <v>74</v>
      </c>
      <c r="D250" s="26" t="s">
        <v>74</v>
      </c>
      <c r="E250" s="16"/>
      <c r="F250" s="81">
        <f t="shared" si="48"/>
        <v>0</v>
      </c>
      <c r="G250" s="41" t="s">
        <v>74</v>
      </c>
      <c r="H250" s="41">
        <v>1</v>
      </c>
      <c r="I250" s="41" t="s">
        <v>74</v>
      </c>
      <c r="J250" s="41"/>
      <c r="K250" s="44">
        <f t="shared" si="49"/>
        <v>0</v>
      </c>
    </row>
    <row r="251" spans="1:13" x14ac:dyDescent="0.25">
      <c r="B251" s="11" t="s">
        <v>201</v>
      </c>
      <c r="C251" s="26">
        <v>2</v>
      </c>
      <c r="D251" s="26">
        <v>1</v>
      </c>
      <c r="E251" s="16">
        <f t="shared" si="47"/>
        <v>3</v>
      </c>
      <c r="F251" s="81">
        <f t="shared" si="48"/>
        <v>4.6801872074882997E-3</v>
      </c>
      <c r="G251" s="41">
        <v>1</v>
      </c>
      <c r="H251" s="41">
        <v>3</v>
      </c>
      <c r="I251" s="41">
        <v>2</v>
      </c>
      <c r="J251" s="41">
        <f t="shared" si="43"/>
        <v>6</v>
      </c>
      <c r="K251" s="44">
        <f t="shared" si="49"/>
        <v>4.5836516424751722E-3</v>
      </c>
    </row>
    <row r="252" spans="1:13" x14ac:dyDescent="0.25">
      <c r="B252" s="11" t="s">
        <v>202</v>
      </c>
      <c r="C252" s="26" t="s">
        <v>74</v>
      </c>
      <c r="D252" s="26" t="s">
        <v>74</v>
      </c>
      <c r="E252" s="16"/>
      <c r="F252" s="81">
        <f t="shared" si="48"/>
        <v>0</v>
      </c>
      <c r="G252" s="41" t="s">
        <v>74</v>
      </c>
      <c r="H252" s="41">
        <v>2</v>
      </c>
      <c r="I252" s="41" t="s">
        <v>74</v>
      </c>
      <c r="J252" s="41"/>
      <c r="K252" s="44">
        <f t="shared" si="49"/>
        <v>0</v>
      </c>
    </row>
    <row r="253" spans="1:13" ht="25.5" x14ac:dyDescent="0.25">
      <c r="B253" s="31" t="s">
        <v>222</v>
      </c>
      <c r="C253" s="26">
        <v>302</v>
      </c>
      <c r="D253" s="26">
        <v>339</v>
      </c>
      <c r="E253" s="16">
        <f t="shared" ref="E253" si="50">+C253+D253</f>
        <v>641</v>
      </c>
      <c r="F253" s="25">
        <f t="shared" si="48"/>
        <v>1</v>
      </c>
      <c r="G253" s="41">
        <v>429</v>
      </c>
      <c r="H253" s="41">
        <v>464</v>
      </c>
      <c r="I253" s="41">
        <v>416</v>
      </c>
      <c r="J253" s="41">
        <f t="shared" ref="J253" si="51">+G253+H253+I253</f>
        <v>1309</v>
      </c>
      <c r="K253" s="44">
        <f t="shared" si="49"/>
        <v>1</v>
      </c>
      <c r="L253" s="39"/>
      <c r="M253" s="39"/>
    </row>
    <row r="254" spans="1:13" x14ac:dyDescent="0.25">
      <c r="B254" s="53" t="s">
        <v>223</v>
      </c>
      <c r="C254" s="38"/>
      <c r="D254" s="38"/>
      <c r="E254" s="39"/>
      <c r="F254" s="12"/>
      <c r="G254" s="39"/>
      <c r="H254" s="39"/>
      <c r="I254" s="39"/>
      <c r="J254" s="39"/>
      <c r="K254" s="12"/>
      <c r="L254" s="39"/>
      <c r="M254" s="39"/>
    </row>
    <row r="255" spans="1:13" x14ac:dyDescent="0.25">
      <c r="B255" s="53" t="s">
        <v>224</v>
      </c>
      <c r="C255" s="38"/>
      <c r="D255" s="38"/>
      <c r="E255" s="39"/>
      <c r="F255" s="12"/>
      <c r="G255" s="39"/>
      <c r="H255" s="39"/>
      <c r="I255" s="39"/>
      <c r="J255" s="39"/>
      <c r="K255" s="12"/>
      <c r="L255" s="39"/>
      <c r="M255" s="39"/>
    </row>
    <row r="256" spans="1:13" x14ac:dyDescent="0.25">
      <c r="A256" s="53"/>
      <c r="B256" s="38"/>
      <c r="C256" s="38"/>
      <c r="D256" s="39"/>
      <c r="E256" s="12"/>
      <c r="F256" s="39"/>
      <c r="G256" s="39"/>
      <c r="H256" s="39"/>
      <c r="I256" s="39"/>
      <c r="J256" s="12"/>
      <c r="K256" s="39"/>
      <c r="L256" s="39"/>
      <c r="M256" s="39"/>
    </row>
    <row r="257" spans="1:13" ht="27.75" customHeight="1" x14ac:dyDescent="0.25">
      <c r="A257" s="115" t="s">
        <v>225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39"/>
    </row>
    <row r="258" spans="1:13" ht="15" customHeight="1" x14ac:dyDescent="0.25">
      <c r="A258" s="132" t="s">
        <v>110</v>
      </c>
      <c r="B258" s="90" t="s">
        <v>124</v>
      </c>
      <c r="C258" s="90"/>
      <c r="D258" s="90"/>
      <c r="E258" s="90"/>
      <c r="F258" s="90"/>
      <c r="G258" s="110" t="s">
        <v>125</v>
      </c>
      <c r="H258" s="110"/>
      <c r="I258" s="110"/>
      <c r="J258" s="110"/>
      <c r="K258" s="110"/>
      <c r="L258" s="110"/>
      <c r="M258" s="39"/>
    </row>
    <row r="259" spans="1:13" x14ac:dyDescent="0.25">
      <c r="A259" s="133"/>
      <c r="B259" s="37" t="s">
        <v>89</v>
      </c>
      <c r="C259" s="37" t="s">
        <v>90</v>
      </c>
      <c r="D259" s="37" t="s">
        <v>91</v>
      </c>
      <c r="E259" s="24" t="s">
        <v>102</v>
      </c>
      <c r="F259" s="24" t="s">
        <v>121</v>
      </c>
      <c r="G259" s="40" t="s">
        <v>92</v>
      </c>
      <c r="H259" s="40" t="s">
        <v>93</v>
      </c>
      <c r="I259" s="40" t="s">
        <v>94</v>
      </c>
      <c r="J259" s="40" t="s">
        <v>95</v>
      </c>
      <c r="K259" s="43" t="s">
        <v>102</v>
      </c>
      <c r="L259" s="43" t="s">
        <v>121</v>
      </c>
      <c r="M259" s="39"/>
    </row>
    <row r="260" spans="1:13" x14ac:dyDescent="0.25">
      <c r="A260" s="11" t="s">
        <v>170</v>
      </c>
      <c r="B260" s="16">
        <v>2</v>
      </c>
      <c r="C260" s="16">
        <v>2</v>
      </c>
      <c r="D260" s="16">
        <v>3</v>
      </c>
      <c r="E260" s="16">
        <f>SUM(B260:D260)</f>
        <v>7</v>
      </c>
      <c r="F260" s="25">
        <f t="shared" ref="F260:F266" si="52">E260/$E$293</f>
        <v>6.6350710900473934E-3</v>
      </c>
      <c r="G260" s="41" t="s">
        <v>74</v>
      </c>
      <c r="H260" s="41" t="s">
        <v>74</v>
      </c>
      <c r="I260" s="41">
        <v>3</v>
      </c>
      <c r="J260" s="41" t="s">
        <v>74</v>
      </c>
      <c r="K260" s="41">
        <f>SUM(G260:J260)</f>
        <v>3</v>
      </c>
      <c r="L260" s="44">
        <f t="shared" ref="L260:L266" si="53">K260/$K$293</f>
        <v>2.7573529411764708E-3</v>
      </c>
      <c r="M260" s="39"/>
    </row>
    <row r="261" spans="1:13" x14ac:dyDescent="0.25">
      <c r="A261" s="11" t="s">
        <v>171</v>
      </c>
      <c r="B261" s="16" t="s">
        <v>74</v>
      </c>
      <c r="C261" s="16">
        <v>1</v>
      </c>
      <c r="D261" s="16" t="s">
        <v>74</v>
      </c>
      <c r="E261" s="16">
        <f t="shared" ref="E261:E262" si="54">SUM(B261:D261)</f>
        <v>1</v>
      </c>
      <c r="F261" s="32">
        <f t="shared" si="52"/>
        <v>9.4786729857819908E-4</v>
      </c>
      <c r="G261" s="41" t="s">
        <v>74</v>
      </c>
      <c r="H261" s="41" t="s">
        <v>74</v>
      </c>
      <c r="I261" s="41" t="s">
        <v>74</v>
      </c>
      <c r="J261" s="41" t="s">
        <v>74</v>
      </c>
      <c r="K261" s="41">
        <f t="shared" ref="K261:K262" si="55">SUM(G261:J261)</f>
        <v>0</v>
      </c>
      <c r="L261" s="44">
        <f t="shared" si="53"/>
        <v>0</v>
      </c>
      <c r="M261" s="39"/>
    </row>
    <row r="262" spans="1:13" x14ac:dyDescent="0.25">
      <c r="A262" s="11" t="s">
        <v>172</v>
      </c>
      <c r="B262" s="16">
        <v>1</v>
      </c>
      <c r="C262" s="16">
        <v>1</v>
      </c>
      <c r="D262" s="16" t="s">
        <v>74</v>
      </c>
      <c r="E262" s="16">
        <f t="shared" si="54"/>
        <v>2</v>
      </c>
      <c r="F262" s="32">
        <f t="shared" si="52"/>
        <v>1.8957345971563982E-3</v>
      </c>
      <c r="G262" s="41" t="s">
        <v>74</v>
      </c>
      <c r="H262" s="41">
        <v>2</v>
      </c>
      <c r="I262" s="41">
        <v>1</v>
      </c>
      <c r="J262" s="41">
        <v>1</v>
      </c>
      <c r="K262" s="41">
        <f t="shared" si="55"/>
        <v>4</v>
      </c>
      <c r="L262" s="44">
        <f t="shared" si="53"/>
        <v>3.6764705882352941E-3</v>
      </c>
      <c r="M262" s="39"/>
    </row>
    <row r="263" spans="1:13" x14ac:dyDescent="0.25">
      <c r="A263" s="11" t="s">
        <v>173</v>
      </c>
      <c r="B263" s="16" t="s">
        <v>74</v>
      </c>
      <c r="C263" s="16" t="s">
        <v>74</v>
      </c>
      <c r="D263" s="16">
        <v>1</v>
      </c>
      <c r="E263" s="16">
        <f t="shared" ref="E263:E292" si="56">SUM(B263:D263)</f>
        <v>1</v>
      </c>
      <c r="F263" s="81">
        <f t="shared" si="52"/>
        <v>9.4786729857819908E-4</v>
      </c>
      <c r="G263" s="41" t="s">
        <v>74</v>
      </c>
      <c r="H263" s="41">
        <v>1</v>
      </c>
      <c r="I263" s="41">
        <v>1</v>
      </c>
      <c r="J263" s="41" t="s">
        <v>74</v>
      </c>
      <c r="K263" s="41">
        <f t="shared" ref="K263:K292" si="57">SUM(G263:J263)</f>
        <v>2</v>
      </c>
      <c r="L263" s="44">
        <f t="shared" si="53"/>
        <v>1.838235294117647E-3</v>
      </c>
      <c r="M263" s="39"/>
    </row>
    <row r="264" spans="1:13" x14ac:dyDescent="0.25">
      <c r="A264" s="11" t="s">
        <v>174</v>
      </c>
      <c r="B264" s="16" t="s">
        <v>74</v>
      </c>
      <c r="C264" s="16" t="s">
        <v>74</v>
      </c>
      <c r="D264" s="16" t="s">
        <v>74</v>
      </c>
      <c r="E264" s="16">
        <f t="shared" si="56"/>
        <v>0</v>
      </c>
      <c r="F264" s="81">
        <f t="shared" si="52"/>
        <v>0</v>
      </c>
      <c r="G264" s="41" t="s">
        <v>74</v>
      </c>
      <c r="H264" s="41">
        <v>1</v>
      </c>
      <c r="I264" s="41">
        <v>2</v>
      </c>
      <c r="J264" s="41">
        <v>1</v>
      </c>
      <c r="K264" s="41">
        <f t="shared" si="57"/>
        <v>4</v>
      </c>
      <c r="L264" s="44">
        <f t="shared" si="53"/>
        <v>3.6764705882352941E-3</v>
      </c>
      <c r="M264" s="39"/>
    </row>
    <row r="265" spans="1:13" x14ac:dyDescent="0.25">
      <c r="A265" s="11" t="s">
        <v>175</v>
      </c>
      <c r="B265" s="16">
        <v>0</v>
      </c>
      <c r="C265" s="16">
        <v>0</v>
      </c>
      <c r="D265" s="16">
        <v>0</v>
      </c>
      <c r="E265" s="16">
        <f t="shared" si="56"/>
        <v>0</v>
      </c>
      <c r="F265" s="81">
        <f t="shared" si="52"/>
        <v>0</v>
      </c>
      <c r="G265" s="41">
        <v>0</v>
      </c>
      <c r="H265" s="41">
        <v>0</v>
      </c>
      <c r="I265" s="41">
        <v>0</v>
      </c>
      <c r="J265" s="41">
        <v>0</v>
      </c>
      <c r="K265" s="41">
        <f t="shared" si="57"/>
        <v>0</v>
      </c>
      <c r="L265" s="44">
        <f t="shared" si="53"/>
        <v>0</v>
      </c>
      <c r="M265" s="39"/>
    </row>
    <row r="266" spans="1:13" x14ac:dyDescent="0.25">
      <c r="A266" s="11" t="s">
        <v>176</v>
      </c>
      <c r="B266" s="16">
        <v>1</v>
      </c>
      <c r="C266" s="16">
        <v>1</v>
      </c>
      <c r="D266" s="16" t="s">
        <v>74</v>
      </c>
      <c r="E266" s="16">
        <f t="shared" si="56"/>
        <v>2</v>
      </c>
      <c r="F266" s="81">
        <f t="shared" si="52"/>
        <v>1.8957345971563982E-3</v>
      </c>
      <c r="G266" s="41" t="s">
        <v>74</v>
      </c>
      <c r="H266" s="41" t="s">
        <v>74</v>
      </c>
      <c r="I266" s="41">
        <v>1</v>
      </c>
      <c r="J266" s="41">
        <v>1</v>
      </c>
      <c r="K266" s="41">
        <f t="shared" si="57"/>
        <v>2</v>
      </c>
      <c r="L266" s="44">
        <f t="shared" si="53"/>
        <v>1.838235294117647E-3</v>
      </c>
      <c r="M266" s="39"/>
    </row>
    <row r="267" spans="1:13" x14ac:dyDescent="0.25">
      <c r="A267" s="11" t="s">
        <v>177</v>
      </c>
      <c r="B267" s="16" t="s">
        <v>74</v>
      </c>
      <c r="C267" s="16" t="s">
        <v>74</v>
      </c>
      <c r="D267" s="16" t="s">
        <v>74</v>
      </c>
      <c r="E267" s="16">
        <f t="shared" ref="E267:E279" si="58">SUM(B267:D267)</f>
        <v>0</v>
      </c>
      <c r="F267" s="85">
        <f t="shared" ref="F267:F279" si="59">E267/$E$293</f>
        <v>0</v>
      </c>
      <c r="G267" s="41" t="s">
        <v>74</v>
      </c>
      <c r="H267" s="41" t="s">
        <v>74</v>
      </c>
      <c r="I267" s="41">
        <v>1</v>
      </c>
      <c r="J267" s="41" t="s">
        <v>74</v>
      </c>
      <c r="K267" s="41">
        <f t="shared" ref="K267:K279" si="60">SUM(G267:J267)</f>
        <v>1</v>
      </c>
      <c r="L267" s="44">
        <f t="shared" ref="L267:L279" si="61">K267/$K$293</f>
        <v>9.1911764705882352E-4</v>
      </c>
      <c r="M267" s="39"/>
    </row>
    <row r="268" spans="1:13" x14ac:dyDescent="0.25">
      <c r="A268" s="11" t="s">
        <v>178</v>
      </c>
      <c r="B268" s="16">
        <v>172</v>
      </c>
      <c r="C268" s="16">
        <v>155</v>
      </c>
      <c r="D268" s="16">
        <v>154</v>
      </c>
      <c r="E268" s="16">
        <f t="shared" si="58"/>
        <v>481</v>
      </c>
      <c r="F268" s="85">
        <f t="shared" si="59"/>
        <v>0.45592417061611373</v>
      </c>
      <c r="G268" s="41">
        <v>141</v>
      </c>
      <c r="H268" s="41">
        <v>153</v>
      </c>
      <c r="I268" s="41">
        <v>111</v>
      </c>
      <c r="J268" s="41">
        <v>87</v>
      </c>
      <c r="K268" s="41">
        <f t="shared" si="60"/>
        <v>492</v>
      </c>
      <c r="L268" s="44">
        <f t="shared" si="61"/>
        <v>0.45220588235294118</v>
      </c>
      <c r="M268" s="39"/>
    </row>
    <row r="269" spans="1:13" x14ac:dyDescent="0.25">
      <c r="A269" s="11" t="s">
        <v>179</v>
      </c>
      <c r="B269" s="16">
        <v>2</v>
      </c>
      <c r="C269" s="16">
        <v>3</v>
      </c>
      <c r="D269" s="16">
        <v>1</v>
      </c>
      <c r="E269" s="16">
        <f t="shared" si="58"/>
        <v>6</v>
      </c>
      <c r="F269" s="85">
        <f t="shared" si="59"/>
        <v>5.6872037914691941E-3</v>
      </c>
      <c r="G269" s="41" t="s">
        <v>74</v>
      </c>
      <c r="H269" s="41">
        <v>1</v>
      </c>
      <c r="I269" s="41" t="s">
        <v>74</v>
      </c>
      <c r="J269" s="41">
        <v>1</v>
      </c>
      <c r="K269" s="41">
        <f t="shared" si="60"/>
        <v>2</v>
      </c>
      <c r="L269" s="44">
        <f t="shared" si="61"/>
        <v>1.838235294117647E-3</v>
      </c>
      <c r="M269" s="39"/>
    </row>
    <row r="270" spans="1:13" x14ac:dyDescent="0.25">
      <c r="A270" s="11" t="s">
        <v>180</v>
      </c>
      <c r="B270" s="16">
        <v>3</v>
      </c>
      <c r="C270" s="16">
        <v>2</v>
      </c>
      <c r="D270" s="16">
        <v>1</v>
      </c>
      <c r="E270" s="16">
        <f t="shared" si="58"/>
        <v>6</v>
      </c>
      <c r="F270" s="85">
        <f t="shared" si="59"/>
        <v>5.6872037914691941E-3</v>
      </c>
      <c r="G270" s="41" t="s">
        <v>74</v>
      </c>
      <c r="H270" s="41">
        <v>1</v>
      </c>
      <c r="I270" s="41">
        <v>2</v>
      </c>
      <c r="J270" s="41">
        <v>3</v>
      </c>
      <c r="K270" s="41">
        <f t="shared" si="60"/>
        <v>6</v>
      </c>
      <c r="L270" s="44">
        <f t="shared" si="61"/>
        <v>5.5147058823529415E-3</v>
      </c>
      <c r="M270" s="39"/>
    </row>
    <row r="271" spans="1:13" x14ac:dyDescent="0.25">
      <c r="A271" s="11" t="s">
        <v>181</v>
      </c>
      <c r="B271" s="16" t="s">
        <v>74</v>
      </c>
      <c r="C271" s="16">
        <v>1</v>
      </c>
      <c r="D271" s="16">
        <v>1</v>
      </c>
      <c r="E271" s="16">
        <f t="shared" si="58"/>
        <v>2</v>
      </c>
      <c r="F271" s="85">
        <f t="shared" si="59"/>
        <v>1.8957345971563982E-3</v>
      </c>
      <c r="G271" s="41" t="s">
        <v>74</v>
      </c>
      <c r="H271" s="41">
        <v>1</v>
      </c>
      <c r="I271" s="41" t="s">
        <v>74</v>
      </c>
      <c r="J271" s="41">
        <v>3</v>
      </c>
      <c r="K271" s="41">
        <f t="shared" si="60"/>
        <v>4</v>
      </c>
      <c r="L271" s="44">
        <f t="shared" si="61"/>
        <v>3.6764705882352941E-3</v>
      </c>
      <c r="M271" s="39"/>
    </row>
    <row r="272" spans="1:13" x14ac:dyDescent="0.25">
      <c r="A272" s="11" t="s">
        <v>182</v>
      </c>
      <c r="B272" s="16">
        <v>6</v>
      </c>
      <c r="C272" s="16" t="s">
        <v>74</v>
      </c>
      <c r="D272" s="16">
        <v>1</v>
      </c>
      <c r="E272" s="16">
        <f t="shared" si="58"/>
        <v>7</v>
      </c>
      <c r="F272" s="85">
        <f t="shared" si="59"/>
        <v>6.6350710900473934E-3</v>
      </c>
      <c r="G272" s="41">
        <v>1</v>
      </c>
      <c r="H272" s="41">
        <v>1</v>
      </c>
      <c r="I272" s="41">
        <v>2</v>
      </c>
      <c r="J272" s="41">
        <v>3</v>
      </c>
      <c r="K272" s="41">
        <f t="shared" si="60"/>
        <v>7</v>
      </c>
      <c r="L272" s="44">
        <f t="shared" si="61"/>
        <v>6.4338235294117644E-3</v>
      </c>
      <c r="M272" s="39"/>
    </row>
    <row r="273" spans="1:13" x14ac:dyDescent="0.25">
      <c r="A273" s="11" t="s">
        <v>183</v>
      </c>
      <c r="B273" s="16">
        <v>1</v>
      </c>
      <c r="C273" s="16" t="s">
        <v>74</v>
      </c>
      <c r="D273" s="16" t="s">
        <v>74</v>
      </c>
      <c r="E273" s="16">
        <f t="shared" si="58"/>
        <v>1</v>
      </c>
      <c r="F273" s="85">
        <f t="shared" si="59"/>
        <v>9.4786729857819908E-4</v>
      </c>
      <c r="G273" s="41" t="s">
        <v>74</v>
      </c>
      <c r="H273" s="41">
        <v>3</v>
      </c>
      <c r="I273" s="41">
        <v>1</v>
      </c>
      <c r="J273" s="41">
        <v>1</v>
      </c>
      <c r="K273" s="41">
        <f t="shared" si="60"/>
        <v>5</v>
      </c>
      <c r="L273" s="44">
        <f t="shared" si="61"/>
        <v>4.5955882352941178E-3</v>
      </c>
      <c r="M273" s="39"/>
    </row>
    <row r="274" spans="1:13" x14ac:dyDescent="0.25">
      <c r="A274" s="11" t="s">
        <v>184</v>
      </c>
      <c r="B274" s="16" t="s">
        <v>74</v>
      </c>
      <c r="C274" s="16">
        <v>3</v>
      </c>
      <c r="D274" s="16" t="s">
        <v>74</v>
      </c>
      <c r="E274" s="16">
        <f t="shared" si="58"/>
        <v>3</v>
      </c>
      <c r="F274" s="85">
        <f t="shared" si="59"/>
        <v>2.843601895734597E-3</v>
      </c>
      <c r="G274" s="41">
        <v>1</v>
      </c>
      <c r="H274" s="41">
        <v>2</v>
      </c>
      <c r="I274" s="41">
        <v>1</v>
      </c>
      <c r="J274" s="41" t="s">
        <v>74</v>
      </c>
      <c r="K274" s="41">
        <f t="shared" si="60"/>
        <v>4</v>
      </c>
      <c r="L274" s="44">
        <f t="shared" si="61"/>
        <v>3.6764705882352941E-3</v>
      </c>
      <c r="M274" s="39"/>
    </row>
    <row r="275" spans="1:13" x14ac:dyDescent="0.25">
      <c r="A275" s="11" t="s">
        <v>185</v>
      </c>
      <c r="B275" s="16" t="s">
        <v>74</v>
      </c>
      <c r="C275" s="16" t="s">
        <v>74</v>
      </c>
      <c r="D275" s="16" t="s">
        <v>74</v>
      </c>
      <c r="E275" s="16">
        <f t="shared" si="58"/>
        <v>0</v>
      </c>
      <c r="F275" s="85">
        <f t="shared" si="59"/>
        <v>0</v>
      </c>
      <c r="G275" s="41">
        <v>1</v>
      </c>
      <c r="H275" s="41">
        <v>2</v>
      </c>
      <c r="I275" s="41">
        <v>2</v>
      </c>
      <c r="J275" s="41">
        <v>2</v>
      </c>
      <c r="K275" s="41">
        <f t="shared" si="60"/>
        <v>7</v>
      </c>
      <c r="L275" s="44">
        <f t="shared" si="61"/>
        <v>6.4338235294117644E-3</v>
      </c>
      <c r="M275" s="39"/>
    </row>
    <row r="276" spans="1:13" x14ac:dyDescent="0.25">
      <c r="A276" s="11" t="s">
        <v>186</v>
      </c>
      <c r="B276" s="16">
        <v>137</v>
      </c>
      <c r="C276" s="16">
        <v>100</v>
      </c>
      <c r="D276" s="16">
        <v>107</v>
      </c>
      <c r="E276" s="16">
        <f t="shared" si="58"/>
        <v>344</v>
      </c>
      <c r="F276" s="85">
        <f t="shared" si="59"/>
        <v>0.32606635071090045</v>
      </c>
      <c r="G276" s="41">
        <v>114</v>
      </c>
      <c r="H276" s="41">
        <v>92</v>
      </c>
      <c r="I276" s="41">
        <v>78</v>
      </c>
      <c r="J276" s="41">
        <v>59</v>
      </c>
      <c r="K276" s="41">
        <f t="shared" si="60"/>
        <v>343</v>
      </c>
      <c r="L276" s="44">
        <f t="shared" si="61"/>
        <v>0.31525735294117646</v>
      </c>
      <c r="M276" s="39"/>
    </row>
    <row r="277" spans="1:13" x14ac:dyDescent="0.25">
      <c r="A277" s="11" t="s">
        <v>187</v>
      </c>
      <c r="B277" s="16">
        <v>0</v>
      </c>
      <c r="C277" s="16">
        <v>0</v>
      </c>
      <c r="D277" s="16">
        <v>0</v>
      </c>
      <c r="E277" s="16">
        <f t="shared" si="58"/>
        <v>0</v>
      </c>
      <c r="F277" s="85">
        <f t="shared" si="59"/>
        <v>0</v>
      </c>
      <c r="G277" s="41">
        <v>0</v>
      </c>
      <c r="H277" s="41">
        <v>0</v>
      </c>
      <c r="I277" s="41">
        <v>0</v>
      </c>
      <c r="J277" s="41">
        <v>0</v>
      </c>
      <c r="K277" s="41">
        <f t="shared" si="60"/>
        <v>0</v>
      </c>
      <c r="L277" s="44">
        <f t="shared" si="61"/>
        <v>0</v>
      </c>
      <c r="M277" s="39"/>
    </row>
    <row r="278" spans="1:13" x14ac:dyDescent="0.25">
      <c r="A278" s="11" t="s">
        <v>188</v>
      </c>
      <c r="B278" s="16">
        <v>0</v>
      </c>
      <c r="C278" s="16">
        <v>0</v>
      </c>
      <c r="D278" s="16">
        <v>0</v>
      </c>
      <c r="E278" s="16">
        <f t="shared" si="58"/>
        <v>0</v>
      </c>
      <c r="F278" s="85">
        <f t="shared" si="59"/>
        <v>0</v>
      </c>
      <c r="G278" s="41">
        <v>0</v>
      </c>
      <c r="H278" s="41">
        <v>0</v>
      </c>
      <c r="I278" s="41">
        <v>0</v>
      </c>
      <c r="J278" s="41">
        <v>0</v>
      </c>
      <c r="K278" s="41">
        <f t="shared" si="60"/>
        <v>0</v>
      </c>
      <c r="L278" s="44">
        <f t="shared" si="61"/>
        <v>0</v>
      </c>
      <c r="M278" s="39"/>
    </row>
    <row r="279" spans="1:13" x14ac:dyDescent="0.25">
      <c r="A279" s="11" t="s">
        <v>189</v>
      </c>
      <c r="B279" s="16">
        <v>0</v>
      </c>
      <c r="C279" s="16">
        <v>0</v>
      </c>
      <c r="D279" s="16">
        <v>0</v>
      </c>
      <c r="E279" s="16">
        <f t="shared" si="58"/>
        <v>0</v>
      </c>
      <c r="F279" s="85">
        <f t="shared" si="59"/>
        <v>0</v>
      </c>
      <c r="G279" s="41">
        <v>0</v>
      </c>
      <c r="H279" s="41">
        <v>0</v>
      </c>
      <c r="I279" s="41">
        <v>0</v>
      </c>
      <c r="J279" s="41">
        <v>0</v>
      </c>
      <c r="K279" s="41">
        <f t="shared" si="60"/>
        <v>0</v>
      </c>
      <c r="L279" s="44">
        <f t="shared" si="61"/>
        <v>0</v>
      </c>
      <c r="M279" s="39"/>
    </row>
    <row r="280" spans="1:13" x14ac:dyDescent="0.25">
      <c r="A280" s="11" t="s">
        <v>190</v>
      </c>
      <c r="B280" s="16">
        <v>1</v>
      </c>
      <c r="C280" s="16" t="s">
        <v>74</v>
      </c>
      <c r="D280" s="16">
        <v>1</v>
      </c>
      <c r="E280" s="16">
        <f t="shared" si="56"/>
        <v>2</v>
      </c>
      <c r="F280" s="81">
        <f t="shared" ref="F280:F293" si="62">E280/$E$293</f>
        <v>1.8957345971563982E-3</v>
      </c>
      <c r="G280" s="41">
        <v>3</v>
      </c>
      <c r="H280" s="41">
        <v>1</v>
      </c>
      <c r="I280" s="41" t="s">
        <v>74</v>
      </c>
      <c r="J280" s="41">
        <v>1</v>
      </c>
      <c r="K280" s="41">
        <f t="shared" si="57"/>
        <v>5</v>
      </c>
      <c r="L280" s="44">
        <f t="shared" ref="L280:L293" si="63">K280/$K$293</f>
        <v>4.5955882352941178E-3</v>
      </c>
      <c r="M280" s="39"/>
    </row>
    <row r="281" spans="1:13" x14ac:dyDescent="0.25">
      <c r="A281" s="11" t="s">
        <v>191</v>
      </c>
      <c r="B281" s="16">
        <v>0</v>
      </c>
      <c r="C281" s="16">
        <v>0</v>
      </c>
      <c r="D281" s="16">
        <v>0</v>
      </c>
      <c r="E281" s="16">
        <f t="shared" si="56"/>
        <v>0</v>
      </c>
      <c r="F281" s="81">
        <f t="shared" si="62"/>
        <v>0</v>
      </c>
      <c r="G281" s="41">
        <v>0</v>
      </c>
      <c r="H281" s="41">
        <v>0</v>
      </c>
      <c r="I281" s="41">
        <v>0</v>
      </c>
      <c r="J281" s="41">
        <v>0</v>
      </c>
      <c r="K281" s="41">
        <f t="shared" si="57"/>
        <v>0</v>
      </c>
      <c r="L281" s="44">
        <f t="shared" si="63"/>
        <v>0</v>
      </c>
      <c r="M281" s="39"/>
    </row>
    <row r="282" spans="1:13" x14ac:dyDescent="0.25">
      <c r="A282" s="11" t="s">
        <v>192</v>
      </c>
      <c r="B282" s="16">
        <v>50</v>
      </c>
      <c r="C282" s="16">
        <v>50</v>
      </c>
      <c r="D282" s="16">
        <v>48</v>
      </c>
      <c r="E282" s="16">
        <f t="shared" si="56"/>
        <v>148</v>
      </c>
      <c r="F282" s="81">
        <f t="shared" si="62"/>
        <v>0.14028436018957346</v>
      </c>
      <c r="G282" s="41">
        <v>50</v>
      </c>
      <c r="H282" s="41">
        <v>40</v>
      </c>
      <c r="I282" s="41">
        <v>36</v>
      </c>
      <c r="J282" s="41">
        <v>30</v>
      </c>
      <c r="K282" s="41">
        <f t="shared" si="57"/>
        <v>156</v>
      </c>
      <c r="L282" s="44">
        <f t="shared" si="63"/>
        <v>0.14338235294117646</v>
      </c>
      <c r="M282" s="39"/>
    </row>
    <row r="283" spans="1:13" x14ac:dyDescent="0.25">
      <c r="A283" s="11" t="s">
        <v>193</v>
      </c>
      <c r="B283" s="16" t="s">
        <v>74</v>
      </c>
      <c r="C283" s="16" t="s">
        <v>74</v>
      </c>
      <c r="D283" s="16" t="s">
        <v>74</v>
      </c>
      <c r="E283" s="16">
        <f t="shared" si="56"/>
        <v>0</v>
      </c>
      <c r="F283" s="81">
        <f t="shared" si="62"/>
        <v>0</v>
      </c>
      <c r="G283" s="41" t="s">
        <v>74</v>
      </c>
      <c r="H283" s="41" t="s">
        <v>74</v>
      </c>
      <c r="I283" s="41">
        <v>1</v>
      </c>
      <c r="J283" s="41" t="s">
        <v>74</v>
      </c>
      <c r="K283" s="41">
        <f t="shared" si="57"/>
        <v>1</v>
      </c>
      <c r="L283" s="44">
        <f t="shared" si="63"/>
        <v>9.1911764705882352E-4</v>
      </c>
      <c r="M283" s="39"/>
    </row>
    <row r="284" spans="1:13" x14ac:dyDescent="0.25">
      <c r="A284" s="11" t="s">
        <v>194</v>
      </c>
      <c r="B284" s="16">
        <v>2</v>
      </c>
      <c r="C284" s="16">
        <v>3</v>
      </c>
      <c r="D284" s="16">
        <v>2</v>
      </c>
      <c r="E284" s="16">
        <f t="shared" si="56"/>
        <v>7</v>
      </c>
      <c r="F284" s="81">
        <f t="shared" si="62"/>
        <v>6.6350710900473934E-3</v>
      </c>
      <c r="G284" s="41">
        <v>1</v>
      </c>
      <c r="H284" s="41" t="s">
        <v>74</v>
      </c>
      <c r="I284" s="41" t="s">
        <v>74</v>
      </c>
      <c r="J284" s="41">
        <v>1</v>
      </c>
      <c r="K284" s="41">
        <f t="shared" si="57"/>
        <v>2</v>
      </c>
      <c r="L284" s="44">
        <f t="shared" si="63"/>
        <v>1.838235294117647E-3</v>
      </c>
      <c r="M284" s="39"/>
    </row>
    <row r="285" spans="1:13" x14ac:dyDescent="0.25">
      <c r="A285" s="11" t="s">
        <v>195</v>
      </c>
      <c r="B285" s="16" t="s">
        <v>74</v>
      </c>
      <c r="C285" s="16" t="s">
        <v>74</v>
      </c>
      <c r="D285" s="16" t="s">
        <v>74</v>
      </c>
      <c r="E285" s="16">
        <f t="shared" si="56"/>
        <v>0</v>
      </c>
      <c r="F285" s="81">
        <f t="shared" si="62"/>
        <v>0</v>
      </c>
      <c r="G285" s="41" t="s">
        <v>74</v>
      </c>
      <c r="H285" s="41" t="s">
        <v>74</v>
      </c>
      <c r="I285" s="41">
        <v>1</v>
      </c>
      <c r="J285" s="41" t="s">
        <v>74</v>
      </c>
      <c r="K285" s="41">
        <f t="shared" si="57"/>
        <v>1</v>
      </c>
      <c r="L285" s="44">
        <f t="shared" si="63"/>
        <v>9.1911764705882352E-4</v>
      </c>
      <c r="M285" s="39"/>
    </row>
    <row r="286" spans="1:13" x14ac:dyDescent="0.25">
      <c r="A286" s="11" t="s">
        <v>196</v>
      </c>
      <c r="B286" s="16" t="s">
        <v>74</v>
      </c>
      <c r="C286" s="16" t="s">
        <v>74</v>
      </c>
      <c r="D286" s="16" t="s">
        <v>74</v>
      </c>
      <c r="E286" s="16">
        <f t="shared" si="56"/>
        <v>0</v>
      </c>
      <c r="F286" s="81">
        <f t="shared" si="62"/>
        <v>0</v>
      </c>
      <c r="G286" s="41" t="s">
        <v>74</v>
      </c>
      <c r="H286" s="41" t="s">
        <v>74</v>
      </c>
      <c r="I286" s="41" t="s">
        <v>74</v>
      </c>
      <c r="J286" s="41">
        <v>1</v>
      </c>
      <c r="K286" s="41">
        <f t="shared" si="57"/>
        <v>1</v>
      </c>
      <c r="L286" s="44">
        <f t="shared" si="63"/>
        <v>9.1911764705882352E-4</v>
      </c>
      <c r="M286" s="39"/>
    </row>
    <row r="287" spans="1:13" x14ac:dyDescent="0.25">
      <c r="A287" s="11" t="s">
        <v>197</v>
      </c>
      <c r="B287" s="16" t="s">
        <v>74</v>
      </c>
      <c r="C287" s="16" t="s">
        <v>74</v>
      </c>
      <c r="D287" s="16" t="s">
        <v>74</v>
      </c>
      <c r="E287" s="16">
        <f t="shared" si="56"/>
        <v>0</v>
      </c>
      <c r="F287" s="81">
        <f t="shared" si="62"/>
        <v>0</v>
      </c>
      <c r="G287" s="41" t="s">
        <v>74</v>
      </c>
      <c r="H287" s="41" t="s">
        <v>74</v>
      </c>
      <c r="I287" s="41">
        <v>1</v>
      </c>
      <c r="J287" s="41" t="s">
        <v>74</v>
      </c>
      <c r="K287" s="41">
        <f t="shared" si="57"/>
        <v>1</v>
      </c>
      <c r="L287" s="44">
        <f t="shared" si="63"/>
        <v>9.1911764705882352E-4</v>
      </c>
      <c r="M287" s="39"/>
    </row>
    <row r="288" spans="1:13" x14ac:dyDescent="0.25">
      <c r="A288" s="11" t="s">
        <v>198</v>
      </c>
      <c r="B288" s="16">
        <v>3</v>
      </c>
      <c r="C288" s="16">
        <v>3</v>
      </c>
      <c r="D288" s="16">
        <v>5</v>
      </c>
      <c r="E288" s="16">
        <f t="shared" si="56"/>
        <v>11</v>
      </c>
      <c r="F288" s="81">
        <f t="shared" si="62"/>
        <v>1.042654028436019E-2</v>
      </c>
      <c r="G288" s="41">
        <v>1</v>
      </c>
      <c r="H288" s="41">
        <v>3</v>
      </c>
      <c r="I288" s="41">
        <v>1</v>
      </c>
      <c r="J288" s="41" t="s">
        <v>74</v>
      </c>
      <c r="K288" s="41">
        <f t="shared" si="57"/>
        <v>5</v>
      </c>
      <c r="L288" s="44">
        <f t="shared" si="63"/>
        <v>4.5955882352941178E-3</v>
      </c>
      <c r="M288" s="39"/>
    </row>
    <row r="289" spans="1:13" x14ac:dyDescent="0.25">
      <c r="A289" s="11" t="s">
        <v>199</v>
      </c>
      <c r="B289" s="16">
        <v>7</v>
      </c>
      <c r="C289" s="16">
        <v>5</v>
      </c>
      <c r="D289" s="16">
        <v>6</v>
      </c>
      <c r="E289" s="16">
        <f t="shared" si="56"/>
        <v>18</v>
      </c>
      <c r="F289" s="81">
        <f t="shared" si="62"/>
        <v>1.7061611374407582E-2</v>
      </c>
      <c r="G289" s="41">
        <v>7</v>
      </c>
      <c r="H289" s="41">
        <v>11</v>
      </c>
      <c r="I289" s="41">
        <v>4</v>
      </c>
      <c r="J289" s="41">
        <v>2</v>
      </c>
      <c r="K289" s="41">
        <f t="shared" si="57"/>
        <v>24</v>
      </c>
      <c r="L289" s="44">
        <f t="shared" si="63"/>
        <v>2.2058823529411766E-2</v>
      </c>
      <c r="M289" s="39"/>
    </row>
    <row r="290" spans="1:13" x14ac:dyDescent="0.25">
      <c r="A290" s="11" t="s">
        <v>200</v>
      </c>
      <c r="B290" s="16" t="s">
        <v>74</v>
      </c>
      <c r="C290" s="16" t="s">
        <v>74</v>
      </c>
      <c r="D290" s="16" t="s">
        <v>74</v>
      </c>
      <c r="E290" s="16">
        <f t="shared" si="56"/>
        <v>0</v>
      </c>
      <c r="F290" s="81">
        <f t="shared" si="62"/>
        <v>0</v>
      </c>
      <c r="G290" s="41" t="s">
        <v>74</v>
      </c>
      <c r="H290" s="41" t="s">
        <v>74</v>
      </c>
      <c r="I290" s="41" t="s">
        <v>74</v>
      </c>
      <c r="J290" s="41" t="s">
        <v>74</v>
      </c>
      <c r="K290" s="41">
        <f t="shared" si="57"/>
        <v>0</v>
      </c>
      <c r="L290" s="44">
        <f t="shared" si="63"/>
        <v>0</v>
      </c>
      <c r="M290" s="39"/>
    </row>
    <row r="291" spans="1:13" x14ac:dyDescent="0.25">
      <c r="A291" s="11" t="s">
        <v>201</v>
      </c>
      <c r="B291" s="16">
        <v>2</v>
      </c>
      <c r="C291" s="16">
        <v>4</v>
      </c>
      <c r="D291" s="16" t="s">
        <v>74</v>
      </c>
      <c r="E291" s="16">
        <f t="shared" si="56"/>
        <v>6</v>
      </c>
      <c r="F291" s="81">
        <f t="shared" si="62"/>
        <v>5.6872037914691941E-3</v>
      </c>
      <c r="G291" s="41">
        <v>2</v>
      </c>
      <c r="H291" s="41">
        <v>1</v>
      </c>
      <c r="I291" s="41">
        <v>1</v>
      </c>
      <c r="J291" s="41" t="s">
        <v>74</v>
      </c>
      <c r="K291" s="41">
        <f t="shared" si="57"/>
        <v>4</v>
      </c>
      <c r="L291" s="44">
        <f t="shared" si="63"/>
        <v>3.6764705882352941E-3</v>
      </c>
      <c r="M291" s="39"/>
    </row>
    <row r="292" spans="1:13" x14ac:dyDescent="0.25">
      <c r="A292" s="11" t="s">
        <v>202</v>
      </c>
      <c r="B292" s="16" t="s">
        <v>74</v>
      </c>
      <c r="C292" s="16" t="s">
        <v>74</v>
      </c>
      <c r="D292" s="16" t="s">
        <v>74</v>
      </c>
      <c r="E292" s="16">
        <f t="shared" si="56"/>
        <v>0</v>
      </c>
      <c r="F292" s="81">
        <f t="shared" si="62"/>
        <v>0</v>
      </c>
      <c r="G292" s="41">
        <v>2</v>
      </c>
      <c r="H292" s="41" t="s">
        <v>74</v>
      </c>
      <c r="I292" s="41" t="s">
        <v>74</v>
      </c>
      <c r="J292" s="41" t="s">
        <v>74</v>
      </c>
      <c r="K292" s="41">
        <f t="shared" si="57"/>
        <v>2</v>
      </c>
      <c r="L292" s="44">
        <f t="shared" si="63"/>
        <v>1.838235294117647E-3</v>
      </c>
      <c r="M292" s="39"/>
    </row>
    <row r="293" spans="1:13" ht="25.5" x14ac:dyDescent="0.25">
      <c r="A293" s="31" t="s">
        <v>222</v>
      </c>
      <c r="B293" s="16">
        <v>390</v>
      </c>
      <c r="C293" s="16">
        <v>334</v>
      </c>
      <c r="D293" s="16">
        <v>331</v>
      </c>
      <c r="E293" s="16">
        <f>SUM(B293:D293)</f>
        <v>1055</v>
      </c>
      <c r="F293" s="25">
        <f t="shared" si="62"/>
        <v>1</v>
      </c>
      <c r="G293" s="41">
        <v>324</v>
      </c>
      <c r="H293" s="41">
        <v>316</v>
      </c>
      <c r="I293" s="41">
        <v>251</v>
      </c>
      <c r="J293" s="41">
        <v>197</v>
      </c>
      <c r="K293" s="41">
        <f t="shared" ref="K293" si="64">SUM(G293:J293)</f>
        <v>1088</v>
      </c>
      <c r="L293" s="44">
        <f t="shared" si="63"/>
        <v>1</v>
      </c>
      <c r="M293" s="39"/>
    </row>
    <row r="294" spans="1:13" ht="12.75" customHeight="1" x14ac:dyDescent="0.25">
      <c r="A294" s="99" t="s">
        <v>226</v>
      </c>
      <c r="B294" s="99"/>
      <c r="C294" s="99"/>
      <c r="D294" s="99"/>
      <c r="E294" s="99"/>
      <c r="F294" s="39"/>
      <c r="G294" s="39"/>
      <c r="H294" s="39"/>
      <c r="I294" s="39"/>
      <c r="J294" s="12"/>
      <c r="K294" s="39"/>
      <c r="L294" s="39"/>
      <c r="M294" s="39"/>
    </row>
    <row r="295" spans="1:13" x14ac:dyDescent="0.25">
      <c r="A295" s="38"/>
      <c r="B295" s="38"/>
      <c r="C295" s="38"/>
      <c r="D295" s="39"/>
      <c r="E295" s="12"/>
      <c r="F295" s="39"/>
      <c r="G295" s="39"/>
      <c r="H295" s="39"/>
      <c r="I295" s="39"/>
      <c r="J295" s="12"/>
      <c r="K295" s="39"/>
      <c r="L295" s="39"/>
      <c r="M295" s="39"/>
    </row>
    <row r="296" spans="1:13" x14ac:dyDescent="0.25">
      <c r="A296" s="38"/>
      <c r="B296" s="38"/>
      <c r="C296" s="38"/>
      <c r="D296" s="39"/>
      <c r="E296" s="12"/>
      <c r="F296" s="39"/>
      <c r="G296" s="39"/>
      <c r="H296" s="39"/>
      <c r="I296" s="39"/>
      <c r="J296" s="39"/>
      <c r="K296" s="39"/>
      <c r="L296" s="39"/>
      <c r="M296" s="39"/>
    </row>
    <row r="297" spans="1:13" ht="21.75" customHeight="1" x14ac:dyDescent="0.25">
      <c r="A297" s="38"/>
      <c r="B297" s="115" t="s">
        <v>227</v>
      </c>
      <c r="C297" s="115"/>
      <c r="D297" s="115"/>
      <c r="E297" s="115"/>
      <c r="F297" s="115"/>
      <c r="G297" s="115"/>
      <c r="H297" s="115"/>
      <c r="I297" s="115"/>
      <c r="J297" s="115"/>
      <c r="K297" s="39"/>
      <c r="L297" s="39"/>
      <c r="M297" s="39"/>
    </row>
    <row r="298" spans="1:13" ht="12.75" customHeight="1" x14ac:dyDescent="0.25">
      <c r="B298" s="115" t="s">
        <v>126</v>
      </c>
      <c r="C298" s="115"/>
      <c r="D298" s="115"/>
      <c r="E298" s="115"/>
      <c r="F298" s="115"/>
      <c r="G298" s="115"/>
      <c r="H298" s="137" t="s">
        <v>99</v>
      </c>
      <c r="I298" s="121" t="s">
        <v>127</v>
      </c>
      <c r="J298" s="121"/>
      <c r="K298" s="39"/>
      <c r="L298" s="39"/>
    </row>
    <row r="299" spans="1:13" ht="23.25" customHeight="1" x14ac:dyDescent="0.25">
      <c r="B299" s="11" t="s">
        <v>110</v>
      </c>
      <c r="C299" s="37" t="s">
        <v>96</v>
      </c>
      <c r="D299" s="37" t="s">
        <v>97</v>
      </c>
      <c r="E299" s="37" t="s">
        <v>98</v>
      </c>
      <c r="F299" s="24" t="s">
        <v>102</v>
      </c>
      <c r="G299" s="24" t="s">
        <v>159</v>
      </c>
      <c r="H299" s="137"/>
      <c r="I299" s="121"/>
      <c r="J299" s="121"/>
      <c r="K299" s="39"/>
      <c r="L299" s="39"/>
    </row>
    <row r="300" spans="1:13" x14ac:dyDescent="0.25">
      <c r="B300" s="11" t="s">
        <v>170</v>
      </c>
      <c r="C300" s="16">
        <v>1</v>
      </c>
      <c r="D300" s="16" t="s">
        <v>74</v>
      </c>
      <c r="E300" s="16">
        <v>0</v>
      </c>
      <c r="F300" s="16">
        <f>SUM(C300:E300)</f>
        <v>1</v>
      </c>
      <c r="G300" s="76">
        <f t="shared" ref="G300:G305" si="65">F300/$F$333</f>
        <v>2.0618556701030928E-3</v>
      </c>
      <c r="H300" s="41">
        <v>15</v>
      </c>
      <c r="I300" s="106">
        <f t="shared" ref="I300:I305" si="66">H300/$H$333</f>
        <v>3.27653997378768E-3</v>
      </c>
      <c r="J300" s="106"/>
      <c r="K300" s="39"/>
      <c r="L300" s="39"/>
    </row>
    <row r="301" spans="1:13" x14ac:dyDescent="0.25">
      <c r="B301" s="11" t="s">
        <v>171</v>
      </c>
      <c r="C301" s="16" t="s">
        <v>74</v>
      </c>
      <c r="D301" s="16" t="s">
        <v>74</v>
      </c>
      <c r="E301" s="16">
        <v>0</v>
      </c>
      <c r="F301" s="16">
        <f t="shared" ref="F301:F331" si="67">SUM(C301:E301)</f>
        <v>0</v>
      </c>
      <c r="G301" s="76">
        <f t="shared" si="65"/>
        <v>0</v>
      </c>
      <c r="H301" s="41">
        <v>1</v>
      </c>
      <c r="I301" s="106">
        <f t="shared" si="66"/>
        <v>2.1843599825251202E-4</v>
      </c>
      <c r="J301" s="106"/>
      <c r="K301" s="39"/>
      <c r="L301" s="39"/>
    </row>
    <row r="302" spans="1:13" x14ac:dyDescent="0.25">
      <c r="B302" s="11" t="s">
        <v>172</v>
      </c>
      <c r="C302" s="16" t="s">
        <v>74</v>
      </c>
      <c r="D302" s="16" t="s">
        <v>74</v>
      </c>
      <c r="E302" s="16">
        <v>1</v>
      </c>
      <c r="F302" s="16">
        <f t="shared" si="67"/>
        <v>1</v>
      </c>
      <c r="G302" s="76">
        <f t="shared" si="65"/>
        <v>2.0618556701030928E-3</v>
      </c>
      <c r="H302" s="41">
        <v>15</v>
      </c>
      <c r="I302" s="106">
        <f t="shared" si="66"/>
        <v>3.27653997378768E-3</v>
      </c>
      <c r="J302" s="106"/>
      <c r="K302" s="39"/>
      <c r="L302" s="39"/>
    </row>
    <row r="303" spans="1:13" x14ac:dyDescent="0.25">
      <c r="B303" s="11" t="s">
        <v>173</v>
      </c>
      <c r="C303" s="16" t="s">
        <v>74</v>
      </c>
      <c r="D303" s="16">
        <v>1</v>
      </c>
      <c r="E303" s="16">
        <v>0</v>
      </c>
      <c r="F303" s="16">
        <f t="shared" si="67"/>
        <v>1</v>
      </c>
      <c r="G303" s="76">
        <f t="shared" si="65"/>
        <v>2.0618556701030928E-3</v>
      </c>
      <c r="H303" s="41">
        <v>4</v>
      </c>
      <c r="I303" s="106">
        <f t="shared" si="66"/>
        <v>8.7374399301004806E-4</v>
      </c>
      <c r="J303" s="106"/>
      <c r="K303" s="39"/>
      <c r="L303" s="39"/>
    </row>
    <row r="304" spans="1:13" x14ac:dyDescent="0.25">
      <c r="B304" s="11" t="s">
        <v>174</v>
      </c>
      <c r="C304" s="16">
        <v>1</v>
      </c>
      <c r="D304" s="16" t="s">
        <v>74</v>
      </c>
      <c r="E304" s="16">
        <v>1</v>
      </c>
      <c r="F304" s="16">
        <f t="shared" si="67"/>
        <v>2</v>
      </c>
      <c r="G304" s="76">
        <f t="shared" si="65"/>
        <v>4.1237113402061857E-3</v>
      </c>
      <c r="H304" s="41">
        <v>9</v>
      </c>
      <c r="I304" s="106">
        <f t="shared" si="66"/>
        <v>1.9659239842726079E-3</v>
      </c>
      <c r="J304" s="106"/>
      <c r="K304" s="39"/>
      <c r="L304" s="39"/>
    </row>
    <row r="305" spans="2:12" x14ac:dyDescent="0.25">
      <c r="B305" s="11" t="s">
        <v>175</v>
      </c>
      <c r="C305" s="16">
        <v>0</v>
      </c>
      <c r="D305" s="16">
        <v>0</v>
      </c>
      <c r="E305" s="16">
        <v>0</v>
      </c>
      <c r="F305" s="16">
        <f t="shared" si="67"/>
        <v>0</v>
      </c>
      <c r="G305" s="76">
        <f t="shared" si="65"/>
        <v>0</v>
      </c>
      <c r="H305" s="41">
        <v>0</v>
      </c>
      <c r="I305" s="106">
        <f t="shared" si="66"/>
        <v>0</v>
      </c>
      <c r="J305" s="106"/>
      <c r="K305" s="39"/>
      <c r="L305" s="39"/>
    </row>
    <row r="306" spans="2:12" x14ac:dyDescent="0.25">
      <c r="B306" s="11" t="s">
        <v>176</v>
      </c>
      <c r="C306" s="16" t="s">
        <v>74</v>
      </c>
      <c r="D306" s="16" t="s">
        <v>74</v>
      </c>
      <c r="E306" s="16">
        <v>2</v>
      </c>
      <c r="F306" s="16">
        <f t="shared" ref="F306:F318" si="68">SUM(C306:E306)</f>
        <v>2</v>
      </c>
      <c r="G306" s="76">
        <f t="shared" ref="G306:G318" si="69">F306/$F$333</f>
        <v>4.1237113402061857E-3</v>
      </c>
      <c r="H306" s="41">
        <v>7</v>
      </c>
      <c r="I306" s="106">
        <f t="shared" ref="I306:I318" si="70">H306/$H$333</f>
        <v>1.5290519877675841E-3</v>
      </c>
      <c r="J306" s="106"/>
      <c r="K306" s="39"/>
      <c r="L306" s="39"/>
    </row>
    <row r="307" spans="2:12" x14ac:dyDescent="0.25">
      <c r="B307" s="11" t="s">
        <v>177</v>
      </c>
      <c r="C307" s="16">
        <v>1</v>
      </c>
      <c r="D307" s="16" t="s">
        <v>74</v>
      </c>
      <c r="E307" s="16">
        <v>1</v>
      </c>
      <c r="F307" s="16">
        <f t="shared" si="68"/>
        <v>2</v>
      </c>
      <c r="G307" s="76">
        <f t="shared" si="69"/>
        <v>4.1237113402061857E-3</v>
      </c>
      <c r="H307" s="41">
        <v>3</v>
      </c>
      <c r="I307" s="106">
        <f t="shared" si="70"/>
        <v>6.5530799475753605E-4</v>
      </c>
      <c r="J307" s="106"/>
      <c r="K307" s="39"/>
      <c r="L307" s="39"/>
    </row>
    <row r="308" spans="2:12" x14ac:dyDescent="0.25">
      <c r="B308" s="11" t="s">
        <v>178</v>
      </c>
      <c r="C308" s="16">
        <v>61</v>
      </c>
      <c r="D308" s="16">
        <v>62</v>
      </c>
      <c r="E308" s="16">
        <v>102</v>
      </c>
      <c r="F308" s="16">
        <f t="shared" si="68"/>
        <v>225</v>
      </c>
      <c r="G308" s="76">
        <f t="shared" si="69"/>
        <v>0.46391752577319589</v>
      </c>
      <c r="H308" s="41">
        <v>2068</v>
      </c>
      <c r="I308" s="106">
        <f t="shared" si="70"/>
        <v>0.45172564438619484</v>
      </c>
      <c r="J308" s="106"/>
      <c r="K308" s="39"/>
      <c r="L308" s="39"/>
    </row>
    <row r="309" spans="2:12" x14ac:dyDescent="0.25">
      <c r="B309" s="11" t="s">
        <v>179</v>
      </c>
      <c r="C309" s="16">
        <v>3</v>
      </c>
      <c r="D309" s="16">
        <v>2</v>
      </c>
      <c r="E309" s="16">
        <v>2</v>
      </c>
      <c r="F309" s="16">
        <f t="shared" si="68"/>
        <v>7</v>
      </c>
      <c r="G309" s="76">
        <f t="shared" si="69"/>
        <v>1.443298969072165E-2</v>
      </c>
      <c r="H309" s="41">
        <v>21</v>
      </c>
      <c r="I309" s="106">
        <f t="shared" si="70"/>
        <v>4.5871559633027525E-3</v>
      </c>
      <c r="J309" s="106"/>
      <c r="K309" s="39"/>
      <c r="L309" s="39"/>
    </row>
    <row r="310" spans="2:12" x14ac:dyDescent="0.25">
      <c r="B310" s="11" t="s">
        <v>180</v>
      </c>
      <c r="C310" s="16">
        <v>4</v>
      </c>
      <c r="D310" s="16" t="s">
        <v>74</v>
      </c>
      <c r="E310" s="16">
        <v>4</v>
      </c>
      <c r="F310" s="16">
        <f t="shared" si="68"/>
        <v>8</v>
      </c>
      <c r="G310" s="76">
        <f t="shared" si="69"/>
        <v>1.6494845360824743E-2</v>
      </c>
      <c r="H310" s="41">
        <v>27</v>
      </c>
      <c r="I310" s="106">
        <f t="shared" si="70"/>
        <v>5.8977719528178242E-3</v>
      </c>
      <c r="J310" s="106"/>
      <c r="K310" s="39"/>
      <c r="L310" s="39"/>
    </row>
    <row r="311" spans="2:12" x14ac:dyDescent="0.25">
      <c r="B311" s="11" t="s">
        <v>181</v>
      </c>
      <c r="C311" s="16" t="s">
        <v>74</v>
      </c>
      <c r="D311" s="16" t="s">
        <v>74</v>
      </c>
      <c r="E311" s="16">
        <v>1</v>
      </c>
      <c r="F311" s="16">
        <f t="shared" si="68"/>
        <v>1</v>
      </c>
      <c r="G311" s="76">
        <f t="shared" si="69"/>
        <v>2.0618556701030928E-3</v>
      </c>
      <c r="H311" s="41">
        <v>12</v>
      </c>
      <c r="I311" s="106">
        <f t="shared" si="70"/>
        <v>2.6212319790301442E-3</v>
      </c>
      <c r="J311" s="106"/>
      <c r="K311" s="39"/>
      <c r="L311" s="39"/>
    </row>
    <row r="312" spans="2:12" x14ac:dyDescent="0.25">
      <c r="B312" s="11" t="s">
        <v>182</v>
      </c>
      <c r="C312" s="16">
        <v>1</v>
      </c>
      <c r="D312" s="16">
        <v>1</v>
      </c>
      <c r="E312" s="16">
        <v>3</v>
      </c>
      <c r="F312" s="16">
        <f t="shared" si="68"/>
        <v>5</v>
      </c>
      <c r="G312" s="76">
        <f t="shared" si="69"/>
        <v>1.0309278350515464E-2</v>
      </c>
      <c r="H312" s="41">
        <v>25</v>
      </c>
      <c r="I312" s="106">
        <f t="shared" si="70"/>
        <v>5.4608999563128006E-3</v>
      </c>
      <c r="J312" s="106"/>
      <c r="K312" s="39"/>
      <c r="L312" s="39"/>
    </row>
    <row r="313" spans="2:12" x14ac:dyDescent="0.25">
      <c r="B313" s="11" t="s">
        <v>183</v>
      </c>
      <c r="C313" s="16" t="s">
        <v>74</v>
      </c>
      <c r="D313" s="16" t="s">
        <v>74</v>
      </c>
      <c r="E313" s="16">
        <v>0</v>
      </c>
      <c r="F313" s="16">
        <f t="shared" si="68"/>
        <v>0</v>
      </c>
      <c r="G313" s="76">
        <f t="shared" si="69"/>
        <v>0</v>
      </c>
      <c r="H313" s="41">
        <v>10</v>
      </c>
      <c r="I313" s="106">
        <f t="shared" si="70"/>
        <v>2.1843599825251202E-3</v>
      </c>
      <c r="J313" s="106"/>
      <c r="K313" s="39"/>
      <c r="L313" s="39"/>
    </row>
    <row r="314" spans="2:12" x14ac:dyDescent="0.25">
      <c r="B314" s="11" t="s">
        <v>184</v>
      </c>
      <c r="C314" s="16">
        <v>1</v>
      </c>
      <c r="D314" s="16" t="s">
        <v>74</v>
      </c>
      <c r="E314" s="16">
        <v>1</v>
      </c>
      <c r="F314" s="16">
        <f t="shared" si="68"/>
        <v>2</v>
      </c>
      <c r="G314" s="76">
        <f t="shared" si="69"/>
        <v>4.1237113402061857E-3</v>
      </c>
      <c r="H314" s="41">
        <v>16</v>
      </c>
      <c r="I314" s="106">
        <f t="shared" si="70"/>
        <v>3.4949759720401923E-3</v>
      </c>
      <c r="J314" s="106"/>
      <c r="K314" s="39"/>
      <c r="L314" s="39"/>
    </row>
    <row r="315" spans="2:12" x14ac:dyDescent="0.25">
      <c r="B315" s="11" t="s">
        <v>185</v>
      </c>
      <c r="C315" s="16">
        <v>1</v>
      </c>
      <c r="D315" s="16" t="s">
        <v>74</v>
      </c>
      <c r="E315" s="16">
        <v>3</v>
      </c>
      <c r="F315" s="16">
        <f t="shared" si="68"/>
        <v>4</v>
      </c>
      <c r="G315" s="76">
        <f t="shared" si="69"/>
        <v>8.2474226804123713E-3</v>
      </c>
      <c r="H315" s="41">
        <v>18</v>
      </c>
      <c r="I315" s="106">
        <f t="shared" si="70"/>
        <v>3.9318479685452159E-3</v>
      </c>
      <c r="J315" s="106"/>
      <c r="K315" s="39"/>
      <c r="L315" s="39"/>
    </row>
    <row r="316" spans="2:12" x14ac:dyDescent="0.25">
      <c r="B316" s="11" t="s">
        <v>186</v>
      </c>
      <c r="C316" s="16">
        <v>53</v>
      </c>
      <c r="D316" s="16">
        <v>36</v>
      </c>
      <c r="E316" s="16">
        <v>53</v>
      </c>
      <c r="F316" s="16">
        <f t="shared" si="68"/>
        <v>142</v>
      </c>
      <c r="G316" s="76">
        <f t="shared" si="69"/>
        <v>0.29278350515463919</v>
      </c>
      <c r="H316" s="41">
        <v>1464</v>
      </c>
      <c r="I316" s="106">
        <f t="shared" si="70"/>
        <v>0.31979030144167758</v>
      </c>
      <c r="J316" s="106"/>
      <c r="K316" s="39"/>
      <c r="L316" s="39"/>
    </row>
    <row r="317" spans="2:12" x14ac:dyDescent="0.25">
      <c r="B317" s="11" t="s">
        <v>187</v>
      </c>
      <c r="C317" s="16">
        <v>0</v>
      </c>
      <c r="D317" s="16">
        <v>0</v>
      </c>
      <c r="E317" s="16">
        <v>0</v>
      </c>
      <c r="F317" s="16">
        <f t="shared" si="68"/>
        <v>0</v>
      </c>
      <c r="G317" s="76">
        <f t="shared" si="69"/>
        <v>0</v>
      </c>
      <c r="H317" s="41">
        <v>0</v>
      </c>
      <c r="I317" s="106">
        <f t="shared" si="70"/>
        <v>0</v>
      </c>
      <c r="J317" s="106"/>
      <c r="K317" s="39"/>
      <c r="L317" s="39"/>
    </row>
    <row r="318" spans="2:12" x14ac:dyDescent="0.25">
      <c r="B318" s="11" t="s">
        <v>188</v>
      </c>
      <c r="C318" s="16">
        <v>0</v>
      </c>
      <c r="D318" s="16">
        <v>0</v>
      </c>
      <c r="E318" s="16">
        <v>0</v>
      </c>
      <c r="F318" s="16">
        <f t="shared" si="68"/>
        <v>0</v>
      </c>
      <c r="G318" s="76">
        <f t="shared" si="69"/>
        <v>0</v>
      </c>
      <c r="H318" s="41">
        <v>0</v>
      </c>
      <c r="I318" s="106">
        <f t="shared" si="70"/>
        <v>0</v>
      </c>
      <c r="J318" s="106"/>
      <c r="K318" s="39"/>
      <c r="L318" s="39"/>
    </row>
    <row r="319" spans="2:12" x14ac:dyDescent="0.25">
      <c r="B319" s="11" t="s">
        <v>189</v>
      </c>
      <c r="C319" s="16">
        <v>0</v>
      </c>
      <c r="D319" s="16">
        <v>0</v>
      </c>
      <c r="E319" s="16">
        <v>0</v>
      </c>
      <c r="F319" s="16">
        <f t="shared" si="67"/>
        <v>0</v>
      </c>
      <c r="G319" s="76">
        <f t="shared" ref="G319:G333" si="71">F319/$F$333</f>
        <v>0</v>
      </c>
      <c r="H319" s="41">
        <v>0</v>
      </c>
      <c r="I319" s="106">
        <f t="shared" ref="I319:I333" si="72">H319/$H$333</f>
        <v>0</v>
      </c>
      <c r="J319" s="106"/>
      <c r="K319" s="39"/>
      <c r="L319" s="39"/>
    </row>
    <row r="320" spans="2:12" x14ac:dyDescent="0.25">
      <c r="B320" s="11" t="s">
        <v>190</v>
      </c>
      <c r="C320" s="16" t="s">
        <v>74</v>
      </c>
      <c r="D320" s="16">
        <v>1</v>
      </c>
      <c r="E320" s="16">
        <v>0</v>
      </c>
      <c r="F320" s="16">
        <f t="shared" si="67"/>
        <v>1</v>
      </c>
      <c r="G320" s="76">
        <f t="shared" si="71"/>
        <v>2.0618556701030928E-3</v>
      </c>
      <c r="H320" s="41">
        <v>10</v>
      </c>
      <c r="I320" s="106">
        <f t="shared" si="72"/>
        <v>2.1843599825251202E-3</v>
      </c>
      <c r="J320" s="106"/>
      <c r="K320" s="39"/>
      <c r="L320" s="39"/>
    </row>
    <row r="321" spans="2:12" x14ac:dyDescent="0.25">
      <c r="B321" s="11" t="s">
        <v>191</v>
      </c>
      <c r="C321" s="16">
        <v>0</v>
      </c>
      <c r="D321" s="16">
        <v>0</v>
      </c>
      <c r="E321" s="16">
        <v>0</v>
      </c>
      <c r="F321" s="16">
        <f t="shared" si="67"/>
        <v>0</v>
      </c>
      <c r="G321" s="76">
        <f t="shared" si="71"/>
        <v>0</v>
      </c>
      <c r="H321" s="41">
        <v>0</v>
      </c>
      <c r="I321" s="106">
        <f t="shared" si="72"/>
        <v>0</v>
      </c>
      <c r="J321" s="106"/>
      <c r="K321" s="39"/>
      <c r="L321" s="39"/>
    </row>
    <row r="322" spans="2:12" x14ac:dyDescent="0.25">
      <c r="B322" s="11" t="s">
        <v>192</v>
      </c>
      <c r="C322" s="16">
        <v>14</v>
      </c>
      <c r="D322" s="16">
        <v>15</v>
      </c>
      <c r="E322" s="16">
        <v>28</v>
      </c>
      <c r="F322" s="16">
        <f t="shared" si="67"/>
        <v>57</v>
      </c>
      <c r="G322" s="76">
        <f t="shared" si="71"/>
        <v>0.11752577319587629</v>
      </c>
      <c r="H322" s="41">
        <v>662</v>
      </c>
      <c r="I322" s="106">
        <f t="shared" si="72"/>
        <v>0.14460463084316294</v>
      </c>
      <c r="J322" s="106"/>
      <c r="K322" s="39"/>
      <c r="L322" s="39"/>
    </row>
    <row r="323" spans="2:12" x14ac:dyDescent="0.25">
      <c r="B323" s="11" t="s">
        <v>193</v>
      </c>
      <c r="C323" s="16">
        <v>1</v>
      </c>
      <c r="D323" s="16">
        <v>1</v>
      </c>
      <c r="E323" s="16">
        <v>2</v>
      </c>
      <c r="F323" s="16">
        <f t="shared" si="67"/>
        <v>4</v>
      </c>
      <c r="G323" s="76">
        <f t="shared" si="71"/>
        <v>8.2474226804123713E-3</v>
      </c>
      <c r="H323" s="41">
        <v>5</v>
      </c>
      <c r="I323" s="106">
        <f t="shared" si="72"/>
        <v>1.0921799912625601E-3</v>
      </c>
      <c r="J323" s="106"/>
      <c r="K323" s="39"/>
      <c r="L323" s="39"/>
    </row>
    <row r="324" spans="2:12" x14ac:dyDescent="0.25">
      <c r="B324" s="11" t="s">
        <v>194</v>
      </c>
      <c r="C324" s="16" t="s">
        <v>74</v>
      </c>
      <c r="D324" s="16" t="s">
        <v>74</v>
      </c>
      <c r="E324" s="16">
        <v>0</v>
      </c>
      <c r="F324" s="16">
        <f t="shared" si="67"/>
        <v>0</v>
      </c>
      <c r="G324" s="76">
        <f t="shared" si="71"/>
        <v>0</v>
      </c>
      <c r="H324" s="41">
        <v>17</v>
      </c>
      <c r="I324" s="106">
        <f t="shared" si="72"/>
        <v>3.7134119702927041E-3</v>
      </c>
      <c r="J324" s="106"/>
      <c r="K324" s="39"/>
      <c r="L324" s="39"/>
    </row>
    <row r="325" spans="2:12" x14ac:dyDescent="0.25">
      <c r="B325" s="11" t="s">
        <v>195</v>
      </c>
      <c r="C325" s="16" t="s">
        <v>74</v>
      </c>
      <c r="D325" s="16">
        <v>1</v>
      </c>
      <c r="E325" s="16">
        <v>1</v>
      </c>
      <c r="F325" s="16">
        <f t="shared" si="67"/>
        <v>2</v>
      </c>
      <c r="G325" s="76">
        <f t="shared" si="71"/>
        <v>4.1237113402061857E-3</v>
      </c>
      <c r="H325" s="41">
        <v>3</v>
      </c>
      <c r="I325" s="106">
        <f t="shared" si="72"/>
        <v>6.5530799475753605E-4</v>
      </c>
      <c r="J325" s="106"/>
      <c r="K325" s="39"/>
      <c r="L325" s="39"/>
    </row>
    <row r="326" spans="2:12" x14ac:dyDescent="0.25">
      <c r="B326" s="11" t="s">
        <v>196</v>
      </c>
      <c r="C326" s="16" t="s">
        <v>74</v>
      </c>
      <c r="D326" s="16" t="s">
        <v>74</v>
      </c>
      <c r="E326" s="16">
        <v>0</v>
      </c>
      <c r="F326" s="16">
        <f t="shared" si="67"/>
        <v>0</v>
      </c>
      <c r="G326" s="76">
        <f t="shared" si="71"/>
        <v>0</v>
      </c>
      <c r="H326" s="41">
        <v>1</v>
      </c>
      <c r="I326" s="106">
        <f t="shared" si="72"/>
        <v>2.1843599825251202E-4</v>
      </c>
      <c r="J326" s="106"/>
      <c r="K326" s="39"/>
      <c r="L326" s="39"/>
    </row>
    <row r="327" spans="2:12" x14ac:dyDescent="0.25">
      <c r="B327" s="11" t="s">
        <v>197</v>
      </c>
      <c r="C327" s="16" t="s">
        <v>74</v>
      </c>
      <c r="D327" s="16" t="s">
        <v>74</v>
      </c>
      <c r="E327" s="16">
        <v>1</v>
      </c>
      <c r="F327" s="16">
        <f t="shared" si="67"/>
        <v>1</v>
      </c>
      <c r="G327" s="76">
        <f t="shared" si="71"/>
        <v>2.0618556701030928E-3</v>
      </c>
      <c r="H327" s="41">
        <v>2</v>
      </c>
      <c r="I327" s="106">
        <f t="shared" si="72"/>
        <v>4.3687199650502403E-4</v>
      </c>
      <c r="J327" s="106"/>
      <c r="K327" s="39"/>
      <c r="L327" s="39"/>
    </row>
    <row r="328" spans="2:12" x14ac:dyDescent="0.25">
      <c r="B328" s="11" t="s">
        <v>198</v>
      </c>
      <c r="C328" s="16">
        <v>1</v>
      </c>
      <c r="D328" s="16">
        <v>1</v>
      </c>
      <c r="E328" s="16">
        <v>2</v>
      </c>
      <c r="F328" s="16">
        <f t="shared" si="67"/>
        <v>4</v>
      </c>
      <c r="G328" s="76">
        <f t="shared" si="71"/>
        <v>8.2474226804123713E-3</v>
      </c>
      <c r="H328" s="41">
        <v>43</v>
      </c>
      <c r="I328" s="106">
        <f t="shared" si="72"/>
        <v>9.3927479248580165E-3</v>
      </c>
      <c r="J328" s="106"/>
      <c r="K328" s="39"/>
      <c r="L328" s="39"/>
    </row>
    <row r="329" spans="2:12" x14ac:dyDescent="0.25">
      <c r="B329" s="11" t="s">
        <v>199</v>
      </c>
      <c r="C329" s="16" t="s">
        <v>74</v>
      </c>
      <c r="D329" s="16">
        <v>3</v>
      </c>
      <c r="E329" s="16">
        <v>3</v>
      </c>
      <c r="F329" s="16">
        <f t="shared" si="67"/>
        <v>6</v>
      </c>
      <c r="G329" s="76">
        <f t="shared" si="71"/>
        <v>1.2371134020618556E-2</v>
      </c>
      <c r="H329" s="41">
        <v>89</v>
      </c>
      <c r="I329" s="106">
        <f t="shared" si="72"/>
        <v>1.944080384447357E-2</v>
      </c>
      <c r="J329" s="106"/>
      <c r="K329" s="39"/>
      <c r="L329" s="39"/>
    </row>
    <row r="330" spans="2:12" x14ac:dyDescent="0.25">
      <c r="B330" s="11" t="s">
        <v>200</v>
      </c>
      <c r="C330" s="16" t="s">
        <v>74</v>
      </c>
      <c r="D330" s="16">
        <v>1</v>
      </c>
      <c r="E330" s="16">
        <v>0</v>
      </c>
      <c r="F330" s="16">
        <f t="shared" si="67"/>
        <v>1</v>
      </c>
      <c r="G330" s="76">
        <f t="shared" si="71"/>
        <v>2.0618556701030928E-3</v>
      </c>
      <c r="H330" s="41">
        <v>2</v>
      </c>
      <c r="I330" s="106">
        <f t="shared" si="72"/>
        <v>4.3687199650502403E-4</v>
      </c>
      <c r="J330" s="106"/>
      <c r="K330" s="39"/>
      <c r="L330" s="39"/>
    </row>
    <row r="331" spans="2:12" x14ac:dyDescent="0.25">
      <c r="B331" s="11" t="s">
        <v>201</v>
      </c>
      <c r="C331" s="16">
        <v>3</v>
      </c>
      <c r="D331" s="16">
        <v>1</v>
      </c>
      <c r="E331" s="16">
        <v>2</v>
      </c>
      <c r="F331" s="16">
        <f t="shared" si="67"/>
        <v>6</v>
      </c>
      <c r="G331" s="76">
        <f t="shared" si="71"/>
        <v>1.2371134020618556E-2</v>
      </c>
      <c r="H331" s="41">
        <v>25</v>
      </c>
      <c r="I331" s="106">
        <f t="shared" si="72"/>
        <v>5.4608999563128006E-3</v>
      </c>
      <c r="J331" s="106"/>
      <c r="K331" s="39"/>
      <c r="L331" s="39"/>
    </row>
    <row r="332" spans="2:12" x14ac:dyDescent="0.25">
      <c r="B332" s="11" t="s">
        <v>202</v>
      </c>
      <c r="C332" s="16" t="s">
        <v>74</v>
      </c>
      <c r="D332" s="16" t="s">
        <v>74</v>
      </c>
      <c r="E332" s="16">
        <v>0</v>
      </c>
      <c r="F332" s="16">
        <f t="shared" ref="F332" si="73">SUM(C332:E332)</f>
        <v>0</v>
      </c>
      <c r="G332" s="76">
        <f t="shared" si="71"/>
        <v>0</v>
      </c>
      <c r="H332" s="41">
        <v>4</v>
      </c>
      <c r="I332" s="106">
        <f t="shared" si="72"/>
        <v>8.7374399301004806E-4</v>
      </c>
      <c r="J332" s="106"/>
      <c r="K332" s="39"/>
      <c r="L332" s="39"/>
    </row>
    <row r="333" spans="2:12" ht="25.5" x14ac:dyDescent="0.25">
      <c r="B333" s="31" t="s">
        <v>222</v>
      </c>
      <c r="C333" s="16">
        <v>146</v>
      </c>
      <c r="D333" s="16">
        <v>126</v>
      </c>
      <c r="E333" s="16">
        <v>213</v>
      </c>
      <c r="F333" s="16">
        <f>SUM(C333:E333)</f>
        <v>485</v>
      </c>
      <c r="G333" s="25">
        <f t="shared" si="71"/>
        <v>1</v>
      </c>
      <c r="H333" s="41">
        <v>4578</v>
      </c>
      <c r="I333" s="101">
        <f t="shared" si="72"/>
        <v>1</v>
      </c>
      <c r="J333" s="102"/>
      <c r="K333" s="39"/>
      <c r="L333" s="39"/>
    </row>
    <row r="334" spans="2:12" ht="12.75" customHeight="1" x14ac:dyDescent="0.25">
      <c r="B334" s="99" t="s">
        <v>228</v>
      </c>
      <c r="C334" s="99"/>
      <c r="D334" s="99"/>
      <c r="E334" s="99"/>
      <c r="F334" s="99"/>
      <c r="G334" s="99"/>
      <c r="H334" s="99"/>
      <c r="I334" s="39"/>
      <c r="J334" s="39"/>
      <c r="K334" s="39"/>
      <c r="L334" s="39"/>
    </row>
    <row r="335" spans="2:12" x14ac:dyDescent="0.25">
      <c r="F335" s="12"/>
      <c r="G335" s="39"/>
      <c r="H335" s="39"/>
      <c r="I335" s="39"/>
      <c r="J335" s="39"/>
      <c r="K335" s="39"/>
      <c r="L335" s="39"/>
    </row>
    <row r="336" spans="2:12" x14ac:dyDescent="0.25">
      <c r="J336" s="12"/>
      <c r="K336" s="39"/>
      <c r="L336" s="39"/>
    </row>
    <row r="337" spans="1:13" x14ac:dyDescent="0.25">
      <c r="A337" s="30"/>
      <c r="B337" s="30"/>
      <c r="C337" s="30"/>
      <c r="D337" s="30"/>
      <c r="E337" s="12"/>
      <c r="F337" s="39"/>
      <c r="G337" s="39"/>
      <c r="H337" s="39"/>
      <c r="I337" s="39"/>
      <c r="J337" s="12"/>
      <c r="K337" s="39"/>
      <c r="L337" s="39"/>
      <c r="M337" s="39"/>
    </row>
    <row r="338" spans="1:13" x14ac:dyDescent="0.25">
      <c r="A338" s="38"/>
      <c r="B338" s="38"/>
      <c r="C338" s="38"/>
      <c r="D338" s="39"/>
      <c r="E338" s="12"/>
      <c r="F338" s="39"/>
      <c r="G338" s="39"/>
      <c r="H338" s="39"/>
      <c r="I338" s="39"/>
      <c r="J338" s="12"/>
      <c r="K338" s="39"/>
      <c r="L338" s="39"/>
      <c r="M338" s="39"/>
    </row>
    <row r="339" spans="1:13" ht="31.5" customHeight="1" x14ac:dyDescent="0.25">
      <c r="B339" s="118" t="s">
        <v>229</v>
      </c>
      <c r="C339" s="119"/>
      <c r="D339" s="119"/>
      <c r="E339" s="119"/>
      <c r="F339" s="119"/>
      <c r="G339" s="119"/>
      <c r="H339" s="120"/>
      <c r="I339" s="134" t="s">
        <v>253</v>
      </c>
      <c r="J339" s="135"/>
      <c r="K339" s="135"/>
      <c r="L339" s="136"/>
    </row>
    <row r="340" spans="1:13" x14ac:dyDescent="0.25">
      <c r="B340" s="23" t="s">
        <v>134</v>
      </c>
      <c r="C340" s="54" t="s">
        <v>23</v>
      </c>
      <c r="D340" s="54" t="s">
        <v>24</v>
      </c>
      <c r="E340" s="54" t="s">
        <v>50</v>
      </c>
      <c r="F340" s="23" t="s">
        <v>23</v>
      </c>
      <c r="G340" s="23" t="s">
        <v>24</v>
      </c>
      <c r="H340" s="23" t="s">
        <v>50</v>
      </c>
      <c r="I340" s="59"/>
      <c r="J340" s="59" t="s">
        <v>137</v>
      </c>
      <c r="K340" s="59" t="s">
        <v>138</v>
      </c>
      <c r="L340" s="59" t="s">
        <v>50</v>
      </c>
    </row>
    <row r="341" spans="1:13" x14ac:dyDescent="0.25">
      <c r="B341" s="27" t="s">
        <v>25</v>
      </c>
      <c r="C341" s="55">
        <v>50</v>
      </c>
      <c r="D341" s="55">
        <v>252</v>
      </c>
      <c r="E341" s="55">
        <f t="shared" ref="E341:E349" si="74">SUM(C341:D341)</f>
        <v>302</v>
      </c>
      <c r="F341" s="15">
        <f t="shared" ref="F341:F349" si="75">+C341/E341</f>
        <v>0.16556291390728478</v>
      </c>
      <c r="G341" s="15">
        <f t="shared" ref="G341:G349" si="76">+D341/E341</f>
        <v>0.83443708609271527</v>
      </c>
      <c r="H341" s="15">
        <f t="shared" ref="H341:H349" si="77">+F341+G341</f>
        <v>1</v>
      </c>
      <c r="I341" s="66" t="s">
        <v>135</v>
      </c>
      <c r="J341" s="64">
        <f>+(C341+C342)/(E341+E342)</f>
        <v>0.30208333333333331</v>
      </c>
      <c r="K341" s="62">
        <f>+(D341+D342)/(E341+E342)</f>
        <v>0.69791666666666663</v>
      </c>
      <c r="L341" s="62">
        <f>+J341+K341</f>
        <v>1</v>
      </c>
    </row>
    <row r="342" spans="1:13" x14ac:dyDescent="0.25">
      <c r="B342" s="27" t="s">
        <v>26</v>
      </c>
      <c r="C342" s="55">
        <v>66</v>
      </c>
      <c r="D342" s="55">
        <v>16</v>
      </c>
      <c r="E342" s="55">
        <f t="shared" si="74"/>
        <v>82</v>
      </c>
      <c r="F342" s="15">
        <f t="shared" si="75"/>
        <v>0.80487804878048785</v>
      </c>
      <c r="G342" s="15">
        <f t="shared" si="76"/>
        <v>0.1951219512195122</v>
      </c>
      <c r="H342" s="15">
        <f t="shared" si="77"/>
        <v>1</v>
      </c>
      <c r="I342" s="67"/>
      <c r="J342" s="65"/>
      <c r="K342" s="63"/>
      <c r="L342" s="63"/>
    </row>
    <row r="343" spans="1:13" x14ac:dyDescent="0.25">
      <c r="B343" s="27" t="s">
        <v>27</v>
      </c>
      <c r="C343" s="55">
        <v>316</v>
      </c>
      <c r="D343" s="55">
        <v>10</v>
      </c>
      <c r="E343" s="55">
        <f t="shared" si="74"/>
        <v>326</v>
      </c>
      <c r="F343" s="15">
        <f t="shared" si="75"/>
        <v>0.96932515337423308</v>
      </c>
      <c r="G343" s="15">
        <f t="shared" si="76"/>
        <v>3.0674846625766871E-2</v>
      </c>
      <c r="H343" s="15">
        <f t="shared" si="77"/>
        <v>1</v>
      </c>
      <c r="I343" s="59" t="s">
        <v>139</v>
      </c>
      <c r="J343" s="57">
        <f t="shared" ref="J343:K348" si="78">+F343</f>
        <v>0.96932515337423308</v>
      </c>
      <c r="K343" s="57">
        <f t="shared" si="78"/>
        <v>3.0674846625766871E-2</v>
      </c>
      <c r="L343" s="57">
        <f t="shared" ref="L343:L348" si="79">+J343+K343</f>
        <v>1</v>
      </c>
    </row>
    <row r="344" spans="1:13" x14ac:dyDescent="0.25">
      <c r="B344" s="27" t="s">
        <v>29</v>
      </c>
      <c r="C344" s="55">
        <v>503</v>
      </c>
      <c r="D344" s="55">
        <v>41</v>
      </c>
      <c r="E344" s="55">
        <f t="shared" si="74"/>
        <v>544</v>
      </c>
      <c r="F344" s="15">
        <f t="shared" si="75"/>
        <v>0.92463235294117652</v>
      </c>
      <c r="G344" s="15">
        <f t="shared" si="76"/>
        <v>7.5367647058823525E-2</v>
      </c>
      <c r="H344" s="15">
        <f t="shared" si="77"/>
        <v>1</v>
      </c>
      <c r="I344" s="59" t="s">
        <v>140</v>
      </c>
      <c r="J344" s="57">
        <f t="shared" si="78"/>
        <v>0.92463235294117652</v>
      </c>
      <c r="K344" s="57">
        <f t="shared" si="78"/>
        <v>7.5367647058823525E-2</v>
      </c>
      <c r="L344" s="57">
        <f t="shared" si="79"/>
        <v>1</v>
      </c>
    </row>
    <row r="345" spans="1:13" x14ac:dyDescent="0.25">
      <c r="B345" s="27" t="s">
        <v>30</v>
      </c>
      <c r="C345" s="55">
        <v>348</v>
      </c>
      <c r="D345" s="55">
        <v>12</v>
      </c>
      <c r="E345" s="55">
        <f t="shared" si="74"/>
        <v>360</v>
      </c>
      <c r="F345" s="15">
        <f t="shared" si="75"/>
        <v>0.96666666666666667</v>
      </c>
      <c r="G345" s="15">
        <f t="shared" si="76"/>
        <v>3.3333333333333333E-2</v>
      </c>
      <c r="H345" s="15">
        <f t="shared" si="77"/>
        <v>1</v>
      </c>
      <c r="I345" s="59" t="s">
        <v>136</v>
      </c>
      <c r="J345" s="57">
        <f t="shared" si="78"/>
        <v>0.96666666666666667</v>
      </c>
      <c r="K345" s="57">
        <f t="shared" si="78"/>
        <v>3.3333333333333333E-2</v>
      </c>
      <c r="L345" s="57">
        <f t="shared" si="79"/>
        <v>1</v>
      </c>
    </row>
    <row r="346" spans="1:13" ht="25.5" customHeight="1" x14ac:dyDescent="0.25">
      <c r="B346" s="27" t="s">
        <v>28</v>
      </c>
      <c r="C346" s="55">
        <v>155</v>
      </c>
      <c r="D346" s="55">
        <v>29</v>
      </c>
      <c r="E346" s="55">
        <f t="shared" si="74"/>
        <v>184</v>
      </c>
      <c r="F346" s="15">
        <f t="shared" si="75"/>
        <v>0.84239130434782605</v>
      </c>
      <c r="G346" s="15">
        <f t="shared" si="76"/>
        <v>0.15760869565217392</v>
      </c>
      <c r="H346" s="15">
        <f t="shared" si="77"/>
        <v>1</v>
      </c>
      <c r="I346" s="60" t="s">
        <v>142</v>
      </c>
      <c r="J346" s="57">
        <f t="shared" si="78"/>
        <v>0.84239130434782605</v>
      </c>
      <c r="K346" s="57">
        <f t="shared" si="78"/>
        <v>0.15760869565217392</v>
      </c>
      <c r="L346" s="57">
        <f t="shared" si="79"/>
        <v>1</v>
      </c>
    </row>
    <row r="347" spans="1:13" ht="51" customHeight="1" x14ac:dyDescent="0.25">
      <c r="B347" s="27" t="s">
        <v>31</v>
      </c>
      <c r="C347" s="55">
        <v>164</v>
      </c>
      <c r="D347" s="55">
        <v>287</v>
      </c>
      <c r="E347" s="55">
        <f t="shared" si="74"/>
        <v>451</v>
      </c>
      <c r="F347" s="15">
        <f t="shared" si="75"/>
        <v>0.36363636363636365</v>
      </c>
      <c r="G347" s="15">
        <f t="shared" si="76"/>
        <v>0.63636363636363635</v>
      </c>
      <c r="H347" s="15">
        <f t="shared" si="77"/>
        <v>1</v>
      </c>
      <c r="I347" s="56" t="s">
        <v>141</v>
      </c>
      <c r="J347" s="56">
        <f t="shared" si="78"/>
        <v>0.36363636363636365</v>
      </c>
      <c r="K347" s="56">
        <f t="shared" si="78"/>
        <v>0.63636363636363635</v>
      </c>
      <c r="L347" s="57">
        <f t="shared" si="79"/>
        <v>1</v>
      </c>
    </row>
    <row r="348" spans="1:13" ht="49.5" customHeight="1" x14ac:dyDescent="0.25">
      <c r="B348" s="27" t="s">
        <v>32</v>
      </c>
      <c r="C348" s="55">
        <v>66</v>
      </c>
      <c r="D348" s="55">
        <v>2807</v>
      </c>
      <c r="E348" s="55">
        <f t="shared" si="74"/>
        <v>2873</v>
      </c>
      <c r="F348" s="15">
        <f t="shared" si="75"/>
        <v>2.2972502610511661E-2</v>
      </c>
      <c r="G348" s="15">
        <f t="shared" si="76"/>
        <v>0.97702749738948835</v>
      </c>
      <c r="H348" s="15">
        <f t="shared" si="77"/>
        <v>1</v>
      </c>
      <c r="I348" s="56" t="s">
        <v>146</v>
      </c>
      <c r="J348" s="56">
        <f t="shared" si="78"/>
        <v>2.2972502610511661E-2</v>
      </c>
      <c r="K348" s="56">
        <f t="shared" si="78"/>
        <v>0.97702749738948835</v>
      </c>
      <c r="L348" s="57">
        <f t="shared" si="79"/>
        <v>1</v>
      </c>
    </row>
    <row r="349" spans="1:13" x14ac:dyDescent="0.25">
      <c r="B349" s="27" t="s">
        <v>33</v>
      </c>
      <c r="C349" s="55">
        <v>1165</v>
      </c>
      <c r="D349" s="55">
        <v>3413</v>
      </c>
      <c r="E349" s="55">
        <f t="shared" si="74"/>
        <v>4578</v>
      </c>
      <c r="F349" s="15">
        <f t="shared" si="75"/>
        <v>0.2544779379641765</v>
      </c>
      <c r="G349" s="15">
        <f t="shared" si="76"/>
        <v>0.7455220620358235</v>
      </c>
      <c r="H349" s="15">
        <f t="shared" si="77"/>
        <v>1</v>
      </c>
      <c r="I349" s="59"/>
      <c r="J349" s="59"/>
      <c r="K349" s="59"/>
      <c r="L349" s="59"/>
    </row>
    <row r="350" spans="1:13" x14ac:dyDescent="0.25">
      <c r="B350" s="53" t="s">
        <v>230</v>
      </c>
      <c r="C350" s="53"/>
      <c r="D350" s="53"/>
      <c r="E350" s="53"/>
      <c r="F350" s="68"/>
      <c r="G350" s="68"/>
      <c r="H350" s="68"/>
      <c r="I350" s="68"/>
      <c r="J350" s="68"/>
      <c r="K350" s="68"/>
      <c r="L350" s="68"/>
    </row>
    <row r="351" spans="1:13" x14ac:dyDescent="0.25">
      <c r="B351" s="53" t="s">
        <v>231</v>
      </c>
      <c r="C351" s="53"/>
      <c r="D351" s="53"/>
      <c r="E351" s="53"/>
      <c r="F351" s="68"/>
      <c r="G351" s="68"/>
      <c r="H351" s="68"/>
      <c r="I351" s="68"/>
      <c r="J351" s="68"/>
      <c r="K351" s="68"/>
      <c r="L351" s="68"/>
    </row>
    <row r="352" spans="1:13" x14ac:dyDescent="0.25">
      <c r="B352" s="53" t="s">
        <v>232</v>
      </c>
      <c r="C352" s="53"/>
      <c r="D352" s="53"/>
      <c r="E352" s="53"/>
      <c r="F352" s="68"/>
      <c r="G352" s="68"/>
      <c r="H352" s="68"/>
      <c r="I352" s="68"/>
      <c r="J352" s="68"/>
      <c r="K352" s="68"/>
      <c r="L352" s="68"/>
    </row>
    <row r="353" spans="1:12" x14ac:dyDescent="0.25">
      <c r="B353" s="53" t="s">
        <v>233</v>
      </c>
      <c r="C353" s="53"/>
      <c r="D353" s="53"/>
      <c r="E353" s="53"/>
      <c r="F353" s="68"/>
      <c r="G353" s="68"/>
      <c r="H353" s="68"/>
      <c r="I353" s="68"/>
      <c r="J353" s="68"/>
      <c r="K353" s="68"/>
      <c r="L353" s="68"/>
    </row>
    <row r="354" spans="1:12" x14ac:dyDescent="0.25">
      <c r="A354" s="6"/>
      <c r="B354" s="53" t="s">
        <v>234</v>
      </c>
      <c r="C354" s="6"/>
      <c r="I354" s="68"/>
      <c r="J354" s="68"/>
      <c r="K354" s="68"/>
      <c r="L354" s="68"/>
    </row>
    <row r="355" spans="1:12" x14ac:dyDescent="0.25">
      <c r="B355" s="53" t="s">
        <v>235</v>
      </c>
    </row>
    <row r="356" spans="1:12" x14ac:dyDescent="0.25">
      <c r="B356" s="53" t="s">
        <v>236</v>
      </c>
    </row>
    <row r="357" spans="1:12" x14ac:dyDescent="0.25">
      <c r="C357" s="53"/>
    </row>
    <row r="359" spans="1:12" ht="51" customHeight="1" x14ac:dyDescent="0.25">
      <c r="B359" s="116" t="s">
        <v>82</v>
      </c>
      <c r="C359" s="91" t="s">
        <v>237</v>
      </c>
      <c r="D359" s="91"/>
      <c r="E359" s="91"/>
      <c r="F359" s="91"/>
      <c r="G359" s="91"/>
      <c r="H359" s="91"/>
      <c r="I359" s="91"/>
    </row>
    <row r="360" spans="1:12" ht="108" customHeight="1" x14ac:dyDescent="0.25">
      <c r="B360" s="117"/>
      <c r="C360" s="23" t="s">
        <v>143</v>
      </c>
      <c r="D360" s="23" t="s">
        <v>160</v>
      </c>
      <c r="E360" s="23" t="s">
        <v>161</v>
      </c>
      <c r="F360" s="23" t="s">
        <v>144</v>
      </c>
      <c r="G360" s="23" t="s">
        <v>145</v>
      </c>
      <c r="H360" s="23" t="s">
        <v>162</v>
      </c>
      <c r="I360" s="23" t="s">
        <v>163</v>
      </c>
    </row>
    <row r="361" spans="1:12" x14ac:dyDescent="0.25">
      <c r="B361" s="11" t="s">
        <v>170</v>
      </c>
      <c r="C361" s="17" t="s">
        <v>74</v>
      </c>
      <c r="D361" s="17" t="s">
        <v>74</v>
      </c>
      <c r="E361" s="17">
        <v>100</v>
      </c>
      <c r="F361" s="17">
        <v>100</v>
      </c>
      <c r="G361" s="17">
        <v>100</v>
      </c>
      <c r="H361" s="17">
        <v>100</v>
      </c>
      <c r="I361" s="17">
        <v>0</v>
      </c>
    </row>
    <row r="362" spans="1:12" x14ac:dyDescent="0.25">
      <c r="B362" s="11" t="s">
        <v>171</v>
      </c>
      <c r="C362" s="17" t="s">
        <v>74</v>
      </c>
      <c r="D362" s="17" t="s">
        <v>74</v>
      </c>
      <c r="E362" s="17" t="s">
        <v>74</v>
      </c>
      <c r="F362" s="17" t="s">
        <v>74</v>
      </c>
      <c r="G362" s="17" t="s">
        <v>74</v>
      </c>
      <c r="H362" s="17" t="s">
        <v>74</v>
      </c>
      <c r="I362" s="17" t="s">
        <v>74</v>
      </c>
    </row>
    <row r="363" spans="1:12" x14ac:dyDescent="0.25">
      <c r="B363" s="11" t="s">
        <v>172</v>
      </c>
      <c r="C363" s="17">
        <v>0</v>
      </c>
      <c r="D363" s="17">
        <v>0</v>
      </c>
      <c r="E363" s="17" t="s">
        <v>74</v>
      </c>
      <c r="F363" s="17" t="s">
        <v>74</v>
      </c>
      <c r="G363" s="17" t="s">
        <v>74</v>
      </c>
      <c r="H363" s="17">
        <v>50</v>
      </c>
      <c r="I363" s="17">
        <v>0</v>
      </c>
    </row>
    <row r="364" spans="1:12" x14ac:dyDescent="0.25">
      <c r="B364" s="11" t="s">
        <v>173</v>
      </c>
      <c r="C364" s="17" t="s">
        <v>74</v>
      </c>
      <c r="D364" s="17" t="s">
        <v>74</v>
      </c>
      <c r="E364" s="17" t="s">
        <v>74</v>
      </c>
      <c r="F364" s="17" t="s">
        <v>74</v>
      </c>
      <c r="G364" s="17" t="s">
        <v>74</v>
      </c>
      <c r="H364" s="17" t="s">
        <v>74</v>
      </c>
      <c r="I364" s="17" t="s">
        <v>74</v>
      </c>
    </row>
    <row r="365" spans="1:12" x14ac:dyDescent="0.25">
      <c r="B365" s="11" t="s">
        <v>174</v>
      </c>
      <c r="C365" s="17" t="s">
        <v>74</v>
      </c>
      <c r="D365" s="17" t="s">
        <v>74</v>
      </c>
      <c r="E365" s="17">
        <v>66.666666666666657</v>
      </c>
      <c r="F365" s="17">
        <v>50</v>
      </c>
      <c r="G365" s="17">
        <v>100</v>
      </c>
      <c r="H365" s="17">
        <v>66.666666666666657</v>
      </c>
      <c r="I365" s="17" t="s">
        <v>74</v>
      </c>
    </row>
    <row r="366" spans="1:12" x14ac:dyDescent="0.25">
      <c r="B366" s="11" t="s">
        <v>175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</row>
    <row r="367" spans="1:12" x14ac:dyDescent="0.25">
      <c r="B367" s="11" t="s">
        <v>176</v>
      </c>
      <c r="C367" s="17" t="s">
        <v>74</v>
      </c>
      <c r="D367" s="17" t="s">
        <v>74</v>
      </c>
      <c r="E367" s="17" t="s">
        <v>74</v>
      </c>
      <c r="F367" s="17" t="s">
        <v>74</v>
      </c>
      <c r="G367" s="17" t="s">
        <v>74</v>
      </c>
      <c r="H367" s="17" t="s">
        <v>74</v>
      </c>
      <c r="I367" s="17" t="s">
        <v>74</v>
      </c>
    </row>
    <row r="368" spans="1:12" x14ac:dyDescent="0.25">
      <c r="B368" s="11" t="s">
        <v>177</v>
      </c>
      <c r="C368" s="17" t="s">
        <v>74</v>
      </c>
      <c r="D368" s="17" t="s">
        <v>74</v>
      </c>
      <c r="E368" s="17" t="s">
        <v>74</v>
      </c>
      <c r="F368" s="17" t="s">
        <v>74</v>
      </c>
      <c r="G368" s="17" t="s">
        <v>74</v>
      </c>
      <c r="H368" s="17" t="s">
        <v>74</v>
      </c>
      <c r="I368" s="17" t="s">
        <v>74</v>
      </c>
    </row>
    <row r="369" spans="2:9" x14ac:dyDescent="0.25">
      <c r="B369" s="11" t="s">
        <v>178</v>
      </c>
      <c r="C369" s="17">
        <v>66.666666666666657</v>
      </c>
      <c r="D369" s="17">
        <v>97.260273972602747</v>
      </c>
      <c r="E369" s="17">
        <v>93.004115226337447</v>
      </c>
      <c r="F369" s="17">
        <v>98.726114649681534</v>
      </c>
      <c r="G369" s="17">
        <v>82.558139534883722</v>
      </c>
      <c r="H369" s="17">
        <v>92.056074766355138</v>
      </c>
      <c r="I369" s="17">
        <v>39.130434782608695</v>
      </c>
    </row>
    <row r="370" spans="2:9" x14ac:dyDescent="0.25">
      <c r="B370" s="11" t="s">
        <v>179</v>
      </c>
      <c r="C370" s="17" t="s">
        <v>74</v>
      </c>
      <c r="D370" s="17" t="s">
        <v>74</v>
      </c>
      <c r="E370" s="17" t="s">
        <v>74</v>
      </c>
      <c r="F370" s="17" t="s">
        <v>74</v>
      </c>
      <c r="G370" s="17" t="s">
        <v>74</v>
      </c>
      <c r="H370" s="17">
        <v>100</v>
      </c>
      <c r="I370" s="17">
        <v>0</v>
      </c>
    </row>
    <row r="371" spans="2:9" x14ac:dyDescent="0.25">
      <c r="B371" s="11" t="s">
        <v>180</v>
      </c>
      <c r="C371" s="17" t="s">
        <v>74</v>
      </c>
      <c r="D371" s="17" t="s">
        <v>74</v>
      </c>
      <c r="E371" s="17">
        <v>66.666666666666657</v>
      </c>
      <c r="F371" s="17">
        <v>100</v>
      </c>
      <c r="G371" s="17">
        <v>0</v>
      </c>
      <c r="H371" s="17">
        <v>66.666666666666657</v>
      </c>
      <c r="I371" s="17">
        <v>0</v>
      </c>
    </row>
    <row r="372" spans="2:9" x14ac:dyDescent="0.25">
      <c r="B372" s="11" t="s">
        <v>181</v>
      </c>
      <c r="C372" s="17" t="s">
        <v>74</v>
      </c>
      <c r="D372" s="17" t="s">
        <v>74</v>
      </c>
      <c r="E372" s="17">
        <v>100</v>
      </c>
      <c r="F372" s="17">
        <v>100</v>
      </c>
      <c r="G372" s="17">
        <v>100</v>
      </c>
      <c r="H372" s="17">
        <v>100</v>
      </c>
      <c r="I372" s="17">
        <v>50</v>
      </c>
    </row>
    <row r="373" spans="2:9" x14ac:dyDescent="0.25">
      <c r="B373" s="11" t="s">
        <v>182</v>
      </c>
      <c r="C373" s="17" t="s">
        <v>74</v>
      </c>
      <c r="D373" s="17" t="s">
        <v>74</v>
      </c>
      <c r="E373" s="17">
        <v>0</v>
      </c>
      <c r="F373" s="17" t="s">
        <v>74</v>
      </c>
      <c r="G373" s="17">
        <v>0</v>
      </c>
      <c r="H373" s="17">
        <v>0</v>
      </c>
      <c r="I373" s="17">
        <v>0</v>
      </c>
    </row>
    <row r="374" spans="2:9" x14ac:dyDescent="0.25">
      <c r="B374" s="11" t="s">
        <v>183</v>
      </c>
      <c r="C374" s="17" t="s">
        <v>74</v>
      </c>
      <c r="D374" s="17" t="s">
        <v>74</v>
      </c>
      <c r="E374" s="17">
        <v>100</v>
      </c>
      <c r="F374" s="17" t="s">
        <v>74</v>
      </c>
      <c r="G374" s="17">
        <v>100</v>
      </c>
      <c r="H374" s="17">
        <v>100</v>
      </c>
      <c r="I374" s="17" t="s">
        <v>74</v>
      </c>
    </row>
    <row r="375" spans="2:9" x14ac:dyDescent="0.25">
      <c r="B375" s="11" t="s">
        <v>184</v>
      </c>
      <c r="C375" s="17" t="s">
        <v>74</v>
      </c>
      <c r="D375" s="17" t="s">
        <v>74</v>
      </c>
      <c r="E375" s="17">
        <v>100</v>
      </c>
      <c r="F375" s="17">
        <v>100</v>
      </c>
      <c r="G375" s="17">
        <v>100</v>
      </c>
      <c r="H375" s="17">
        <v>100</v>
      </c>
      <c r="I375" s="17">
        <v>100</v>
      </c>
    </row>
    <row r="376" spans="2:9" x14ac:dyDescent="0.25">
      <c r="B376" s="11" t="s">
        <v>185</v>
      </c>
      <c r="C376" s="17" t="s">
        <v>74</v>
      </c>
      <c r="D376" s="17" t="s">
        <v>74</v>
      </c>
      <c r="E376" s="17">
        <v>100</v>
      </c>
      <c r="F376" s="17">
        <v>100</v>
      </c>
      <c r="G376" s="17">
        <v>100</v>
      </c>
      <c r="H376" s="17">
        <v>100</v>
      </c>
      <c r="I376" s="17">
        <v>50</v>
      </c>
    </row>
    <row r="377" spans="2:9" x14ac:dyDescent="0.25">
      <c r="B377" s="11" t="s">
        <v>186</v>
      </c>
      <c r="C377" s="17">
        <v>95.652173913043484</v>
      </c>
      <c r="D377" s="17">
        <v>98.113207547169807</v>
      </c>
      <c r="E377" s="17">
        <v>93.529411764705884</v>
      </c>
      <c r="F377" s="17">
        <v>95.575221238938056</v>
      </c>
      <c r="G377" s="17">
        <v>89.473684210526315</v>
      </c>
      <c r="H377" s="17">
        <v>95.317725752508366</v>
      </c>
      <c r="I377" s="17">
        <v>37.06293706293706</v>
      </c>
    </row>
    <row r="378" spans="2:9" x14ac:dyDescent="0.25">
      <c r="B378" s="11" t="s">
        <v>187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</row>
    <row r="379" spans="2:9" x14ac:dyDescent="0.25">
      <c r="B379" s="11" t="s">
        <v>188</v>
      </c>
      <c r="C379" s="17">
        <v>0</v>
      </c>
      <c r="D379" s="17">
        <v>0</v>
      </c>
      <c r="E379" s="17">
        <v>0</v>
      </c>
      <c r="F379" s="17">
        <v>0</v>
      </c>
      <c r="G379" s="17">
        <v>0</v>
      </c>
      <c r="H379" s="17">
        <v>0</v>
      </c>
      <c r="I379" s="17">
        <v>0</v>
      </c>
    </row>
    <row r="380" spans="2:9" x14ac:dyDescent="0.25">
      <c r="B380" s="11" t="s">
        <v>189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</row>
    <row r="381" spans="2:9" x14ac:dyDescent="0.25">
      <c r="B381" s="11" t="s">
        <v>190</v>
      </c>
      <c r="C381" s="17" t="s">
        <v>74</v>
      </c>
      <c r="D381" s="17" t="s">
        <v>74</v>
      </c>
      <c r="E381" s="17" t="s">
        <v>74</v>
      </c>
      <c r="F381" s="17" t="s">
        <v>74</v>
      </c>
      <c r="G381" s="17" t="s">
        <v>74</v>
      </c>
      <c r="H381" s="17">
        <v>0</v>
      </c>
      <c r="I381" s="17" t="s">
        <v>74</v>
      </c>
    </row>
    <row r="382" spans="2:9" x14ac:dyDescent="0.25">
      <c r="B382" s="11" t="s">
        <v>191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</row>
    <row r="383" spans="2:9" x14ac:dyDescent="0.25">
      <c r="B383" s="11" t="s">
        <v>192</v>
      </c>
      <c r="C383" s="17">
        <v>92.857142857142861</v>
      </c>
      <c r="D383" s="17">
        <v>94.73684210526315</v>
      </c>
      <c r="E383" s="17">
        <v>88.888888888888886</v>
      </c>
      <c r="F383" s="17">
        <v>93.548387096774192</v>
      </c>
      <c r="G383" s="17">
        <v>78.571428571428569</v>
      </c>
      <c r="H383" s="17">
        <v>91.304347826086953</v>
      </c>
      <c r="I383" s="17">
        <v>28.787878787878789</v>
      </c>
    </row>
    <row r="384" spans="2:9" x14ac:dyDescent="0.25">
      <c r="B384" s="11" t="s">
        <v>193</v>
      </c>
      <c r="C384" s="17" t="s">
        <v>74</v>
      </c>
      <c r="D384" s="17" t="s">
        <v>74</v>
      </c>
      <c r="E384" s="17" t="s">
        <v>74</v>
      </c>
      <c r="F384" s="17" t="s">
        <v>74</v>
      </c>
      <c r="G384" s="17" t="s">
        <v>74</v>
      </c>
      <c r="H384" s="17" t="s">
        <v>74</v>
      </c>
      <c r="I384" s="17" t="s">
        <v>74</v>
      </c>
    </row>
    <row r="385" spans="2:9" x14ac:dyDescent="0.25">
      <c r="B385" s="11" t="s">
        <v>194</v>
      </c>
      <c r="C385" s="17">
        <v>100</v>
      </c>
      <c r="D385" s="17">
        <v>100</v>
      </c>
      <c r="E385" s="17">
        <v>100</v>
      </c>
      <c r="F385" s="17">
        <v>100</v>
      </c>
      <c r="G385" s="17" t="s">
        <v>74</v>
      </c>
      <c r="H385" s="17">
        <v>100</v>
      </c>
      <c r="I385" s="17">
        <v>33.333333333333329</v>
      </c>
    </row>
    <row r="386" spans="2:9" x14ac:dyDescent="0.25">
      <c r="B386" s="11" t="s">
        <v>195</v>
      </c>
      <c r="C386" s="17" t="s">
        <v>74</v>
      </c>
      <c r="D386" s="17" t="s">
        <v>74</v>
      </c>
      <c r="E386" s="17" t="s">
        <v>74</v>
      </c>
      <c r="F386" s="17" t="s">
        <v>74</v>
      </c>
      <c r="G386" s="17" t="s">
        <v>74</v>
      </c>
      <c r="H386" s="17" t="s">
        <v>74</v>
      </c>
      <c r="I386" s="17" t="s">
        <v>74</v>
      </c>
    </row>
    <row r="387" spans="2:9" x14ac:dyDescent="0.25">
      <c r="B387" s="11" t="s">
        <v>196</v>
      </c>
      <c r="C387" s="17" t="s">
        <v>74</v>
      </c>
      <c r="D387" s="17" t="s">
        <v>74</v>
      </c>
      <c r="E387" s="17" t="s">
        <v>74</v>
      </c>
      <c r="F387" s="17" t="s">
        <v>74</v>
      </c>
      <c r="G387" s="17" t="s">
        <v>74</v>
      </c>
      <c r="H387" s="17" t="s">
        <v>74</v>
      </c>
      <c r="I387" s="17" t="s">
        <v>74</v>
      </c>
    </row>
    <row r="388" spans="2:9" x14ac:dyDescent="0.25">
      <c r="B388" s="11" t="s">
        <v>197</v>
      </c>
      <c r="C388" s="17" t="s">
        <v>74</v>
      </c>
      <c r="D388" s="17" t="s">
        <v>74</v>
      </c>
      <c r="E388" s="17" t="s">
        <v>74</v>
      </c>
      <c r="F388" s="17" t="s">
        <v>74</v>
      </c>
      <c r="G388" s="17" t="s">
        <v>74</v>
      </c>
      <c r="H388" s="17" t="s">
        <v>74</v>
      </c>
      <c r="I388" s="17" t="s">
        <v>74</v>
      </c>
    </row>
    <row r="389" spans="2:9" x14ac:dyDescent="0.25">
      <c r="B389" s="11" t="s">
        <v>198</v>
      </c>
      <c r="C389" s="17">
        <v>100</v>
      </c>
      <c r="D389" s="17">
        <v>100</v>
      </c>
      <c r="E389" s="17">
        <v>100</v>
      </c>
      <c r="F389" s="17">
        <v>100</v>
      </c>
      <c r="G389" s="17">
        <v>100</v>
      </c>
      <c r="H389" s="17">
        <v>100</v>
      </c>
      <c r="I389" s="17">
        <v>66.666666666666657</v>
      </c>
    </row>
    <row r="390" spans="2:9" x14ac:dyDescent="0.25">
      <c r="B390" s="11" t="s">
        <v>199</v>
      </c>
      <c r="C390" s="17">
        <v>100</v>
      </c>
      <c r="D390" s="17">
        <v>100</v>
      </c>
      <c r="E390" s="17">
        <v>100</v>
      </c>
      <c r="F390" s="17">
        <v>100</v>
      </c>
      <c r="G390" s="17">
        <v>100</v>
      </c>
      <c r="H390" s="17">
        <v>100</v>
      </c>
      <c r="I390" s="17">
        <v>33.333333333333329</v>
      </c>
    </row>
    <row r="391" spans="2:9" x14ac:dyDescent="0.25">
      <c r="B391" s="11" t="s">
        <v>200</v>
      </c>
      <c r="C391" s="17" t="s">
        <v>74</v>
      </c>
      <c r="D391" s="17" t="s">
        <v>74</v>
      </c>
      <c r="E391" s="17">
        <v>100</v>
      </c>
      <c r="F391" s="17" t="s">
        <v>74</v>
      </c>
      <c r="G391" s="17">
        <v>100</v>
      </c>
      <c r="H391" s="17">
        <v>100</v>
      </c>
      <c r="I391" s="17" t="s">
        <v>74</v>
      </c>
    </row>
    <row r="392" spans="2:9" x14ac:dyDescent="0.25">
      <c r="B392" s="11" t="s">
        <v>201</v>
      </c>
      <c r="C392" s="17" t="s">
        <v>74</v>
      </c>
      <c r="D392" s="17" t="s">
        <v>74</v>
      </c>
      <c r="E392" s="17">
        <v>100</v>
      </c>
      <c r="F392" s="17">
        <v>100</v>
      </c>
      <c r="G392" s="17">
        <v>100</v>
      </c>
      <c r="H392" s="17">
        <v>100</v>
      </c>
      <c r="I392" s="17">
        <v>0</v>
      </c>
    </row>
    <row r="393" spans="2:9" x14ac:dyDescent="0.25">
      <c r="B393" s="11" t="s">
        <v>202</v>
      </c>
      <c r="C393" s="17" t="s">
        <v>74</v>
      </c>
      <c r="D393" s="17" t="s">
        <v>74</v>
      </c>
      <c r="E393" s="17" t="s">
        <v>74</v>
      </c>
      <c r="F393" s="17" t="s">
        <v>74</v>
      </c>
      <c r="G393" s="17" t="s">
        <v>74</v>
      </c>
      <c r="H393" s="17" t="s">
        <v>74</v>
      </c>
      <c r="I393" s="17">
        <v>50</v>
      </c>
    </row>
    <row r="394" spans="2:9" x14ac:dyDescent="0.25">
      <c r="B394" s="11" t="s">
        <v>238</v>
      </c>
      <c r="C394" s="17">
        <f>AVERAGE(C361:C393)</f>
        <v>46.264665286404416</v>
      </c>
      <c r="D394" s="17">
        <f t="shared" ref="D394:I394" si="80">AVERAGE(D361:D393)</f>
        <v>49.175860302086306</v>
      </c>
      <c r="E394" s="17">
        <f t="shared" si="80"/>
        <v>67.083607105393597</v>
      </c>
      <c r="F394" s="17">
        <f t="shared" si="80"/>
        <v>68.769429054744094</v>
      </c>
      <c r="G394" s="17">
        <f t="shared" si="80"/>
        <v>62.530162615841938</v>
      </c>
      <c r="H394" s="17">
        <f t="shared" si="80"/>
        <v>65.083811736595166</v>
      </c>
      <c r="I394" s="17">
        <f t="shared" si="80"/>
        <v>23.25307542698847</v>
      </c>
    </row>
    <row r="395" spans="2:9" x14ac:dyDescent="0.25">
      <c r="B395" s="53" t="s">
        <v>239</v>
      </c>
      <c r="C395" s="69"/>
      <c r="D395" s="69"/>
      <c r="E395" s="69"/>
      <c r="F395" s="69"/>
      <c r="G395" s="69"/>
      <c r="H395" s="69"/>
      <c r="I395" s="69"/>
    </row>
    <row r="396" spans="2:9" x14ac:dyDescent="0.25">
      <c r="B396" s="53" t="s">
        <v>240</v>
      </c>
      <c r="C396" s="69"/>
      <c r="D396" s="69"/>
      <c r="E396" s="69"/>
      <c r="F396" s="69"/>
      <c r="G396" s="69"/>
      <c r="H396" s="69"/>
      <c r="I396" s="69"/>
    </row>
    <row r="397" spans="2:9" x14ac:dyDescent="0.25">
      <c r="B397" s="53" t="s">
        <v>241</v>
      </c>
      <c r="C397" s="69"/>
      <c r="D397" s="69"/>
      <c r="E397" s="69"/>
      <c r="F397" s="69"/>
      <c r="G397" s="69"/>
      <c r="H397" s="69"/>
      <c r="I397" s="69"/>
    </row>
    <row r="398" spans="2:9" x14ac:dyDescent="0.25">
      <c r="B398" s="53" t="s">
        <v>242</v>
      </c>
      <c r="C398" s="6"/>
      <c r="D398" s="6"/>
      <c r="E398" s="6"/>
    </row>
    <row r="399" spans="2:9" x14ac:dyDescent="0.25">
      <c r="B399" s="53" t="s">
        <v>245</v>
      </c>
      <c r="C399" s="6"/>
      <c r="D399" s="6"/>
      <c r="E399" s="6"/>
    </row>
    <row r="400" spans="2:9" x14ac:dyDescent="0.25">
      <c r="B400" s="53" t="s">
        <v>243</v>
      </c>
      <c r="C400" s="6"/>
      <c r="D400" s="6"/>
      <c r="E400" s="6"/>
    </row>
    <row r="401" spans="1:8" x14ac:dyDescent="0.25">
      <c r="B401" s="53" t="s">
        <v>244</v>
      </c>
      <c r="C401" s="6"/>
      <c r="D401" s="6"/>
      <c r="E401" s="6"/>
    </row>
    <row r="402" spans="1:8" x14ac:dyDescent="0.25">
      <c r="A402" s="53"/>
      <c r="B402" s="6"/>
      <c r="C402" s="6"/>
      <c r="D402" s="6"/>
    </row>
    <row r="403" spans="1:8" x14ac:dyDescent="0.25">
      <c r="A403" s="6"/>
      <c r="B403" s="6"/>
      <c r="C403" s="6"/>
      <c r="D403" s="6"/>
    </row>
    <row r="404" spans="1:8" ht="24.75" customHeight="1" x14ac:dyDescent="0.25">
      <c r="B404" s="22" t="s">
        <v>82</v>
      </c>
      <c r="C404" s="103" t="s">
        <v>246</v>
      </c>
      <c r="D404" s="103"/>
      <c r="E404" s="103"/>
      <c r="F404" s="103"/>
      <c r="G404" s="103"/>
      <c r="H404" s="103"/>
    </row>
    <row r="405" spans="1:8" ht="76.5" x14ac:dyDescent="0.25">
      <c r="B405" s="86" t="s">
        <v>82</v>
      </c>
      <c r="C405" s="27" t="s">
        <v>34</v>
      </c>
      <c r="D405" s="27" t="s">
        <v>147</v>
      </c>
      <c r="E405" s="27" t="s">
        <v>35</v>
      </c>
      <c r="F405" s="27" t="s">
        <v>148</v>
      </c>
      <c r="G405" s="15" t="s">
        <v>36</v>
      </c>
      <c r="H405" s="27" t="s">
        <v>149</v>
      </c>
    </row>
    <row r="406" spans="1:8" x14ac:dyDescent="0.25">
      <c r="B406" s="11" t="s">
        <v>170</v>
      </c>
      <c r="C406" s="16">
        <v>4</v>
      </c>
      <c r="D406" s="82">
        <f>+C406/$H300</f>
        <v>0.26666666666666666</v>
      </c>
      <c r="E406" s="16">
        <v>10</v>
      </c>
      <c r="F406" s="82">
        <f>+E406/$H300</f>
        <v>0.66666666666666663</v>
      </c>
      <c r="G406" s="18">
        <v>0</v>
      </c>
      <c r="H406" s="71">
        <f>+G406/$H300</f>
        <v>0</v>
      </c>
    </row>
    <row r="407" spans="1:8" x14ac:dyDescent="0.25">
      <c r="B407" s="11" t="s">
        <v>171</v>
      </c>
      <c r="C407" s="16">
        <v>0</v>
      </c>
      <c r="D407" s="82">
        <f>+C407/$H301</f>
        <v>0</v>
      </c>
      <c r="E407" s="16">
        <v>1</v>
      </c>
      <c r="F407" s="82">
        <f>+E407/$H301</f>
        <v>1</v>
      </c>
      <c r="G407" s="18">
        <v>0</v>
      </c>
      <c r="H407" s="71">
        <f>+G407/$H301</f>
        <v>0</v>
      </c>
    </row>
    <row r="408" spans="1:8" x14ac:dyDescent="0.25">
      <c r="B408" s="11" t="s">
        <v>172</v>
      </c>
      <c r="C408" s="16">
        <v>4</v>
      </c>
      <c r="D408" s="82">
        <f>+C408/$H302</f>
        <v>0.26666666666666666</v>
      </c>
      <c r="E408" s="16">
        <v>9</v>
      </c>
      <c r="F408" s="82">
        <f>+E408/$H302</f>
        <v>0.6</v>
      </c>
      <c r="G408" s="18">
        <v>0</v>
      </c>
      <c r="H408" s="71">
        <f>+G408/$H302</f>
        <v>0</v>
      </c>
    </row>
    <row r="409" spans="1:8" x14ac:dyDescent="0.25">
      <c r="B409" s="11" t="s">
        <v>173</v>
      </c>
      <c r="C409" s="16">
        <v>1</v>
      </c>
      <c r="D409" s="82">
        <f>+C409/$H303</f>
        <v>0.25</v>
      </c>
      <c r="E409" s="16">
        <v>3</v>
      </c>
      <c r="F409" s="82">
        <f>+E409/$H303</f>
        <v>0.75</v>
      </c>
      <c r="G409" s="18">
        <v>0</v>
      </c>
      <c r="H409" s="71">
        <f>+G409/$H303</f>
        <v>0</v>
      </c>
    </row>
    <row r="410" spans="1:8" x14ac:dyDescent="0.25">
      <c r="B410" s="11" t="s">
        <v>174</v>
      </c>
      <c r="C410" s="16">
        <v>2</v>
      </c>
      <c r="D410" s="85">
        <f t="shared" ref="D410:D422" si="81">+C410/$H304</f>
        <v>0.22222222222222221</v>
      </c>
      <c r="E410" s="16">
        <v>6</v>
      </c>
      <c r="F410" s="85">
        <f t="shared" ref="F410:F422" si="82">+E410/$H304</f>
        <v>0.66666666666666663</v>
      </c>
      <c r="G410" s="18">
        <v>0</v>
      </c>
      <c r="H410" s="71">
        <f t="shared" ref="H410:H422" si="83">+G410/$H304</f>
        <v>0</v>
      </c>
    </row>
    <row r="411" spans="1:8" x14ac:dyDescent="0.25">
      <c r="B411" s="11" t="s">
        <v>175</v>
      </c>
      <c r="C411" s="16">
        <v>0</v>
      </c>
      <c r="D411" s="85">
        <v>0</v>
      </c>
      <c r="E411" s="16">
        <v>0</v>
      </c>
      <c r="F411" s="85">
        <v>0</v>
      </c>
      <c r="G411" s="18">
        <v>0</v>
      </c>
      <c r="H411" s="71">
        <v>0</v>
      </c>
    </row>
    <row r="412" spans="1:8" x14ac:dyDescent="0.25">
      <c r="B412" s="11" t="s">
        <v>176</v>
      </c>
      <c r="C412" s="16">
        <v>1</v>
      </c>
      <c r="D412" s="85">
        <f t="shared" si="81"/>
        <v>0.14285714285714285</v>
      </c>
      <c r="E412" s="16">
        <v>5</v>
      </c>
      <c r="F412" s="85">
        <f t="shared" si="82"/>
        <v>0.7142857142857143</v>
      </c>
      <c r="G412" s="18">
        <v>1</v>
      </c>
      <c r="H412" s="71">
        <f t="shared" si="83"/>
        <v>0.14285714285714285</v>
      </c>
    </row>
    <row r="413" spans="1:8" x14ac:dyDescent="0.25">
      <c r="B413" s="11" t="s">
        <v>177</v>
      </c>
      <c r="C413" s="16">
        <v>1</v>
      </c>
      <c r="D413" s="85">
        <f t="shared" si="81"/>
        <v>0.33333333333333331</v>
      </c>
      <c r="E413" s="16">
        <v>2</v>
      </c>
      <c r="F413" s="85">
        <f t="shared" si="82"/>
        <v>0.66666666666666663</v>
      </c>
      <c r="G413" s="18">
        <v>0</v>
      </c>
      <c r="H413" s="71">
        <f t="shared" si="83"/>
        <v>0</v>
      </c>
    </row>
    <row r="414" spans="1:8" x14ac:dyDescent="0.25">
      <c r="B414" s="11" t="s">
        <v>178</v>
      </c>
      <c r="C414" s="16">
        <v>696</v>
      </c>
      <c r="D414" s="85">
        <f t="shared" si="81"/>
        <v>0.3365570599613153</v>
      </c>
      <c r="E414" s="16">
        <v>1007</v>
      </c>
      <c r="F414" s="85">
        <f t="shared" si="82"/>
        <v>0.48694390715667313</v>
      </c>
      <c r="G414" s="18">
        <v>48</v>
      </c>
      <c r="H414" s="71">
        <f t="shared" si="83"/>
        <v>2.321083172147002E-2</v>
      </c>
    </row>
    <row r="415" spans="1:8" x14ac:dyDescent="0.25">
      <c r="B415" s="11" t="s">
        <v>179</v>
      </c>
      <c r="C415" s="16">
        <v>8</v>
      </c>
      <c r="D415" s="85">
        <f t="shared" si="81"/>
        <v>0.38095238095238093</v>
      </c>
      <c r="E415" s="16">
        <v>12</v>
      </c>
      <c r="F415" s="85">
        <f t="shared" si="82"/>
        <v>0.5714285714285714</v>
      </c>
      <c r="G415" s="18">
        <v>0</v>
      </c>
      <c r="H415" s="71">
        <f t="shared" si="83"/>
        <v>0</v>
      </c>
    </row>
    <row r="416" spans="1:8" x14ac:dyDescent="0.25">
      <c r="B416" s="11" t="s">
        <v>180</v>
      </c>
      <c r="C416" s="16">
        <v>14</v>
      </c>
      <c r="D416" s="85">
        <f t="shared" si="81"/>
        <v>0.51851851851851849</v>
      </c>
      <c r="E416" s="16">
        <v>10</v>
      </c>
      <c r="F416" s="85">
        <f t="shared" si="82"/>
        <v>0.37037037037037035</v>
      </c>
      <c r="G416" s="18">
        <v>0</v>
      </c>
      <c r="H416" s="71">
        <f t="shared" si="83"/>
        <v>0</v>
      </c>
    </row>
    <row r="417" spans="2:8" x14ac:dyDescent="0.25">
      <c r="B417" s="11" t="s">
        <v>181</v>
      </c>
      <c r="C417" s="16">
        <v>3</v>
      </c>
      <c r="D417" s="85">
        <f t="shared" si="81"/>
        <v>0.25</v>
      </c>
      <c r="E417" s="16">
        <v>4</v>
      </c>
      <c r="F417" s="85">
        <f t="shared" si="82"/>
        <v>0.33333333333333331</v>
      </c>
      <c r="G417" s="18">
        <v>0</v>
      </c>
      <c r="H417" s="71">
        <f t="shared" si="83"/>
        <v>0</v>
      </c>
    </row>
    <row r="418" spans="2:8" x14ac:dyDescent="0.25">
      <c r="B418" s="11" t="s">
        <v>182</v>
      </c>
      <c r="C418" s="16">
        <v>4</v>
      </c>
      <c r="D418" s="85">
        <f t="shared" si="81"/>
        <v>0.16</v>
      </c>
      <c r="E418" s="16">
        <v>17</v>
      </c>
      <c r="F418" s="85">
        <f t="shared" si="82"/>
        <v>0.68</v>
      </c>
      <c r="G418" s="18">
        <v>0</v>
      </c>
      <c r="H418" s="71">
        <f t="shared" si="83"/>
        <v>0</v>
      </c>
    </row>
    <row r="419" spans="2:8" x14ac:dyDescent="0.25">
      <c r="B419" s="11" t="s">
        <v>183</v>
      </c>
      <c r="C419" s="16">
        <v>1</v>
      </c>
      <c r="D419" s="85">
        <f t="shared" si="81"/>
        <v>0.1</v>
      </c>
      <c r="E419" s="16">
        <v>6</v>
      </c>
      <c r="F419" s="85">
        <f t="shared" si="82"/>
        <v>0.6</v>
      </c>
      <c r="G419" s="18">
        <v>0</v>
      </c>
      <c r="H419" s="71">
        <f t="shared" si="83"/>
        <v>0</v>
      </c>
    </row>
    <row r="420" spans="2:8" x14ac:dyDescent="0.25">
      <c r="B420" s="11" t="s">
        <v>184</v>
      </c>
      <c r="C420" s="16">
        <v>6</v>
      </c>
      <c r="D420" s="85">
        <f t="shared" si="81"/>
        <v>0.375</v>
      </c>
      <c r="E420" s="16">
        <v>8</v>
      </c>
      <c r="F420" s="85">
        <f t="shared" si="82"/>
        <v>0.5</v>
      </c>
      <c r="G420" s="18">
        <v>0</v>
      </c>
      <c r="H420" s="71">
        <f t="shared" si="83"/>
        <v>0</v>
      </c>
    </row>
    <row r="421" spans="2:8" x14ac:dyDescent="0.25">
      <c r="B421" s="11" t="s">
        <v>185</v>
      </c>
      <c r="C421" s="16">
        <v>4</v>
      </c>
      <c r="D421" s="85">
        <f t="shared" si="81"/>
        <v>0.22222222222222221</v>
      </c>
      <c r="E421" s="16">
        <v>11</v>
      </c>
      <c r="F421" s="85">
        <f t="shared" si="82"/>
        <v>0.61111111111111116</v>
      </c>
      <c r="G421" s="18">
        <v>0</v>
      </c>
      <c r="H421" s="71">
        <f t="shared" si="83"/>
        <v>0</v>
      </c>
    </row>
    <row r="422" spans="2:8" x14ac:dyDescent="0.25">
      <c r="B422" s="11" t="s">
        <v>186</v>
      </c>
      <c r="C422" s="16">
        <v>497</v>
      </c>
      <c r="D422" s="85">
        <f t="shared" si="81"/>
        <v>0.33948087431693991</v>
      </c>
      <c r="E422" s="16">
        <v>703</v>
      </c>
      <c r="F422" s="85">
        <f t="shared" si="82"/>
        <v>0.4801912568306011</v>
      </c>
      <c r="G422" s="18">
        <v>39</v>
      </c>
      <c r="H422" s="71">
        <f t="shared" si="83"/>
        <v>2.663934426229508E-2</v>
      </c>
    </row>
    <row r="423" spans="2:8" x14ac:dyDescent="0.25">
      <c r="B423" s="11" t="s">
        <v>187</v>
      </c>
      <c r="C423" s="16">
        <v>0</v>
      </c>
      <c r="D423" s="82">
        <f>+C423/$H304</f>
        <v>0</v>
      </c>
      <c r="E423" s="16">
        <v>0</v>
      </c>
      <c r="F423" s="82">
        <f>+E423/$H304</f>
        <v>0</v>
      </c>
      <c r="G423" s="18">
        <v>0</v>
      </c>
      <c r="H423" s="71">
        <f>+G423/$H304</f>
        <v>0</v>
      </c>
    </row>
    <row r="424" spans="2:8" x14ac:dyDescent="0.25">
      <c r="B424" s="11" t="s">
        <v>188</v>
      </c>
      <c r="C424" s="16">
        <v>0</v>
      </c>
      <c r="D424" s="82">
        <v>0</v>
      </c>
      <c r="E424" s="16">
        <v>0</v>
      </c>
      <c r="F424" s="82">
        <v>0</v>
      </c>
      <c r="G424" s="18">
        <v>0</v>
      </c>
      <c r="H424" s="71">
        <v>0</v>
      </c>
    </row>
    <row r="425" spans="2:8" x14ac:dyDescent="0.25">
      <c r="B425" s="11" t="s">
        <v>189</v>
      </c>
      <c r="C425" s="16">
        <v>0</v>
      </c>
      <c r="D425" s="82">
        <v>0</v>
      </c>
      <c r="E425" s="16">
        <v>0</v>
      </c>
      <c r="F425" s="82">
        <v>0</v>
      </c>
      <c r="G425" s="18">
        <v>0</v>
      </c>
      <c r="H425" s="71">
        <v>0</v>
      </c>
    </row>
    <row r="426" spans="2:8" x14ac:dyDescent="0.25">
      <c r="B426" s="11" t="s">
        <v>190</v>
      </c>
      <c r="C426" s="16">
        <v>3</v>
      </c>
      <c r="D426" s="82">
        <f>+C426/$H320</f>
        <v>0.3</v>
      </c>
      <c r="E426" s="16">
        <v>4</v>
      </c>
      <c r="F426" s="82">
        <f>+E426/$H320</f>
        <v>0.4</v>
      </c>
      <c r="G426" s="18">
        <v>0</v>
      </c>
      <c r="H426" s="71">
        <f>+G426/$H320</f>
        <v>0</v>
      </c>
    </row>
    <row r="427" spans="2:8" x14ac:dyDescent="0.25">
      <c r="B427" s="11" t="s">
        <v>191</v>
      </c>
      <c r="C427" s="16">
        <v>0</v>
      </c>
      <c r="D427" s="82">
        <v>0</v>
      </c>
      <c r="E427" s="16">
        <v>0</v>
      </c>
      <c r="F427" s="82">
        <v>0</v>
      </c>
      <c r="G427" s="18">
        <v>0</v>
      </c>
      <c r="H427" s="71">
        <v>0</v>
      </c>
    </row>
    <row r="428" spans="2:8" x14ac:dyDescent="0.25">
      <c r="B428" s="11" t="s">
        <v>192</v>
      </c>
      <c r="C428" s="16">
        <v>265</v>
      </c>
      <c r="D428" s="82">
        <f t="shared" ref="D428:D439" si="84">+C428/$H322</f>
        <v>0.40030211480362538</v>
      </c>
      <c r="E428" s="16">
        <v>304</v>
      </c>
      <c r="F428" s="82">
        <f t="shared" ref="F428:F439" si="85">+E428/$H322</f>
        <v>0.45921450151057402</v>
      </c>
      <c r="G428" s="18">
        <v>6</v>
      </c>
      <c r="H428" s="71">
        <f t="shared" ref="H428:H439" si="86">+G428/$H322</f>
        <v>9.0634441087613302E-3</v>
      </c>
    </row>
    <row r="429" spans="2:8" x14ac:dyDescent="0.25">
      <c r="B429" s="11" t="s">
        <v>193</v>
      </c>
      <c r="C429" s="16">
        <v>5</v>
      </c>
      <c r="D429" s="82">
        <f t="shared" si="84"/>
        <v>1</v>
      </c>
      <c r="E429" s="16">
        <v>0</v>
      </c>
      <c r="F429" s="82">
        <f t="shared" si="85"/>
        <v>0</v>
      </c>
      <c r="G429" s="18">
        <v>0</v>
      </c>
      <c r="H429" s="71">
        <f t="shared" si="86"/>
        <v>0</v>
      </c>
    </row>
    <row r="430" spans="2:8" x14ac:dyDescent="0.25">
      <c r="B430" s="11" t="s">
        <v>194</v>
      </c>
      <c r="C430" s="16">
        <v>3</v>
      </c>
      <c r="D430" s="82">
        <f t="shared" si="84"/>
        <v>0.17647058823529413</v>
      </c>
      <c r="E430" s="16">
        <v>11</v>
      </c>
      <c r="F430" s="82">
        <f t="shared" si="85"/>
        <v>0.6470588235294118</v>
      </c>
      <c r="G430" s="18">
        <v>0</v>
      </c>
      <c r="H430" s="71">
        <f t="shared" si="86"/>
        <v>0</v>
      </c>
    </row>
    <row r="431" spans="2:8" x14ac:dyDescent="0.25">
      <c r="B431" s="11" t="s">
        <v>195</v>
      </c>
      <c r="C431" s="16">
        <v>1</v>
      </c>
      <c r="D431" s="82">
        <f t="shared" si="84"/>
        <v>0.33333333333333331</v>
      </c>
      <c r="E431" s="16">
        <v>2</v>
      </c>
      <c r="F431" s="82">
        <f t="shared" si="85"/>
        <v>0.66666666666666663</v>
      </c>
      <c r="G431" s="18">
        <v>0</v>
      </c>
      <c r="H431" s="71">
        <f t="shared" si="86"/>
        <v>0</v>
      </c>
    </row>
    <row r="432" spans="2:8" x14ac:dyDescent="0.25">
      <c r="B432" s="11" t="s">
        <v>196</v>
      </c>
      <c r="C432" s="16">
        <v>0</v>
      </c>
      <c r="D432" s="82">
        <f t="shared" si="84"/>
        <v>0</v>
      </c>
      <c r="E432" s="16">
        <v>0</v>
      </c>
      <c r="F432" s="82">
        <f t="shared" si="85"/>
        <v>0</v>
      </c>
      <c r="G432" s="18">
        <v>0</v>
      </c>
      <c r="H432" s="71">
        <f t="shared" si="86"/>
        <v>0</v>
      </c>
    </row>
    <row r="433" spans="1:13" x14ac:dyDescent="0.25">
      <c r="B433" s="11" t="s">
        <v>197</v>
      </c>
      <c r="C433" s="16">
        <v>0</v>
      </c>
      <c r="D433" s="82">
        <f t="shared" si="84"/>
        <v>0</v>
      </c>
      <c r="E433" s="16">
        <v>2</v>
      </c>
      <c r="F433" s="82">
        <f t="shared" si="85"/>
        <v>1</v>
      </c>
      <c r="G433" s="18">
        <v>0</v>
      </c>
      <c r="H433" s="71">
        <f t="shared" si="86"/>
        <v>0</v>
      </c>
    </row>
    <row r="434" spans="1:13" x14ac:dyDescent="0.25">
      <c r="B434" s="11" t="s">
        <v>198</v>
      </c>
      <c r="C434" s="16">
        <v>14</v>
      </c>
      <c r="D434" s="82">
        <f t="shared" si="84"/>
        <v>0.32558139534883723</v>
      </c>
      <c r="E434" s="16">
        <v>21</v>
      </c>
      <c r="F434" s="82">
        <f t="shared" si="85"/>
        <v>0.48837209302325579</v>
      </c>
      <c r="G434" s="18">
        <v>0</v>
      </c>
      <c r="H434" s="71">
        <f t="shared" si="86"/>
        <v>0</v>
      </c>
    </row>
    <row r="435" spans="1:13" x14ac:dyDescent="0.25">
      <c r="B435" s="11" t="s">
        <v>199</v>
      </c>
      <c r="C435" s="16">
        <v>32</v>
      </c>
      <c r="D435" s="82">
        <f t="shared" si="84"/>
        <v>0.3595505617977528</v>
      </c>
      <c r="E435" s="16">
        <v>44</v>
      </c>
      <c r="F435" s="82">
        <f t="shared" si="85"/>
        <v>0.4943820224719101</v>
      </c>
      <c r="G435" s="18">
        <v>1</v>
      </c>
      <c r="H435" s="71">
        <f t="shared" si="86"/>
        <v>1.1235955056179775E-2</v>
      </c>
    </row>
    <row r="436" spans="1:13" x14ac:dyDescent="0.25">
      <c r="B436" s="11" t="s">
        <v>200</v>
      </c>
      <c r="C436" s="16">
        <v>1</v>
      </c>
      <c r="D436" s="82">
        <f t="shared" si="84"/>
        <v>0.5</v>
      </c>
      <c r="E436" s="16">
        <v>1</v>
      </c>
      <c r="F436" s="82">
        <f t="shared" si="85"/>
        <v>0.5</v>
      </c>
      <c r="G436" s="18">
        <v>0</v>
      </c>
      <c r="H436" s="71">
        <f t="shared" si="86"/>
        <v>0</v>
      </c>
    </row>
    <row r="437" spans="1:13" x14ac:dyDescent="0.25">
      <c r="B437" s="11" t="s">
        <v>201</v>
      </c>
      <c r="C437" s="16">
        <v>8</v>
      </c>
      <c r="D437" s="82">
        <f t="shared" si="84"/>
        <v>0.32</v>
      </c>
      <c r="E437" s="16">
        <v>13</v>
      </c>
      <c r="F437" s="82">
        <f t="shared" si="85"/>
        <v>0.52</v>
      </c>
      <c r="G437" s="18">
        <v>1</v>
      </c>
      <c r="H437" s="71">
        <f t="shared" si="86"/>
        <v>0.04</v>
      </c>
    </row>
    <row r="438" spans="1:13" x14ac:dyDescent="0.25">
      <c r="B438" s="11" t="s">
        <v>202</v>
      </c>
      <c r="C438" s="16">
        <v>1</v>
      </c>
      <c r="D438" s="82">
        <f t="shared" si="84"/>
        <v>0.25</v>
      </c>
      <c r="E438" s="16">
        <v>3</v>
      </c>
      <c r="F438" s="82">
        <f t="shared" si="85"/>
        <v>0.75</v>
      </c>
      <c r="G438" s="18">
        <v>0</v>
      </c>
      <c r="H438" s="71">
        <f t="shared" si="86"/>
        <v>0</v>
      </c>
    </row>
    <row r="439" spans="1:13" x14ac:dyDescent="0.25">
      <c r="B439" s="11" t="s">
        <v>100</v>
      </c>
      <c r="C439" s="16">
        <v>1579</v>
      </c>
      <c r="D439" s="32">
        <f t="shared" si="84"/>
        <v>0.34491044124071646</v>
      </c>
      <c r="E439" s="16">
        <v>2219</v>
      </c>
      <c r="F439" s="32">
        <f t="shared" si="85"/>
        <v>0.48470948012232418</v>
      </c>
      <c r="G439" s="18">
        <v>96</v>
      </c>
      <c r="H439" s="71">
        <f t="shared" si="86"/>
        <v>2.0969855832241154E-2</v>
      </c>
    </row>
    <row r="440" spans="1:13" x14ac:dyDescent="0.25">
      <c r="B440" s="53" t="s">
        <v>247</v>
      </c>
      <c r="C440" s="39"/>
      <c r="D440" s="12"/>
      <c r="E440" s="39"/>
      <c r="F440" s="12"/>
      <c r="G440" s="70"/>
      <c r="H440" s="12"/>
      <c r="J440" s="39"/>
      <c r="K440" s="73"/>
      <c r="L440" s="39"/>
      <c r="M440" s="73"/>
    </row>
    <row r="441" spans="1:13" x14ac:dyDescent="0.25">
      <c r="B441" s="53" t="s">
        <v>248</v>
      </c>
      <c r="C441" s="39"/>
      <c r="D441" s="12"/>
      <c r="E441" s="39"/>
      <c r="F441" s="12"/>
      <c r="G441" s="70"/>
      <c r="H441" s="12"/>
      <c r="J441" s="39"/>
      <c r="K441" s="73"/>
      <c r="L441" s="39"/>
      <c r="M441" s="73"/>
    </row>
    <row r="442" spans="1:13" x14ac:dyDescent="0.25">
      <c r="B442" s="53" t="s">
        <v>166</v>
      </c>
      <c r="C442" s="39"/>
      <c r="D442" s="12"/>
      <c r="E442" s="39"/>
      <c r="F442" s="12"/>
      <c r="G442" s="70"/>
      <c r="H442" s="12"/>
      <c r="J442" s="39"/>
      <c r="K442" s="73"/>
      <c r="L442" s="39"/>
      <c r="M442" s="73"/>
    </row>
    <row r="443" spans="1:13" x14ac:dyDescent="0.25">
      <c r="A443" s="53"/>
      <c r="B443" s="39"/>
      <c r="C443" s="12"/>
      <c r="D443" s="39"/>
      <c r="E443" s="12"/>
      <c r="F443" s="70"/>
      <c r="G443" s="12"/>
      <c r="H443" s="39"/>
      <c r="I443" s="12"/>
      <c r="J443" s="39"/>
      <c r="K443" s="73"/>
      <c r="L443" s="39"/>
      <c r="M443" s="73"/>
    </row>
    <row r="444" spans="1:13" x14ac:dyDescent="0.25">
      <c r="A444" s="58"/>
      <c r="B444" s="39"/>
      <c r="C444" s="12"/>
      <c r="D444" s="39"/>
      <c r="E444" s="12"/>
      <c r="F444" s="70"/>
      <c r="G444" s="12"/>
      <c r="H444" s="39"/>
      <c r="I444" s="12"/>
      <c r="J444" s="39"/>
      <c r="K444" s="73"/>
      <c r="L444" s="39"/>
      <c r="M444" s="73"/>
    </row>
    <row r="445" spans="1:13" ht="26.25" customHeight="1" x14ac:dyDescent="0.25">
      <c r="B445" s="116" t="s">
        <v>82</v>
      </c>
      <c r="C445" s="118" t="s">
        <v>246</v>
      </c>
      <c r="D445" s="119"/>
      <c r="E445" s="119"/>
      <c r="F445" s="119"/>
      <c r="G445" s="119"/>
      <c r="H445" s="120"/>
      <c r="I445" s="12"/>
      <c r="J445" s="39"/>
    </row>
    <row r="446" spans="1:13" ht="76.5" x14ac:dyDescent="0.25">
      <c r="B446" s="117"/>
      <c r="C446" s="27" t="s">
        <v>37</v>
      </c>
      <c r="D446" s="27" t="s">
        <v>150</v>
      </c>
      <c r="E446" s="27" t="s">
        <v>152</v>
      </c>
      <c r="F446" s="27" t="s">
        <v>151</v>
      </c>
      <c r="G446" s="27" t="s">
        <v>38</v>
      </c>
      <c r="H446" s="27" t="s">
        <v>153</v>
      </c>
      <c r="I446" s="12"/>
      <c r="J446" s="39"/>
    </row>
    <row r="447" spans="1:13" x14ac:dyDescent="0.25">
      <c r="B447" s="11" t="s">
        <v>170</v>
      </c>
      <c r="C447" s="16">
        <v>0</v>
      </c>
      <c r="D447" s="71">
        <f>+C447/$H300</f>
        <v>0</v>
      </c>
      <c r="E447" s="16">
        <v>0</v>
      </c>
      <c r="F447" s="72">
        <f>+E447/$H300</f>
        <v>0</v>
      </c>
      <c r="G447" s="16">
        <v>1</v>
      </c>
      <c r="H447" s="71">
        <f>+G447/$H300</f>
        <v>6.6666666666666666E-2</v>
      </c>
      <c r="I447" s="12"/>
      <c r="J447" s="39"/>
    </row>
    <row r="448" spans="1:13" x14ac:dyDescent="0.25">
      <c r="B448" s="11" t="s">
        <v>171</v>
      </c>
      <c r="C448" s="16">
        <v>0</v>
      </c>
      <c r="D448" s="71">
        <f>+C448/$H301</f>
        <v>0</v>
      </c>
      <c r="E448" s="16">
        <v>0</v>
      </c>
      <c r="F448" s="72">
        <f>+E448/$H301</f>
        <v>0</v>
      </c>
      <c r="G448" s="16">
        <v>0</v>
      </c>
      <c r="H448" s="71">
        <f>+G448/$H301</f>
        <v>0</v>
      </c>
      <c r="I448" s="12"/>
      <c r="J448" s="39"/>
    </row>
    <row r="449" spans="2:10" x14ac:dyDescent="0.25">
      <c r="B449" s="11" t="s">
        <v>172</v>
      </c>
      <c r="C449" s="16">
        <v>0</v>
      </c>
      <c r="D449" s="71">
        <f>+C449/$H302</f>
        <v>0</v>
      </c>
      <c r="E449" s="16">
        <v>0</v>
      </c>
      <c r="F449" s="72">
        <f>+E449/$H302</f>
        <v>0</v>
      </c>
      <c r="G449" s="16">
        <v>2</v>
      </c>
      <c r="H449" s="71">
        <f>+G449/$H302</f>
        <v>0.13333333333333333</v>
      </c>
      <c r="I449" s="12"/>
      <c r="J449" s="39"/>
    </row>
    <row r="450" spans="2:10" x14ac:dyDescent="0.25">
      <c r="B450" s="11" t="s">
        <v>173</v>
      </c>
      <c r="C450" s="16">
        <v>0</v>
      </c>
      <c r="D450" s="71">
        <f>+C450/$H303</f>
        <v>0</v>
      </c>
      <c r="E450" s="16">
        <v>0</v>
      </c>
      <c r="F450" s="72">
        <f>+E450/$H303</f>
        <v>0</v>
      </c>
      <c r="G450" s="16">
        <v>0</v>
      </c>
      <c r="H450" s="71">
        <f>+G450/$H303</f>
        <v>0</v>
      </c>
      <c r="I450" s="12"/>
      <c r="J450" s="39"/>
    </row>
    <row r="451" spans="2:10" x14ac:dyDescent="0.25">
      <c r="B451" s="11" t="s">
        <v>174</v>
      </c>
      <c r="C451" s="16">
        <v>1</v>
      </c>
      <c r="D451" s="71">
        <f>+C451/$H304</f>
        <v>0.1111111111111111</v>
      </c>
      <c r="E451" s="16">
        <v>0</v>
      </c>
      <c r="F451" s="72">
        <f>+E451/$H304</f>
        <v>0</v>
      </c>
      <c r="G451" s="16">
        <v>0</v>
      </c>
      <c r="H451" s="71">
        <f>+G451/$H304</f>
        <v>0</v>
      </c>
      <c r="I451" s="12"/>
      <c r="J451" s="39"/>
    </row>
    <row r="452" spans="2:10" x14ac:dyDescent="0.25">
      <c r="B452" s="11" t="s">
        <v>175</v>
      </c>
      <c r="C452" s="16">
        <v>0</v>
      </c>
      <c r="D452" s="71">
        <v>0</v>
      </c>
      <c r="E452" s="16">
        <v>0</v>
      </c>
      <c r="F452" s="72">
        <v>0</v>
      </c>
      <c r="G452" s="16">
        <v>0</v>
      </c>
      <c r="H452" s="71">
        <v>0</v>
      </c>
      <c r="I452" s="12"/>
      <c r="J452" s="39"/>
    </row>
    <row r="453" spans="2:10" x14ac:dyDescent="0.25">
      <c r="B453" s="11" t="s">
        <v>176</v>
      </c>
      <c r="C453" s="16">
        <v>0</v>
      </c>
      <c r="D453" s="71">
        <v>0</v>
      </c>
      <c r="E453" s="16">
        <v>0</v>
      </c>
      <c r="F453" s="72">
        <v>0</v>
      </c>
      <c r="G453" s="16">
        <v>0</v>
      </c>
      <c r="H453" s="71">
        <v>0</v>
      </c>
      <c r="I453" s="12"/>
      <c r="J453" s="39"/>
    </row>
    <row r="454" spans="2:10" x14ac:dyDescent="0.25">
      <c r="B454" s="11" t="s">
        <v>177</v>
      </c>
      <c r="C454" s="16">
        <v>0</v>
      </c>
      <c r="D454" s="71">
        <f>+C454/$H320</f>
        <v>0</v>
      </c>
      <c r="E454" s="16">
        <v>0</v>
      </c>
      <c r="F454" s="72">
        <f>+E454/$H320</f>
        <v>0</v>
      </c>
      <c r="G454" s="16">
        <v>0</v>
      </c>
      <c r="H454" s="71">
        <f>+G454/$H320</f>
        <v>0</v>
      </c>
      <c r="I454" s="12"/>
      <c r="J454" s="39"/>
    </row>
    <row r="455" spans="2:10" x14ac:dyDescent="0.25">
      <c r="B455" s="11" t="s">
        <v>178</v>
      </c>
      <c r="C455" s="16">
        <v>81</v>
      </c>
      <c r="D455" s="71">
        <v>0</v>
      </c>
      <c r="E455" s="16">
        <v>1</v>
      </c>
      <c r="F455" s="72">
        <v>0</v>
      </c>
      <c r="G455" s="16">
        <v>235</v>
      </c>
      <c r="H455" s="71">
        <v>0</v>
      </c>
      <c r="I455" s="12"/>
      <c r="J455" s="39"/>
    </row>
    <row r="456" spans="2:10" x14ac:dyDescent="0.25">
      <c r="B456" s="11" t="s">
        <v>179</v>
      </c>
      <c r="C456" s="16">
        <v>0</v>
      </c>
      <c r="D456" s="71">
        <f t="shared" ref="D456:D467" si="87">+C456/$H322</f>
        <v>0</v>
      </c>
      <c r="E456" s="16">
        <v>0</v>
      </c>
      <c r="F456" s="72">
        <f t="shared" ref="F456:F467" si="88">+E456/$H322</f>
        <v>0</v>
      </c>
      <c r="G456" s="16">
        <v>1</v>
      </c>
      <c r="H456" s="71">
        <f t="shared" ref="H456:H467" si="89">+G456/$H322</f>
        <v>1.5105740181268882E-3</v>
      </c>
      <c r="I456" s="12"/>
      <c r="J456" s="39"/>
    </row>
    <row r="457" spans="2:10" x14ac:dyDescent="0.25">
      <c r="B457" s="11" t="s">
        <v>180</v>
      </c>
      <c r="C457" s="16">
        <v>0</v>
      </c>
      <c r="D457" s="71">
        <f t="shared" si="87"/>
        <v>0</v>
      </c>
      <c r="E457" s="16">
        <v>0</v>
      </c>
      <c r="F457" s="72">
        <f t="shared" si="88"/>
        <v>0</v>
      </c>
      <c r="G457" s="16">
        <v>3</v>
      </c>
      <c r="H457" s="71">
        <f t="shared" si="89"/>
        <v>0.6</v>
      </c>
      <c r="I457" s="12"/>
      <c r="J457" s="39"/>
    </row>
    <row r="458" spans="2:10" x14ac:dyDescent="0.25">
      <c r="B458" s="11" t="s">
        <v>181</v>
      </c>
      <c r="C458" s="16">
        <v>3</v>
      </c>
      <c r="D458" s="71">
        <f t="shared" si="87"/>
        <v>0.17647058823529413</v>
      </c>
      <c r="E458" s="16">
        <v>0</v>
      </c>
      <c r="F458" s="72">
        <f t="shared" si="88"/>
        <v>0</v>
      </c>
      <c r="G458" s="16">
        <v>2</v>
      </c>
      <c r="H458" s="71">
        <f t="shared" si="89"/>
        <v>0.11764705882352941</v>
      </c>
      <c r="I458" s="12"/>
      <c r="J458" s="39"/>
    </row>
    <row r="459" spans="2:10" x14ac:dyDescent="0.25">
      <c r="B459" s="11" t="s">
        <v>182</v>
      </c>
      <c r="C459" s="16">
        <v>1</v>
      </c>
      <c r="D459" s="71">
        <f t="shared" si="87"/>
        <v>0.33333333333333331</v>
      </c>
      <c r="E459" s="16">
        <v>0</v>
      </c>
      <c r="F459" s="72">
        <f t="shared" si="88"/>
        <v>0</v>
      </c>
      <c r="G459" s="16">
        <v>3</v>
      </c>
      <c r="H459" s="71">
        <f t="shared" si="89"/>
        <v>1</v>
      </c>
      <c r="I459" s="12"/>
      <c r="J459" s="39"/>
    </row>
    <row r="460" spans="2:10" x14ac:dyDescent="0.25">
      <c r="B460" s="11" t="s">
        <v>183</v>
      </c>
      <c r="C460" s="16">
        <v>1</v>
      </c>
      <c r="D460" s="71">
        <f t="shared" si="87"/>
        <v>1</v>
      </c>
      <c r="E460" s="16">
        <v>0</v>
      </c>
      <c r="F460" s="72">
        <f t="shared" si="88"/>
        <v>0</v>
      </c>
      <c r="G460" s="16">
        <v>1</v>
      </c>
      <c r="H460" s="71">
        <f t="shared" si="89"/>
        <v>1</v>
      </c>
      <c r="I460" s="12"/>
      <c r="J460" s="39"/>
    </row>
    <row r="461" spans="2:10" x14ac:dyDescent="0.25">
      <c r="B461" s="11" t="s">
        <v>184</v>
      </c>
      <c r="C461" s="16">
        <v>0</v>
      </c>
      <c r="D461" s="71">
        <f t="shared" si="87"/>
        <v>0</v>
      </c>
      <c r="E461" s="16">
        <v>0</v>
      </c>
      <c r="F461" s="72">
        <f t="shared" si="88"/>
        <v>0</v>
      </c>
      <c r="G461" s="16">
        <v>2</v>
      </c>
      <c r="H461" s="71">
        <f t="shared" si="89"/>
        <v>1</v>
      </c>
      <c r="I461" s="12"/>
      <c r="J461" s="39"/>
    </row>
    <row r="462" spans="2:10" x14ac:dyDescent="0.25">
      <c r="B462" s="11" t="s">
        <v>185</v>
      </c>
      <c r="C462" s="16">
        <v>2</v>
      </c>
      <c r="D462" s="71">
        <f t="shared" si="87"/>
        <v>4.6511627906976744E-2</v>
      </c>
      <c r="E462" s="16">
        <v>0</v>
      </c>
      <c r="F462" s="72">
        <f t="shared" si="88"/>
        <v>0</v>
      </c>
      <c r="G462" s="16">
        <v>1</v>
      </c>
      <c r="H462" s="71">
        <f t="shared" si="89"/>
        <v>2.3255813953488372E-2</v>
      </c>
      <c r="I462" s="12"/>
      <c r="J462" s="39"/>
    </row>
    <row r="463" spans="2:10" x14ac:dyDescent="0.25">
      <c r="B463" s="11" t="s">
        <v>186</v>
      </c>
      <c r="C463" s="16">
        <v>36</v>
      </c>
      <c r="D463" s="71">
        <f t="shared" si="87"/>
        <v>0.4044943820224719</v>
      </c>
      <c r="E463" s="16">
        <v>0</v>
      </c>
      <c r="F463" s="72">
        <f t="shared" si="88"/>
        <v>0</v>
      </c>
      <c r="G463" s="16">
        <v>189</v>
      </c>
      <c r="H463" s="71">
        <f t="shared" si="89"/>
        <v>2.1235955056179776</v>
      </c>
      <c r="I463" s="12"/>
      <c r="J463" s="39"/>
    </row>
    <row r="464" spans="2:10" x14ac:dyDescent="0.25">
      <c r="B464" s="11" t="s">
        <v>187</v>
      </c>
      <c r="C464" s="16">
        <v>0</v>
      </c>
      <c r="D464" s="71">
        <f t="shared" si="87"/>
        <v>0</v>
      </c>
      <c r="E464" s="16">
        <v>0</v>
      </c>
      <c r="F464" s="72">
        <f t="shared" si="88"/>
        <v>0</v>
      </c>
      <c r="G464" s="16">
        <v>0</v>
      </c>
      <c r="H464" s="71">
        <f t="shared" si="89"/>
        <v>0</v>
      </c>
      <c r="I464" s="12"/>
      <c r="J464" s="39"/>
    </row>
    <row r="465" spans="2:10" x14ac:dyDescent="0.25">
      <c r="B465" s="11" t="s">
        <v>188</v>
      </c>
      <c r="C465" s="16">
        <v>0</v>
      </c>
      <c r="D465" s="71">
        <f t="shared" si="87"/>
        <v>0</v>
      </c>
      <c r="E465" s="16">
        <v>0</v>
      </c>
      <c r="F465" s="72">
        <f t="shared" si="88"/>
        <v>0</v>
      </c>
      <c r="G465" s="16">
        <v>0</v>
      </c>
      <c r="H465" s="71">
        <f t="shared" si="89"/>
        <v>0</v>
      </c>
      <c r="I465" s="12"/>
      <c r="J465" s="39"/>
    </row>
    <row r="466" spans="2:10" x14ac:dyDescent="0.25">
      <c r="B466" s="11" t="s">
        <v>189</v>
      </c>
      <c r="C466" s="16">
        <v>0</v>
      </c>
      <c r="D466" s="71">
        <f t="shared" si="87"/>
        <v>0</v>
      </c>
      <c r="E466" s="16">
        <v>0</v>
      </c>
      <c r="F466" s="72">
        <f t="shared" si="88"/>
        <v>0</v>
      </c>
      <c r="G466" s="16">
        <v>0</v>
      </c>
      <c r="H466" s="71">
        <f t="shared" si="89"/>
        <v>0</v>
      </c>
      <c r="I466" s="12"/>
      <c r="J466" s="39"/>
    </row>
    <row r="467" spans="2:10" x14ac:dyDescent="0.25">
      <c r="B467" s="11" t="s">
        <v>190</v>
      </c>
      <c r="C467" s="16">
        <v>0</v>
      </c>
      <c r="D467" s="71">
        <f t="shared" si="87"/>
        <v>0</v>
      </c>
      <c r="E467" s="16">
        <v>0</v>
      </c>
      <c r="F467" s="72">
        <f t="shared" si="88"/>
        <v>0</v>
      </c>
      <c r="G467" s="16">
        <v>3</v>
      </c>
      <c r="H467" s="71">
        <f t="shared" si="89"/>
        <v>6.5530799475753605E-4</v>
      </c>
      <c r="I467" s="12"/>
      <c r="J467" s="39"/>
    </row>
    <row r="468" spans="2:10" x14ac:dyDescent="0.25">
      <c r="B468" s="11" t="s">
        <v>191</v>
      </c>
      <c r="C468" s="16">
        <v>0</v>
      </c>
      <c r="D468" s="71">
        <v>0</v>
      </c>
      <c r="E468" s="16">
        <v>0</v>
      </c>
      <c r="F468" s="72">
        <v>0</v>
      </c>
      <c r="G468" s="16">
        <v>0</v>
      </c>
      <c r="H468" s="71">
        <v>0</v>
      </c>
      <c r="I468" s="12"/>
      <c r="J468" s="39"/>
    </row>
    <row r="469" spans="2:10" x14ac:dyDescent="0.25">
      <c r="B469" s="11" t="s">
        <v>192</v>
      </c>
      <c r="C469" s="16">
        <v>7</v>
      </c>
      <c r="D469" s="71">
        <f t="shared" ref="D469:D480" si="90">+C469/$H322</f>
        <v>1.0574018126888218E-2</v>
      </c>
      <c r="E469" s="16">
        <v>0</v>
      </c>
      <c r="F469" s="72">
        <f t="shared" ref="F469:F480" si="91">+E469/$H322</f>
        <v>0</v>
      </c>
      <c r="G469" s="16">
        <v>80</v>
      </c>
      <c r="H469" s="71">
        <f t="shared" ref="H469:H478" si="92">+G469/$H322</f>
        <v>0.12084592145015106</v>
      </c>
      <c r="I469" s="12"/>
      <c r="J469" s="39"/>
    </row>
    <row r="470" spans="2:10" x14ac:dyDescent="0.25">
      <c r="B470" s="11" t="s">
        <v>193</v>
      </c>
      <c r="C470" s="16">
        <v>0</v>
      </c>
      <c r="D470" s="71">
        <f t="shared" si="90"/>
        <v>0</v>
      </c>
      <c r="E470" s="16">
        <v>0</v>
      </c>
      <c r="F470" s="72">
        <f t="shared" si="91"/>
        <v>0</v>
      </c>
      <c r="G470" s="16">
        <v>0</v>
      </c>
      <c r="H470" s="71">
        <f t="shared" si="92"/>
        <v>0</v>
      </c>
      <c r="I470" s="12"/>
      <c r="J470" s="39"/>
    </row>
    <row r="471" spans="2:10" x14ac:dyDescent="0.25">
      <c r="B471" s="11" t="s">
        <v>194</v>
      </c>
      <c r="C471" s="16">
        <v>0</v>
      </c>
      <c r="D471" s="71">
        <f t="shared" si="90"/>
        <v>0</v>
      </c>
      <c r="E471" s="16">
        <v>0</v>
      </c>
      <c r="F471" s="72">
        <f t="shared" si="91"/>
        <v>0</v>
      </c>
      <c r="G471" s="16">
        <v>3</v>
      </c>
      <c r="H471" s="71">
        <f t="shared" si="92"/>
        <v>0.17647058823529413</v>
      </c>
      <c r="I471" s="12"/>
      <c r="J471" s="39"/>
    </row>
    <row r="472" spans="2:10" x14ac:dyDescent="0.25">
      <c r="B472" s="11" t="s">
        <v>195</v>
      </c>
      <c r="C472" s="16">
        <v>0</v>
      </c>
      <c r="D472" s="71">
        <f t="shared" si="90"/>
        <v>0</v>
      </c>
      <c r="E472" s="16">
        <v>0</v>
      </c>
      <c r="F472" s="72">
        <f t="shared" si="91"/>
        <v>0</v>
      </c>
      <c r="G472" s="16">
        <v>0</v>
      </c>
      <c r="H472" s="71">
        <f t="shared" si="92"/>
        <v>0</v>
      </c>
      <c r="I472" s="12"/>
      <c r="J472" s="39"/>
    </row>
    <row r="473" spans="2:10" x14ac:dyDescent="0.25">
      <c r="B473" s="11" t="s">
        <v>196</v>
      </c>
      <c r="C473" s="16">
        <v>0</v>
      </c>
      <c r="D473" s="71">
        <f t="shared" si="90"/>
        <v>0</v>
      </c>
      <c r="E473" s="16">
        <v>0</v>
      </c>
      <c r="F473" s="72">
        <f t="shared" si="91"/>
        <v>0</v>
      </c>
      <c r="G473" s="16">
        <v>1</v>
      </c>
      <c r="H473" s="71">
        <f t="shared" si="92"/>
        <v>1</v>
      </c>
      <c r="I473" s="12"/>
      <c r="J473" s="39"/>
    </row>
    <row r="474" spans="2:10" x14ac:dyDescent="0.25">
      <c r="B474" s="11" t="s">
        <v>197</v>
      </c>
      <c r="C474" s="16">
        <v>0</v>
      </c>
      <c r="D474" s="71">
        <f t="shared" si="90"/>
        <v>0</v>
      </c>
      <c r="E474" s="16">
        <v>0</v>
      </c>
      <c r="F474" s="72">
        <f t="shared" si="91"/>
        <v>0</v>
      </c>
      <c r="G474" s="16">
        <v>0</v>
      </c>
      <c r="H474" s="71">
        <f t="shared" si="92"/>
        <v>0</v>
      </c>
      <c r="I474" s="12"/>
      <c r="J474" s="39"/>
    </row>
    <row r="475" spans="2:10" x14ac:dyDescent="0.25">
      <c r="B475" s="11" t="s">
        <v>198</v>
      </c>
      <c r="C475" s="16">
        <v>0</v>
      </c>
      <c r="D475" s="71">
        <f t="shared" si="90"/>
        <v>0</v>
      </c>
      <c r="E475" s="16">
        <v>0</v>
      </c>
      <c r="F475" s="72">
        <f t="shared" si="91"/>
        <v>0</v>
      </c>
      <c r="G475" s="16">
        <v>8</v>
      </c>
      <c r="H475" s="71">
        <f t="shared" si="92"/>
        <v>0.18604651162790697</v>
      </c>
      <c r="I475" s="12"/>
      <c r="J475" s="39"/>
    </row>
    <row r="476" spans="2:10" x14ac:dyDescent="0.25">
      <c r="B476" s="11" t="s">
        <v>199</v>
      </c>
      <c r="C476" s="16">
        <v>2</v>
      </c>
      <c r="D476" s="71">
        <f t="shared" si="90"/>
        <v>2.247191011235955E-2</v>
      </c>
      <c r="E476" s="16">
        <v>0</v>
      </c>
      <c r="F476" s="72">
        <f t="shared" si="91"/>
        <v>0</v>
      </c>
      <c r="G476" s="16">
        <v>10</v>
      </c>
      <c r="H476" s="71">
        <f t="shared" si="92"/>
        <v>0.11235955056179775</v>
      </c>
      <c r="I476" s="12"/>
      <c r="J476" s="39"/>
    </row>
    <row r="477" spans="2:10" x14ac:dyDescent="0.25">
      <c r="B477" s="11" t="s">
        <v>200</v>
      </c>
      <c r="C477" s="16">
        <v>0</v>
      </c>
      <c r="D477" s="71">
        <f t="shared" si="90"/>
        <v>0</v>
      </c>
      <c r="E477" s="16">
        <v>0</v>
      </c>
      <c r="F477" s="72">
        <f t="shared" si="91"/>
        <v>0</v>
      </c>
      <c r="G477" s="16">
        <v>0</v>
      </c>
      <c r="H477" s="71">
        <f t="shared" si="92"/>
        <v>0</v>
      </c>
      <c r="I477" s="12"/>
      <c r="J477" s="39"/>
    </row>
    <row r="478" spans="2:10" x14ac:dyDescent="0.25">
      <c r="B478" s="11" t="s">
        <v>201</v>
      </c>
      <c r="C478" s="16">
        <v>1</v>
      </c>
      <c r="D478" s="71">
        <f t="shared" si="90"/>
        <v>0.04</v>
      </c>
      <c r="E478" s="16">
        <v>0</v>
      </c>
      <c r="F478" s="72">
        <f t="shared" si="91"/>
        <v>0</v>
      </c>
      <c r="G478" s="16">
        <v>2</v>
      </c>
      <c r="H478" s="71">
        <f t="shared" si="92"/>
        <v>0.08</v>
      </c>
      <c r="I478" s="12"/>
      <c r="J478" s="39"/>
    </row>
    <row r="479" spans="2:10" x14ac:dyDescent="0.25">
      <c r="B479" s="11" t="s">
        <v>202</v>
      </c>
      <c r="C479" s="16">
        <v>0</v>
      </c>
      <c r="D479" s="71">
        <f t="shared" si="90"/>
        <v>0</v>
      </c>
      <c r="E479" s="16">
        <v>0</v>
      </c>
      <c r="F479" s="72">
        <f t="shared" si="91"/>
        <v>0</v>
      </c>
      <c r="G479" s="16">
        <v>0</v>
      </c>
      <c r="H479" s="71">
        <v>0</v>
      </c>
      <c r="I479" s="12"/>
      <c r="J479" s="39"/>
    </row>
    <row r="480" spans="2:10" x14ac:dyDescent="0.25">
      <c r="B480" s="11" t="s">
        <v>100</v>
      </c>
      <c r="C480" s="16">
        <v>136</v>
      </c>
      <c r="D480" s="71">
        <f t="shared" si="90"/>
        <v>2.9707295762341632E-2</v>
      </c>
      <c r="E480" s="16">
        <v>1</v>
      </c>
      <c r="F480" s="72">
        <f t="shared" si="91"/>
        <v>2.1843599825251202E-4</v>
      </c>
      <c r="G480" s="16">
        <v>547</v>
      </c>
      <c r="H480" s="71">
        <f>+G480/$H333</f>
        <v>0.11948449104412408</v>
      </c>
      <c r="I480" s="12"/>
      <c r="J480" s="39"/>
    </row>
    <row r="481" spans="1:10" x14ac:dyDescent="0.25">
      <c r="B481" s="53" t="s">
        <v>249</v>
      </c>
      <c r="C481" s="39"/>
      <c r="D481" s="12"/>
      <c r="E481" s="39"/>
      <c r="F481" s="12"/>
      <c r="G481" s="70"/>
      <c r="H481" s="77"/>
      <c r="I481" s="12"/>
      <c r="J481" s="39"/>
    </row>
    <row r="482" spans="1:10" x14ac:dyDescent="0.25">
      <c r="B482" s="53" t="s">
        <v>250</v>
      </c>
      <c r="C482" s="39"/>
      <c r="D482" s="12"/>
      <c r="E482" s="39"/>
      <c r="F482" s="12"/>
      <c r="G482" s="70"/>
      <c r="H482" s="12"/>
      <c r="I482" s="12"/>
      <c r="J482" s="39"/>
    </row>
    <row r="483" spans="1:10" x14ac:dyDescent="0.25">
      <c r="B483" s="53"/>
      <c r="C483" s="39"/>
      <c r="D483" s="39"/>
      <c r="E483" s="70"/>
      <c r="F483" s="39"/>
      <c r="G483" s="39"/>
      <c r="H483" s="39"/>
    </row>
    <row r="484" spans="1:10" x14ac:dyDescent="0.25">
      <c r="B484" s="53"/>
      <c r="C484" s="39"/>
      <c r="D484" s="39"/>
      <c r="E484" s="70"/>
      <c r="F484" s="39"/>
      <c r="G484" s="39"/>
      <c r="H484" s="39"/>
    </row>
    <row r="485" spans="1:10" x14ac:dyDescent="0.25">
      <c r="B485" s="53"/>
      <c r="C485" s="39"/>
      <c r="D485" s="39"/>
      <c r="E485" s="70"/>
      <c r="F485" s="39"/>
      <c r="G485" s="39"/>
      <c r="H485" s="39"/>
    </row>
    <row r="486" spans="1:10" x14ac:dyDescent="0.25">
      <c r="B486" s="53"/>
      <c r="C486" s="39"/>
      <c r="D486" s="39"/>
      <c r="E486" s="70"/>
      <c r="F486" s="39"/>
      <c r="G486" s="39"/>
      <c r="H486" s="39"/>
    </row>
    <row r="487" spans="1:10" x14ac:dyDescent="0.25">
      <c r="A487" s="53"/>
      <c r="B487" s="39"/>
      <c r="C487" s="39"/>
      <c r="D487" s="70"/>
      <c r="E487" s="39"/>
      <c r="F487" s="39"/>
      <c r="G487" s="39"/>
    </row>
    <row r="488" spans="1:10" ht="12.75" customHeight="1" x14ac:dyDescent="0.25">
      <c r="B488" s="30"/>
      <c r="C488" s="118" t="s">
        <v>251</v>
      </c>
      <c r="D488" s="119"/>
      <c r="E488" s="119"/>
      <c r="F488" s="119"/>
      <c r="G488" s="119"/>
      <c r="H488" s="119"/>
      <c r="I488" s="119"/>
      <c r="J488" s="120"/>
    </row>
    <row r="489" spans="1:10" ht="66" customHeight="1" x14ac:dyDescent="0.25">
      <c r="B489" s="30"/>
      <c r="C489" s="16" t="s">
        <v>39</v>
      </c>
      <c r="D489" s="27" t="s">
        <v>40</v>
      </c>
      <c r="E489" s="27" t="s">
        <v>41</v>
      </c>
      <c r="F489" s="27" t="s">
        <v>42</v>
      </c>
      <c r="G489" s="27" t="s">
        <v>43</v>
      </c>
      <c r="H489" s="27" t="s">
        <v>44</v>
      </c>
      <c r="I489" s="27" t="s">
        <v>45</v>
      </c>
      <c r="J489" s="27" t="s">
        <v>22</v>
      </c>
    </row>
    <row r="490" spans="1:10" x14ac:dyDescent="0.25">
      <c r="B490" s="30"/>
      <c r="C490" s="27">
        <v>5</v>
      </c>
      <c r="D490" s="27">
        <v>5</v>
      </c>
      <c r="E490" s="27">
        <v>3</v>
      </c>
      <c r="F490" s="27">
        <v>25</v>
      </c>
      <c r="G490" s="27">
        <v>7</v>
      </c>
      <c r="H490" s="27">
        <v>35</v>
      </c>
      <c r="I490" s="27">
        <v>21</v>
      </c>
      <c r="J490" s="27">
        <v>101</v>
      </c>
    </row>
    <row r="491" spans="1:10" ht="12.75" customHeight="1" x14ac:dyDescent="0.25">
      <c r="B491" s="30"/>
      <c r="C491" s="99" t="s">
        <v>252</v>
      </c>
      <c r="D491" s="99"/>
      <c r="E491" s="99"/>
      <c r="F491" s="99"/>
      <c r="G491" s="99"/>
      <c r="H491" s="99"/>
      <c r="I491" s="99"/>
      <c r="J491" s="99"/>
    </row>
    <row r="492" spans="1:10" x14ac:dyDescent="0.25">
      <c r="B492" s="30"/>
      <c r="C492" s="30"/>
      <c r="D492" s="30"/>
      <c r="E492" s="30"/>
      <c r="F492" s="30"/>
      <c r="G492" s="30"/>
    </row>
    <row r="493" spans="1:10" x14ac:dyDescent="0.25">
      <c r="B493" s="30"/>
      <c r="C493" s="30"/>
      <c r="D493" s="30"/>
      <c r="E493" s="30"/>
      <c r="F493" s="30"/>
      <c r="G493" s="30"/>
    </row>
    <row r="494" spans="1:10" ht="27" customHeight="1" x14ac:dyDescent="0.25">
      <c r="B494" s="30"/>
      <c r="C494" s="78"/>
      <c r="D494" s="78"/>
      <c r="E494" s="118" t="s">
        <v>75</v>
      </c>
      <c r="F494" s="119"/>
      <c r="G494" s="120"/>
    </row>
    <row r="495" spans="1:10" ht="38.25" x14ac:dyDescent="0.25">
      <c r="B495" s="30"/>
      <c r="C495" s="30"/>
      <c r="D495" s="30"/>
      <c r="E495" s="23" t="s">
        <v>46</v>
      </c>
      <c r="F495" s="23" t="s">
        <v>47</v>
      </c>
      <c r="G495" s="23" t="s">
        <v>154</v>
      </c>
    </row>
    <row r="496" spans="1:10" x14ac:dyDescent="0.25">
      <c r="B496" s="30"/>
      <c r="C496" s="30"/>
      <c r="D496" s="30"/>
      <c r="E496" s="27" t="s">
        <v>48</v>
      </c>
      <c r="F496" s="2">
        <v>776</v>
      </c>
      <c r="G496" s="15">
        <f>+F496/F498</f>
        <v>0.57824143070044709</v>
      </c>
    </row>
    <row r="497" spans="2:7" x14ac:dyDescent="0.25">
      <c r="B497" s="30"/>
      <c r="C497" s="30"/>
      <c r="D497" s="30"/>
      <c r="E497" s="27" t="s">
        <v>49</v>
      </c>
      <c r="F497" s="2">
        <v>566</v>
      </c>
      <c r="G497" s="15">
        <f>+F497/F498</f>
        <v>0.42175856929955291</v>
      </c>
    </row>
    <row r="498" spans="2:7" x14ac:dyDescent="0.25">
      <c r="B498" s="30"/>
      <c r="C498" s="30"/>
      <c r="D498" s="30"/>
      <c r="E498" s="27" t="s">
        <v>50</v>
      </c>
      <c r="F498" s="2">
        <v>1342</v>
      </c>
      <c r="G498" s="15">
        <f>SUM(G496:G497)</f>
        <v>1</v>
      </c>
    </row>
    <row r="499" spans="2:7" x14ac:dyDescent="0.25">
      <c r="B499" s="30"/>
      <c r="C499" s="30"/>
      <c r="D499" s="30"/>
      <c r="E499" s="30"/>
      <c r="F499" s="30"/>
      <c r="G499" s="30"/>
    </row>
    <row r="500" spans="2:7" x14ac:dyDescent="0.25">
      <c r="B500" s="30"/>
      <c r="C500" s="30"/>
      <c r="D500" s="30"/>
      <c r="E500" s="30"/>
      <c r="F500" s="30"/>
      <c r="G500" s="30"/>
    </row>
    <row r="501" spans="2:7" ht="50.25" customHeight="1" x14ac:dyDescent="0.25">
      <c r="B501" s="6"/>
      <c r="C501" s="6"/>
      <c r="D501" s="6"/>
      <c r="E501" s="116" t="s">
        <v>82</v>
      </c>
      <c r="F501" s="103" t="s">
        <v>76</v>
      </c>
      <c r="G501" s="103"/>
    </row>
    <row r="502" spans="2:7" ht="25.5" x14ac:dyDescent="0.25">
      <c r="B502" s="6"/>
      <c r="C502" s="6"/>
      <c r="E502" s="117"/>
      <c r="F502" s="19" t="s">
        <v>51</v>
      </c>
      <c r="G502" s="19" t="s">
        <v>52</v>
      </c>
    </row>
    <row r="503" spans="2:7" x14ac:dyDescent="0.2">
      <c r="E503" s="11" t="s">
        <v>170</v>
      </c>
      <c r="F503" s="14" t="s">
        <v>74</v>
      </c>
      <c r="G503" s="14" t="s">
        <v>74</v>
      </c>
    </row>
    <row r="504" spans="2:7" x14ac:dyDescent="0.2">
      <c r="E504" s="11" t="s">
        <v>171</v>
      </c>
      <c r="F504" s="14" t="s">
        <v>74</v>
      </c>
      <c r="G504" s="14" t="s">
        <v>74</v>
      </c>
    </row>
    <row r="505" spans="2:7" x14ac:dyDescent="0.2">
      <c r="E505" s="11" t="s">
        <v>172</v>
      </c>
      <c r="F505" s="14" t="s">
        <v>74</v>
      </c>
      <c r="G505" s="14" t="s">
        <v>74</v>
      </c>
    </row>
    <row r="506" spans="2:7" x14ac:dyDescent="0.2">
      <c r="E506" s="11" t="s">
        <v>173</v>
      </c>
      <c r="F506" s="14" t="s">
        <v>74</v>
      </c>
      <c r="G506" s="14" t="s">
        <v>74</v>
      </c>
    </row>
    <row r="507" spans="2:7" x14ac:dyDescent="0.2">
      <c r="E507" s="11" t="s">
        <v>174</v>
      </c>
      <c r="F507" s="14" t="s">
        <v>74</v>
      </c>
      <c r="G507" s="14" t="s">
        <v>74</v>
      </c>
    </row>
    <row r="508" spans="2:7" x14ac:dyDescent="0.2">
      <c r="E508" s="11" t="s">
        <v>175</v>
      </c>
      <c r="F508" s="14">
        <v>0</v>
      </c>
      <c r="G508" s="14">
        <v>0</v>
      </c>
    </row>
    <row r="509" spans="2:7" x14ac:dyDescent="0.2">
      <c r="E509" s="11" t="s">
        <v>176</v>
      </c>
      <c r="F509" s="14" t="s">
        <v>74</v>
      </c>
      <c r="G509" s="14" t="s">
        <v>74</v>
      </c>
    </row>
    <row r="510" spans="2:7" x14ac:dyDescent="0.2">
      <c r="E510" s="11" t="s">
        <v>177</v>
      </c>
      <c r="F510" s="14" t="s">
        <v>74</v>
      </c>
      <c r="G510" s="14" t="s">
        <v>74</v>
      </c>
    </row>
    <row r="511" spans="2:7" x14ac:dyDescent="0.2">
      <c r="E511" s="11" t="s">
        <v>178</v>
      </c>
      <c r="F511" s="14">
        <v>15</v>
      </c>
      <c r="G511" s="14" t="s">
        <v>74</v>
      </c>
    </row>
    <row r="512" spans="2:7" x14ac:dyDescent="0.2">
      <c r="E512" s="11" t="s">
        <v>179</v>
      </c>
      <c r="F512" s="14">
        <v>1</v>
      </c>
      <c r="G512" s="14" t="s">
        <v>74</v>
      </c>
    </row>
    <row r="513" spans="5:7" x14ac:dyDescent="0.2">
      <c r="E513" s="11" t="s">
        <v>180</v>
      </c>
      <c r="F513" s="14">
        <v>1</v>
      </c>
      <c r="G513" s="14" t="s">
        <v>74</v>
      </c>
    </row>
    <row r="514" spans="5:7" x14ac:dyDescent="0.2">
      <c r="E514" s="11" t="s">
        <v>181</v>
      </c>
      <c r="F514" s="14" t="s">
        <v>74</v>
      </c>
      <c r="G514" s="14" t="s">
        <v>74</v>
      </c>
    </row>
    <row r="515" spans="5:7" x14ac:dyDescent="0.2">
      <c r="E515" s="11" t="s">
        <v>182</v>
      </c>
      <c r="F515" s="14" t="s">
        <v>74</v>
      </c>
      <c r="G515" s="14" t="s">
        <v>74</v>
      </c>
    </row>
    <row r="516" spans="5:7" x14ac:dyDescent="0.2">
      <c r="E516" s="11" t="s">
        <v>183</v>
      </c>
      <c r="F516" s="14" t="s">
        <v>74</v>
      </c>
      <c r="G516" s="14" t="s">
        <v>74</v>
      </c>
    </row>
    <row r="517" spans="5:7" x14ac:dyDescent="0.2">
      <c r="E517" s="11" t="s">
        <v>184</v>
      </c>
      <c r="F517" s="14">
        <v>1</v>
      </c>
      <c r="G517" s="14" t="s">
        <v>74</v>
      </c>
    </row>
    <row r="518" spans="5:7" x14ac:dyDescent="0.2">
      <c r="E518" s="11" t="s">
        <v>185</v>
      </c>
      <c r="F518" s="14" t="s">
        <v>74</v>
      </c>
      <c r="G518" s="14" t="s">
        <v>74</v>
      </c>
    </row>
    <row r="519" spans="5:7" x14ac:dyDescent="0.2">
      <c r="E519" s="11" t="s">
        <v>186</v>
      </c>
      <c r="F519" s="14">
        <v>15</v>
      </c>
      <c r="G519" s="14">
        <v>1</v>
      </c>
    </row>
    <row r="520" spans="5:7" x14ac:dyDescent="0.2">
      <c r="E520" s="11" t="s">
        <v>187</v>
      </c>
      <c r="F520" s="14">
        <v>0</v>
      </c>
      <c r="G520" s="14">
        <v>0</v>
      </c>
    </row>
    <row r="521" spans="5:7" x14ac:dyDescent="0.2">
      <c r="E521" s="11" t="s">
        <v>188</v>
      </c>
      <c r="F521" s="14">
        <v>0</v>
      </c>
      <c r="G521" s="14">
        <v>0</v>
      </c>
    </row>
    <row r="522" spans="5:7" x14ac:dyDescent="0.2">
      <c r="E522" s="11" t="s">
        <v>189</v>
      </c>
      <c r="F522" s="14">
        <v>0</v>
      </c>
      <c r="G522" s="14">
        <v>0</v>
      </c>
    </row>
    <row r="523" spans="5:7" x14ac:dyDescent="0.2">
      <c r="E523" s="11" t="s">
        <v>190</v>
      </c>
      <c r="F523" s="14" t="s">
        <v>74</v>
      </c>
      <c r="G523" s="14" t="s">
        <v>74</v>
      </c>
    </row>
    <row r="524" spans="5:7" x14ac:dyDescent="0.2">
      <c r="E524" s="11" t="s">
        <v>191</v>
      </c>
      <c r="F524" s="14">
        <v>0</v>
      </c>
      <c r="G524" s="14">
        <v>0</v>
      </c>
    </row>
    <row r="525" spans="5:7" x14ac:dyDescent="0.2">
      <c r="E525" s="11" t="s">
        <v>192</v>
      </c>
      <c r="F525" s="14">
        <v>6</v>
      </c>
      <c r="G525" s="14" t="s">
        <v>74</v>
      </c>
    </row>
    <row r="526" spans="5:7" x14ac:dyDescent="0.2">
      <c r="E526" s="11" t="s">
        <v>193</v>
      </c>
      <c r="F526" s="14" t="s">
        <v>74</v>
      </c>
      <c r="G526" s="14" t="s">
        <v>74</v>
      </c>
    </row>
    <row r="527" spans="5:7" x14ac:dyDescent="0.2">
      <c r="E527" s="11" t="s">
        <v>194</v>
      </c>
      <c r="F527" s="14" t="s">
        <v>74</v>
      </c>
      <c r="G527" s="14" t="s">
        <v>74</v>
      </c>
    </row>
    <row r="528" spans="5:7" x14ac:dyDescent="0.2">
      <c r="E528" s="11" t="s">
        <v>195</v>
      </c>
      <c r="F528" s="14" t="s">
        <v>74</v>
      </c>
      <c r="G528" s="14" t="s">
        <v>74</v>
      </c>
    </row>
    <row r="529" spans="1:7" x14ac:dyDescent="0.2">
      <c r="E529" s="11" t="s">
        <v>196</v>
      </c>
      <c r="F529" s="14" t="s">
        <v>74</v>
      </c>
      <c r="G529" s="14" t="s">
        <v>74</v>
      </c>
    </row>
    <row r="530" spans="1:7" x14ac:dyDescent="0.2">
      <c r="E530" s="11" t="s">
        <v>197</v>
      </c>
      <c r="F530" s="14" t="s">
        <v>74</v>
      </c>
      <c r="G530" s="14" t="s">
        <v>74</v>
      </c>
    </row>
    <row r="531" spans="1:7" x14ac:dyDescent="0.2">
      <c r="E531" s="11" t="s">
        <v>198</v>
      </c>
      <c r="F531" s="14" t="s">
        <v>74</v>
      </c>
      <c r="G531" s="14" t="s">
        <v>74</v>
      </c>
    </row>
    <row r="532" spans="1:7" x14ac:dyDescent="0.2">
      <c r="E532" s="11" t="s">
        <v>199</v>
      </c>
      <c r="F532" s="14">
        <v>1</v>
      </c>
      <c r="G532" s="14" t="s">
        <v>74</v>
      </c>
    </row>
    <row r="533" spans="1:7" x14ac:dyDescent="0.2">
      <c r="E533" s="11" t="s">
        <v>200</v>
      </c>
      <c r="F533" s="14" t="s">
        <v>74</v>
      </c>
      <c r="G533" s="14" t="s">
        <v>74</v>
      </c>
    </row>
    <row r="534" spans="1:7" x14ac:dyDescent="0.2">
      <c r="E534" s="11" t="s">
        <v>201</v>
      </c>
      <c r="F534" s="14">
        <v>1</v>
      </c>
      <c r="G534" s="14" t="s">
        <v>74</v>
      </c>
    </row>
    <row r="535" spans="1:7" x14ac:dyDescent="0.2">
      <c r="E535" s="11" t="s">
        <v>202</v>
      </c>
      <c r="F535" s="87" t="s">
        <v>74</v>
      </c>
      <c r="G535" s="87" t="s">
        <v>74</v>
      </c>
    </row>
    <row r="536" spans="1:7" x14ac:dyDescent="0.2">
      <c r="A536" s="6"/>
      <c r="E536" s="11" t="s">
        <v>100</v>
      </c>
      <c r="F536" s="87">
        <v>41</v>
      </c>
      <c r="G536" s="87">
        <v>1</v>
      </c>
    </row>
    <row r="537" spans="1:7" x14ac:dyDescent="0.25">
      <c r="B537" s="6"/>
      <c r="C537" s="6"/>
    </row>
    <row r="539" spans="1:7" ht="12.75" customHeight="1" x14ac:dyDescent="0.25">
      <c r="E539" s="118" t="s">
        <v>53</v>
      </c>
      <c r="F539" s="119"/>
      <c r="G539" s="120"/>
    </row>
    <row r="540" spans="1:7" ht="25.5" x14ac:dyDescent="0.25">
      <c r="E540" s="27"/>
      <c r="F540" s="23" t="s">
        <v>55</v>
      </c>
      <c r="G540" s="23" t="s">
        <v>56</v>
      </c>
    </row>
    <row r="541" spans="1:7" ht="63.75" x14ac:dyDescent="0.25">
      <c r="E541" s="23" t="s">
        <v>54</v>
      </c>
      <c r="F541" s="27" t="s">
        <v>58</v>
      </c>
      <c r="G541" s="2">
        <v>3</v>
      </c>
    </row>
    <row r="542" spans="1:7" ht="63.75" x14ac:dyDescent="0.25">
      <c r="E542" s="91" t="s">
        <v>57</v>
      </c>
      <c r="F542" s="27" t="s">
        <v>59</v>
      </c>
      <c r="G542" s="2">
        <v>6</v>
      </c>
    </row>
    <row r="543" spans="1:7" ht="63.75" x14ac:dyDescent="0.25">
      <c r="E543" s="91"/>
      <c r="F543" s="27" t="s">
        <v>78</v>
      </c>
      <c r="G543" s="2">
        <v>2</v>
      </c>
    </row>
    <row r="544" spans="1:7" ht="25.5" x14ac:dyDescent="0.25">
      <c r="E544" s="91" t="s">
        <v>60</v>
      </c>
      <c r="F544" s="27" t="s">
        <v>61</v>
      </c>
      <c r="G544" s="2">
        <v>1</v>
      </c>
    </row>
    <row r="545" spans="5:7" ht="25.5" x14ac:dyDescent="0.25">
      <c r="E545" s="91"/>
      <c r="F545" s="27" t="s">
        <v>62</v>
      </c>
      <c r="G545" s="2">
        <v>1</v>
      </c>
    </row>
    <row r="546" spans="5:7" ht="25.5" x14ac:dyDescent="0.25">
      <c r="E546" s="7" t="s">
        <v>63</v>
      </c>
      <c r="F546" s="27" t="s">
        <v>77</v>
      </c>
      <c r="G546" s="3">
        <v>43</v>
      </c>
    </row>
    <row r="547" spans="5:7" ht="38.25" x14ac:dyDescent="0.25">
      <c r="E547" s="27" t="s">
        <v>64</v>
      </c>
      <c r="F547" s="27" t="s">
        <v>65</v>
      </c>
      <c r="G547" s="2">
        <v>2</v>
      </c>
    </row>
    <row r="548" spans="5:7" ht="38.25" x14ac:dyDescent="0.25">
      <c r="E548" s="27" t="s">
        <v>66</v>
      </c>
      <c r="F548" s="4" t="s">
        <v>67</v>
      </c>
      <c r="G548" s="2">
        <v>0</v>
      </c>
    </row>
    <row r="549" spans="5:7" ht="25.5" x14ac:dyDescent="0.25">
      <c r="E549" s="4" t="s">
        <v>68</v>
      </c>
      <c r="F549" s="27" t="s">
        <v>69</v>
      </c>
      <c r="G549" s="2">
        <v>2</v>
      </c>
    </row>
    <row r="550" spans="5:7" ht="38.25" x14ac:dyDescent="0.25">
      <c r="E550" s="4" t="s">
        <v>70</v>
      </c>
      <c r="F550" s="27" t="s">
        <v>71</v>
      </c>
      <c r="G550" s="2">
        <v>6</v>
      </c>
    </row>
    <row r="551" spans="5:7" ht="38.25" x14ac:dyDescent="0.25">
      <c r="E551" s="4" t="s">
        <v>72</v>
      </c>
      <c r="F551" s="4" t="s">
        <v>73</v>
      </c>
      <c r="G551" s="5">
        <v>11</v>
      </c>
    </row>
    <row r="552" spans="5:7" ht="45" customHeight="1" x14ac:dyDescent="0.25">
      <c r="E552" s="4" t="s">
        <v>80</v>
      </c>
      <c r="F552" s="4" t="s">
        <v>81</v>
      </c>
      <c r="G552" s="2">
        <v>16</v>
      </c>
    </row>
    <row r="553" spans="5:7" ht="30.75" customHeight="1" x14ac:dyDescent="0.25">
      <c r="E553" s="20" t="s">
        <v>79</v>
      </c>
    </row>
    <row r="576" ht="38.25" customHeight="1" x14ac:dyDescent="0.25"/>
    <row r="584" ht="39.75" customHeight="1" x14ac:dyDescent="0.25"/>
    <row r="585" ht="57" customHeight="1" x14ac:dyDescent="0.25"/>
    <row r="586" ht="48" customHeight="1" x14ac:dyDescent="0.25"/>
    <row r="587" ht="63.75" customHeight="1" x14ac:dyDescent="0.25"/>
    <row r="588" ht="39.75" customHeight="1" x14ac:dyDescent="0.25"/>
    <row r="589" ht="42" customHeight="1" x14ac:dyDescent="0.25"/>
    <row r="590" ht="43.5" customHeight="1" x14ac:dyDescent="0.25"/>
    <row r="592" ht="38.25" customHeight="1" x14ac:dyDescent="0.25"/>
    <row r="593" spans="1:5" ht="38.25" customHeight="1" x14ac:dyDescent="0.25"/>
    <row r="595" spans="1:5" ht="51" customHeight="1" x14ac:dyDescent="0.25"/>
    <row r="597" spans="1:5" ht="38.25" customHeight="1" x14ac:dyDescent="0.25"/>
    <row r="599" spans="1:5" x14ac:dyDescent="0.25">
      <c r="B599" s="10"/>
      <c r="C599" s="6"/>
    </row>
    <row r="600" spans="1:5" x14ac:dyDescent="0.25">
      <c r="B600" s="21"/>
      <c r="C600" s="6"/>
      <c r="E600" s="6"/>
    </row>
    <row r="601" spans="1:5" x14ac:dyDescent="0.25">
      <c r="A601" s="1"/>
      <c r="E601" s="6"/>
    </row>
    <row r="602" spans="1:5" x14ac:dyDescent="0.25">
      <c r="A602" s="6"/>
    </row>
    <row r="603" spans="1:5" ht="12.75" customHeight="1" x14ac:dyDescent="0.25"/>
    <row r="611" ht="45.75" customHeight="1" x14ac:dyDescent="0.25"/>
    <row r="612" ht="46.5" customHeight="1" x14ac:dyDescent="0.25"/>
    <row r="621" ht="20.25" customHeight="1" x14ac:dyDescent="0.25"/>
    <row r="662" ht="22.5" customHeight="1" x14ac:dyDescent="0.25"/>
  </sheetData>
  <mergeCells count="185">
    <mergeCell ref="I317:J317"/>
    <mergeCell ref="I318:J318"/>
    <mergeCell ref="C491:J491"/>
    <mergeCell ref="I308:J308"/>
    <mergeCell ref="I309:J309"/>
    <mergeCell ref="I310:J310"/>
    <mergeCell ref="I311:J311"/>
    <mergeCell ref="I312:J312"/>
    <mergeCell ref="I313:J313"/>
    <mergeCell ref="I314:J314"/>
    <mergeCell ref="I315:J315"/>
    <mergeCell ref="I316:J316"/>
    <mergeCell ref="I331:J331"/>
    <mergeCell ref="J168:K168"/>
    <mergeCell ref="J169:K169"/>
    <mergeCell ref="J170:K170"/>
    <mergeCell ref="J171:K171"/>
    <mergeCell ref="J172:K172"/>
    <mergeCell ref="J173:K173"/>
    <mergeCell ref="J174:K174"/>
    <mergeCell ref="J175:K175"/>
    <mergeCell ref="I306:J306"/>
    <mergeCell ref="J180:K180"/>
    <mergeCell ref="J181:K181"/>
    <mergeCell ref="J182:K182"/>
    <mergeCell ref="J183:K183"/>
    <mergeCell ref="J184:K184"/>
    <mergeCell ref="I301:J301"/>
    <mergeCell ref="I302:J302"/>
    <mergeCell ref="I303:J303"/>
    <mergeCell ref="I304:J304"/>
    <mergeCell ref="J179:K179"/>
    <mergeCell ref="H46:I46"/>
    <mergeCell ref="H47:I47"/>
    <mergeCell ref="H48:I48"/>
    <mergeCell ref="H49:I49"/>
    <mergeCell ref="J163:K163"/>
    <mergeCell ref="J164:K164"/>
    <mergeCell ref="J165:K165"/>
    <mergeCell ref="J166:K166"/>
    <mergeCell ref="J167:K167"/>
    <mergeCell ref="H60:I60"/>
    <mergeCell ref="H61:I61"/>
    <mergeCell ref="H62:I62"/>
    <mergeCell ref="J154:K154"/>
    <mergeCell ref="J155:K155"/>
    <mergeCell ref="J156:K156"/>
    <mergeCell ref="J152:K152"/>
    <mergeCell ref="J153:K153"/>
    <mergeCell ref="C107:M108"/>
    <mergeCell ref="H51:I51"/>
    <mergeCell ref="H52:I52"/>
    <mergeCell ref="H53:I53"/>
    <mergeCell ref="H54:I54"/>
    <mergeCell ref="H56:I56"/>
    <mergeCell ref="H55:I55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57:I57"/>
    <mergeCell ref="H58:I58"/>
    <mergeCell ref="H59:I59"/>
    <mergeCell ref="E542:E543"/>
    <mergeCell ref="E544:E545"/>
    <mergeCell ref="A107:A110"/>
    <mergeCell ref="B66:B69"/>
    <mergeCell ref="C66:C69"/>
    <mergeCell ref="E539:G539"/>
    <mergeCell ref="B217:K217"/>
    <mergeCell ref="B218:B219"/>
    <mergeCell ref="A258:A259"/>
    <mergeCell ref="E494:G494"/>
    <mergeCell ref="B339:H339"/>
    <mergeCell ref="I339:L339"/>
    <mergeCell ref="C404:H404"/>
    <mergeCell ref="B297:J297"/>
    <mergeCell ref="B298:G298"/>
    <mergeCell ref="A257:L257"/>
    <mergeCell ref="C488:J488"/>
    <mergeCell ref="G258:L258"/>
    <mergeCell ref="H298:H299"/>
    <mergeCell ref="H109:M109"/>
    <mergeCell ref="D148:K149"/>
    <mergeCell ref="D66:L67"/>
    <mergeCell ref="J157:K157"/>
    <mergeCell ref="K199:K202"/>
    <mergeCell ref="E501:E502"/>
    <mergeCell ref="F501:G501"/>
    <mergeCell ref="A2:M2"/>
    <mergeCell ref="A3:M3"/>
    <mergeCell ref="A7:M7"/>
    <mergeCell ref="C28:I28"/>
    <mergeCell ref="H29:I29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H18:H21"/>
    <mergeCell ref="I18:I21"/>
    <mergeCell ref="H22:H24"/>
    <mergeCell ref="I22:I24"/>
    <mergeCell ref="C26:I26"/>
    <mergeCell ref="H35:I35"/>
    <mergeCell ref="H36:I36"/>
    <mergeCell ref="B445:B446"/>
    <mergeCell ref="C445:H445"/>
    <mergeCell ref="B359:B360"/>
    <mergeCell ref="C359:I359"/>
    <mergeCell ref="I298:J299"/>
    <mergeCell ref="I300:J300"/>
    <mergeCell ref="I332:J332"/>
    <mergeCell ref="B334:H334"/>
    <mergeCell ref="I305:J305"/>
    <mergeCell ref="I319:J319"/>
    <mergeCell ref="I320:J320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07:J307"/>
    <mergeCell ref="I333:J333"/>
    <mergeCell ref="C218:F218"/>
    <mergeCell ref="G218:K218"/>
    <mergeCell ref="B258:F258"/>
    <mergeCell ref="G199:G202"/>
    <mergeCell ref="J199:J202"/>
    <mergeCell ref="H30:I30"/>
    <mergeCell ref="H31:I31"/>
    <mergeCell ref="H32:I32"/>
    <mergeCell ref="H63:I63"/>
    <mergeCell ref="C64:I64"/>
    <mergeCell ref="D68:G68"/>
    <mergeCell ref="H68:L68"/>
    <mergeCell ref="H33:I33"/>
    <mergeCell ref="H34:I34"/>
    <mergeCell ref="G203:G205"/>
    <mergeCell ref="J203:J205"/>
    <mergeCell ref="K203:K205"/>
    <mergeCell ref="G193:G195"/>
    <mergeCell ref="J193:J195"/>
    <mergeCell ref="K193:K195"/>
    <mergeCell ref="G196:G198"/>
    <mergeCell ref="J196:J198"/>
    <mergeCell ref="H50:I50"/>
    <mergeCell ref="B148:B151"/>
    <mergeCell ref="C148:C151"/>
    <mergeCell ref="D150:H150"/>
    <mergeCell ref="I150:I151"/>
    <mergeCell ref="J150:K151"/>
    <mergeCell ref="B186:F186"/>
    <mergeCell ref="A294:E294"/>
    <mergeCell ref="B107:B110"/>
    <mergeCell ref="C109:G109"/>
    <mergeCell ref="K196:K198"/>
    <mergeCell ref="J185:K185"/>
    <mergeCell ref="B189:K189"/>
    <mergeCell ref="G191:G192"/>
    <mergeCell ref="J191:J192"/>
    <mergeCell ref="K191:K192"/>
    <mergeCell ref="J158:K158"/>
    <mergeCell ref="J159:K159"/>
    <mergeCell ref="J160:K160"/>
    <mergeCell ref="J161:K161"/>
    <mergeCell ref="J162:K162"/>
    <mergeCell ref="J176:K176"/>
    <mergeCell ref="J177:K177"/>
    <mergeCell ref="J178:K178"/>
  </mergeCells>
  <pageMargins left="0.7" right="0.7" top="0.75" bottom="0.75" header="0.3" footer="0.3"/>
  <pageSetup scale="37" fitToHeight="0" orientation="portrait" r:id="rId1"/>
  <rowBreaks count="3" manualBreakCount="3">
    <brk id="187" max="12" man="1"/>
    <brk id="213" max="12" man="1"/>
    <brk id="484" max="12" man="1"/>
  </rowBreaks>
  <ignoredErrors>
    <ignoredError sqref="G152:G1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19</vt:lpstr>
      <vt:lpstr>'Comuna 19'!Área_de_impresión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2014-11-13T21:48:27Z</dcterms:modified>
</cp:coreProperties>
</file>