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18" sheetId="3" r:id="rId1"/>
  </sheets>
  <definedNames>
    <definedName name="_xlnm.Print_Area" localSheetId="0">'Comuna 18'!$A$1:$M$449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1" i="3" l="1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I223" i="3" l="1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68" i="3"/>
  <c r="E169" i="3"/>
  <c r="E188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H33" i="3"/>
  <c r="G33" i="3" s="1"/>
  <c r="H34" i="3"/>
  <c r="E34" i="3" s="1"/>
  <c r="H35" i="3"/>
  <c r="G35" i="3" s="1"/>
  <c r="H36" i="3"/>
  <c r="E36" i="3" s="1"/>
  <c r="H37" i="3"/>
  <c r="G37" i="3" s="1"/>
  <c r="H38" i="3"/>
  <c r="E38" i="3" s="1"/>
  <c r="H39" i="3"/>
  <c r="G39" i="3" s="1"/>
  <c r="H40" i="3"/>
  <c r="E40" i="3" s="1"/>
  <c r="H41" i="3"/>
  <c r="G41" i="3" s="1"/>
  <c r="H42" i="3"/>
  <c r="E42" i="3" s="1"/>
  <c r="H43" i="3"/>
  <c r="G43" i="3" s="1"/>
  <c r="H44" i="3"/>
  <c r="E44" i="3" s="1"/>
  <c r="H45" i="3"/>
  <c r="G45" i="3" s="1"/>
  <c r="H46" i="3"/>
  <c r="E46" i="3" s="1"/>
  <c r="H47" i="3"/>
  <c r="G47" i="3" s="1"/>
  <c r="H48" i="3"/>
  <c r="E48" i="3" s="1"/>
  <c r="H49" i="3"/>
  <c r="G49" i="3" s="1"/>
  <c r="F187" i="3" l="1"/>
  <c r="F185" i="3"/>
  <c r="F183" i="3"/>
  <c r="F181" i="3"/>
  <c r="F179" i="3"/>
  <c r="F177" i="3"/>
  <c r="F175" i="3"/>
  <c r="F173" i="3"/>
  <c r="F171" i="3"/>
  <c r="F186" i="3"/>
  <c r="F184" i="3"/>
  <c r="F182" i="3"/>
  <c r="F180" i="3"/>
  <c r="F178" i="3"/>
  <c r="F176" i="3"/>
  <c r="F174" i="3"/>
  <c r="F172" i="3"/>
  <c r="F170" i="3"/>
  <c r="E47" i="3"/>
  <c r="E43" i="3"/>
  <c r="E39" i="3"/>
  <c r="E35" i="3"/>
  <c r="E49" i="3"/>
  <c r="E45" i="3"/>
  <c r="E41" i="3"/>
  <c r="E37" i="3"/>
  <c r="E33" i="3"/>
  <c r="G48" i="3"/>
  <c r="G46" i="3"/>
  <c r="G44" i="3"/>
  <c r="G42" i="3"/>
  <c r="G40" i="3"/>
  <c r="G38" i="3"/>
  <c r="G36" i="3"/>
  <c r="G34" i="3"/>
  <c r="H322" i="3" l="1"/>
  <c r="F322" i="3"/>
  <c r="D322" i="3"/>
  <c r="I241" i="3"/>
  <c r="F241" i="3"/>
  <c r="K196" i="3"/>
  <c r="K197" i="3"/>
  <c r="E196" i="3"/>
  <c r="E197" i="3"/>
  <c r="J169" i="3" l="1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K75" i="3"/>
  <c r="K76" i="3"/>
  <c r="F75" i="3"/>
  <c r="F76" i="3"/>
  <c r="H50" i="3"/>
  <c r="E50" i="3" s="1"/>
  <c r="H31" i="3"/>
  <c r="E31" i="3" s="1"/>
  <c r="H32" i="3"/>
  <c r="G32" i="3" s="1"/>
  <c r="H30" i="3"/>
  <c r="G30" i="3" s="1"/>
  <c r="G50" i="3" l="1"/>
  <c r="G31" i="3"/>
  <c r="E32" i="3"/>
  <c r="L104" i="3" l="1"/>
  <c r="L87" i="3"/>
  <c r="L86" i="3"/>
  <c r="L85" i="3"/>
  <c r="F104" i="3"/>
  <c r="F87" i="3"/>
  <c r="F86" i="3"/>
  <c r="F85" i="3"/>
  <c r="G367" i="3"/>
  <c r="G366" i="3"/>
  <c r="H330" i="3"/>
  <c r="F330" i="3"/>
  <c r="D330" i="3"/>
  <c r="I242" i="3"/>
  <c r="I222" i="3"/>
  <c r="F242" i="3"/>
  <c r="F222" i="3"/>
  <c r="K215" i="3"/>
  <c r="K195" i="3"/>
  <c r="E215" i="3"/>
  <c r="E195" i="3"/>
  <c r="J188" i="3"/>
  <c r="J168" i="3"/>
  <c r="E258" i="3"/>
  <c r="G258" i="3" s="1"/>
  <c r="E257" i="3"/>
  <c r="G257" i="3" s="1"/>
  <c r="K257" i="3" s="1"/>
  <c r="E256" i="3"/>
  <c r="F256" i="3" s="1"/>
  <c r="J256" i="3" s="1"/>
  <c r="E254" i="3"/>
  <c r="G254" i="3" s="1"/>
  <c r="K254" i="3" s="1"/>
  <c r="E253" i="3"/>
  <c r="G253" i="3" s="1"/>
  <c r="K253" i="3" s="1"/>
  <c r="E255" i="3"/>
  <c r="F255" i="3" s="1"/>
  <c r="J255" i="3" s="1"/>
  <c r="E252" i="3"/>
  <c r="G252" i="3" s="1"/>
  <c r="K252" i="3" s="1"/>
  <c r="E251" i="3"/>
  <c r="F251" i="3" s="1"/>
  <c r="E250" i="3"/>
  <c r="G250" i="3" s="1"/>
  <c r="F154" i="3"/>
  <c r="F139" i="3"/>
  <c r="J133" i="3"/>
  <c r="G114" i="3"/>
  <c r="G113" i="3"/>
  <c r="K74" i="3"/>
  <c r="F74" i="3"/>
  <c r="K73" i="3"/>
  <c r="F73" i="3"/>
  <c r="F58" i="3"/>
  <c r="K57" i="3"/>
  <c r="F57" i="3"/>
  <c r="F25" i="3"/>
  <c r="F24" i="3"/>
  <c r="H153" i="3" s="1"/>
  <c r="I153" i="3" s="1"/>
  <c r="F23" i="3"/>
  <c r="H152" i="3" s="1"/>
  <c r="I152" i="3" s="1"/>
  <c r="F22" i="3"/>
  <c r="H151" i="3" s="1"/>
  <c r="F21" i="3"/>
  <c r="H150" i="3" s="1"/>
  <c r="I150" i="3" s="1"/>
  <c r="F20" i="3"/>
  <c r="H149" i="3" s="1"/>
  <c r="I149" i="3" s="1"/>
  <c r="F19" i="3"/>
  <c r="H148" i="3" s="1"/>
  <c r="I148" i="3" s="1"/>
  <c r="F18" i="3"/>
  <c r="H147" i="3" s="1"/>
  <c r="I147" i="3" s="1"/>
  <c r="F17" i="3"/>
  <c r="H146" i="3" s="1"/>
  <c r="I146" i="3" s="1"/>
  <c r="F16" i="3"/>
  <c r="H145" i="3" s="1"/>
  <c r="I145" i="3" s="1"/>
  <c r="F15" i="3"/>
  <c r="H144" i="3" s="1"/>
  <c r="I144" i="3" s="1"/>
  <c r="F14" i="3"/>
  <c r="H143" i="3" s="1"/>
  <c r="I143" i="3" s="1"/>
  <c r="F13" i="3"/>
  <c r="H142" i="3" s="1"/>
  <c r="I142" i="3" s="1"/>
  <c r="F12" i="3"/>
  <c r="H141" i="3" s="1"/>
  <c r="I141" i="3" s="1"/>
  <c r="F11" i="3"/>
  <c r="H140" i="3" s="1"/>
  <c r="I140" i="3" s="1"/>
  <c r="F10" i="3"/>
  <c r="H139" i="3" s="1"/>
  <c r="G229" i="3" l="1"/>
  <c r="G228" i="3"/>
  <c r="G235" i="3"/>
  <c r="G237" i="3"/>
  <c r="G230" i="3"/>
  <c r="G240" i="3"/>
  <c r="G224" i="3"/>
  <c r="G231" i="3"/>
  <c r="G226" i="3"/>
  <c r="G236" i="3"/>
  <c r="G233" i="3"/>
  <c r="G227" i="3"/>
  <c r="G238" i="3"/>
  <c r="G225" i="3"/>
  <c r="G232" i="3"/>
  <c r="G239" i="3"/>
  <c r="G223" i="3"/>
  <c r="G234" i="3"/>
  <c r="F214" i="3"/>
  <c r="F210" i="3"/>
  <c r="F206" i="3"/>
  <c r="F202" i="3"/>
  <c r="F198" i="3"/>
  <c r="F211" i="3"/>
  <c r="F207" i="3"/>
  <c r="F203" i="3"/>
  <c r="F199" i="3"/>
  <c r="F212" i="3"/>
  <c r="F208" i="3"/>
  <c r="F204" i="3"/>
  <c r="F200" i="3"/>
  <c r="F213" i="3"/>
  <c r="F209" i="3"/>
  <c r="F205" i="3"/>
  <c r="F201" i="3"/>
  <c r="L211" i="3"/>
  <c r="L207" i="3"/>
  <c r="L203" i="3"/>
  <c r="L199" i="3"/>
  <c r="L212" i="3"/>
  <c r="L208" i="3"/>
  <c r="L204" i="3"/>
  <c r="L200" i="3"/>
  <c r="L213" i="3"/>
  <c r="L209" i="3"/>
  <c r="L205" i="3"/>
  <c r="L201" i="3"/>
  <c r="L214" i="3"/>
  <c r="L210" i="3"/>
  <c r="L206" i="3"/>
  <c r="L202" i="3"/>
  <c r="L198" i="3"/>
  <c r="K187" i="3"/>
  <c r="K183" i="3"/>
  <c r="K179" i="3"/>
  <c r="K175" i="3"/>
  <c r="K171" i="3"/>
  <c r="K186" i="3"/>
  <c r="K182" i="3"/>
  <c r="K178" i="3"/>
  <c r="K174" i="3"/>
  <c r="K170" i="3"/>
  <c r="K185" i="3"/>
  <c r="K181" i="3"/>
  <c r="K177" i="3"/>
  <c r="K173" i="3"/>
  <c r="K184" i="3"/>
  <c r="K180" i="3"/>
  <c r="K176" i="3"/>
  <c r="K172" i="3"/>
  <c r="F195" i="3"/>
  <c r="F215" i="3"/>
  <c r="F197" i="3"/>
  <c r="F196" i="3"/>
  <c r="G242" i="3"/>
  <c r="G241" i="3"/>
  <c r="L215" i="3"/>
  <c r="L197" i="3"/>
  <c r="L196" i="3"/>
  <c r="K168" i="3"/>
  <c r="F188" i="3"/>
  <c r="F169" i="3"/>
  <c r="F168" i="3"/>
  <c r="K188" i="3"/>
  <c r="K169" i="3"/>
  <c r="J139" i="3"/>
  <c r="J151" i="3"/>
  <c r="I139" i="3"/>
  <c r="J141" i="3"/>
  <c r="J144" i="3"/>
  <c r="J147" i="3"/>
  <c r="I151" i="3"/>
  <c r="J154" i="3"/>
  <c r="G25" i="3"/>
  <c r="H154" i="3"/>
  <c r="I154" i="3" s="1"/>
  <c r="G368" i="3"/>
  <c r="L105" i="3"/>
  <c r="F105" i="3"/>
  <c r="J250" i="3"/>
  <c r="K250" i="3"/>
  <c r="G222" i="3"/>
  <c r="L195" i="3"/>
  <c r="J113" i="3"/>
  <c r="J114" i="3"/>
  <c r="F77" i="3"/>
  <c r="G141" i="3"/>
  <c r="G133" i="3"/>
  <c r="E30" i="3"/>
  <c r="G147" i="3"/>
  <c r="G139" i="3"/>
  <c r="G144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77" i="3"/>
  <c r="G151" i="3"/>
  <c r="F250" i="3"/>
  <c r="H250" i="3" s="1"/>
  <c r="F252" i="3"/>
  <c r="F253" i="3"/>
  <c r="F254" i="3"/>
  <c r="F257" i="3"/>
  <c r="F258" i="3"/>
  <c r="H258" i="3" s="1"/>
  <c r="G251" i="3"/>
  <c r="H251" i="3" s="1"/>
  <c r="G255" i="3"/>
  <c r="G256" i="3"/>
  <c r="H132" i="3" l="1"/>
  <c r="H128" i="3"/>
  <c r="H124" i="3"/>
  <c r="H120" i="3"/>
  <c r="H116" i="3"/>
  <c r="H129" i="3"/>
  <c r="H125" i="3"/>
  <c r="H121" i="3"/>
  <c r="H117" i="3"/>
  <c r="H130" i="3"/>
  <c r="H126" i="3"/>
  <c r="H122" i="3"/>
  <c r="H118" i="3"/>
  <c r="H131" i="3"/>
  <c r="H127" i="3"/>
  <c r="H123" i="3"/>
  <c r="H119" i="3"/>
  <c r="H115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88" i="3"/>
  <c r="M103" i="3"/>
  <c r="M99" i="3"/>
  <c r="M95" i="3"/>
  <c r="M91" i="3"/>
  <c r="M100" i="3"/>
  <c r="M96" i="3"/>
  <c r="M92" i="3"/>
  <c r="M88" i="3"/>
  <c r="M101" i="3"/>
  <c r="M97" i="3"/>
  <c r="M93" i="3"/>
  <c r="M89" i="3"/>
  <c r="M102" i="3"/>
  <c r="M98" i="3"/>
  <c r="M94" i="3"/>
  <c r="M90" i="3"/>
  <c r="L70" i="3"/>
  <c r="L66" i="3"/>
  <c r="L62" i="3"/>
  <c r="L71" i="3"/>
  <c r="L67" i="3"/>
  <c r="L63" i="3"/>
  <c r="L59" i="3"/>
  <c r="L72" i="3"/>
  <c r="L68" i="3"/>
  <c r="L64" i="3"/>
  <c r="L60" i="3"/>
  <c r="L58" i="3"/>
  <c r="L69" i="3"/>
  <c r="L65" i="3"/>
  <c r="L61" i="3"/>
  <c r="G71" i="3"/>
  <c r="G67" i="3"/>
  <c r="G63" i="3"/>
  <c r="G59" i="3"/>
  <c r="G72" i="3"/>
  <c r="G68" i="3"/>
  <c r="G64" i="3"/>
  <c r="G60" i="3"/>
  <c r="G69" i="3"/>
  <c r="G65" i="3"/>
  <c r="G61" i="3"/>
  <c r="G70" i="3"/>
  <c r="G66" i="3"/>
  <c r="G62" i="3"/>
  <c r="H113" i="3"/>
  <c r="M105" i="3"/>
  <c r="M86" i="3"/>
  <c r="M87" i="3"/>
  <c r="M85" i="3"/>
  <c r="G85" i="3"/>
  <c r="L77" i="3"/>
  <c r="L76" i="3"/>
  <c r="L75" i="3"/>
  <c r="G77" i="3"/>
  <c r="G75" i="3"/>
  <c r="G76" i="3"/>
  <c r="G86" i="3"/>
  <c r="M104" i="3"/>
  <c r="G87" i="3"/>
  <c r="G104" i="3"/>
  <c r="G105" i="3"/>
  <c r="H253" i="3"/>
  <c r="J253" i="3"/>
  <c r="L253" i="3" s="1"/>
  <c r="H255" i="3"/>
  <c r="K255" i="3"/>
  <c r="L255" i="3" s="1"/>
  <c r="H252" i="3"/>
  <c r="J252" i="3"/>
  <c r="L252" i="3" s="1"/>
  <c r="H257" i="3"/>
  <c r="J257" i="3"/>
  <c r="L257" i="3" s="1"/>
  <c r="H254" i="3"/>
  <c r="J254" i="3"/>
  <c r="L254" i="3" s="1"/>
  <c r="H256" i="3"/>
  <c r="K256" i="3"/>
  <c r="L256" i="3" s="1"/>
  <c r="L250" i="3"/>
  <c r="G58" i="3"/>
  <c r="G57" i="3"/>
  <c r="G154" i="3"/>
  <c r="G73" i="3"/>
  <c r="G74" i="3"/>
  <c r="H10" i="3"/>
  <c r="H133" i="3"/>
  <c r="H114" i="3"/>
  <c r="H22" i="3"/>
  <c r="H15" i="3"/>
  <c r="L57" i="3"/>
  <c r="H18" i="3"/>
  <c r="H12" i="3"/>
  <c r="L74" i="3"/>
  <c r="L73" i="3"/>
  <c r="H25" i="3" l="1"/>
</calcChain>
</file>

<file path=xl/sharedStrings.xml><?xml version="1.0" encoding="utf-8"?>
<sst xmlns="http://schemas.openxmlformats.org/spreadsheetml/2006/main" count="535" uniqueCount="242">
  <si>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</si>
  <si>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</si>
  <si>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</si>
  <si>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</si>
  <si>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</si>
  <si>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</si>
  <si>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</si>
  <si>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</si>
  <si>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</si>
  <si>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</si>
  <si>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</si>
  <si>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</si>
  <si>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</si>
  <si>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</si>
  <si>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</si>
  <si>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</si>
  <si>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</si>
  <si>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</si>
  <si>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</si>
  <si>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</si>
  <si>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</si>
  <si>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</si>
  <si>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</si>
  <si>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</si>
  <si>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</si>
  <si>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</si>
  <si>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</si>
  <si>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</si>
  <si>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</si>
  <si>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</si>
  <si>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</si>
  <si>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</si>
  <si>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</si>
  <si>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</si>
  <si>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</si>
  <si>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</si>
  <si>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</si>
  <si>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</si>
  <si>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</si>
  <si>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</si>
  <si>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</si>
  <si>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</si>
  <si>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</si>
  <si>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</si>
  <si>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</si>
  <si>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</si>
  <si>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</si>
  <si>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</si>
  <si>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</si>
  <si>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</si>
  <si>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</si>
  <si>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</si>
  <si>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</si>
  <si>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</si>
  <si>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</si>
  <si>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</si>
  <si>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</si>
  <si>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</si>
  <si>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</si>
  <si>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</si>
  <si>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</si>
  <si>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</si>
  <si>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</si>
  <si>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</si>
  <si>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</si>
  <si>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</si>
  <si>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</si>
  <si>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</si>
  <si>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</si>
  <si>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</si>
  <si>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</si>
  <si>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</si>
  <si>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</si>
  <si>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</si>
  <si>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</si>
  <si>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</si>
  <si>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</si>
  <si>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</si>
  <si>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</si>
  <si>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</si>
  <si>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</si>
  <si>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</si>
  <si>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</si>
  <si>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</si>
  <si>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</si>
  <si>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</si>
  <si>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</si>
  <si>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</si>
  <si>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</si>
  <si>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</si>
  <si>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</si>
  <si>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</si>
  <si>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</si>
  <si>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</si>
  <si>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</si>
  <si>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</si>
  <si>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</si>
  <si>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</si>
  <si>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</si>
  <si>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</si>
  <si>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</si>
  <si>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</si>
  <si>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</si>
  <si>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</si>
  <si>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</si>
  <si>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</si>
  <si>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</si>
  <si>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</si>
  <si>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</si>
  <si>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</si>
  <si>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</si>
  <si>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</si>
  <si>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</si>
  <si>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</si>
  <si>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</si>
  <si>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</si>
  <si>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</si>
  <si>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</si>
  <si>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</si>
  <si>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</si>
  <si>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</si>
  <si>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</si>
  <si>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</si>
  <si>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</si>
  <si>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</si>
  <si>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</si>
  <si>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</si>
  <si>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</si>
  <si>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</si>
  <si>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</si>
  <si>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</si>
  <si>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</si>
  <si>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</si>
  <si>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</si>
  <si>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</si>
  <si>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</si>
  <si>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</si>
  <si>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</si>
  <si>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</si>
  <si>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</si>
  <si>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</si>
  <si>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</si>
  <si>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</si>
  <si>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</si>
  <si>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</si>
  <si>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</si>
  <si>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</si>
  <si>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</si>
  <si>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</si>
  <si>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</si>
  <si>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</si>
  <si>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</si>
  <si>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</si>
  <si>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</si>
  <si>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</si>
  <si>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% participación</t>
  </si>
  <si>
    <t>% Participación Rangos de Edad</t>
  </si>
  <si>
    <t xml:space="preserve">Total población según Dane  </t>
  </si>
  <si>
    <t>Población Total</t>
  </si>
  <si>
    <t>% Participación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</si>
  <si>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</si>
  <si>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</si>
  <si>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</si>
  <si>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</si>
  <si>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POBLACIÓN TOTAL</t>
  </si>
  <si>
    <t>% Part Población Total</t>
  </si>
  <si>
    <t>Barrio con menos porcentaje de población entre 15 y 16 años en nivel Media secundaria es Ciudad 2000 (90,00%)</t>
  </si>
  <si>
    <t>Barrio con menor porcentaje de población entre 17 y 21 años en nivel  Estudios superiores a nivel de Pregrado, técnico, tencológico y Universitario es Ciudad 2000 (88,57%)</t>
  </si>
  <si>
    <t>COMUNA 18</t>
  </si>
  <si>
    <t>El 50% de los habitantes de la comuna 18 tienen menos de 24 años, el 41% tiene entre 25 y 59 años y solo el 9% restante tiene más de 60 años</t>
  </si>
  <si>
    <t>Buenos Aires</t>
  </si>
  <si>
    <t>Barrio Caldas</t>
  </si>
  <si>
    <t>Los Chorros</t>
  </si>
  <si>
    <t>Meléndez</t>
  </si>
  <si>
    <t>Los Farallones</t>
  </si>
  <si>
    <t xml:space="preserve">Francisco Eladio Ramirez </t>
  </si>
  <si>
    <t>Prados del Sur</t>
  </si>
  <si>
    <t>Horizontes</t>
  </si>
  <si>
    <t>Mario Correa Rengifo</t>
  </si>
  <si>
    <t>Lourdes</t>
  </si>
  <si>
    <t>Colinas del Sur</t>
  </si>
  <si>
    <t>Alférez Real</t>
  </si>
  <si>
    <t>Nápoles</t>
  </si>
  <si>
    <t>El Jordán</t>
  </si>
  <si>
    <t>Cuarteles Nápoles</t>
  </si>
  <si>
    <t>Sector Alto de los Chorros</t>
  </si>
  <si>
    <t>Polvorines</t>
  </si>
  <si>
    <t>Sector Meléndez</t>
  </si>
  <si>
    <t>Sector Alto Jordán</t>
  </si>
  <si>
    <t>Alto Nápoles</t>
  </si>
  <si>
    <t>Comuna  18 - Población año 2012, por quintiles de edad y rangos de edad -  según el DANE con base en Proyecciones del Censo de 2005 - A</t>
  </si>
  <si>
    <t>En la comuna 18, el 53% son mujeres y el 47% son  hombres, una proporcion similar se observa en los barrios de esta comuna</t>
  </si>
  <si>
    <t>Comuna 18 - Población total al 2012 por genero  según el DANE con base en Proyecciones del Censo de 2005</t>
  </si>
  <si>
    <t>8TOTAL COMUNA 18</t>
  </si>
  <si>
    <t>Barrio con mayor porcentaje de primera infancia y niñez: Sector Alto de los Chorros (31%)</t>
  </si>
  <si>
    <t>Barrio con mayor porcentaje de preadolescentes, adolescentes y jovenes: Sector Alto de los Chorros (25%)</t>
  </si>
  <si>
    <t>Comuna  18 - Población año 2012, por quintiles de edad y rangos de edad -  según el DANE con base en Proyecciones del Censo de 2005 - B</t>
  </si>
  <si>
    <t>TOTAL COMUNA 18</t>
  </si>
  <si>
    <t>Barrio con mayor porcentaje de adultos jovenes: Sector Alto de los Chorros con 19%</t>
  </si>
  <si>
    <t>Barrio con mayor porcentaje de adultos: Alto de los Chorros 14%</t>
  </si>
  <si>
    <t>Barrio con mayor porcentaje de adultos mayores: Sector Alto de los Chorros con 13%</t>
  </si>
  <si>
    <t>Comuna  18 - Población año 2012, por quintiles de edad y rangos de edad -  según el DANE con base en Proyecciones del Censo de 2005 - C</t>
  </si>
  <si>
    <t>Comuna 18- Población  Encuestadas por el SISBEN III a junio 2013</t>
  </si>
  <si>
    <t>El 47% de la población de primera infancia y niñez de la comuna 18 ha sido encuestada por el Sisben III</t>
  </si>
  <si>
    <t>El 50% de la población de Preadolescencia, adolescencia y juventud de la comuna 18 ha sido encuestada por el Sisben III</t>
  </si>
  <si>
    <t>El 58% de la población de Adulta Joven de la comuna 18 ha sido encuestada por el Sisben III</t>
  </si>
  <si>
    <t>El 54% de la población de Adulta de la comuna 18 ha sido encuestada por el Sisben III</t>
  </si>
  <si>
    <t>El 48% de la población de Adulta Mayor de la comuna 17 ha sido encuestada por el Sisben III</t>
  </si>
  <si>
    <t>El 52% de la población total de la comuna 18 ha sido encuestada por el Sisben III</t>
  </si>
  <si>
    <t>TOTAL ENCUESTADOS SISBEN - COMUNA 18</t>
  </si>
  <si>
    <t>Comuna 18 - Población encuestada por el SISBEN IIII a junio 2013 por grupos de edades - A</t>
  </si>
  <si>
    <t>Barrio con mayor porcentaje de primera infancia y niñez encuestada por el Sisben III es Sector Alto de los Chorros (26%)</t>
  </si>
  <si>
    <t>Barrio con mayor porcentaje de preadolescentes, adolescentes y jovenes encuestados por el Sisben III ses Sector Alto de los Chorros con (25%)</t>
  </si>
  <si>
    <t>Comuna 18 - Población encuestada por el SISBEN IIII a junio 2013 por grupos de edades - B</t>
  </si>
  <si>
    <t>Barrio con mayor porcentaje de adultos encuestados por el Sisben III es Sector Alto de los Chorros (20%)</t>
  </si>
  <si>
    <t>Comuna 18 - Población encuestada por el SISBEN III a junio 2013 por grupos de edades - C</t>
  </si>
  <si>
    <t>El barrio con mayor porcentaje de adultos mayores encuestados por el Sisben III es Sector Alto de los Chorros (22%).</t>
  </si>
  <si>
    <t>Comuna 18 - Población encuestada por el SISBEN III  a junio de 2013 según Asistencia Educativa</t>
  </si>
  <si>
    <t>El 27% de la población de primera infancia de la comuna 18 asiste a la educación preescolar Sisben III</t>
  </si>
  <si>
    <t>El 96% de la población entre 6 y 10 años de la comuna 18 asiste a la educación Básica primaria</t>
  </si>
  <si>
    <t>El 95% de la población entre 11 y 14 años de la comuna 18 asiste a la educación Básica Secundaria</t>
  </si>
  <si>
    <t>El 83% de la población entre 15 y 16 años de la comuna 18 asiste a la educación Media Secundaria</t>
  </si>
  <si>
    <t>El 91% de la población entre 11-16 años de la comuna 18 asiste a la educación Secundaria Completa</t>
  </si>
  <si>
    <t>El 30% de la población entre 17-21 años de la comuna 18 asiste a Estudios superiores a nivel de Pregrado</t>
  </si>
  <si>
    <t>El 2% de la población mayor a 22 años de la comuna 18 asiste a Estudios superiores a nivel de Posgrado</t>
  </si>
  <si>
    <t>Promedio Comuna 18</t>
  </si>
  <si>
    <t>Comuna 18  - Tasa de asistencia escolar según nivel educativo esperado por rangos de edad  - En población encuestada por el SISBEN III a Junio 2013</t>
  </si>
  <si>
    <t>Barrio con menor porcentaje de población menor o igual a 5 años en nivel preescolar es Cuarteles Nápoles (33,33%)</t>
  </si>
  <si>
    <t>Barrio con mayor porcentaje de población entre 6 y 10 años en nivel Básica primaria es Barrio Caldas (100,00%)</t>
  </si>
  <si>
    <t>Barrio con mayor porcentaje de población entre11 y 14 años en nivel Básica secundaria es Lourdes (98,29%)</t>
  </si>
  <si>
    <t>Barrio con menor porcentaje de población entre 11 y 16 años en nivel Básica primaria es Alto Nápoles (88,30%)</t>
  </si>
  <si>
    <t>Barrio con menor porcentaje de población entre 5 y 16 años en nivel Básico completo a es Cuarteles Napoles (86,96%)</t>
  </si>
  <si>
    <t>Comuna 18 - Población encuestada por SISBEN III a junio 2013 según máximo nivel educativo aprobado por  barrios</t>
  </si>
  <si>
    <t>Barrio con mayor porcentaje de población con nivel de primaria aprobada es Polvorines (49%)</t>
  </si>
  <si>
    <t>Barrio con mayor porcentaje de población con nivel de Secundaria aprobada es Francisco Eladio Ramirez (50%)</t>
  </si>
  <si>
    <t>Barrio con mayor porcentaje de población con nivel Técnico o tecnológico aprobado es Los Farallones (7,0%)</t>
  </si>
  <si>
    <t>Barrio con mayor porcentaje de población con nivel Universitario aprobado es Nápoles (14,7%)</t>
  </si>
  <si>
    <t>Barrio con mayor porcentaje de población con nivel  de Posgrado aprobado es Barrio Caldas (1,27%)</t>
  </si>
  <si>
    <t>Barrio con mayor porcentaje de población con nivel Ningun nivel educativo aprobado es Cuarteles Nápoles (18,9%)</t>
  </si>
  <si>
    <t xml:space="preserve">Comuna  18 -Personas encuestadas por Sisben III a junio 2013 en situación de discapacidad </t>
  </si>
  <si>
    <t>Los tipos de condición de discapacidad que más se padece  en la comuna es dificultad para salir a la calle sin ayuda o compañía y dificultad para entender o aprender</t>
  </si>
  <si>
    <t>Comuna 18 - Poblacion Encuestada por Sisben III a junio 2013 según Nivel Educativo esperado por rangos 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</si>
</sst>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9" fontId="3" fillId="2" borderId="1" xfId="3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9" fontId="1" fillId="0" borderId="1" xfId="3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19"/>
  <sheetViews>
    <sheetView tabSelected="1" topLeftCell="A240" zoomScale="80" zoomScaleNormal="80" zoomScaleSheetLayoutView="90" zoomScalePageLayoutView="40" workbookViewId="0">
      <selection activeCell="I249" sqref="I249"/>
    </sheetView>
  </sheetViews>
  <sheetFormatPr baseColWidth="10" defaultColWidth="11.42578125" defaultRowHeight="12.75" x14ac:dyDescent="0.25"/>
  <cols>
    <col min="1" max="1" width="24" style="8" customWidth="1"/>
    <col min="2" max="2" width="24.140625" style="8" customWidth="1"/>
    <col min="3" max="3" width="23.5703125" style="8" customWidth="1"/>
    <col min="4" max="4" width="15.42578125" style="8" bestFit="1" customWidth="1"/>
    <col min="5" max="5" width="23.5703125" style="8" customWidth="1"/>
    <col min="6" max="6" width="16.140625" style="8" customWidth="1"/>
    <col min="7" max="7" width="16" style="8" customWidth="1"/>
    <col min="8" max="8" width="19.7109375" style="8" customWidth="1"/>
    <col min="9" max="9" width="15.2851562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23.25" x14ac:dyDescent="0.25">
      <c r="A3" s="115" t="s">
        <v>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</row>
    <row r="4" spans="1:13" ht="23.25" x14ac:dyDescent="0.25">
      <c r="A4" s="115" t="s">
        <v>2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</row>
    <row r="5" spans="1:13" ht="23.25" x14ac:dyDescent="0.25">
      <c r="A5" s="115" t="s">
        <v>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</row>
    <row r="6" spans="1:13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25">
      <c r="A7" s="116" t="s">
        <v>168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ht="24" customHeight="1" x14ac:dyDescent="0.25">
      <c r="C8" s="118" t="s">
        <v>113</v>
      </c>
      <c r="D8" s="119"/>
      <c r="E8" s="119"/>
      <c r="F8" s="119"/>
      <c r="G8" s="119"/>
      <c r="H8" s="119"/>
      <c r="I8" s="120"/>
    </row>
    <row r="9" spans="1:13" ht="25.5" x14ac:dyDescent="0.25">
      <c r="C9" s="45" t="s">
        <v>111</v>
      </c>
      <c r="D9" s="45" t="s">
        <v>4</v>
      </c>
      <c r="E9" s="45" t="s">
        <v>5</v>
      </c>
      <c r="F9" s="46" t="s">
        <v>6</v>
      </c>
      <c r="G9" s="46" t="s">
        <v>107</v>
      </c>
      <c r="H9" s="47" t="s">
        <v>119</v>
      </c>
      <c r="I9" s="47" t="s">
        <v>120</v>
      </c>
    </row>
    <row r="10" spans="1:13" x14ac:dyDescent="0.25">
      <c r="C10" s="47" t="s">
        <v>7</v>
      </c>
      <c r="D10" s="48">
        <v>5361.7084179661151</v>
      </c>
      <c r="E10" s="48">
        <v>5265.3973907973023</v>
      </c>
      <c r="F10" s="48">
        <f t="shared" ref="F10:F25" si="0">SUM(D10:E10)</f>
        <v>10627.105808763417</v>
      </c>
      <c r="G10" s="49">
        <f t="shared" ref="G10:G25" si="1">+F10/$F$25</f>
        <v>8.8051760719382616E-2</v>
      </c>
      <c r="H10" s="121">
        <f>SUM(G10:G11)</f>
        <v>0.18953291427463725</v>
      </c>
      <c r="I10" s="122" t="s">
        <v>114</v>
      </c>
    </row>
    <row r="11" spans="1:13" x14ac:dyDescent="0.25">
      <c r="C11" s="47" t="s">
        <v>8</v>
      </c>
      <c r="D11" s="48">
        <v>6173.2503702410595</v>
      </c>
      <c r="E11" s="48">
        <v>6074.6700303973576</v>
      </c>
      <c r="F11" s="48">
        <f t="shared" si="0"/>
        <v>12247.920400638417</v>
      </c>
      <c r="G11" s="49">
        <f t="shared" si="1"/>
        <v>0.10148115355525462</v>
      </c>
      <c r="H11" s="121"/>
      <c r="I11" s="123"/>
    </row>
    <row r="12" spans="1:13" x14ac:dyDescent="0.25">
      <c r="C12" s="47" t="s">
        <v>9</v>
      </c>
      <c r="D12" s="48">
        <v>6512.2783960577981</v>
      </c>
      <c r="E12" s="48">
        <v>6277.6541149592686</v>
      </c>
      <c r="F12" s="48">
        <f t="shared" si="0"/>
        <v>12789.932511017067</v>
      </c>
      <c r="G12" s="49">
        <f t="shared" si="1"/>
        <v>0.10597203955082954</v>
      </c>
      <c r="H12" s="121">
        <f>SUM(G12:G14)</f>
        <v>0.30659736529827875</v>
      </c>
      <c r="I12" s="122" t="s">
        <v>115</v>
      </c>
    </row>
    <row r="13" spans="1:13" x14ac:dyDescent="0.25">
      <c r="C13" s="47" t="s">
        <v>10</v>
      </c>
      <c r="D13" s="48">
        <v>5585.5210572087935</v>
      </c>
      <c r="E13" s="48">
        <v>6149.5393864332609</v>
      </c>
      <c r="F13" s="48">
        <f t="shared" si="0"/>
        <v>11735.060443642054</v>
      </c>
      <c r="G13" s="49">
        <f t="shared" si="1"/>
        <v>9.7231810128302218E-2</v>
      </c>
      <c r="H13" s="105"/>
      <c r="I13" s="124"/>
    </row>
    <row r="14" spans="1:13" x14ac:dyDescent="0.25">
      <c r="C14" s="47" t="s">
        <v>11</v>
      </c>
      <c r="D14" s="48">
        <v>5887.3803803558949</v>
      </c>
      <c r="E14" s="48">
        <v>6591.3460124808789</v>
      </c>
      <c r="F14" s="48">
        <f t="shared" si="0"/>
        <v>12478.726392836774</v>
      </c>
      <c r="G14" s="49">
        <f t="shared" si="1"/>
        <v>0.103393515619147</v>
      </c>
      <c r="H14" s="105"/>
      <c r="I14" s="123"/>
    </row>
    <row r="15" spans="1:13" ht="10.5" customHeight="1" x14ac:dyDescent="0.25">
      <c r="C15" s="47" t="s">
        <v>12</v>
      </c>
      <c r="D15" s="48">
        <v>5436.8414395238169</v>
      </c>
      <c r="E15" s="48">
        <v>5439.2535652593888</v>
      </c>
      <c r="F15" s="48">
        <f t="shared" si="0"/>
        <v>10876.095004783205</v>
      </c>
      <c r="G15" s="49">
        <f t="shared" si="1"/>
        <v>9.0114781216606488E-2</v>
      </c>
      <c r="H15" s="121">
        <f>SUM(G15:G17)</f>
        <v>0.21204860926973162</v>
      </c>
      <c r="I15" s="122" t="s">
        <v>104</v>
      </c>
    </row>
    <row r="16" spans="1:13" x14ac:dyDescent="0.25">
      <c r="C16" s="47" t="s">
        <v>13</v>
      </c>
      <c r="D16" s="48">
        <v>3568.4576084663604</v>
      </c>
      <c r="E16" s="48">
        <v>3935.2033910552809</v>
      </c>
      <c r="F16" s="48">
        <f t="shared" si="0"/>
        <v>7503.6609995216413</v>
      </c>
      <c r="G16" s="49">
        <f t="shared" si="1"/>
        <v>6.2172201419543792E-2</v>
      </c>
      <c r="H16" s="105"/>
      <c r="I16" s="124"/>
    </row>
    <row r="17" spans="1:9" x14ac:dyDescent="0.25">
      <c r="C17" s="47" t="s">
        <v>14</v>
      </c>
      <c r="D17" s="48">
        <v>3229.5621596863753</v>
      </c>
      <c r="E17" s="48">
        <v>3983.1627688122021</v>
      </c>
      <c r="F17" s="48">
        <f t="shared" si="0"/>
        <v>7212.7249284985774</v>
      </c>
      <c r="G17" s="49">
        <f t="shared" si="1"/>
        <v>5.9761626633581345E-2</v>
      </c>
      <c r="H17" s="105"/>
      <c r="I17" s="123"/>
    </row>
    <row r="18" spans="1:9" x14ac:dyDescent="0.25">
      <c r="C18" s="47" t="s">
        <v>15</v>
      </c>
      <c r="D18" s="48">
        <v>3208.8168138515193</v>
      </c>
      <c r="E18" s="48">
        <v>3809.8772637775219</v>
      </c>
      <c r="F18" s="48">
        <f t="shared" si="0"/>
        <v>7018.6940776290412</v>
      </c>
      <c r="G18" s="49">
        <f t="shared" si="1"/>
        <v>5.8153968032981541E-2</v>
      </c>
      <c r="H18" s="121">
        <f>SUM(G18:G21)</f>
        <v>0.20055588445309713</v>
      </c>
      <c r="I18" s="122" t="s">
        <v>105</v>
      </c>
    </row>
    <row r="19" spans="1:9" x14ac:dyDescent="0.25">
      <c r="C19" s="47" t="s">
        <v>16</v>
      </c>
      <c r="D19" s="48">
        <v>2921.2414580020954</v>
      </c>
      <c r="E19" s="48">
        <v>3324.5924021876071</v>
      </c>
      <c r="F19" s="48">
        <f t="shared" si="0"/>
        <v>6245.833860189703</v>
      </c>
      <c r="G19" s="49">
        <f t="shared" si="1"/>
        <v>5.1750371027352672E-2</v>
      </c>
      <c r="H19" s="105"/>
      <c r="I19" s="124"/>
    </row>
    <row r="20" spans="1:9" x14ac:dyDescent="0.25">
      <c r="C20" s="47" t="s">
        <v>17</v>
      </c>
      <c r="D20" s="48">
        <v>2483.6550860367579</v>
      </c>
      <c r="E20" s="48">
        <v>3498.7016067272248</v>
      </c>
      <c r="F20" s="48">
        <f t="shared" si="0"/>
        <v>5982.3566927639822</v>
      </c>
      <c r="G20" s="49">
        <f t="shared" si="1"/>
        <v>4.9567309249416928E-2</v>
      </c>
      <c r="H20" s="105"/>
      <c r="I20" s="124"/>
    </row>
    <row r="21" spans="1:9" x14ac:dyDescent="0.25">
      <c r="C21" s="47" t="s">
        <v>18</v>
      </c>
      <c r="D21" s="48">
        <v>2128.5725138281359</v>
      </c>
      <c r="E21" s="48">
        <v>2829.9487127831899</v>
      </c>
      <c r="F21" s="48">
        <f t="shared" si="0"/>
        <v>4958.5212266113258</v>
      </c>
      <c r="G21" s="49">
        <f t="shared" si="1"/>
        <v>4.1084236143345984E-2</v>
      </c>
      <c r="H21" s="105"/>
      <c r="I21" s="123"/>
    </row>
    <row r="22" spans="1:9" x14ac:dyDescent="0.25">
      <c r="C22" s="47" t="s">
        <v>19</v>
      </c>
      <c r="D22" s="48">
        <v>1431.7648412416042</v>
      </c>
      <c r="E22" s="48">
        <v>1892.9771182286565</v>
      </c>
      <c r="F22" s="48">
        <f t="shared" si="0"/>
        <v>3324.7419594702606</v>
      </c>
      <c r="G22" s="49">
        <f t="shared" si="1"/>
        <v>2.7547423422429568E-2</v>
      </c>
      <c r="H22" s="121">
        <f>SUM(G22:G24)</f>
        <v>9.1265226704255076E-2</v>
      </c>
      <c r="I22" s="122" t="s">
        <v>116</v>
      </c>
    </row>
    <row r="23" spans="1:9" x14ac:dyDescent="0.25">
      <c r="C23" s="47" t="s">
        <v>20</v>
      </c>
      <c r="D23" s="48">
        <v>1221.1766452547106</v>
      </c>
      <c r="E23" s="48">
        <v>1658.8222725692997</v>
      </c>
      <c r="F23" s="48">
        <f t="shared" si="0"/>
        <v>2879.9989178240103</v>
      </c>
      <c r="G23" s="49">
        <f t="shared" si="1"/>
        <v>2.3862468309594119E-2</v>
      </c>
      <c r="H23" s="105"/>
      <c r="I23" s="124"/>
    </row>
    <row r="24" spans="1:9" x14ac:dyDescent="0.25">
      <c r="C24" s="47" t="s">
        <v>21</v>
      </c>
      <c r="D24" s="48">
        <v>2032.1568589082226</v>
      </c>
      <c r="E24" s="48">
        <v>2778.0463480831581</v>
      </c>
      <c r="F24" s="48">
        <f t="shared" si="0"/>
        <v>4810.2032069913803</v>
      </c>
      <c r="G24" s="49">
        <f t="shared" si="1"/>
        <v>3.9855334972231385E-2</v>
      </c>
      <c r="H24" s="105"/>
      <c r="I24" s="123"/>
    </row>
    <row r="25" spans="1:9" x14ac:dyDescent="0.25">
      <c r="C25" s="47" t="s">
        <v>22</v>
      </c>
      <c r="D25" s="48">
        <v>57182.384046629268</v>
      </c>
      <c r="E25" s="48">
        <v>63509.192384551599</v>
      </c>
      <c r="F25" s="48">
        <f t="shared" si="0"/>
        <v>120691.57643118087</v>
      </c>
      <c r="G25" s="49">
        <f t="shared" si="1"/>
        <v>1</v>
      </c>
      <c r="H25" s="50">
        <f>SUM(H10:H24)</f>
        <v>0.99999999999999989</v>
      </c>
      <c r="I25" s="47"/>
    </row>
    <row r="26" spans="1:9" ht="38.25" customHeight="1" x14ac:dyDescent="0.25">
      <c r="C26" s="105" t="s">
        <v>169</v>
      </c>
      <c r="D26" s="105"/>
      <c r="E26" s="105"/>
      <c r="F26" s="105"/>
      <c r="G26" s="105"/>
      <c r="H26" s="105"/>
      <c r="I26" s="105"/>
    </row>
    <row r="27" spans="1:9" x14ac:dyDescent="0.25">
      <c r="A27" s="6"/>
      <c r="B27" s="9"/>
      <c r="C27" s="9"/>
    </row>
    <row r="28" spans="1:9" ht="25.5" customHeight="1" x14ac:dyDescent="0.25">
      <c r="C28" s="117" t="s">
        <v>192</v>
      </c>
      <c r="D28" s="117"/>
      <c r="E28" s="117"/>
      <c r="F28" s="117"/>
      <c r="G28" s="117"/>
      <c r="H28" s="117"/>
      <c r="I28" s="117"/>
    </row>
    <row r="29" spans="1:9" ht="40.5" customHeight="1" x14ac:dyDescent="0.25">
      <c r="C29" s="47" t="s">
        <v>112</v>
      </c>
      <c r="D29" s="45" t="s">
        <v>4</v>
      </c>
      <c r="E29" s="47" t="s">
        <v>108</v>
      </c>
      <c r="F29" s="45" t="s">
        <v>5</v>
      </c>
      <c r="G29" s="47" t="s">
        <v>109</v>
      </c>
      <c r="H29" s="117" t="s">
        <v>6</v>
      </c>
      <c r="I29" s="117"/>
    </row>
    <row r="30" spans="1:9" x14ac:dyDescent="0.25">
      <c r="C30" s="51" t="s">
        <v>170</v>
      </c>
      <c r="D30" s="48">
        <v>2047.9288813428129</v>
      </c>
      <c r="E30" s="52">
        <f>+D30/H30</f>
        <v>0.46370033784649362</v>
      </c>
      <c r="F30" s="48">
        <v>2368.5632239977972</v>
      </c>
      <c r="G30" s="52">
        <f>+F30/H30</f>
        <v>0.53629966215350633</v>
      </c>
      <c r="H30" s="102">
        <f>+D30+F30</f>
        <v>4416.4921053406106</v>
      </c>
      <c r="I30" s="102"/>
    </row>
    <row r="31" spans="1:9" x14ac:dyDescent="0.25">
      <c r="C31" s="51" t="s">
        <v>171</v>
      </c>
      <c r="D31" s="48">
        <v>1157.6804292652373</v>
      </c>
      <c r="E31" s="52">
        <f t="shared" ref="E31:E50" si="2">+D31/H31</f>
        <v>0.46213961277269183</v>
      </c>
      <c r="F31" s="48">
        <v>1347.3643608135012</v>
      </c>
      <c r="G31" s="52">
        <f t="shared" ref="G31:G50" si="3">+F31/H31</f>
        <v>0.53786038722730822</v>
      </c>
      <c r="H31" s="102">
        <f t="shared" ref="H31:H32" si="4">+D31+F31</f>
        <v>2505.0447900787385</v>
      </c>
      <c r="I31" s="102"/>
    </row>
    <row r="32" spans="1:9" x14ac:dyDescent="0.25">
      <c r="C32" s="51" t="s">
        <v>172</v>
      </c>
      <c r="D32" s="48">
        <v>1005.679576720202</v>
      </c>
      <c r="E32" s="52">
        <f t="shared" si="2"/>
        <v>0.46974772254383607</v>
      </c>
      <c r="F32" s="48">
        <v>1135.2133503899527</v>
      </c>
      <c r="G32" s="52">
        <f t="shared" si="3"/>
        <v>0.53025227745616388</v>
      </c>
      <c r="H32" s="102">
        <f t="shared" si="4"/>
        <v>2140.8929271101547</v>
      </c>
      <c r="I32" s="102"/>
    </row>
    <row r="33" spans="3:9" x14ac:dyDescent="0.25">
      <c r="C33" s="51" t="s">
        <v>173</v>
      </c>
      <c r="D33" s="80">
        <v>1253.704179455694</v>
      </c>
      <c r="E33" s="52">
        <f t="shared" si="2"/>
        <v>0.46761140752732905</v>
      </c>
      <c r="F33" s="80">
        <v>1427.3770757795573</v>
      </c>
      <c r="G33" s="52">
        <f t="shared" si="3"/>
        <v>0.53238859247267101</v>
      </c>
      <c r="H33" s="102">
        <f t="shared" ref="H33:H49" si="5">+D33+F33</f>
        <v>2681.0812552352513</v>
      </c>
      <c r="I33" s="102"/>
    </row>
    <row r="34" spans="3:9" x14ac:dyDescent="0.25">
      <c r="C34" s="51" t="s">
        <v>174</v>
      </c>
      <c r="D34" s="80">
        <v>744.38249927472157</v>
      </c>
      <c r="E34" s="52">
        <f t="shared" si="2"/>
        <v>0.46659386495167504</v>
      </c>
      <c r="F34" s="80">
        <v>850.97173743779285</v>
      </c>
      <c r="G34" s="52">
        <f t="shared" si="3"/>
        <v>0.53340613504832501</v>
      </c>
      <c r="H34" s="102">
        <f t="shared" si="5"/>
        <v>1595.3542367125144</v>
      </c>
      <c r="I34" s="102"/>
    </row>
    <row r="35" spans="3:9" x14ac:dyDescent="0.25">
      <c r="C35" s="51" t="s">
        <v>175</v>
      </c>
      <c r="D35" s="80">
        <v>1970.1416565132599</v>
      </c>
      <c r="E35" s="52">
        <f t="shared" si="2"/>
        <v>0.46723807733073874</v>
      </c>
      <c r="F35" s="80">
        <v>2246.427480506532</v>
      </c>
      <c r="G35" s="52">
        <f t="shared" si="3"/>
        <v>0.53276192266926126</v>
      </c>
      <c r="H35" s="102">
        <f t="shared" si="5"/>
        <v>4216.5691370197919</v>
      </c>
      <c r="I35" s="102"/>
    </row>
    <row r="36" spans="3:9" x14ac:dyDescent="0.25">
      <c r="C36" s="51" t="s">
        <v>176</v>
      </c>
      <c r="D36" s="80">
        <v>3826.2582804085496</v>
      </c>
      <c r="E36" s="52">
        <f t="shared" si="2"/>
        <v>0.47278424445286094</v>
      </c>
      <c r="F36" s="80">
        <v>4266.7742715466529</v>
      </c>
      <c r="G36" s="52">
        <f t="shared" si="3"/>
        <v>0.52721575554713906</v>
      </c>
      <c r="H36" s="102">
        <f t="shared" si="5"/>
        <v>8093.0325519552025</v>
      </c>
      <c r="I36" s="102"/>
    </row>
    <row r="37" spans="3:9" x14ac:dyDescent="0.25">
      <c r="C37" s="51" t="s">
        <v>177</v>
      </c>
      <c r="D37" s="80">
        <v>1309.1213175592395</v>
      </c>
      <c r="E37" s="52">
        <f t="shared" si="2"/>
        <v>0.4684725998965647</v>
      </c>
      <c r="F37" s="80">
        <v>1485.3245429847577</v>
      </c>
      <c r="G37" s="52">
        <f t="shared" si="3"/>
        <v>0.53152740010343524</v>
      </c>
      <c r="H37" s="102">
        <f t="shared" si="5"/>
        <v>2794.4458605439972</v>
      </c>
      <c r="I37" s="102"/>
    </row>
    <row r="38" spans="3:9" x14ac:dyDescent="0.25">
      <c r="C38" s="51" t="s">
        <v>178</v>
      </c>
      <c r="D38" s="80">
        <v>2312.5261008327589</v>
      </c>
      <c r="E38" s="52">
        <f t="shared" si="2"/>
        <v>0.47369062564340614</v>
      </c>
      <c r="F38" s="80">
        <v>2569.4073292233943</v>
      </c>
      <c r="G38" s="52">
        <f t="shared" si="3"/>
        <v>0.52630937435659386</v>
      </c>
      <c r="H38" s="102">
        <f t="shared" si="5"/>
        <v>4881.9334300561532</v>
      </c>
      <c r="I38" s="102"/>
    </row>
    <row r="39" spans="3:9" x14ac:dyDescent="0.25">
      <c r="C39" s="51" t="s">
        <v>179</v>
      </c>
      <c r="D39" s="80">
        <v>1755.1214303277618</v>
      </c>
      <c r="E39" s="52">
        <f t="shared" si="2"/>
        <v>0.47154518635570436</v>
      </c>
      <c r="F39" s="80">
        <v>1966.942713497062</v>
      </c>
      <c r="G39" s="52">
        <f t="shared" si="3"/>
        <v>0.52845481364429558</v>
      </c>
      <c r="H39" s="102">
        <f t="shared" si="5"/>
        <v>3722.064143824824</v>
      </c>
      <c r="I39" s="102"/>
    </row>
    <row r="40" spans="3:9" x14ac:dyDescent="0.25">
      <c r="C40" s="51" t="s">
        <v>180</v>
      </c>
      <c r="D40" s="80">
        <v>1119.8940483462854</v>
      </c>
      <c r="E40" s="52">
        <f t="shared" si="2"/>
        <v>0.4737463868355169</v>
      </c>
      <c r="F40" s="80">
        <v>1244.0164309015672</v>
      </c>
      <c r="G40" s="52">
        <f t="shared" si="3"/>
        <v>0.52625361316448305</v>
      </c>
      <c r="H40" s="102">
        <f t="shared" si="5"/>
        <v>2363.9104792478529</v>
      </c>
      <c r="I40" s="102"/>
    </row>
    <row r="41" spans="3:9" x14ac:dyDescent="0.25">
      <c r="C41" s="51" t="s">
        <v>181</v>
      </c>
      <c r="D41" s="80">
        <v>1900.9608531119043</v>
      </c>
      <c r="E41" s="52">
        <f t="shared" si="2"/>
        <v>0.46738524416512062</v>
      </c>
      <c r="F41" s="80">
        <v>2166.2639402329228</v>
      </c>
      <c r="G41" s="52">
        <f t="shared" si="3"/>
        <v>0.53261475583487938</v>
      </c>
      <c r="H41" s="102">
        <f t="shared" si="5"/>
        <v>4067.224793344827</v>
      </c>
      <c r="I41" s="102"/>
    </row>
    <row r="42" spans="3:9" x14ac:dyDescent="0.25">
      <c r="C42" s="51" t="s">
        <v>182</v>
      </c>
      <c r="D42" s="80">
        <v>1115.2072830961015</v>
      </c>
      <c r="E42" s="52">
        <f t="shared" si="2"/>
        <v>0.46348879306167351</v>
      </c>
      <c r="F42" s="80">
        <v>1290.9075999183576</v>
      </c>
      <c r="G42" s="52">
        <f t="shared" si="3"/>
        <v>0.53651120693832643</v>
      </c>
      <c r="H42" s="102">
        <f t="shared" si="5"/>
        <v>2406.1148830144593</v>
      </c>
      <c r="I42" s="102"/>
    </row>
    <row r="43" spans="3:9" x14ac:dyDescent="0.25">
      <c r="C43" s="51" t="s">
        <v>183</v>
      </c>
      <c r="D43" s="80">
        <v>3622.5718256054865</v>
      </c>
      <c r="E43" s="52">
        <f t="shared" si="2"/>
        <v>0.47282816207513223</v>
      </c>
      <c r="F43" s="80">
        <v>4038.9257673188986</v>
      </c>
      <c r="G43" s="52">
        <f t="shared" si="3"/>
        <v>0.52717183792486777</v>
      </c>
      <c r="H43" s="102">
        <f t="shared" si="5"/>
        <v>7661.4975929243847</v>
      </c>
      <c r="I43" s="102"/>
    </row>
    <row r="44" spans="3:9" x14ac:dyDescent="0.25">
      <c r="C44" s="51" t="s">
        <v>184</v>
      </c>
      <c r="D44" s="80">
        <v>1907.6702260047869</v>
      </c>
      <c r="E44" s="52">
        <f t="shared" si="2"/>
        <v>0.47809161830953117</v>
      </c>
      <c r="F44" s="80">
        <v>2082.5068717449226</v>
      </c>
      <c r="G44" s="52">
        <f t="shared" si="3"/>
        <v>0.52190838169046883</v>
      </c>
      <c r="H44" s="102">
        <f t="shared" si="5"/>
        <v>3990.1770977497094</v>
      </c>
      <c r="I44" s="102"/>
    </row>
    <row r="45" spans="3:9" x14ac:dyDescent="0.25">
      <c r="C45" s="51" t="s">
        <v>185</v>
      </c>
      <c r="D45" s="80">
        <v>12969.396925845747</v>
      </c>
      <c r="E45" s="52">
        <f t="shared" si="2"/>
        <v>0.48040320240766593</v>
      </c>
      <c r="F45" s="80">
        <v>14027.502472089634</v>
      </c>
      <c r="G45" s="52">
        <f t="shared" si="3"/>
        <v>0.51959679759233401</v>
      </c>
      <c r="H45" s="102">
        <f t="shared" si="5"/>
        <v>26996.899397935384</v>
      </c>
      <c r="I45" s="102"/>
    </row>
    <row r="46" spans="3:9" x14ac:dyDescent="0.25">
      <c r="C46" s="51" t="s">
        <v>186</v>
      </c>
      <c r="D46" s="80">
        <v>1095.491422332979</v>
      </c>
      <c r="E46" s="52">
        <f t="shared" si="2"/>
        <v>0.47462470924636901</v>
      </c>
      <c r="F46" s="80">
        <v>1212.6299227871491</v>
      </c>
      <c r="G46" s="52">
        <f t="shared" si="3"/>
        <v>0.52537529075363087</v>
      </c>
      <c r="H46" s="102">
        <f t="shared" si="5"/>
        <v>2308.1213451201284</v>
      </c>
      <c r="I46" s="102"/>
    </row>
    <row r="47" spans="3:9" x14ac:dyDescent="0.25">
      <c r="C47" s="51" t="s">
        <v>187</v>
      </c>
      <c r="D47" s="80">
        <v>1645.4652259783898</v>
      </c>
      <c r="E47" s="52">
        <f t="shared" si="2"/>
        <v>0.46788899856612531</v>
      </c>
      <c r="F47" s="80">
        <v>1871.3202317285009</v>
      </c>
      <c r="G47" s="52">
        <f t="shared" si="3"/>
        <v>0.53211100143387469</v>
      </c>
      <c r="H47" s="102">
        <f t="shared" si="5"/>
        <v>3516.7854577068906</v>
      </c>
      <c r="I47" s="102"/>
    </row>
    <row r="48" spans="3:9" x14ac:dyDescent="0.25">
      <c r="C48" s="51" t="s">
        <v>188</v>
      </c>
      <c r="D48" s="80">
        <v>8558.2193606145847</v>
      </c>
      <c r="E48" s="52">
        <f t="shared" si="2"/>
        <v>0.47618601862831622</v>
      </c>
      <c r="F48" s="80">
        <v>9414.2095344358731</v>
      </c>
      <c r="G48" s="52">
        <f t="shared" si="3"/>
        <v>0.52381398137168389</v>
      </c>
      <c r="H48" s="102">
        <f t="shared" si="5"/>
        <v>17972.428895050456</v>
      </c>
      <c r="I48" s="102"/>
    </row>
    <row r="49" spans="1:12" x14ac:dyDescent="0.25">
      <c r="C49" s="51" t="s">
        <v>189</v>
      </c>
      <c r="D49" s="80">
        <v>5864.9625239927609</v>
      </c>
      <c r="E49" s="52">
        <f t="shared" si="2"/>
        <v>0.47445371944941073</v>
      </c>
      <c r="F49" s="80">
        <v>6496.5435272167733</v>
      </c>
      <c r="G49" s="52">
        <f t="shared" si="3"/>
        <v>0.52554628055058938</v>
      </c>
      <c r="H49" s="102">
        <f t="shared" si="5"/>
        <v>12361.506051209533</v>
      </c>
      <c r="I49" s="102"/>
    </row>
    <row r="50" spans="1:12" x14ac:dyDescent="0.25">
      <c r="C50" s="47" t="s">
        <v>22</v>
      </c>
      <c r="D50" s="61">
        <v>57182.384046629268</v>
      </c>
      <c r="E50" s="52">
        <f t="shared" si="2"/>
        <v>0.47378935413305368</v>
      </c>
      <c r="F50" s="48">
        <v>63509.192384551599</v>
      </c>
      <c r="G50" s="52">
        <f t="shared" si="3"/>
        <v>0.52621064586694632</v>
      </c>
      <c r="H50" s="103">
        <f>+D50+F50</f>
        <v>120691.57643118087</v>
      </c>
      <c r="I50" s="104"/>
    </row>
    <row r="51" spans="1:12" ht="30.75" customHeight="1" x14ac:dyDescent="0.25">
      <c r="C51" s="105" t="s">
        <v>191</v>
      </c>
      <c r="D51" s="105"/>
      <c r="E51" s="105"/>
      <c r="F51" s="105"/>
      <c r="G51" s="105"/>
      <c r="H51" s="105"/>
      <c r="I51" s="105"/>
    </row>
    <row r="52" spans="1:12" x14ac:dyDescent="0.25">
      <c r="A52" s="6"/>
      <c r="B52" s="9"/>
      <c r="C52" s="9"/>
      <c r="D52" s="9"/>
    </row>
    <row r="53" spans="1:12" ht="24.75" customHeight="1" x14ac:dyDescent="0.25">
      <c r="B53" s="107" t="s">
        <v>82</v>
      </c>
      <c r="C53" s="89" t="s">
        <v>83</v>
      </c>
      <c r="D53" s="94" t="s">
        <v>190</v>
      </c>
      <c r="E53" s="94"/>
      <c r="F53" s="94"/>
      <c r="G53" s="94"/>
      <c r="H53" s="94"/>
      <c r="I53" s="94"/>
      <c r="J53" s="94"/>
      <c r="K53" s="94"/>
      <c r="L53" s="94"/>
    </row>
    <row r="54" spans="1:12" ht="24.75" customHeight="1" x14ac:dyDescent="0.25">
      <c r="B54" s="107"/>
      <c r="C54" s="89"/>
      <c r="D54" s="94"/>
      <c r="E54" s="94"/>
      <c r="F54" s="94"/>
      <c r="G54" s="94"/>
      <c r="H54" s="94"/>
      <c r="I54" s="94"/>
      <c r="J54" s="94"/>
      <c r="K54" s="94"/>
      <c r="L54" s="94"/>
    </row>
    <row r="55" spans="1:12" ht="24.75" customHeight="1" x14ac:dyDescent="0.25">
      <c r="B55" s="107"/>
      <c r="C55" s="89"/>
      <c r="D55" s="89" t="s">
        <v>101</v>
      </c>
      <c r="E55" s="89"/>
      <c r="F55" s="89"/>
      <c r="G55" s="89"/>
      <c r="H55" s="106" t="s">
        <v>103</v>
      </c>
      <c r="I55" s="106"/>
      <c r="J55" s="106"/>
      <c r="K55" s="106"/>
      <c r="L55" s="106"/>
    </row>
    <row r="56" spans="1:12" ht="24.75" customHeight="1" x14ac:dyDescent="0.25">
      <c r="B56" s="107"/>
      <c r="C56" s="89"/>
      <c r="D56" s="24" t="s">
        <v>84</v>
      </c>
      <c r="E56" s="24" t="s">
        <v>85</v>
      </c>
      <c r="F56" s="24" t="s">
        <v>102</v>
      </c>
      <c r="G56" s="24" t="s">
        <v>118</v>
      </c>
      <c r="H56" s="33" t="s">
        <v>86</v>
      </c>
      <c r="I56" s="33" t="s">
        <v>87</v>
      </c>
      <c r="J56" s="33" t="s">
        <v>88</v>
      </c>
      <c r="K56" s="33" t="s">
        <v>102</v>
      </c>
      <c r="L56" s="24" t="s">
        <v>118</v>
      </c>
    </row>
    <row r="57" spans="1:12" ht="24.75" customHeight="1" x14ac:dyDescent="0.2">
      <c r="B57" s="11" t="s">
        <v>170</v>
      </c>
      <c r="C57" s="74">
        <v>3</v>
      </c>
      <c r="D57" s="13">
        <v>236.36421431260376</v>
      </c>
      <c r="E57" s="13">
        <v>303.69654153069695</v>
      </c>
      <c r="F57" s="13">
        <f>+D57+E57</f>
        <v>540.06075584330074</v>
      </c>
      <c r="G57" s="29">
        <f>F57/$F$77</f>
        <v>2.3609186319591236E-2</v>
      </c>
      <c r="H57" s="42">
        <v>356.87453251083349</v>
      </c>
      <c r="I57" s="42">
        <v>387.81352189050045</v>
      </c>
      <c r="J57" s="42">
        <v>402.8328856832855</v>
      </c>
      <c r="K57" s="42">
        <f>SUM(H57:J57)</f>
        <v>1147.5209400846195</v>
      </c>
      <c r="L57" s="29">
        <f>K57/$K$77</f>
        <v>3.1010962149735203E-2</v>
      </c>
    </row>
    <row r="58" spans="1:12" ht="24.75" customHeight="1" x14ac:dyDescent="0.2">
      <c r="B58" s="11" t="s">
        <v>171</v>
      </c>
      <c r="C58" s="74">
        <v>3</v>
      </c>
      <c r="D58" s="13">
        <v>101.8863183935691</v>
      </c>
      <c r="E58" s="13">
        <v>155.41458773368021</v>
      </c>
      <c r="F58" s="13">
        <f t="shared" ref="F58:F77" si="6">+D58+E58</f>
        <v>257.30090612724928</v>
      </c>
      <c r="G58" s="29">
        <f>F58/$F$77</f>
        <v>1.1248114156105158E-2</v>
      </c>
      <c r="H58" s="42">
        <v>171.5927244146593</v>
      </c>
      <c r="I58" s="42">
        <v>170.25134191837688</v>
      </c>
      <c r="J58" s="42">
        <v>244.93919775557541</v>
      </c>
      <c r="K58" s="42">
        <f>SUM(H58:J58)</f>
        <v>586.78326408861153</v>
      </c>
      <c r="L58" s="79">
        <f>K58/$K$77</f>
        <v>1.5857413104294341E-2</v>
      </c>
    </row>
    <row r="59" spans="1:12" ht="24.75" customHeight="1" x14ac:dyDescent="0.2">
      <c r="B59" s="11" t="s">
        <v>172</v>
      </c>
      <c r="C59" s="74">
        <v>3</v>
      </c>
      <c r="D59" s="13">
        <v>153.49260812902085</v>
      </c>
      <c r="E59" s="13">
        <v>184.54962471054426</v>
      </c>
      <c r="F59" s="13">
        <f t="shared" ref="F59:F72" si="7">+D59+E59</f>
        <v>338.04223283956514</v>
      </c>
      <c r="G59" s="79">
        <f t="shared" ref="G59:G72" si="8">F59/$F$77</f>
        <v>1.4777785596618328E-2</v>
      </c>
      <c r="H59" s="42">
        <v>184.78699905987509</v>
      </c>
      <c r="I59" s="42">
        <v>159.45295788483725</v>
      </c>
      <c r="J59" s="42">
        <v>178.0926790698027</v>
      </c>
      <c r="K59" s="42">
        <f t="shared" ref="K59:K72" si="9">SUM(H59:J59)</f>
        <v>522.33263601451506</v>
      </c>
      <c r="L59" s="79">
        <f t="shared" ref="L59:L72" si="10">K59/$K$77</f>
        <v>1.411567932156696E-2</v>
      </c>
    </row>
    <row r="60" spans="1:12" ht="24.75" customHeight="1" x14ac:dyDescent="0.2">
      <c r="B60" s="11" t="s">
        <v>173</v>
      </c>
      <c r="C60" s="74">
        <v>3</v>
      </c>
      <c r="D60" s="13">
        <v>155.7175456411502</v>
      </c>
      <c r="E60" s="13">
        <v>211.57203134106916</v>
      </c>
      <c r="F60" s="13">
        <f t="shared" si="7"/>
        <v>367.28957698221939</v>
      </c>
      <c r="G60" s="79">
        <f t="shared" si="8"/>
        <v>1.6056356553211738E-2</v>
      </c>
      <c r="H60" s="42">
        <v>202.40383162499268</v>
      </c>
      <c r="I60" s="42">
        <v>208.03067513670169</v>
      </c>
      <c r="J60" s="42">
        <v>295.58349687152537</v>
      </c>
      <c r="K60" s="42">
        <f t="shared" si="9"/>
        <v>706.01800363321968</v>
      </c>
      <c r="L60" s="79">
        <f t="shared" si="10"/>
        <v>1.9079649723940439E-2</v>
      </c>
    </row>
    <row r="61" spans="1:12" ht="24.75" customHeight="1" x14ac:dyDescent="0.2">
      <c r="B61" s="11" t="s">
        <v>174</v>
      </c>
      <c r="C61" s="74">
        <v>3</v>
      </c>
      <c r="D61" s="13">
        <v>133.17819239483211</v>
      </c>
      <c r="E61" s="13">
        <v>156.09265088171065</v>
      </c>
      <c r="F61" s="13">
        <f t="shared" si="7"/>
        <v>289.27084327654279</v>
      </c>
      <c r="G61" s="79">
        <f t="shared" si="8"/>
        <v>1.2645705435635741E-2</v>
      </c>
      <c r="H61" s="42">
        <v>112.92673121435212</v>
      </c>
      <c r="I61" s="42">
        <v>136.64340663993855</v>
      </c>
      <c r="J61" s="42">
        <v>110.78799062839541</v>
      </c>
      <c r="K61" s="42">
        <f t="shared" si="9"/>
        <v>360.35812848268608</v>
      </c>
      <c r="L61" s="79">
        <f t="shared" si="10"/>
        <v>9.738429942639593E-3</v>
      </c>
    </row>
    <row r="62" spans="1:12" ht="24.75" customHeight="1" x14ac:dyDescent="0.2">
      <c r="B62" s="11" t="s">
        <v>175</v>
      </c>
      <c r="C62" s="74">
        <v>3</v>
      </c>
      <c r="D62" s="13">
        <v>236.75923109011552</v>
      </c>
      <c r="E62" s="13">
        <v>347.69852880446297</v>
      </c>
      <c r="F62" s="13">
        <f t="shared" si="7"/>
        <v>584.45775989457843</v>
      </c>
      <c r="G62" s="79">
        <f t="shared" si="8"/>
        <v>2.5550036731951865E-2</v>
      </c>
      <c r="H62" s="42">
        <v>308.00018159684242</v>
      </c>
      <c r="I62" s="42">
        <v>341.14228974447889</v>
      </c>
      <c r="J62" s="42">
        <v>413.20636363013745</v>
      </c>
      <c r="K62" s="42">
        <f t="shared" si="9"/>
        <v>1062.3488349714587</v>
      </c>
      <c r="L62" s="79">
        <f t="shared" si="10"/>
        <v>2.8709244738214391E-2</v>
      </c>
    </row>
    <row r="63" spans="1:12" ht="24.75" customHeight="1" x14ac:dyDescent="0.2">
      <c r="B63" s="11" t="s">
        <v>176</v>
      </c>
      <c r="C63" s="74">
        <v>2</v>
      </c>
      <c r="D63" s="13">
        <v>703.10303498894416</v>
      </c>
      <c r="E63" s="13">
        <v>775.52133489726111</v>
      </c>
      <c r="F63" s="13">
        <f t="shared" si="7"/>
        <v>1478.6243698862054</v>
      </c>
      <c r="G63" s="79">
        <f t="shared" si="8"/>
        <v>6.4639242654877402E-2</v>
      </c>
      <c r="H63" s="42">
        <v>790.02855567448614</v>
      </c>
      <c r="I63" s="42">
        <v>709.80019156374976</v>
      </c>
      <c r="J63" s="42">
        <v>824.72868734646124</v>
      </c>
      <c r="K63" s="42">
        <f t="shared" si="9"/>
        <v>2324.5574345846971</v>
      </c>
      <c r="L63" s="79">
        <f t="shared" si="10"/>
        <v>6.281956180553519E-2</v>
      </c>
    </row>
    <row r="64" spans="1:12" ht="24.75" customHeight="1" x14ac:dyDescent="0.2">
      <c r="B64" s="11" t="s">
        <v>177</v>
      </c>
      <c r="C64" s="74">
        <v>3</v>
      </c>
      <c r="D64" s="13">
        <v>170.89832224620142</v>
      </c>
      <c r="E64" s="13">
        <v>200.2522786358997</v>
      </c>
      <c r="F64" s="13">
        <f t="shared" si="7"/>
        <v>371.15060088210112</v>
      </c>
      <c r="G64" s="79">
        <f t="shared" si="8"/>
        <v>1.6225144289869931E-2</v>
      </c>
      <c r="H64" s="42">
        <v>264.73523964226246</v>
      </c>
      <c r="I64" s="42">
        <v>231.41795908273144</v>
      </c>
      <c r="J64" s="42">
        <v>293.60813764454622</v>
      </c>
      <c r="K64" s="42">
        <f t="shared" si="9"/>
        <v>789.76133636954012</v>
      </c>
      <c r="L64" s="79">
        <f t="shared" si="10"/>
        <v>2.1342755547165949E-2</v>
      </c>
    </row>
    <row r="65" spans="2:12" ht="24.75" customHeight="1" x14ac:dyDescent="0.2">
      <c r="B65" s="11" t="s">
        <v>178</v>
      </c>
      <c r="C65" s="74">
        <v>2</v>
      </c>
      <c r="D65" s="13">
        <v>424.55357269477656</v>
      </c>
      <c r="E65" s="13">
        <v>499.8584860160762</v>
      </c>
      <c r="F65" s="13">
        <f t="shared" si="7"/>
        <v>924.41205871085276</v>
      </c>
      <c r="G65" s="79">
        <f t="shared" si="8"/>
        <v>4.0411409816479747E-2</v>
      </c>
      <c r="H65" s="42">
        <v>528.33883402463823</v>
      </c>
      <c r="I65" s="42">
        <v>430.27173560218438</v>
      </c>
      <c r="J65" s="42">
        <v>441.71594071020985</v>
      </c>
      <c r="K65" s="42">
        <f t="shared" si="9"/>
        <v>1400.3265103370325</v>
      </c>
      <c r="L65" s="79">
        <f t="shared" si="10"/>
        <v>3.784285836747367E-2</v>
      </c>
    </row>
    <row r="66" spans="2:12" ht="24.75" customHeight="1" x14ac:dyDescent="0.2">
      <c r="B66" s="11" t="s">
        <v>179</v>
      </c>
      <c r="C66" s="74">
        <v>2</v>
      </c>
      <c r="D66" s="13">
        <v>313.05548454069191</v>
      </c>
      <c r="E66" s="13">
        <v>322.60288375501796</v>
      </c>
      <c r="F66" s="13">
        <f t="shared" si="7"/>
        <v>635.65836829570981</v>
      </c>
      <c r="G66" s="79">
        <f t="shared" si="8"/>
        <v>2.7788312130302556E-2</v>
      </c>
      <c r="H66" s="42">
        <v>365.98280748406154</v>
      </c>
      <c r="I66" s="42">
        <v>309.33383566580022</v>
      </c>
      <c r="J66" s="42">
        <v>354.41155826534435</v>
      </c>
      <c r="K66" s="42">
        <f t="shared" si="9"/>
        <v>1029.7282014152061</v>
      </c>
      <c r="L66" s="79">
        <f t="shared" si="10"/>
        <v>2.7827694609430915E-2</v>
      </c>
    </row>
    <row r="67" spans="2:12" ht="24.75" customHeight="1" x14ac:dyDescent="0.2">
      <c r="B67" s="11" t="s">
        <v>180</v>
      </c>
      <c r="C67" s="74">
        <v>3</v>
      </c>
      <c r="D67" s="13">
        <v>236.58656054266527</v>
      </c>
      <c r="E67" s="13">
        <v>271.16120592127544</v>
      </c>
      <c r="F67" s="13">
        <f t="shared" si="7"/>
        <v>507.74776646394071</v>
      </c>
      <c r="G67" s="79">
        <f t="shared" si="8"/>
        <v>2.219659823844276E-2</v>
      </c>
      <c r="H67" s="42">
        <v>223.7102691958755</v>
      </c>
      <c r="I67" s="42">
        <v>178.14211670450609</v>
      </c>
      <c r="J67" s="42">
        <v>284.28135564978442</v>
      </c>
      <c r="K67" s="42">
        <f t="shared" si="9"/>
        <v>686.13374155016595</v>
      </c>
      <c r="L67" s="79">
        <f t="shared" si="10"/>
        <v>1.8542291252044037E-2</v>
      </c>
    </row>
    <row r="68" spans="2:12" ht="24.75" customHeight="1" x14ac:dyDescent="0.2">
      <c r="B68" s="11" t="s">
        <v>181</v>
      </c>
      <c r="C68" s="74">
        <v>3</v>
      </c>
      <c r="D68" s="13">
        <v>243.82734914893382</v>
      </c>
      <c r="E68" s="13">
        <v>267.04566660075005</v>
      </c>
      <c r="F68" s="13">
        <f t="shared" si="7"/>
        <v>510.87301574968387</v>
      </c>
      <c r="G68" s="79">
        <f t="shared" si="8"/>
        <v>2.2333221001500345E-2</v>
      </c>
      <c r="H68" s="42">
        <v>336.6552041801271</v>
      </c>
      <c r="I68" s="42">
        <v>303.4825904763652</v>
      </c>
      <c r="J68" s="42">
        <v>354.97900656261976</v>
      </c>
      <c r="K68" s="42">
        <f t="shared" si="9"/>
        <v>995.11680121911218</v>
      </c>
      <c r="L68" s="79">
        <f t="shared" si="10"/>
        <v>2.6892345384909349E-2</v>
      </c>
    </row>
    <row r="69" spans="2:12" ht="24.75" customHeight="1" x14ac:dyDescent="0.2">
      <c r="B69" s="11" t="s">
        <v>182</v>
      </c>
      <c r="C69" s="74">
        <v>3</v>
      </c>
      <c r="D69" s="13">
        <v>119.22295211523223</v>
      </c>
      <c r="E69" s="13">
        <v>154.72204796582585</v>
      </c>
      <c r="F69" s="13">
        <f t="shared" si="7"/>
        <v>273.94500008105808</v>
      </c>
      <c r="G69" s="79">
        <f t="shared" si="8"/>
        <v>1.1975723987081787E-2</v>
      </c>
      <c r="H69" s="42">
        <v>161.79773723501378</v>
      </c>
      <c r="I69" s="42">
        <v>169.05821590625462</v>
      </c>
      <c r="J69" s="42">
        <v>219.65219958498415</v>
      </c>
      <c r="K69" s="42">
        <f t="shared" si="9"/>
        <v>550.50815272625255</v>
      </c>
      <c r="L69" s="79">
        <f t="shared" si="10"/>
        <v>1.4877103232691832E-2</v>
      </c>
    </row>
    <row r="70" spans="2:12" ht="24.75" customHeight="1" x14ac:dyDescent="0.2">
      <c r="B70" s="11" t="s">
        <v>183</v>
      </c>
      <c r="C70" s="74">
        <v>2</v>
      </c>
      <c r="D70" s="13">
        <v>580.14192412995374</v>
      </c>
      <c r="E70" s="13">
        <v>739.35871758807639</v>
      </c>
      <c r="F70" s="13">
        <f t="shared" si="7"/>
        <v>1319.5006417180302</v>
      </c>
      <c r="G70" s="79">
        <f t="shared" si="8"/>
        <v>5.7683022071279816E-2</v>
      </c>
      <c r="H70" s="42">
        <v>781.49188678401072</v>
      </c>
      <c r="I70" s="42">
        <v>653.95731857430235</v>
      </c>
      <c r="J70" s="42">
        <v>724.22035248765542</v>
      </c>
      <c r="K70" s="42">
        <f t="shared" si="9"/>
        <v>2159.6695578459685</v>
      </c>
      <c r="L70" s="79">
        <f t="shared" si="10"/>
        <v>5.8363580632661914E-2</v>
      </c>
    </row>
    <row r="71" spans="2:12" ht="24.75" customHeight="1" x14ac:dyDescent="0.2">
      <c r="B71" s="11" t="s">
        <v>184</v>
      </c>
      <c r="C71" s="74">
        <v>2</v>
      </c>
      <c r="D71" s="13">
        <v>193.06549562502107</v>
      </c>
      <c r="E71" s="13">
        <v>181.98028414940794</v>
      </c>
      <c r="F71" s="13">
        <f t="shared" si="7"/>
        <v>375.04577977442898</v>
      </c>
      <c r="G71" s="79">
        <f t="shared" si="8"/>
        <v>1.6395425139241238E-2</v>
      </c>
      <c r="H71" s="42">
        <v>126.15663930059677</v>
      </c>
      <c r="I71" s="42">
        <v>884.55562067689993</v>
      </c>
      <c r="J71" s="42">
        <v>1526.4331261860702</v>
      </c>
      <c r="K71" s="42">
        <f t="shared" si="9"/>
        <v>2537.1453861635669</v>
      </c>
      <c r="L71" s="79">
        <f t="shared" si="10"/>
        <v>6.8564604610083874E-2</v>
      </c>
    </row>
    <row r="72" spans="2:12" ht="24.75" customHeight="1" x14ac:dyDescent="0.2">
      <c r="B72" s="11" t="s">
        <v>185</v>
      </c>
      <c r="C72" s="74">
        <v>1</v>
      </c>
      <c r="D72" s="13">
        <v>3313.1544078269358</v>
      </c>
      <c r="E72" s="13">
        <v>3739.7888965358266</v>
      </c>
      <c r="F72" s="13">
        <f t="shared" si="7"/>
        <v>7052.9433043627623</v>
      </c>
      <c r="G72" s="79">
        <f t="shared" si="8"/>
        <v>0.30832503708625009</v>
      </c>
      <c r="H72" s="42">
        <v>3845.4740337570684</v>
      </c>
      <c r="I72" s="42">
        <v>3042.587745865103</v>
      </c>
      <c r="J72" s="42">
        <v>2433.9466042310278</v>
      </c>
      <c r="K72" s="42">
        <f t="shared" si="9"/>
        <v>9322.0083838531991</v>
      </c>
      <c r="L72" s="79">
        <f t="shared" si="10"/>
        <v>0.25192084872095527</v>
      </c>
    </row>
    <row r="73" spans="2:12" ht="24.75" customHeight="1" x14ac:dyDescent="0.2">
      <c r="B73" s="11" t="s">
        <v>186</v>
      </c>
      <c r="C73" s="74">
        <v>2</v>
      </c>
      <c r="D73" s="13">
        <v>205.574181259818</v>
      </c>
      <c r="E73" s="13">
        <v>280.47194843409062</v>
      </c>
      <c r="F73" s="13">
        <f t="shared" si="6"/>
        <v>486.0461296939086</v>
      </c>
      <c r="G73" s="29">
        <f>F73/$F$77</f>
        <v>2.1247893892866423E-2</v>
      </c>
      <c r="H73" s="42">
        <v>242.33311524394867</v>
      </c>
      <c r="I73" s="42">
        <v>224.63886698152118</v>
      </c>
      <c r="J73" s="42">
        <v>207.16131659488772</v>
      </c>
      <c r="K73" s="42">
        <f t="shared" ref="K73:K77" si="11">SUM(H73:J73)</f>
        <v>674.1332988203576</v>
      </c>
      <c r="L73" s="29">
        <f>K73/$K$77</f>
        <v>1.8217987561998338E-2</v>
      </c>
    </row>
    <row r="74" spans="2:12" ht="24.75" customHeight="1" x14ac:dyDescent="0.2">
      <c r="B74" s="11" t="s">
        <v>187</v>
      </c>
      <c r="C74" s="74">
        <v>3</v>
      </c>
      <c r="D74" s="13">
        <v>197.23427695804187</v>
      </c>
      <c r="E74" s="13">
        <v>271.23654410970812</v>
      </c>
      <c r="F74" s="13">
        <f t="shared" si="6"/>
        <v>468.47082106774997</v>
      </c>
      <c r="G74" s="29">
        <f>F74/$F$77</f>
        <v>2.0479575270397041E-2</v>
      </c>
      <c r="H74" s="42">
        <v>311.34466085613661</v>
      </c>
      <c r="I74" s="42">
        <v>341.36292986431874</v>
      </c>
      <c r="J74" s="42">
        <v>293.59269063030189</v>
      </c>
      <c r="K74" s="42">
        <f t="shared" si="11"/>
        <v>946.30028135075713</v>
      </c>
      <c r="L74" s="29">
        <f>K74/$K$77</f>
        <v>2.5573112596174601E-2</v>
      </c>
    </row>
    <row r="75" spans="2:12" ht="24.75" customHeight="1" x14ac:dyDescent="0.2">
      <c r="B75" s="11" t="s">
        <v>188</v>
      </c>
      <c r="C75" s="74">
        <v>1</v>
      </c>
      <c r="D75" s="13">
        <v>1885.9050245452672</v>
      </c>
      <c r="E75" s="13">
        <v>1940.3308934810234</v>
      </c>
      <c r="F75" s="13">
        <f t="shared" si="6"/>
        <v>3826.2359180262906</v>
      </c>
      <c r="G75" s="35">
        <f>F75/$F$77</f>
        <v>0.16726695230861308</v>
      </c>
      <c r="H75" s="42">
        <v>2056.7228757491957</v>
      </c>
      <c r="I75" s="42">
        <v>1732.0453748955267</v>
      </c>
      <c r="J75" s="42">
        <v>1712.2233287272511</v>
      </c>
      <c r="K75" s="42">
        <f t="shared" si="11"/>
        <v>5500.9915793719738</v>
      </c>
      <c r="L75" s="35">
        <f>K75/$K$77</f>
        <v>0.14866050430533911</v>
      </c>
    </row>
    <row r="76" spans="2:12" ht="24.75" customHeight="1" x14ac:dyDescent="0.2">
      <c r="B76" s="11" t="s">
        <v>189</v>
      </c>
      <c r="C76" s="74">
        <v>1</v>
      </c>
      <c r="D76" s="13">
        <v>1023.3851121796421</v>
      </c>
      <c r="E76" s="13">
        <v>1244.5652475460145</v>
      </c>
      <c r="F76" s="13">
        <f t="shared" si="6"/>
        <v>2267.9503597256567</v>
      </c>
      <c r="G76" s="35">
        <f>F76/$F$77</f>
        <v>9.9145257319683835E-2</v>
      </c>
      <c r="H76" s="42">
        <v>1418.5756514680895</v>
      </c>
      <c r="I76" s="42">
        <v>1121.071748567957</v>
      </c>
      <c r="J76" s="42">
        <v>1162.3294745769069</v>
      </c>
      <c r="K76" s="42">
        <f t="shared" si="11"/>
        <v>3701.9768746129539</v>
      </c>
      <c r="L76" s="35">
        <f>K76/$K$77</f>
        <v>0.10004337239314492</v>
      </c>
    </row>
    <row r="77" spans="2:12" ht="24.75" customHeight="1" x14ac:dyDescent="0.2">
      <c r="B77" s="11" t="s">
        <v>193</v>
      </c>
      <c r="C77" s="14">
        <v>3</v>
      </c>
      <c r="D77" s="13">
        <v>10627.105808763416</v>
      </c>
      <c r="E77" s="13">
        <v>12247.920400638417</v>
      </c>
      <c r="F77" s="13">
        <f t="shared" si="6"/>
        <v>22875.026209401833</v>
      </c>
      <c r="G77" s="29">
        <f>F77/$F$77</f>
        <v>1</v>
      </c>
      <c r="H77" s="42">
        <v>12789.932511017067</v>
      </c>
      <c r="I77" s="42">
        <v>11735.060443642054</v>
      </c>
      <c r="J77" s="42">
        <v>12478.726392836774</v>
      </c>
      <c r="K77" s="42">
        <f t="shared" si="11"/>
        <v>37003.719347495899</v>
      </c>
      <c r="L77" s="29">
        <f>K77/$K$77</f>
        <v>1</v>
      </c>
    </row>
    <row r="78" spans="2:12" ht="15.75" customHeight="1" x14ac:dyDescent="0.25">
      <c r="B78" s="53" t="s">
        <v>194</v>
      </c>
    </row>
    <row r="79" spans="2:12" ht="16.5" customHeight="1" x14ac:dyDescent="0.25">
      <c r="B79" s="53" t="s">
        <v>195</v>
      </c>
    </row>
    <row r="80" spans="2:12" ht="19.5" customHeight="1" x14ac:dyDescent="0.25"/>
    <row r="81" spans="1:13" ht="19.5" customHeight="1" x14ac:dyDescent="0.25">
      <c r="A81" s="107" t="s">
        <v>82</v>
      </c>
      <c r="B81" s="89" t="s">
        <v>83</v>
      </c>
      <c r="C81" s="94" t="s">
        <v>196</v>
      </c>
      <c r="D81" s="94"/>
      <c r="E81" s="94"/>
      <c r="F81" s="94"/>
      <c r="G81" s="94"/>
      <c r="H81" s="94"/>
      <c r="I81" s="94"/>
      <c r="J81" s="94"/>
      <c r="K81" s="94"/>
      <c r="L81" s="94"/>
      <c r="M81" s="94"/>
    </row>
    <row r="82" spans="1:13" ht="19.5" customHeight="1" x14ac:dyDescent="0.25">
      <c r="A82" s="107"/>
      <c r="B82" s="89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</row>
    <row r="83" spans="1:13" ht="19.5" customHeight="1" x14ac:dyDescent="0.25">
      <c r="A83" s="107"/>
      <c r="B83" s="89"/>
      <c r="C83" s="90" t="s">
        <v>104</v>
      </c>
      <c r="D83" s="90"/>
      <c r="E83" s="90"/>
      <c r="F83" s="90"/>
      <c r="G83" s="90"/>
      <c r="H83" s="131" t="s">
        <v>105</v>
      </c>
      <c r="I83" s="131"/>
      <c r="J83" s="131"/>
      <c r="K83" s="131"/>
      <c r="L83" s="131"/>
      <c r="M83" s="131"/>
    </row>
    <row r="84" spans="1:13" ht="19.5" customHeight="1" x14ac:dyDescent="0.25">
      <c r="A84" s="107"/>
      <c r="B84" s="89"/>
      <c r="C84" s="24" t="s">
        <v>89</v>
      </c>
      <c r="D84" s="24" t="s">
        <v>90</v>
      </c>
      <c r="E84" s="24" t="s">
        <v>91</v>
      </c>
      <c r="F84" s="24" t="s">
        <v>102</v>
      </c>
      <c r="G84" s="24" t="s">
        <v>118</v>
      </c>
      <c r="H84" s="33" t="s">
        <v>92</v>
      </c>
      <c r="I84" s="33" t="s">
        <v>93</v>
      </c>
      <c r="J84" s="33" t="s">
        <v>94</v>
      </c>
      <c r="K84" s="33" t="s">
        <v>95</v>
      </c>
      <c r="L84" s="33" t="s">
        <v>102</v>
      </c>
      <c r="M84" s="33" t="s">
        <v>118</v>
      </c>
    </row>
    <row r="85" spans="1:13" ht="19.5" customHeight="1" x14ac:dyDescent="0.2">
      <c r="A85" s="11" t="s">
        <v>170</v>
      </c>
      <c r="B85" s="74">
        <v>3</v>
      </c>
      <c r="C85" s="13">
        <v>338.36787543064537</v>
      </c>
      <c r="D85" s="13">
        <v>248.04758710506337</v>
      </c>
      <c r="E85" s="13">
        <v>242.51441748671087</v>
      </c>
      <c r="F85" s="13">
        <f>SUM(C85:E85)</f>
        <v>828.92988002241952</v>
      </c>
      <c r="G85" s="29">
        <f>F85/$F$105</f>
        <v>3.2389586699268773E-2</v>
      </c>
      <c r="H85" s="42">
        <v>275.2403332962005</v>
      </c>
      <c r="I85" s="42">
        <v>226.92586935898237</v>
      </c>
      <c r="J85" s="42">
        <v>280.51876846008543</v>
      </c>
      <c r="K85" s="42">
        <v>222.28204738243025</v>
      </c>
      <c r="L85" s="42">
        <f>SUM(H85:K85)</f>
        <v>1004.9670184976986</v>
      </c>
      <c r="M85" s="34">
        <f>L85/$L$105</f>
        <v>4.1518288287614634E-2</v>
      </c>
    </row>
    <row r="86" spans="1:13" ht="19.5" customHeight="1" x14ac:dyDescent="0.2">
      <c r="A86" s="11" t="s">
        <v>171</v>
      </c>
      <c r="B86" s="74">
        <v>3</v>
      </c>
      <c r="C86" s="13">
        <v>212.05163474153406</v>
      </c>
      <c r="D86" s="13">
        <v>128.70728087846183</v>
      </c>
      <c r="E86" s="13">
        <v>146.29518428621284</v>
      </c>
      <c r="F86" s="13">
        <f t="shared" ref="F86:F105" si="12">SUM(C86:E86)</f>
        <v>487.05409990620876</v>
      </c>
      <c r="G86" s="29">
        <f>F86/$F$105</f>
        <v>1.9031140481653039E-2</v>
      </c>
      <c r="H86" s="42">
        <v>164.57229751181947</v>
      </c>
      <c r="I86" s="42">
        <v>185.71973657556509</v>
      </c>
      <c r="J86" s="42">
        <v>172.3521253028712</v>
      </c>
      <c r="K86" s="42">
        <v>144.95619556809811</v>
      </c>
      <c r="L86" s="42">
        <f t="shared" ref="L86:L105" si="13">SUM(H86:K86)</f>
        <v>667.60035495835382</v>
      </c>
      <c r="M86" s="34">
        <f>L86/$L$105</f>
        <v>2.7580630496221871E-2</v>
      </c>
    </row>
    <row r="87" spans="1:13" ht="19.5" customHeight="1" x14ac:dyDescent="0.2">
      <c r="A87" s="11" t="s">
        <v>172</v>
      </c>
      <c r="B87" s="74">
        <v>3</v>
      </c>
      <c r="C87" s="13">
        <v>205.61202373062824</v>
      </c>
      <c r="D87" s="13">
        <v>145.46453273997506</v>
      </c>
      <c r="E87" s="13">
        <v>141.0212232291735</v>
      </c>
      <c r="F87" s="13">
        <f t="shared" si="12"/>
        <v>492.09777969977677</v>
      </c>
      <c r="G87" s="29">
        <f>F87/$F$105</f>
        <v>1.9228217107667173E-2</v>
      </c>
      <c r="H87" s="42">
        <v>153.34459193332435</v>
      </c>
      <c r="I87" s="42">
        <v>155.39688965403258</v>
      </c>
      <c r="J87" s="42">
        <v>131.78415084590651</v>
      </c>
      <c r="K87" s="42">
        <v>107.86827025853978</v>
      </c>
      <c r="L87" s="42">
        <f t="shared" si="13"/>
        <v>548.39390269180331</v>
      </c>
      <c r="M87" s="34">
        <f>L87/$L$105</f>
        <v>2.2655844150153589E-2</v>
      </c>
    </row>
    <row r="88" spans="1:13" ht="19.5" customHeight="1" x14ac:dyDescent="0.2">
      <c r="A88" s="11" t="s">
        <v>173</v>
      </c>
      <c r="B88" s="74">
        <v>3</v>
      </c>
      <c r="C88" s="13">
        <v>249.57089015980927</v>
      </c>
      <c r="D88" s="13">
        <v>170.66268978723139</v>
      </c>
      <c r="E88" s="13">
        <v>166.41057427454072</v>
      </c>
      <c r="F88" s="13">
        <f t="shared" ref="F88:F103" si="14">SUM(C88:E88)</f>
        <v>586.6441542215814</v>
      </c>
      <c r="G88" s="79">
        <f t="shared" ref="G88:G103" si="15">F88/$F$105</f>
        <v>2.292251992926736E-2</v>
      </c>
      <c r="H88" s="42">
        <v>182.22687850135992</v>
      </c>
      <c r="I88" s="42">
        <v>165.80374593358923</v>
      </c>
      <c r="J88" s="42">
        <v>146.67057708151788</v>
      </c>
      <c r="K88" s="42">
        <v>158.67654008864881</v>
      </c>
      <c r="L88" s="42">
        <f t="shared" ref="L88:L103" si="16">SUM(H88:K88)</f>
        <v>653.37774160511583</v>
      </c>
      <c r="M88" s="34">
        <f t="shared" ref="M88:M103" si="17">L88/$L$105</f>
        <v>2.6993050455748766E-2</v>
      </c>
    </row>
    <row r="89" spans="1:13" ht="19.5" customHeight="1" x14ac:dyDescent="0.2">
      <c r="A89" s="11" t="s">
        <v>174</v>
      </c>
      <c r="B89" s="74">
        <v>3</v>
      </c>
      <c r="C89" s="13">
        <v>117.56647234816552</v>
      </c>
      <c r="D89" s="13">
        <v>90.129934981063798</v>
      </c>
      <c r="E89" s="13">
        <v>148.28806721766799</v>
      </c>
      <c r="F89" s="13">
        <f t="shared" si="14"/>
        <v>355.98447454689733</v>
      </c>
      <c r="G89" s="79">
        <f t="shared" si="15"/>
        <v>1.3909729013048149E-2</v>
      </c>
      <c r="H89" s="42">
        <v>73.440354034029582</v>
      </c>
      <c r="I89" s="42">
        <v>62.164535993843721</v>
      </c>
      <c r="J89" s="42">
        <v>74.868330856098268</v>
      </c>
      <c r="K89" s="42">
        <v>103.43287991197151</v>
      </c>
      <c r="L89" s="42">
        <f t="shared" si="16"/>
        <v>313.90610079594308</v>
      </c>
      <c r="M89" s="34">
        <f t="shared" si="17"/>
        <v>1.2968429558583397E-2</v>
      </c>
    </row>
    <row r="90" spans="1:13" ht="19.5" customHeight="1" x14ac:dyDescent="0.2">
      <c r="A90" s="11" t="s">
        <v>175</v>
      </c>
      <c r="B90" s="74">
        <v>3</v>
      </c>
      <c r="C90" s="13">
        <v>438.89518920535835</v>
      </c>
      <c r="D90" s="13">
        <v>259.47021320436636</v>
      </c>
      <c r="E90" s="13">
        <v>222.3292975261555</v>
      </c>
      <c r="F90" s="13">
        <f t="shared" si="14"/>
        <v>920.69469993588029</v>
      </c>
      <c r="G90" s="79">
        <f t="shared" si="15"/>
        <v>3.5975203121310931E-2</v>
      </c>
      <c r="H90" s="42">
        <v>234.4665664357187</v>
      </c>
      <c r="I90" s="42">
        <v>264.24565147885704</v>
      </c>
      <c r="J90" s="42">
        <v>278.24246285463801</v>
      </c>
      <c r="K90" s="42">
        <v>299.64435328740024</v>
      </c>
      <c r="L90" s="42">
        <f t="shared" si="16"/>
        <v>1076.5990340566141</v>
      </c>
      <c r="M90" s="34">
        <f t="shared" si="17"/>
        <v>4.447762786578683E-2</v>
      </c>
    </row>
    <row r="91" spans="1:13" ht="19.5" customHeight="1" x14ac:dyDescent="0.2">
      <c r="A91" s="11" t="s">
        <v>176</v>
      </c>
      <c r="B91" s="74">
        <v>2</v>
      </c>
      <c r="C91" s="13">
        <v>797.79295097080058</v>
      </c>
      <c r="D91" s="13">
        <v>592.61994975002619</v>
      </c>
      <c r="E91" s="13">
        <v>474.69698595786167</v>
      </c>
      <c r="F91" s="13">
        <f t="shared" si="14"/>
        <v>1865.1098866786883</v>
      </c>
      <c r="G91" s="79">
        <f t="shared" si="15"/>
        <v>7.2877259988032836E-2</v>
      </c>
      <c r="H91" s="42">
        <v>433.00197391641859</v>
      </c>
      <c r="I91" s="42">
        <v>375.07756365693393</v>
      </c>
      <c r="J91" s="42">
        <v>464.02284291736402</v>
      </c>
      <c r="K91" s="42">
        <v>360.53061541719097</v>
      </c>
      <c r="L91" s="42">
        <f t="shared" si="16"/>
        <v>1632.6329959079076</v>
      </c>
      <c r="M91" s="34">
        <f t="shared" si="17"/>
        <v>6.7449106432672143E-2</v>
      </c>
    </row>
    <row r="92" spans="1:13" ht="19.5" customHeight="1" x14ac:dyDescent="0.2">
      <c r="A92" s="11" t="s">
        <v>177</v>
      </c>
      <c r="B92" s="74">
        <v>3</v>
      </c>
      <c r="C92" s="13">
        <v>256.99552099937989</v>
      </c>
      <c r="D92" s="13">
        <v>162.7002278989541</v>
      </c>
      <c r="E92" s="13">
        <v>152.25141568938045</v>
      </c>
      <c r="F92" s="13">
        <f t="shared" si="14"/>
        <v>571.9471645877145</v>
      </c>
      <c r="G92" s="79">
        <f t="shared" si="15"/>
        <v>2.2348250100857371E-2</v>
      </c>
      <c r="H92" s="42">
        <v>189.5091795782659</v>
      </c>
      <c r="I92" s="42">
        <v>186.83370403561889</v>
      </c>
      <c r="J92" s="42">
        <v>195.07229407919004</v>
      </c>
      <c r="K92" s="42">
        <v>167.73522592847965</v>
      </c>
      <c r="L92" s="42">
        <f t="shared" si="16"/>
        <v>739.15040362155446</v>
      </c>
      <c r="M92" s="34">
        <f t="shared" si="17"/>
        <v>3.0536583769029124E-2</v>
      </c>
    </row>
    <row r="93" spans="1:13" ht="19.5" customHeight="1" x14ac:dyDescent="0.2">
      <c r="A93" s="11" t="s">
        <v>178</v>
      </c>
      <c r="B93" s="74">
        <v>2</v>
      </c>
      <c r="C93" s="13">
        <v>475.1044418451624</v>
      </c>
      <c r="D93" s="13">
        <v>327.98131905113735</v>
      </c>
      <c r="E93" s="13">
        <v>289.90010548031603</v>
      </c>
      <c r="F93" s="13">
        <f t="shared" si="14"/>
        <v>1092.9858663766158</v>
      </c>
      <c r="G93" s="79">
        <f t="shared" si="15"/>
        <v>4.2707304119768634E-2</v>
      </c>
      <c r="H93" s="42">
        <v>286.4409602095036</v>
      </c>
      <c r="I93" s="42">
        <v>243.52342394817273</v>
      </c>
      <c r="J93" s="42">
        <v>235.94226265761645</v>
      </c>
      <c r="K93" s="42">
        <v>221.54786566933814</v>
      </c>
      <c r="L93" s="42">
        <f t="shared" si="16"/>
        <v>987.45451248463087</v>
      </c>
      <c r="M93" s="34">
        <f t="shared" si="17"/>
        <v>4.079479263063672E-2</v>
      </c>
    </row>
    <row r="94" spans="1:13" ht="19.5" customHeight="1" x14ac:dyDescent="0.2">
      <c r="A94" s="11" t="s">
        <v>179</v>
      </c>
      <c r="B94" s="74">
        <v>2</v>
      </c>
      <c r="C94" s="13">
        <v>356.54127898176165</v>
      </c>
      <c r="D94" s="13">
        <v>232.05868842730584</v>
      </c>
      <c r="E94" s="13">
        <v>263.05050656406956</v>
      </c>
      <c r="F94" s="13">
        <f t="shared" si="14"/>
        <v>851.65047397313708</v>
      </c>
      <c r="G94" s="79">
        <f t="shared" si="15"/>
        <v>3.3277370654656829E-2</v>
      </c>
      <c r="H94" s="42">
        <v>236.63070989266819</v>
      </c>
      <c r="I94" s="42">
        <v>204.62225239672654</v>
      </c>
      <c r="J94" s="42">
        <v>215.1580743815579</v>
      </c>
      <c r="K94" s="42">
        <v>176.42124063896637</v>
      </c>
      <c r="L94" s="42">
        <f t="shared" si="16"/>
        <v>832.83227730991894</v>
      </c>
      <c r="M94" s="34">
        <f t="shared" si="17"/>
        <v>3.4406871019780648E-2</v>
      </c>
    </row>
    <row r="95" spans="1:13" ht="19.5" customHeight="1" x14ac:dyDescent="0.2">
      <c r="A95" s="11" t="s">
        <v>180</v>
      </c>
      <c r="B95" s="74">
        <v>3</v>
      </c>
      <c r="C95" s="13">
        <v>204.72705429480897</v>
      </c>
      <c r="D95" s="13">
        <v>128.25118869420925</v>
      </c>
      <c r="E95" s="13">
        <v>124.39120531939446</v>
      </c>
      <c r="F95" s="13">
        <f t="shared" si="14"/>
        <v>457.36944830841264</v>
      </c>
      <c r="G95" s="79">
        <f t="shared" si="15"/>
        <v>1.7871243101022484E-2</v>
      </c>
      <c r="H95" s="42">
        <v>143.79729426018497</v>
      </c>
      <c r="I95" s="42">
        <v>127.59860103827195</v>
      </c>
      <c r="J95" s="42">
        <v>124.45193355221987</v>
      </c>
      <c r="K95" s="42">
        <v>106.09354251600429</v>
      </c>
      <c r="L95" s="42">
        <f t="shared" si="16"/>
        <v>501.9413713666811</v>
      </c>
      <c r="M95" s="34">
        <f t="shared" si="17"/>
        <v>2.0736746755167495E-2</v>
      </c>
    </row>
    <row r="96" spans="1:13" ht="19.5" customHeight="1" x14ac:dyDescent="0.2">
      <c r="A96" s="11" t="s">
        <v>181</v>
      </c>
      <c r="B96" s="74">
        <v>3</v>
      </c>
      <c r="C96" s="13">
        <v>415.25795063897738</v>
      </c>
      <c r="D96" s="13">
        <v>284.96440739038798</v>
      </c>
      <c r="E96" s="13">
        <v>277.58687260694671</v>
      </c>
      <c r="F96" s="13">
        <f t="shared" si="14"/>
        <v>977.80923063631201</v>
      </c>
      <c r="G96" s="79">
        <f t="shared" si="15"/>
        <v>3.8206894954955113E-2</v>
      </c>
      <c r="H96" s="42">
        <v>253.4636500389399</v>
      </c>
      <c r="I96" s="42">
        <v>292.18001903021809</v>
      </c>
      <c r="J96" s="42">
        <v>270.13779729147927</v>
      </c>
      <c r="K96" s="42">
        <v>300.80918043628532</v>
      </c>
      <c r="L96" s="42">
        <f t="shared" si="16"/>
        <v>1116.5906467969226</v>
      </c>
      <c r="M96" s="34">
        <f t="shared" si="17"/>
        <v>4.6129804779334538E-2</v>
      </c>
    </row>
    <row r="97" spans="1:13" ht="19.5" customHeight="1" x14ac:dyDescent="0.2">
      <c r="A97" s="11" t="s">
        <v>182</v>
      </c>
      <c r="B97" s="74">
        <v>3</v>
      </c>
      <c r="C97" s="13">
        <v>236.34961090946109</v>
      </c>
      <c r="D97" s="13">
        <v>152.97427945189114</v>
      </c>
      <c r="E97" s="13">
        <v>147.07919699402382</v>
      </c>
      <c r="F97" s="13">
        <f t="shared" si="14"/>
        <v>536.4030873553761</v>
      </c>
      <c r="G97" s="79">
        <f t="shared" si="15"/>
        <v>2.0959401660346103E-2</v>
      </c>
      <c r="H97" s="42">
        <v>125.25839163739482</v>
      </c>
      <c r="I97" s="42">
        <v>144.95421511209906</v>
      </c>
      <c r="J97" s="42">
        <v>187.48129998870795</v>
      </c>
      <c r="K97" s="42">
        <v>195.20504821958744</v>
      </c>
      <c r="L97" s="42">
        <f t="shared" si="16"/>
        <v>652.89895495778921</v>
      </c>
      <c r="M97" s="34">
        <f t="shared" si="17"/>
        <v>2.697327030208593E-2</v>
      </c>
    </row>
    <row r="98" spans="1:13" ht="19.5" customHeight="1" x14ac:dyDescent="0.2">
      <c r="A98" s="11" t="s">
        <v>183</v>
      </c>
      <c r="B98" s="74">
        <v>2</v>
      </c>
      <c r="C98" s="13">
        <v>756.41728516166847</v>
      </c>
      <c r="D98" s="13">
        <v>556.99010755860286</v>
      </c>
      <c r="E98" s="13">
        <v>498.44541606068009</v>
      </c>
      <c r="F98" s="13">
        <f t="shared" si="14"/>
        <v>1811.8528087809514</v>
      </c>
      <c r="G98" s="79">
        <f t="shared" si="15"/>
        <v>7.0796294174770319E-2</v>
      </c>
      <c r="H98" s="42">
        <v>499.82115232516173</v>
      </c>
      <c r="I98" s="42">
        <v>435.51317886304798</v>
      </c>
      <c r="J98" s="42">
        <v>394.9319662838534</v>
      </c>
      <c r="K98" s="42">
        <v>333.66709500316017</v>
      </c>
      <c r="L98" s="42">
        <f t="shared" si="16"/>
        <v>1663.9333924752232</v>
      </c>
      <c r="M98" s="34">
        <f t="shared" si="17"/>
        <v>6.8742222389990948E-2</v>
      </c>
    </row>
    <row r="99" spans="1:13" ht="19.5" customHeight="1" x14ac:dyDescent="0.2">
      <c r="A99" s="11" t="s">
        <v>184</v>
      </c>
      <c r="B99" s="74">
        <v>2</v>
      </c>
      <c r="C99" s="13">
        <v>435.57557977797188</v>
      </c>
      <c r="D99" s="13">
        <v>276.4894033624862</v>
      </c>
      <c r="E99" s="13">
        <v>200.20306604577809</v>
      </c>
      <c r="F99" s="13">
        <f t="shared" si="14"/>
        <v>912.26804918623611</v>
      </c>
      <c r="G99" s="79">
        <f t="shared" si="15"/>
        <v>3.5645940367466572E-2</v>
      </c>
      <c r="H99" s="42">
        <v>86.723403068437079</v>
      </c>
      <c r="I99" s="42">
        <v>21.524869355282856</v>
      </c>
      <c r="J99" s="42">
        <v>20.045241874089506</v>
      </c>
      <c r="K99" s="42">
        <v>23.318263108746979</v>
      </c>
      <c r="L99" s="42">
        <f t="shared" si="16"/>
        <v>151.61177740655643</v>
      </c>
      <c r="M99" s="34">
        <f t="shared" si="17"/>
        <v>6.2635503119025824E-3</v>
      </c>
    </row>
    <row r="100" spans="1:13" ht="19.5" customHeight="1" x14ac:dyDescent="0.2">
      <c r="A100" s="11" t="s">
        <v>185</v>
      </c>
      <c r="B100" s="74">
        <v>1</v>
      </c>
      <c r="C100" s="13">
        <v>2051.0010501222869</v>
      </c>
      <c r="D100" s="13">
        <v>1367.7115147424363</v>
      </c>
      <c r="E100" s="13">
        <v>1426.272463003382</v>
      </c>
      <c r="F100" s="13">
        <f t="shared" si="14"/>
        <v>4844.9850278681051</v>
      </c>
      <c r="G100" s="79">
        <f t="shared" si="15"/>
        <v>0.18931283139720917</v>
      </c>
      <c r="H100" s="42">
        <v>1403.642001044075</v>
      </c>
      <c r="I100" s="42">
        <v>1252.7386989582933</v>
      </c>
      <c r="J100" s="42">
        <v>1037.9287961086379</v>
      </c>
      <c r="K100" s="42">
        <v>672.97340700110408</v>
      </c>
      <c r="L100" s="42">
        <f t="shared" si="16"/>
        <v>4367.28290311211</v>
      </c>
      <c r="M100" s="34">
        <f t="shared" si="17"/>
        <v>0.18042593166493492</v>
      </c>
    </row>
    <row r="101" spans="1:13" ht="19.5" customHeight="1" x14ac:dyDescent="0.2">
      <c r="A101" s="11" t="s">
        <v>186</v>
      </c>
      <c r="B101" s="74">
        <v>2</v>
      </c>
      <c r="C101" s="13">
        <v>181.01382274743813</v>
      </c>
      <c r="D101" s="13">
        <v>128.23266516584943</v>
      </c>
      <c r="E101" s="13">
        <v>158.11197725076576</v>
      </c>
      <c r="F101" s="13">
        <f t="shared" si="14"/>
        <v>467.35846516405331</v>
      </c>
      <c r="G101" s="79">
        <f t="shared" si="15"/>
        <v>1.8261553711465768E-2</v>
      </c>
      <c r="H101" s="42">
        <v>171.332578988302</v>
      </c>
      <c r="I101" s="42">
        <v>144.43045804251858</v>
      </c>
      <c r="J101" s="42">
        <v>117.09945082502891</v>
      </c>
      <c r="K101" s="42">
        <v>70.896764200315758</v>
      </c>
      <c r="L101" s="42">
        <f t="shared" si="16"/>
        <v>503.75925205616522</v>
      </c>
      <c r="M101" s="34">
        <f t="shared" si="17"/>
        <v>2.0811849015390238E-2</v>
      </c>
    </row>
    <row r="102" spans="1:13" ht="19.5" customHeight="1" x14ac:dyDescent="0.2">
      <c r="A102" s="11" t="s">
        <v>187</v>
      </c>
      <c r="B102" s="74">
        <v>3</v>
      </c>
      <c r="C102" s="13">
        <v>296.4089305837486</v>
      </c>
      <c r="D102" s="13">
        <v>212.51763909343077</v>
      </c>
      <c r="E102" s="13">
        <v>227.87150174853394</v>
      </c>
      <c r="F102" s="13">
        <f t="shared" si="14"/>
        <v>736.79807142571326</v>
      </c>
      <c r="G102" s="79">
        <f t="shared" si="15"/>
        <v>2.8789630570020854E-2</v>
      </c>
      <c r="H102" s="42">
        <v>253.15149856067057</v>
      </c>
      <c r="I102" s="42">
        <v>265.07420134424467</v>
      </c>
      <c r="J102" s="42">
        <v>221.92726349711151</v>
      </c>
      <c r="K102" s="42">
        <v>167.54090134920131</v>
      </c>
      <c r="L102" s="42">
        <f t="shared" si="16"/>
        <v>907.69386475122815</v>
      </c>
      <c r="M102" s="34">
        <f t="shared" si="17"/>
        <v>3.7499634177026356E-2</v>
      </c>
    </row>
    <row r="103" spans="1:13" ht="19.5" customHeight="1" x14ac:dyDescent="0.2">
      <c r="A103" s="11" t="s">
        <v>188</v>
      </c>
      <c r="B103" s="74">
        <v>1</v>
      </c>
      <c r="C103" s="13">
        <v>1645.2377684019291</v>
      </c>
      <c r="D103" s="13">
        <v>1178.2342315312824</v>
      </c>
      <c r="E103" s="13">
        <v>1155.2797450709625</v>
      </c>
      <c r="F103" s="13">
        <f t="shared" si="14"/>
        <v>3978.7517450041742</v>
      </c>
      <c r="G103" s="79">
        <f t="shared" si="15"/>
        <v>0.15546565240982044</v>
      </c>
      <c r="H103" s="42">
        <v>1098.1338093478239</v>
      </c>
      <c r="I103" s="42">
        <v>824.23281788023678</v>
      </c>
      <c r="J103" s="42">
        <v>806.87782236272278</v>
      </c>
      <c r="K103" s="42">
        <v>608.21238612468471</v>
      </c>
      <c r="L103" s="42">
        <f t="shared" si="16"/>
        <v>3337.4568357154681</v>
      </c>
      <c r="M103" s="34">
        <f t="shared" si="17"/>
        <v>0.13788063936649703</v>
      </c>
    </row>
    <row r="104" spans="1:13" ht="19.5" customHeight="1" x14ac:dyDescent="0.2">
      <c r="A104" s="11" t="s">
        <v>189</v>
      </c>
      <c r="B104" s="74">
        <v>1</v>
      </c>
      <c r="C104" s="13">
        <v>1205.6076737316703</v>
      </c>
      <c r="D104" s="13">
        <v>859.45313870748043</v>
      </c>
      <c r="E104" s="13">
        <v>750.72570668602066</v>
      </c>
      <c r="F104" s="13">
        <f t="shared" si="12"/>
        <v>2815.7865191251713</v>
      </c>
      <c r="G104" s="29">
        <f>F104/$F$105</f>
        <v>0.11002397643739213</v>
      </c>
      <c r="H104" s="42">
        <v>754.49645304874207</v>
      </c>
      <c r="I104" s="42">
        <v>667.27342753316736</v>
      </c>
      <c r="J104" s="42">
        <v>606.84323154328615</v>
      </c>
      <c r="K104" s="42">
        <v>516.70940450117291</v>
      </c>
      <c r="L104" s="42">
        <f t="shared" si="13"/>
        <v>2545.3225166263683</v>
      </c>
      <c r="M104" s="34">
        <f>L104/$L$105</f>
        <v>0.10515512657144216</v>
      </c>
    </row>
    <row r="105" spans="1:13" ht="19.5" customHeight="1" x14ac:dyDescent="0.2">
      <c r="A105" s="11" t="s">
        <v>197</v>
      </c>
      <c r="B105" s="14">
        <v>3</v>
      </c>
      <c r="C105" s="13">
        <v>10876.095004783207</v>
      </c>
      <c r="D105" s="13">
        <v>7503.6609995216422</v>
      </c>
      <c r="E105" s="13">
        <v>7212.7249284985755</v>
      </c>
      <c r="F105" s="13">
        <f t="shared" si="12"/>
        <v>25592.480932803424</v>
      </c>
      <c r="G105" s="29">
        <f>F105/$F$105</f>
        <v>1</v>
      </c>
      <c r="H105" s="42">
        <v>7018.6940776290421</v>
      </c>
      <c r="I105" s="42">
        <v>6245.833860189703</v>
      </c>
      <c r="J105" s="42">
        <v>5982.3566927639831</v>
      </c>
      <c r="K105" s="42">
        <v>4958.5212266113267</v>
      </c>
      <c r="L105" s="42">
        <f t="shared" si="13"/>
        <v>24205.405857194055</v>
      </c>
      <c r="M105" s="34">
        <f>L105/$L$105</f>
        <v>1</v>
      </c>
    </row>
    <row r="106" spans="1:13" ht="19.5" customHeight="1" x14ac:dyDescent="0.25">
      <c r="A106" s="53" t="s">
        <v>198</v>
      </c>
    </row>
    <row r="107" spans="1:13" ht="19.5" customHeight="1" x14ac:dyDescent="0.25">
      <c r="A107" s="53" t="s">
        <v>199</v>
      </c>
    </row>
    <row r="108" spans="1:13" ht="24.75" customHeight="1" x14ac:dyDescent="0.25"/>
    <row r="109" spans="1:13" ht="24.75" customHeight="1" x14ac:dyDescent="0.25">
      <c r="B109" s="107" t="s">
        <v>82</v>
      </c>
      <c r="C109" s="89" t="s">
        <v>83</v>
      </c>
      <c r="D109" s="94" t="s">
        <v>201</v>
      </c>
      <c r="E109" s="94"/>
      <c r="F109" s="94"/>
      <c r="G109" s="94"/>
      <c r="H109" s="94"/>
      <c r="I109" s="94"/>
      <c r="J109" s="94"/>
      <c r="K109" s="94"/>
    </row>
    <row r="110" spans="1:13" ht="24.75" customHeight="1" x14ac:dyDescent="0.25">
      <c r="B110" s="107"/>
      <c r="C110" s="89"/>
      <c r="D110" s="94"/>
      <c r="E110" s="94"/>
      <c r="F110" s="94"/>
      <c r="G110" s="94"/>
      <c r="H110" s="94"/>
      <c r="I110" s="94"/>
      <c r="J110" s="94"/>
      <c r="K110" s="94"/>
    </row>
    <row r="111" spans="1:13" ht="24.75" customHeight="1" x14ac:dyDescent="0.25">
      <c r="B111" s="107"/>
      <c r="C111" s="89"/>
      <c r="D111" s="91" t="s">
        <v>106</v>
      </c>
      <c r="E111" s="91"/>
      <c r="F111" s="91"/>
      <c r="G111" s="91"/>
      <c r="H111" s="91"/>
      <c r="I111" s="132" t="s">
        <v>164</v>
      </c>
      <c r="J111" s="134" t="s">
        <v>165</v>
      </c>
      <c r="K111" s="135"/>
    </row>
    <row r="112" spans="1:13" ht="24.75" customHeight="1" x14ac:dyDescent="0.25">
      <c r="B112" s="107"/>
      <c r="C112" s="89"/>
      <c r="D112" s="24" t="s">
        <v>96</v>
      </c>
      <c r="E112" s="24" t="s">
        <v>97</v>
      </c>
      <c r="F112" s="24" t="s">
        <v>98</v>
      </c>
      <c r="G112" s="24" t="s">
        <v>102</v>
      </c>
      <c r="H112" s="24" t="s">
        <v>118</v>
      </c>
      <c r="I112" s="133"/>
      <c r="J112" s="136"/>
      <c r="K112" s="137"/>
    </row>
    <row r="113" spans="2:11" ht="24.75" customHeight="1" x14ac:dyDescent="0.25">
      <c r="B113" s="11" t="s">
        <v>170</v>
      </c>
      <c r="C113" s="83">
        <v>3</v>
      </c>
      <c r="D113" s="13">
        <v>158.62444654960345</v>
      </c>
      <c r="E113" s="13">
        <v>185.83670719776171</v>
      </c>
      <c r="F113" s="13">
        <v>550.55235714520643</v>
      </c>
      <c r="G113" s="13">
        <f>SUM(D113:F113)</f>
        <v>895.01351089257162</v>
      </c>
      <c r="H113" s="29">
        <f>G113/$G$133</f>
        <v>8.1254476104824988E-2</v>
      </c>
      <c r="I113" s="42">
        <v>4416.4921053406106</v>
      </c>
      <c r="J113" s="92">
        <f>I113/$I$133</f>
        <v>3.6593209202623378E-2</v>
      </c>
      <c r="K113" s="93"/>
    </row>
    <row r="114" spans="2:11" ht="24.75" customHeight="1" x14ac:dyDescent="0.25">
      <c r="B114" s="11" t="s">
        <v>171</v>
      </c>
      <c r="C114" s="83">
        <v>3</v>
      </c>
      <c r="D114" s="13">
        <v>133.32270620982359</v>
      </c>
      <c r="E114" s="13">
        <v>111.10810623395069</v>
      </c>
      <c r="F114" s="13">
        <v>261.87535255454083</v>
      </c>
      <c r="G114" s="13">
        <f>SUM(D114:F114)</f>
        <v>506.30616499831513</v>
      </c>
      <c r="H114" s="29">
        <f>G114/$G$133</f>
        <v>4.5965386762210743E-2</v>
      </c>
      <c r="I114" s="42">
        <v>2505.044790078739</v>
      </c>
      <c r="J114" s="92">
        <f>I114/$I$133</f>
        <v>2.075575499262065E-2</v>
      </c>
      <c r="K114" s="93"/>
    </row>
    <row r="115" spans="2:11" ht="24.75" customHeight="1" x14ac:dyDescent="0.25">
      <c r="B115" s="11" t="s">
        <v>172</v>
      </c>
      <c r="C115" s="83">
        <v>3</v>
      </c>
      <c r="D115" s="13">
        <v>85.128739253875722</v>
      </c>
      <c r="E115" s="13">
        <v>67.339512567823846</v>
      </c>
      <c r="F115" s="13">
        <v>87.558124042794972</v>
      </c>
      <c r="G115" s="13">
        <f t="shared" ref="G115:G132" si="18">SUM(D115:F115)</f>
        <v>240.02637586449453</v>
      </c>
      <c r="H115" s="79">
        <f t="shared" ref="H115:H132" si="19">G115/$G$133</f>
        <v>2.1790975426459545E-2</v>
      </c>
      <c r="I115" s="42">
        <v>2140.8929271101547</v>
      </c>
      <c r="J115" s="92">
        <f t="shared" ref="J115:J132" si="20">I115/$I$133</f>
        <v>1.7738544730426204E-2</v>
      </c>
      <c r="K115" s="93"/>
    </row>
    <row r="116" spans="2:11" ht="24.75" customHeight="1" x14ac:dyDescent="0.25">
      <c r="B116" s="11" t="s">
        <v>173</v>
      </c>
      <c r="C116" s="83">
        <v>3</v>
      </c>
      <c r="D116" s="13">
        <v>95.280648093812019</v>
      </c>
      <c r="E116" s="13">
        <v>81.492991947721777</v>
      </c>
      <c r="F116" s="13">
        <v>190.97813875158138</v>
      </c>
      <c r="G116" s="13">
        <f t="shared" si="18"/>
        <v>367.75177879311514</v>
      </c>
      <c r="H116" s="79">
        <f t="shared" si="19"/>
        <v>3.3386622390372753E-2</v>
      </c>
      <c r="I116" s="42">
        <v>2681.0812552352509</v>
      </c>
      <c r="J116" s="92">
        <f t="shared" si="20"/>
        <v>2.2214319627882409E-2</v>
      </c>
      <c r="K116" s="93"/>
    </row>
    <row r="117" spans="2:11" ht="24.75" customHeight="1" x14ac:dyDescent="0.25">
      <c r="B117" s="11" t="s">
        <v>174</v>
      </c>
      <c r="C117" s="83">
        <v>3</v>
      </c>
      <c r="D117" s="13">
        <v>98.139847065108455</v>
      </c>
      <c r="E117" s="13">
        <v>65.436697501719408</v>
      </c>
      <c r="F117" s="13">
        <v>112.25814504361763</v>
      </c>
      <c r="G117" s="13">
        <f t="shared" si="18"/>
        <v>275.83468961044548</v>
      </c>
      <c r="H117" s="79">
        <f t="shared" si="19"/>
        <v>2.50418601764817E-2</v>
      </c>
      <c r="I117" s="42">
        <v>1595.3542367125146</v>
      </c>
      <c r="J117" s="92">
        <f t="shared" si="20"/>
        <v>1.3218438965557768E-2</v>
      </c>
      <c r="K117" s="93"/>
    </row>
    <row r="118" spans="2:11" ht="24.75" customHeight="1" x14ac:dyDescent="0.25">
      <c r="B118" s="11" t="s">
        <v>175</v>
      </c>
      <c r="C118" s="83">
        <v>3</v>
      </c>
      <c r="D118" s="13">
        <v>175.75315629941346</v>
      </c>
      <c r="E118" s="13">
        <v>137.50124398621764</v>
      </c>
      <c r="F118" s="13">
        <v>259.21440787562864</v>
      </c>
      <c r="G118" s="13">
        <f t="shared" si="18"/>
        <v>572.46880816125974</v>
      </c>
      <c r="H118" s="79">
        <f t="shared" si="19"/>
        <v>5.1972012184607105E-2</v>
      </c>
      <c r="I118" s="42">
        <v>4216.5691370197919</v>
      </c>
      <c r="J118" s="92">
        <f t="shared" si="20"/>
        <v>3.4936730977444042E-2</v>
      </c>
      <c r="K118" s="93"/>
    </row>
    <row r="119" spans="2:11" ht="24.75" customHeight="1" x14ac:dyDescent="0.25">
      <c r="B119" s="11" t="s">
        <v>176</v>
      </c>
      <c r="C119" s="83">
        <v>2</v>
      </c>
      <c r="D119" s="13">
        <v>275.49745673337304</v>
      </c>
      <c r="E119" s="13">
        <v>197.6944666078993</v>
      </c>
      <c r="F119" s="13">
        <v>318.91594155643162</v>
      </c>
      <c r="G119" s="13">
        <f t="shared" si="18"/>
        <v>792.10786489770396</v>
      </c>
      <c r="H119" s="79">
        <f t="shared" si="19"/>
        <v>7.1912109479316921E-2</v>
      </c>
      <c r="I119" s="42">
        <v>8093.0325519552025</v>
      </c>
      <c r="J119" s="92">
        <f t="shared" si="20"/>
        <v>6.7055487974091582E-2</v>
      </c>
      <c r="K119" s="93"/>
    </row>
    <row r="120" spans="2:11" ht="24.75" customHeight="1" x14ac:dyDescent="0.25">
      <c r="B120" s="11" t="s">
        <v>177</v>
      </c>
      <c r="C120" s="83">
        <v>3</v>
      </c>
      <c r="D120" s="13">
        <v>105.25996782220443</v>
      </c>
      <c r="E120" s="13">
        <v>91.091078468399616</v>
      </c>
      <c r="F120" s="13">
        <v>126.08530879248309</v>
      </c>
      <c r="G120" s="13">
        <f t="shared" si="18"/>
        <v>322.43635508308716</v>
      </c>
      <c r="H120" s="79">
        <f t="shared" si="19"/>
        <v>2.9272627497318619E-2</v>
      </c>
      <c r="I120" s="42">
        <v>2794.4458605439977</v>
      </c>
      <c r="J120" s="92">
        <f t="shared" si="20"/>
        <v>2.3153611404996513E-2</v>
      </c>
      <c r="K120" s="93"/>
    </row>
    <row r="121" spans="2:11" ht="24.75" customHeight="1" x14ac:dyDescent="0.25">
      <c r="B121" s="11" t="s">
        <v>178</v>
      </c>
      <c r="C121" s="83">
        <v>2</v>
      </c>
      <c r="D121" s="13">
        <v>162.40706841010919</v>
      </c>
      <c r="E121" s="13">
        <v>122.15179213963513</v>
      </c>
      <c r="F121" s="13">
        <v>192.19562159727701</v>
      </c>
      <c r="G121" s="13">
        <f t="shared" si="18"/>
        <v>476.75448214702135</v>
      </c>
      <c r="H121" s="79">
        <f t="shared" si="19"/>
        <v>4.3282514963210568E-2</v>
      </c>
      <c r="I121" s="42">
        <v>4881.9334300561532</v>
      </c>
      <c r="J121" s="92">
        <f t="shared" si="20"/>
        <v>4.0449661645109623E-2</v>
      </c>
      <c r="K121" s="93"/>
    </row>
    <row r="122" spans="2:11" ht="24.75" customHeight="1" x14ac:dyDescent="0.25">
      <c r="B122" s="11" t="s">
        <v>179</v>
      </c>
      <c r="C122" s="83">
        <v>2</v>
      </c>
      <c r="D122" s="13">
        <v>99.931952773420889</v>
      </c>
      <c r="E122" s="13">
        <v>97.380282909877693</v>
      </c>
      <c r="F122" s="13">
        <v>174.88258714755298</v>
      </c>
      <c r="G122" s="13">
        <f t="shared" si="18"/>
        <v>372.19482283085154</v>
      </c>
      <c r="H122" s="79">
        <f t="shared" si="19"/>
        <v>3.3789987491796646E-2</v>
      </c>
      <c r="I122" s="42">
        <v>3722.0641438248235</v>
      </c>
      <c r="J122" s="92">
        <f t="shared" si="20"/>
        <v>3.0839469115288003E-2</v>
      </c>
      <c r="K122" s="93"/>
    </row>
    <row r="123" spans="2:11" ht="24.75" customHeight="1" x14ac:dyDescent="0.25">
      <c r="B123" s="11" t="s">
        <v>180</v>
      </c>
      <c r="C123" s="83">
        <v>3</v>
      </c>
      <c r="D123" s="13">
        <v>50.181402255918179</v>
      </c>
      <c r="E123" s="13">
        <v>51.271216290503979</v>
      </c>
      <c r="F123" s="13">
        <v>109.26553301222994</v>
      </c>
      <c r="G123" s="13">
        <f t="shared" si="18"/>
        <v>210.7181515586521</v>
      </c>
      <c r="H123" s="79">
        <f t="shared" si="19"/>
        <v>1.9130206194988394E-2</v>
      </c>
      <c r="I123" s="42">
        <v>2363.9104792478524</v>
      </c>
      <c r="J123" s="92">
        <f t="shared" si="20"/>
        <v>1.9586375032525735E-2</v>
      </c>
      <c r="K123" s="93"/>
    </row>
    <row r="124" spans="2:11" ht="24.75" customHeight="1" x14ac:dyDescent="0.25">
      <c r="B124" s="11" t="s">
        <v>181</v>
      </c>
      <c r="C124" s="83">
        <v>3</v>
      </c>
      <c r="D124" s="13">
        <v>167.82917292007383</v>
      </c>
      <c r="E124" s="13">
        <v>94.017311447560644</v>
      </c>
      <c r="F124" s="13">
        <v>204.98861457516171</v>
      </c>
      <c r="G124" s="13">
        <f t="shared" si="18"/>
        <v>466.83509894279621</v>
      </c>
      <c r="H124" s="79">
        <f t="shared" si="19"/>
        <v>4.238197628336593E-2</v>
      </c>
      <c r="I124" s="42">
        <v>4067.224793344827</v>
      </c>
      <c r="J124" s="92">
        <f t="shared" si="20"/>
        <v>3.3699326113815292E-2</v>
      </c>
      <c r="K124" s="93"/>
    </row>
    <row r="125" spans="2:11" ht="24.75" customHeight="1" x14ac:dyDescent="0.25">
      <c r="B125" s="11" t="s">
        <v>182</v>
      </c>
      <c r="C125" s="83">
        <v>3</v>
      </c>
      <c r="D125" s="13">
        <v>130.55013643237191</v>
      </c>
      <c r="E125" s="13">
        <v>107.15318018839869</v>
      </c>
      <c r="F125" s="13">
        <v>154.65637127321213</v>
      </c>
      <c r="G125" s="13">
        <f t="shared" si="18"/>
        <v>392.35968789398271</v>
      </c>
      <c r="H125" s="79">
        <f t="shared" si="19"/>
        <v>3.5620669963612288E-2</v>
      </c>
      <c r="I125" s="42">
        <v>2406.1148830144584</v>
      </c>
      <c r="J125" s="92">
        <f t="shared" si="20"/>
        <v>1.9936063097050035E-2</v>
      </c>
      <c r="K125" s="93"/>
    </row>
    <row r="126" spans="2:11" ht="24.75" customHeight="1" x14ac:dyDescent="0.25">
      <c r="B126" s="11" t="s">
        <v>183</v>
      </c>
      <c r="C126" s="83">
        <v>2</v>
      </c>
      <c r="D126" s="13">
        <v>222.52949472436939</v>
      </c>
      <c r="E126" s="13">
        <v>197.98219221477387</v>
      </c>
      <c r="F126" s="13">
        <v>286.02950516506877</v>
      </c>
      <c r="G126" s="13">
        <f t="shared" si="18"/>
        <v>706.54119210421209</v>
      </c>
      <c r="H126" s="79">
        <f t="shared" si="19"/>
        <v>6.4143874603248455E-2</v>
      </c>
      <c r="I126" s="42">
        <v>7661.4975929243865</v>
      </c>
      <c r="J126" s="92">
        <f t="shared" si="20"/>
        <v>6.347996951794746E-2</v>
      </c>
      <c r="K126" s="93"/>
    </row>
    <row r="127" spans="2:11" ht="24.75" customHeight="1" x14ac:dyDescent="0.25">
      <c r="B127" s="11" t="s">
        <v>184</v>
      </c>
      <c r="C127" s="83">
        <v>2</v>
      </c>
      <c r="D127" s="13">
        <v>7.5882844706695254</v>
      </c>
      <c r="E127" s="13">
        <v>1.673126044557226</v>
      </c>
      <c r="F127" s="13">
        <v>4.8446947036947803</v>
      </c>
      <c r="G127" s="13">
        <f t="shared" si="18"/>
        <v>14.106105218921531</v>
      </c>
      <c r="H127" s="79">
        <f t="shared" si="19"/>
        <v>1.2806333932321866E-3</v>
      </c>
      <c r="I127" s="42">
        <v>3990.1770977497099</v>
      </c>
      <c r="J127" s="92">
        <f t="shared" si="20"/>
        <v>3.3060941084193524E-2</v>
      </c>
      <c r="K127" s="93"/>
    </row>
    <row r="128" spans="2:11" ht="24.75" customHeight="1" x14ac:dyDescent="0.25">
      <c r="B128" s="11" t="s">
        <v>185</v>
      </c>
      <c r="C128" s="83">
        <v>1</v>
      </c>
      <c r="D128" s="13">
        <v>411.66939984713377</v>
      </c>
      <c r="E128" s="13">
        <v>431.70434152847253</v>
      </c>
      <c r="F128" s="13">
        <v>566.30603736359387</v>
      </c>
      <c r="G128" s="13">
        <f t="shared" si="18"/>
        <v>1409.6797787392002</v>
      </c>
      <c r="H128" s="79">
        <f t="shared" si="19"/>
        <v>0.12797884110463206</v>
      </c>
      <c r="I128" s="42">
        <v>26996.899397935376</v>
      </c>
      <c r="J128" s="92">
        <f t="shared" si="20"/>
        <v>0.22368503416913432</v>
      </c>
      <c r="K128" s="93"/>
    </row>
    <row r="129" spans="1:11" ht="24.75" customHeight="1" x14ac:dyDescent="0.25">
      <c r="B129" s="11" t="s">
        <v>186</v>
      </c>
      <c r="C129" s="83">
        <v>2</v>
      </c>
      <c r="D129" s="13">
        <v>62.622142735670167</v>
      </c>
      <c r="E129" s="13">
        <v>36.718175877443208</v>
      </c>
      <c r="F129" s="13">
        <v>77.483880772529915</v>
      </c>
      <c r="G129" s="13">
        <f t="shared" si="18"/>
        <v>176.82419938564328</v>
      </c>
      <c r="H129" s="79">
        <f t="shared" si="19"/>
        <v>1.6053118203106235E-2</v>
      </c>
      <c r="I129" s="42">
        <v>2308.1213451201279</v>
      </c>
      <c r="J129" s="92">
        <f t="shared" si="20"/>
        <v>1.9124129565382172E-2</v>
      </c>
      <c r="K129" s="93"/>
    </row>
    <row r="130" spans="1:11" ht="24.75" customHeight="1" x14ac:dyDescent="0.25">
      <c r="B130" s="11" t="s">
        <v>187</v>
      </c>
      <c r="C130" s="83">
        <v>3</v>
      </c>
      <c r="D130" s="13">
        <v>138.40690269614734</v>
      </c>
      <c r="E130" s="13">
        <v>106.92880993011103</v>
      </c>
      <c r="F130" s="13">
        <v>212.18670648518344</v>
      </c>
      <c r="G130" s="13">
        <f t="shared" si="18"/>
        <v>457.52241911144182</v>
      </c>
      <c r="H130" s="79">
        <f t="shared" si="19"/>
        <v>4.1536517626463598E-2</v>
      </c>
      <c r="I130" s="42">
        <v>3516.7854577068902</v>
      </c>
      <c r="J130" s="92">
        <f t="shared" si="20"/>
        <v>2.9138615649056374E-2</v>
      </c>
      <c r="K130" s="93"/>
    </row>
    <row r="131" spans="1:11" ht="24.75" customHeight="1" x14ac:dyDescent="0.25">
      <c r="B131" s="11" t="s">
        <v>188</v>
      </c>
      <c r="C131" s="83">
        <v>1</v>
      </c>
      <c r="D131" s="13">
        <v>411.30910683058744</v>
      </c>
      <c r="E131" s="13">
        <v>387.73744667480122</v>
      </c>
      <c r="F131" s="13">
        <v>529.94626342716242</v>
      </c>
      <c r="G131" s="13">
        <f t="shared" si="18"/>
        <v>1328.992816932551</v>
      </c>
      <c r="H131" s="79">
        <f t="shared" si="19"/>
        <v>0.12065361446805202</v>
      </c>
      <c r="I131" s="42">
        <v>17972.42889505046</v>
      </c>
      <c r="J131" s="92">
        <f t="shared" si="20"/>
        <v>0.14891204031375344</v>
      </c>
      <c r="K131" s="93"/>
    </row>
    <row r="132" spans="1:11" ht="24.75" customHeight="1" x14ac:dyDescent="0.25">
      <c r="B132" s="11" t="s">
        <v>189</v>
      </c>
      <c r="C132" s="83">
        <v>1</v>
      </c>
      <c r="D132" s="13">
        <v>332.7099273465754</v>
      </c>
      <c r="E132" s="13">
        <v>307.78023806638117</v>
      </c>
      <c r="F132" s="13">
        <v>389.97961570642866</v>
      </c>
      <c r="G132" s="13">
        <f t="shared" si="18"/>
        <v>1030.4697811193853</v>
      </c>
      <c r="H132" s="79">
        <f t="shared" si="19"/>
        <v>9.3551975682699462E-2</v>
      </c>
      <c r="I132" s="42">
        <v>12361.506051209533</v>
      </c>
      <c r="J132" s="92">
        <f t="shared" si="20"/>
        <v>0.10242227682110149</v>
      </c>
      <c r="K132" s="93"/>
    </row>
    <row r="133" spans="1:11" ht="24.75" customHeight="1" x14ac:dyDescent="0.25">
      <c r="B133" s="11" t="s">
        <v>197</v>
      </c>
      <c r="C133" s="84">
        <v>3</v>
      </c>
      <c r="D133" s="13">
        <v>3324.741959470261</v>
      </c>
      <c r="E133" s="13">
        <v>2879.9989178240103</v>
      </c>
      <c r="F133" s="13">
        <v>4810.2032069913794</v>
      </c>
      <c r="G133" s="13">
        <f>SUM(D133:F133)</f>
        <v>11014.944084285649</v>
      </c>
      <c r="H133" s="29">
        <f>G133/$G$133</f>
        <v>1</v>
      </c>
      <c r="I133" s="42">
        <v>120691.57643118086</v>
      </c>
      <c r="J133" s="92">
        <f>I133/$I$133</f>
        <v>1</v>
      </c>
      <c r="K133" s="93"/>
    </row>
    <row r="134" spans="1:11" x14ac:dyDescent="0.25">
      <c r="B134" s="87" t="s">
        <v>200</v>
      </c>
      <c r="C134" s="87"/>
      <c r="D134" s="87"/>
      <c r="E134" s="87"/>
      <c r="F134" s="87"/>
    </row>
    <row r="136" spans="1:11" x14ac:dyDescent="0.25">
      <c r="A136" s="6"/>
      <c r="B136" s="12"/>
      <c r="C136" s="12"/>
    </row>
    <row r="137" spans="1:11" ht="25.5" customHeight="1" x14ac:dyDescent="0.25">
      <c r="B137" s="94" t="s">
        <v>202</v>
      </c>
      <c r="C137" s="94"/>
      <c r="D137" s="94"/>
      <c r="E137" s="94"/>
      <c r="F137" s="94"/>
      <c r="G137" s="94"/>
      <c r="H137" s="94"/>
      <c r="I137" s="94"/>
      <c r="J137" s="94"/>
      <c r="K137" s="94"/>
    </row>
    <row r="138" spans="1:11" ht="76.5" customHeight="1" x14ac:dyDescent="0.25">
      <c r="B138" s="27" t="s">
        <v>128</v>
      </c>
      <c r="C138" s="54" t="s">
        <v>130</v>
      </c>
      <c r="D138" s="54" t="s">
        <v>129</v>
      </c>
      <c r="E138" s="54" t="s">
        <v>131</v>
      </c>
      <c r="F138" s="54" t="s">
        <v>155</v>
      </c>
      <c r="G138" s="54" t="s">
        <v>156</v>
      </c>
      <c r="H138" s="23" t="s">
        <v>157</v>
      </c>
      <c r="I138" s="23" t="s">
        <v>132</v>
      </c>
      <c r="J138" s="23" t="s">
        <v>133</v>
      </c>
      <c r="K138" s="23" t="s">
        <v>120</v>
      </c>
    </row>
    <row r="139" spans="1:11" ht="12.75" customHeight="1" x14ac:dyDescent="0.2">
      <c r="B139" s="27" t="s">
        <v>7</v>
      </c>
      <c r="C139" s="55">
        <v>2847</v>
      </c>
      <c r="D139" s="75">
        <v>2645</v>
      </c>
      <c r="E139" s="55">
        <v>5492</v>
      </c>
      <c r="F139" s="56">
        <f t="shared" ref="F139:F154" si="21">E139/$E$154</f>
        <v>8.8024105654571097E-2</v>
      </c>
      <c r="G139" s="95">
        <f>SUM(F139:F140)</f>
        <v>0.17401269393511987</v>
      </c>
      <c r="H139" s="16">
        <f t="shared" ref="H139:H154" si="22">F10</f>
        <v>10627.105808763417</v>
      </c>
      <c r="I139" s="25">
        <f t="shared" ref="I139:I154" si="23">E139/H139</f>
        <v>0.51679169275525028</v>
      </c>
      <c r="J139" s="96">
        <f>(SUM(E139:E140)/SUM(H139:H140))</f>
        <v>0.47462240701336028</v>
      </c>
      <c r="K139" s="91" t="s">
        <v>114</v>
      </c>
    </row>
    <row r="140" spans="1:11" ht="12.75" customHeight="1" x14ac:dyDescent="0.2">
      <c r="B140" s="27" t="s">
        <v>8</v>
      </c>
      <c r="C140" s="55">
        <v>2737</v>
      </c>
      <c r="D140" s="75">
        <v>2628</v>
      </c>
      <c r="E140" s="55">
        <v>5365</v>
      </c>
      <c r="F140" s="56">
        <f t="shared" si="21"/>
        <v>8.5988588280548783E-2</v>
      </c>
      <c r="G140" s="95"/>
      <c r="H140" s="16">
        <f t="shared" si="22"/>
        <v>12247.920400638417</v>
      </c>
      <c r="I140" s="25">
        <f t="shared" si="23"/>
        <v>0.4380335456556651</v>
      </c>
      <c r="J140" s="96"/>
      <c r="K140" s="91"/>
    </row>
    <row r="141" spans="1:11" ht="12.75" customHeight="1" x14ac:dyDescent="0.2">
      <c r="B141" s="27" t="s">
        <v>9</v>
      </c>
      <c r="C141" s="55">
        <v>3015</v>
      </c>
      <c r="D141" s="75">
        <v>2885</v>
      </c>
      <c r="E141" s="55">
        <v>5900</v>
      </c>
      <c r="F141" s="56">
        <f t="shared" si="21"/>
        <v>9.4563405564816003E-2</v>
      </c>
      <c r="G141" s="95">
        <f>SUM(F141:F143)</f>
        <v>0.29426849596102062</v>
      </c>
      <c r="H141" s="16">
        <f t="shared" si="22"/>
        <v>12789.932511017067</v>
      </c>
      <c r="I141" s="25">
        <f t="shared" si="23"/>
        <v>0.46130032311881425</v>
      </c>
      <c r="J141" s="96">
        <f>(SUM(E141:E143)/SUM(H141:H143))</f>
        <v>0.49616634013419658</v>
      </c>
      <c r="K141" s="91" t="s">
        <v>122</v>
      </c>
    </row>
    <row r="142" spans="1:11" x14ac:dyDescent="0.2">
      <c r="B142" s="27" t="s">
        <v>10</v>
      </c>
      <c r="C142" s="55">
        <v>3142</v>
      </c>
      <c r="D142" s="75">
        <v>3257</v>
      </c>
      <c r="E142" s="55">
        <v>6399</v>
      </c>
      <c r="F142" s="56">
        <f t="shared" si="21"/>
        <v>0.10256122579817925</v>
      </c>
      <c r="G142" s="101"/>
      <c r="H142" s="16">
        <f t="shared" si="22"/>
        <v>11735.060443642054</v>
      </c>
      <c r="I142" s="25">
        <f t="shared" si="23"/>
        <v>0.54528905332285005</v>
      </c>
      <c r="J142" s="91"/>
      <c r="K142" s="91"/>
    </row>
    <row r="143" spans="1:11" x14ac:dyDescent="0.2">
      <c r="B143" s="27" t="s">
        <v>11</v>
      </c>
      <c r="C143" s="55">
        <v>2995</v>
      </c>
      <c r="D143" s="75">
        <v>3066</v>
      </c>
      <c r="E143" s="55">
        <v>6061</v>
      </c>
      <c r="F143" s="56">
        <f t="shared" si="21"/>
        <v>9.714386459802539E-2</v>
      </c>
      <c r="G143" s="101"/>
      <c r="H143" s="16">
        <f t="shared" si="22"/>
        <v>12478.726392836774</v>
      </c>
      <c r="I143" s="25">
        <f t="shared" si="23"/>
        <v>0.48570661854395863</v>
      </c>
      <c r="J143" s="91"/>
      <c r="K143" s="91"/>
    </row>
    <row r="144" spans="1:11" x14ac:dyDescent="0.2">
      <c r="B144" s="27" t="s">
        <v>12</v>
      </c>
      <c r="C144" s="55">
        <v>2657</v>
      </c>
      <c r="D144" s="75">
        <v>2887</v>
      </c>
      <c r="E144" s="55">
        <v>5544</v>
      </c>
      <c r="F144" s="56">
        <f t="shared" si="21"/>
        <v>8.8857545839210156E-2</v>
      </c>
      <c r="G144" s="95">
        <f>SUM(F144:F146)</f>
        <v>0.23796320041030899</v>
      </c>
      <c r="H144" s="16">
        <f t="shared" si="22"/>
        <v>10876.095004783205</v>
      </c>
      <c r="I144" s="25">
        <f t="shared" si="23"/>
        <v>0.50974177750027017</v>
      </c>
      <c r="J144" s="96">
        <f>(SUM(E144:E146)/SUM(H144:H146))</f>
        <v>0.58013132993955685</v>
      </c>
      <c r="K144" s="91" t="s">
        <v>104</v>
      </c>
    </row>
    <row r="145" spans="2:13" x14ac:dyDescent="0.2">
      <c r="B145" s="27" t="s">
        <v>13</v>
      </c>
      <c r="C145" s="55">
        <v>2247</v>
      </c>
      <c r="D145" s="75">
        <v>2545</v>
      </c>
      <c r="E145" s="55">
        <v>4792</v>
      </c>
      <c r="F145" s="56">
        <f t="shared" si="21"/>
        <v>7.6804718553660722E-2</v>
      </c>
      <c r="G145" s="101"/>
      <c r="H145" s="16">
        <f t="shared" si="22"/>
        <v>7503.6609995216413</v>
      </c>
      <c r="I145" s="25">
        <f t="shared" si="23"/>
        <v>0.63862160088328757</v>
      </c>
      <c r="J145" s="91"/>
      <c r="K145" s="91"/>
    </row>
    <row r="146" spans="2:13" x14ac:dyDescent="0.2">
      <c r="B146" s="27" t="s">
        <v>14</v>
      </c>
      <c r="C146" s="55">
        <v>2079</v>
      </c>
      <c r="D146" s="75">
        <v>2432</v>
      </c>
      <c r="E146" s="55">
        <v>4511</v>
      </c>
      <c r="F146" s="56">
        <f t="shared" si="21"/>
        <v>7.230093601743813E-2</v>
      </c>
      <c r="G146" s="101"/>
      <c r="H146" s="16">
        <f t="shared" si="22"/>
        <v>7212.7249284985774</v>
      </c>
      <c r="I146" s="25">
        <f t="shared" si="23"/>
        <v>0.62542243669606068</v>
      </c>
      <c r="J146" s="91"/>
      <c r="K146" s="91"/>
    </row>
    <row r="147" spans="2:13" x14ac:dyDescent="0.2">
      <c r="B147" s="27" t="s">
        <v>15</v>
      </c>
      <c r="C147" s="55">
        <v>1928</v>
      </c>
      <c r="D147" s="75">
        <v>2275</v>
      </c>
      <c r="E147" s="55">
        <v>4203</v>
      </c>
      <c r="F147" s="56">
        <f t="shared" si="21"/>
        <v>6.7364405693037574E-2</v>
      </c>
      <c r="G147" s="95">
        <f>SUM(F147:F150)</f>
        <v>0.20852032311834851</v>
      </c>
      <c r="H147" s="16">
        <f t="shared" si="22"/>
        <v>7018.6940776290412</v>
      </c>
      <c r="I147" s="25">
        <f t="shared" si="23"/>
        <v>0.59882934823963718</v>
      </c>
      <c r="J147" s="96">
        <f>(SUM(E147:E150)/SUM(H147:H150))</f>
        <v>0.53748324141953263</v>
      </c>
      <c r="K147" s="91" t="s">
        <v>105</v>
      </c>
    </row>
    <row r="148" spans="2:13" x14ac:dyDescent="0.2">
      <c r="B148" s="27" t="s">
        <v>16</v>
      </c>
      <c r="C148" s="55">
        <v>1655</v>
      </c>
      <c r="D148" s="75">
        <v>1993</v>
      </c>
      <c r="E148" s="55">
        <v>3648</v>
      </c>
      <c r="F148" s="56">
        <f t="shared" si="21"/>
        <v>5.8469034491601485E-2</v>
      </c>
      <c r="G148" s="101"/>
      <c r="H148" s="16">
        <f t="shared" si="22"/>
        <v>6245.833860189703</v>
      </c>
      <c r="I148" s="25">
        <f t="shared" si="23"/>
        <v>0.58406933031824193</v>
      </c>
      <c r="J148" s="91"/>
      <c r="K148" s="91"/>
    </row>
    <row r="149" spans="2:13" x14ac:dyDescent="0.2">
      <c r="B149" s="27" t="s">
        <v>17</v>
      </c>
      <c r="C149" s="55">
        <v>1237</v>
      </c>
      <c r="D149" s="75">
        <v>1609</v>
      </c>
      <c r="E149" s="55">
        <v>2846</v>
      </c>
      <c r="F149" s="56">
        <f t="shared" si="21"/>
        <v>4.5614822413129891E-2</v>
      </c>
      <c r="G149" s="101"/>
      <c r="H149" s="16">
        <f t="shared" si="22"/>
        <v>5982.3566927639822</v>
      </c>
      <c r="I149" s="25">
        <f t="shared" si="23"/>
        <v>0.47573224837001227</v>
      </c>
      <c r="J149" s="91"/>
      <c r="K149" s="91"/>
    </row>
    <row r="150" spans="2:13" ht="12.75" customHeight="1" x14ac:dyDescent="0.2">
      <c r="B150" s="27" t="s">
        <v>18</v>
      </c>
      <c r="C150" s="55">
        <v>990</v>
      </c>
      <c r="D150" s="75">
        <v>1323</v>
      </c>
      <c r="E150" s="55">
        <v>2313</v>
      </c>
      <c r="F150" s="56">
        <f t="shared" si="21"/>
        <v>3.7072060520579563E-2</v>
      </c>
      <c r="G150" s="101"/>
      <c r="H150" s="16">
        <f t="shared" si="22"/>
        <v>4958.5212266113258</v>
      </c>
      <c r="I150" s="25">
        <f t="shared" si="23"/>
        <v>0.46646971834800716</v>
      </c>
      <c r="J150" s="91"/>
      <c r="K150" s="91"/>
    </row>
    <row r="151" spans="2:13" ht="12.75" customHeight="1" x14ac:dyDescent="0.2">
      <c r="B151" s="27" t="s">
        <v>19</v>
      </c>
      <c r="C151" s="55">
        <v>788</v>
      </c>
      <c r="D151" s="75">
        <v>1000</v>
      </c>
      <c r="E151" s="55">
        <v>1788</v>
      </c>
      <c r="F151" s="56">
        <f t="shared" si="21"/>
        <v>2.8657520194896782E-2</v>
      </c>
      <c r="G151" s="95">
        <f>SUM(F151:F153)</f>
        <v>8.5235286575201963E-2</v>
      </c>
      <c r="H151" s="16">
        <f t="shared" si="22"/>
        <v>3324.7419594702606</v>
      </c>
      <c r="I151" s="25">
        <f t="shared" si="23"/>
        <v>0.53778609642382191</v>
      </c>
      <c r="J151" s="96">
        <f>(SUM(E151:E153)/SUM(H151:H153))</f>
        <v>0.48279863786025623</v>
      </c>
      <c r="K151" s="91" t="s">
        <v>116</v>
      </c>
    </row>
    <row r="152" spans="2:13" x14ac:dyDescent="0.2">
      <c r="B152" s="27" t="s">
        <v>20</v>
      </c>
      <c r="C152" s="55">
        <v>562</v>
      </c>
      <c r="D152" s="75">
        <v>667</v>
      </c>
      <c r="E152" s="55">
        <v>1229</v>
      </c>
      <c r="F152" s="56">
        <f t="shared" si="21"/>
        <v>1.9698038210026927E-2</v>
      </c>
      <c r="G152" s="101"/>
      <c r="H152" s="16">
        <f t="shared" si="22"/>
        <v>2879.9989178240103</v>
      </c>
      <c r="I152" s="25">
        <f t="shared" si="23"/>
        <v>0.42673627145963433</v>
      </c>
      <c r="J152" s="91"/>
      <c r="K152" s="91"/>
    </row>
    <row r="153" spans="2:13" x14ac:dyDescent="0.25">
      <c r="B153" s="27" t="s">
        <v>98</v>
      </c>
      <c r="C153" s="55">
        <v>941</v>
      </c>
      <c r="D153" s="55">
        <v>1360</v>
      </c>
      <c r="E153" s="55">
        <v>2301</v>
      </c>
      <c r="F153" s="56">
        <f t="shared" si="21"/>
        <v>3.6879728170278243E-2</v>
      </c>
      <c r="G153" s="101"/>
      <c r="H153" s="16">
        <f t="shared" si="22"/>
        <v>4810.2032069913803</v>
      </c>
      <c r="I153" s="25">
        <f t="shared" si="23"/>
        <v>0.47835816928807001</v>
      </c>
      <c r="J153" s="91"/>
      <c r="K153" s="91"/>
    </row>
    <row r="154" spans="2:13" x14ac:dyDescent="0.25">
      <c r="B154" s="27" t="s">
        <v>22</v>
      </c>
      <c r="C154" s="55">
        <v>29820</v>
      </c>
      <c r="D154" s="55">
        <v>32572</v>
      </c>
      <c r="E154" s="55">
        <v>62392</v>
      </c>
      <c r="F154" s="56">
        <f t="shared" si="21"/>
        <v>1</v>
      </c>
      <c r="G154" s="57">
        <f>SUM(G139:G153)</f>
        <v>1</v>
      </c>
      <c r="H154" s="16">
        <f t="shared" si="22"/>
        <v>120691.57643118087</v>
      </c>
      <c r="I154" s="25">
        <f t="shared" si="23"/>
        <v>0.51695405632203606</v>
      </c>
      <c r="J154" s="28">
        <f>(SUM(E139:E153)/SUM(H139:H153))</f>
        <v>0.51695405632203617</v>
      </c>
      <c r="K154" s="27" t="s">
        <v>158</v>
      </c>
    </row>
    <row r="155" spans="2:13" ht="20.25" customHeight="1" x14ac:dyDescent="0.25">
      <c r="B155" s="53" t="s">
        <v>203</v>
      </c>
    </row>
    <row r="156" spans="2:13" ht="12.75" customHeight="1" x14ac:dyDescent="0.25">
      <c r="B156" s="53" t="s">
        <v>204</v>
      </c>
    </row>
    <row r="157" spans="2:13" ht="12.75" customHeight="1" x14ac:dyDescent="0.25">
      <c r="B157" s="53" t="s">
        <v>205</v>
      </c>
    </row>
    <row r="158" spans="2:13" ht="12.75" customHeight="1" x14ac:dyDescent="0.25">
      <c r="B158" s="53" t="s">
        <v>206</v>
      </c>
    </row>
    <row r="159" spans="2:13" ht="12.75" customHeight="1" x14ac:dyDescent="0.25">
      <c r="B159" s="53" t="s">
        <v>207</v>
      </c>
    </row>
    <row r="160" spans="2:13" ht="12.75" customHeight="1" x14ac:dyDescent="0.25">
      <c r="B160" s="53" t="s">
        <v>208</v>
      </c>
      <c r="K160" s="39"/>
      <c r="L160" s="39"/>
      <c r="M160" s="39"/>
    </row>
    <row r="161" spans="1:13" x14ac:dyDescent="0.25">
      <c r="A161" s="6"/>
      <c r="B161" s="6"/>
      <c r="C161" s="6"/>
      <c r="D161" s="6"/>
      <c r="K161" s="39"/>
      <c r="L161" s="39"/>
      <c r="M161" s="39"/>
    </row>
    <row r="162" spans="1:13" x14ac:dyDescent="0.25">
      <c r="A162" s="6"/>
      <c r="B162" s="6"/>
      <c r="C162" s="6"/>
      <c r="D162" s="6"/>
      <c r="K162" s="39"/>
      <c r="L162" s="39"/>
      <c r="M162" s="39"/>
    </row>
    <row r="163" spans="1:13" x14ac:dyDescent="0.25">
      <c r="A163" s="6"/>
      <c r="B163" s="6"/>
      <c r="C163" s="6"/>
      <c r="D163" s="6"/>
      <c r="K163" s="39"/>
      <c r="L163" s="39"/>
      <c r="M163" s="39"/>
    </row>
    <row r="164" spans="1:13" ht="12.75" customHeight="1" x14ac:dyDescent="0.25">
      <c r="K164" s="39"/>
      <c r="L164" s="39"/>
      <c r="M164" s="39"/>
    </row>
    <row r="165" spans="1:13" ht="18" customHeight="1" x14ac:dyDescent="0.25">
      <c r="B165" s="106" t="s">
        <v>210</v>
      </c>
      <c r="C165" s="106"/>
      <c r="D165" s="106"/>
      <c r="E165" s="106"/>
      <c r="F165" s="106"/>
      <c r="G165" s="106"/>
      <c r="H165" s="106"/>
      <c r="I165" s="106"/>
      <c r="J165" s="106"/>
      <c r="K165" s="106"/>
      <c r="L165" s="39"/>
      <c r="M165" s="39"/>
    </row>
    <row r="166" spans="1:13" x14ac:dyDescent="0.25">
      <c r="B166" s="125" t="s">
        <v>110</v>
      </c>
      <c r="C166" s="97" t="s">
        <v>117</v>
      </c>
      <c r="D166" s="98"/>
      <c r="E166" s="98"/>
      <c r="F166" s="99"/>
      <c r="G166" s="100" t="s">
        <v>123</v>
      </c>
      <c r="H166" s="100"/>
      <c r="I166" s="100"/>
      <c r="J166" s="100"/>
      <c r="K166" s="100"/>
      <c r="L166" s="39"/>
      <c r="M166" s="39"/>
    </row>
    <row r="167" spans="1:13" x14ac:dyDescent="0.25">
      <c r="B167" s="126"/>
      <c r="C167" s="36" t="s">
        <v>84</v>
      </c>
      <c r="D167" s="36" t="s">
        <v>85</v>
      </c>
      <c r="E167" s="24" t="s">
        <v>102</v>
      </c>
      <c r="F167" s="24" t="s">
        <v>159</v>
      </c>
      <c r="G167" s="40" t="s">
        <v>86</v>
      </c>
      <c r="H167" s="40" t="s">
        <v>87</v>
      </c>
      <c r="I167" s="40" t="s">
        <v>88</v>
      </c>
      <c r="J167" s="33" t="s">
        <v>102</v>
      </c>
      <c r="K167" s="33" t="s">
        <v>159</v>
      </c>
      <c r="L167" s="39"/>
      <c r="M167" s="39"/>
    </row>
    <row r="168" spans="1:13" x14ac:dyDescent="0.25">
      <c r="B168" s="11" t="s">
        <v>170</v>
      </c>
      <c r="C168" s="26">
        <v>55</v>
      </c>
      <c r="D168" s="26">
        <v>53</v>
      </c>
      <c r="E168" s="16">
        <f>+C168+D168</f>
        <v>108</v>
      </c>
      <c r="F168" s="25">
        <f>E168/$E$188</f>
        <v>9.9474993092014373E-3</v>
      </c>
      <c r="G168" s="41">
        <v>61</v>
      </c>
      <c r="H168" s="41">
        <v>75</v>
      </c>
      <c r="I168" s="41">
        <v>105</v>
      </c>
      <c r="J168" s="41">
        <f>+G168+H168+I168</f>
        <v>241</v>
      </c>
      <c r="K168" s="44">
        <f>J168/$J$188</f>
        <v>1.3126361655773421E-2</v>
      </c>
    </row>
    <row r="169" spans="1:13" x14ac:dyDescent="0.25">
      <c r="B169" s="11" t="s">
        <v>171</v>
      </c>
      <c r="C169" s="26">
        <v>39</v>
      </c>
      <c r="D169" s="26">
        <v>45</v>
      </c>
      <c r="E169" s="16">
        <f t="shared" ref="E169" si="24">+C169+D169</f>
        <v>84</v>
      </c>
      <c r="F169" s="32">
        <f>E169/$E$188</f>
        <v>7.7369439071566732E-3</v>
      </c>
      <c r="G169" s="41">
        <v>52</v>
      </c>
      <c r="H169" s="41">
        <v>60</v>
      </c>
      <c r="I169" s="41">
        <v>57</v>
      </c>
      <c r="J169" s="41">
        <f t="shared" ref="J169" si="25">+G169+H169+I169</f>
        <v>169</v>
      </c>
      <c r="K169" s="44">
        <f>J169/$J$188</f>
        <v>9.2047930283224409E-3</v>
      </c>
    </row>
    <row r="170" spans="1:13" x14ac:dyDescent="0.25">
      <c r="B170" s="11" t="s">
        <v>172</v>
      </c>
      <c r="C170" s="26">
        <v>50</v>
      </c>
      <c r="D170" s="26">
        <v>47</v>
      </c>
      <c r="E170" s="16">
        <f t="shared" ref="E170:E187" si="26">+C170+D170</f>
        <v>97</v>
      </c>
      <c r="F170" s="81">
        <f t="shared" ref="F170:F187" si="27">E170/$E$188</f>
        <v>8.9343280832642532E-3</v>
      </c>
      <c r="G170" s="41">
        <v>68</v>
      </c>
      <c r="H170" s="41">
        <v>53</v>
      </c>
      <c r="I170" s="41">
        <v>66</v>
      </c>
      <c r="J170" s="41">
        <f t="shared" ref="J170:J187" si="28">+G170+H170+I170</f>
        <v>187</v>
      </c>
      <c r="K170" s="44">
        <f t="shared" ref="K170:K187" si="29">J170/$J$188</f>
        <v>1.0185185185185186E-2</v>
      </c>
    </row>
    <row r="171" spans="1:13" x14ac:dyDescent="0.25">
      <c r="B171" s="11" t="s">
        <v>173</v>
      </c>
      <c r="C171" s="26">
        <v>40</v>
      </c>
      <c r="D171" s="26">
        <v>60</v>
      </c>
      <c r="E171" s="16">
        <f t="shared" si="26"/>
        <v>100</v>
      </c>
      <c r="F171" s="81">
        <f t="shared" si="27"/>
        <v>9.2106475085198484E-3</v>
      </c>
      <c r="G171" s="41">
        <v>56</v>
      </c>
      <c r="H171" s="41">
        <v>75</v>
      </c>
      <c r="I171" s="41">
        <v>59</v>
      </c>
      <c r="J171" s="41">
        <f t="shared" si="28"/>
        <v>190</v>
      </c>
      <c r="K171" s="44">
        <f t="shared" si="29"/>
        <v>1.0348583877995643E-2</v>
      </c>
    </row>
    <row r="172" spans="1:13" x14ac:dyDescent="0.25">
      <c r="B172" s="11" t="s">
        <v>174</v>
      </c>
      <c r="C172" s="26">
        <v>29</v>
      </c>
      <c r="D172" s="26">
        <v>40</v>
      </c>
      <c r="E172" s="16">
        <f t="shared" si="26"/>
        <v>69</v>
      </c>
      <c r="F172" s="81">
        <f t="shared" si="27"/>
        <v>6.3553467808786955E-3</v>
      </c>
      <c r="G172" s="41">
        <v>42</v>
      </c>
      <c r="H172" s="41">
        <v>53</v>
      </c>
      <c r="I172" s="41">
        <v>51</v>
      </c>
      <c r="J172" s="41">
        <f t="shared" si="28"/>
        <v>146</v>
      </c>
      <c r="K172" s="44">
        <f t="shared" si="29"/>
        <v>7.9520697167755998E-3</v>
      </c>
    </row>
    <row r="173" spans="1:13" x14ac:dyDescent="0.25">
      <c r="B173" s="11" t="s">
        <v>175</v>
      </c>
      <c r="C173" s="26">
        <v>93</v>
      </c>
      <c r="D173" s="26">
        <v>108</v>
      </c>
      <c r="E173" s="16">
        <f t="shared" si="26"/>
        <v>201</v>
      </c>
      <c r="F173" s="81">
        <f t="shared" si="27"/>
        <v>1.8513401492124895E-2</v>
      </c>
      <c r="G173" s="41">
        <v>128</v>
      </c>
      <c r="H173" s="41">
        <v>141</v>
      </c>
      <c r="I173" s="41">
        <v>161</v>
      </c>
      <c r="J173" s="41">
        <f t="shared" si="28"/>
        <v>430</v>
      </c>
      <c r="K173" s="44">
        <f t="shared" si="29"/>
        <v>2.3420479302832243E-2</v>
      </c>
    </row>
    <row r="174" spans="1:13" x14ac:dyDescent="0.25">
      <c r="B174" s="11" t="s">
        <v>176</v>
      </c>
      <c r="C174" s="26">
        <v>459</v>
      </c>
      <c r="D174" s="26">
        <v>466</v>
      </c>
      <c r="E174" s="16">
        <f t="shared" si="26"/>
        <v>925</v>
      </c>
      <c r="F174" s="81">
        <f t="shared" si="27"/>
        <v>8.5198489453808604E-2</v>
      </c>
      <c r="G174" s="41">
        <v>523</v>
      </c>
      <c r="H174" s="41">
        <v>558</v>
      </c>
      <c r="I174" s="41">
        <v>552</v>
      </c>
      <c r="J174" s="41">
        <f t="shared" si="28"/>
        <v>1633</v>
      </c>
      <c r="K174" s="44">
        <f t="shared" si="29"/>
        <v>8.8943355119825707E-2</v>
      </c>
    </row>
    <row r="175" spans="1:13" x14ac:dyDescent="0.25">
      <c r="B175" s="11" t="s">
        <v>177</v>
      </c>
      <c r="C175" s="26">
        <v>20</v>
      </c>
      <c r="D175" s="26">
        <v>19</v>
      </c>
      <c r="E175" s="16">
        <f t="shared" si="26"/>
        <v>39</v>
      </c>
      <c r="F175" s="81">
        <f t="shared" si="27"/>
        <v>3.592152528322741E-3</v>
      </c>
      <c r="G175" s="41">
        <v>21</v>
      </c>
      <c r="H175" s="41">
        <v>22</v>
      </c>
      <c r="I175" s="41">
        <v>24</v>
      </c>
      <c r="J175" s="41">
        <f t="shared" si="28"/>
        <v>67</v>
      </c>
      <c r="K175" s="44">
        <f t="shared" si="29"/>
        <v>3.6492374727668847E-3</v>
      </c>
    </row>
    <row r="176" spans="1:13" x14ac:dyDescent="0.25">
      <c r="B176" s="11" t="s">
        <v>178</v>
      </c>
      <c r="C176" s="26">
        <v>256</v>
      </c>
      <c r="D176" s="26">
        <v>270</v>
      </c>
      <c r="E176" s="16">
        <f t="shared" si="26"/>
        <v>526</v>
      </c>
      <c r="F176" s="81">
        <f t="shared" si="27"/>
        <v>4.8448005894814405E-2</v>
      </c>
      <c r="G176" s="41">
        <v>311</v>
      </c>
      <c r="H176" s="41">
        <v>348</v>
      </c>
      <c r="I176" s="41">
        <v>322</v>
      </c>
      <c r="J176" s="41">
        <f t="shared" si="28"/>
        <v>981</v>
      </c>
      <c r="K176" s="44">
        <f t="shared" si="29"/>
        <v>5.3431372549019605E-2</v>
      </c>
    </row>
    <row r="177" spans="1:13" x14ac:dyDescent="0.25">
      <c r="B177" s="11" t="s">
        <v>179</v>
      </c>
      <c r="C177" s="26">
        <v>198</v>
      </c>
      <c r="D177" s="26">
        <v>208</v>
      </c>
      <c r="E177" s="16">
        <f t="shared" si="26"/>
        <v>406</v>
      </c>
      <c r="F177" s="81">
        <f t="shared" si="27"/>
        <v>3.7395228884590584E-2</v>
      </c>
      <c r="G177" s="41">
        <v>217</v>
      </c>
      <c r="H177" s="41">
        <v>259</v>
      </c>
      <c r="I177" s="41">
        <v>228</v>
      </c>
      <c r="J177" s="41">
        <f t="shared" si="28"/>
        <v>704</v>
      </c>
      <c r="K177" s="44">
        <f t="shared" si="29"/>
        <v>3.8344226579520697E-2</v>
      </c>
    </row>
    <row r="178" spans="1:13" x14ac:dyDescent="0.25">
      <c r="B178" s="11" t="s">
        <v>180</v>
      </c>
      <c r="C178" s="26">
        <v>50</v>
      </c>
      <c r="D178" s="26">
        <v>40</v>
      </c>
      <c r="E178" s="16">
        <f t="shared" si="26"/>
        <v>90</v>
      </c>
      <c r="F178" s="81">
        <f t="shared" si="27"/>
        <v>8.2895827576678644E-3</v>
      </c>
      <c r="G178" s="41">
        <v>35</v>
      </c>
      <c r="H178" s="41">
        <v>47</v>
      </c>
      <c r="I178" s="41">
        <v>55</v>
      </c>
      <c r="J178" s="41">
        <f t="shared" si="28"/>
        <v>137</v>
      </c>
      <c r="K178" s="44">
        <f t="shared" si="29"/>
        <v>7.4618736383442264E-3</v>
      </c>
    </row>
    <row r="179" spans="1:13" x14ac:dyDescent="0.25">
      <c r="B179" s="11" t="s">
        <v>181</v>
      </c>
      <c r="C179" s="26">
        <v>27</v>
      </c>
      <c r="D179" s="26">
        <v>33</v>
      </c>
      <c r="E179" s="16">
        <f t="shared" si="26"/>
        <v>60</v>
      </c>
      <c r="F179" s="81">
        <f t="shared" si="27"/>
        <v>5.526388505111909E-3</v>
      </c>
      <c r="G179" s="41">
        <v>30</v>
      </c>
      <c r="H179" s="41">
        <v>41</v>
      </c>
      <c r="I179" s="41">
        <v>37</v>
      </c>
      <c r="J179" s="41">
        <f t="shared" si="28"/>
        <v>108</v>
      </c>
      <c r="K179" s="44">
        <f t="shared" si="29"/>
        <v>5.8823529411764705E-3</v>
      </c>
    </row>
    <row r="180" spans="1:13" x14ac:dyDescent="0.25">
      <c r="B180" s="11" t="s">
        <v>182</v>
      </c>
      <c r="C180" s="26">
        <v>36</v>
      </c>
      <c r="D180" s="26">
        <v>41</v>
      </c>
      <c r="E180" s="16">
        <f t="shared" si="26"/>
        <v>77</v>
      </c>
      <c r="F180" s="81">
        <f t="shared" si="27"/>
        <v>7.0921985815602835E-3</v>
      </c>
      <c r="G180" s="41">
        <v>51</v>
      </c>
      <c r="H180" s="41">
        <v>68</v>
      </c>
      <c r="I180" s="41">
        <v>67</v>
      </c>
      <c r="J180" s="41">
        <f t="shared" si="28"/>
        <v>186</v>
      </c>
      <c r="K180" s="44">
        <f t="shared" si="29"/>
        <v>1.0130718954248366E-2</v>
      </c>
    </row>
    <row r="181" spans="1:13" x14ac:dyDescent="0.25">
      <c r="B181" s="11" t="s">
        <v>183</v>
      </c>
      <c r="C181" s="26">
        <v>387</v>
      </c>
      <c r="D181" s="26">
        <v>417</v>
      </c>
      <c r="E181" s="16">
        <f t="shared" si="26"/>
        <v>804</v>
      </c>
      <c r="F181" s="81">
        <f t="shared" si="27"/>
        <v>7.4053605968499581E-2</v>
      </c>
      <c r="G181" s="41">
        <v>470</v>
      </c>
      <c r="H181" s="41">
        <v>489</v>
      </c>
      <c r="I181" s="41">
        <v>472</v>
      </c>
      <c r="J181" s="41">
        <f t="shared" si="28"/>
        <v>1431</v>
      </c>
      <c r="K181" s="44">
        <f t="shared" si="29"/>
        <v>7.7941176470588236E-2</v>
      </c>
    </row>
    <row r="182" spans="1:13" x14ac:dyDescent="0.25">
      <c r="B182" s="11" t="s">
        <v>184</v>
      </c>
      <c r="C182" s="26">
        <v>46</v>
      </c>
      <c r="D182" s="26">
        <v>27</v>
      </c>
      <c r="E182" s="16">
        <f t="shared" si="26"/>
        <v>73</v>
      </c>
      <c r="F182" s="81">
        <f t="shared" si="27"/>
        <v>6.7237726812194899E-3</v>
      </c>
      <c r="G182" s="41">
        <v>26</v>
      </c>
      <c r="H182" s="41">
        <v>44</v>
      </c>
      <c r="I182" s="41">
        <v>32</v>
      </c>
      <c r="J182" s="41">
        <f t="shared" si="28"/>
        <v>102</v>
      </c>
      <c r="K182" s="44">
        <f t="shared" si="29"/>
        <v>5.5555555555555558E-3</v>
      </c>
    </row>
    <row r="183" spans="1:13" x14ac:dyDescent="0.25">
      <c r="B183" s="11" t="s">
        <v>185</v>
      </c>
      <c r="C183" s="26">
        <v>1467</v>
      </c>
      <c r="D183" s="26">
        <v>1343</v>
      </c>
      <c r="E183" s="16">
        <f t="shared" si="26"/>
        <v>2810</v>
      </c>
      <c r="F183" s="81">
        <f t="shared" si="27"/>
        <v>0.25881919498940775</v>
      </c>
      <c r="G183" s="41">
        <v>1460</v>
      </c>
      <c r="H183" s="41">
        <v>1563</v>
      </c>
      <c r="I183" s="41">
        <v>1478</v>
      </c>
      <c r="J183" s="41">
        <f t="shared" si="28"/>
        <v>4501</v>
      </c>
      <c r="K183" s="44">
        <f t="shared" si="29"/>
        <v>0.24515250544662309</v>
      </c>
    </row>
    <row r="184" spans="1:13" x14ac:dyDescent="0.25">
      <c r="B184" s="11" t="s">
        <v>186</v>
      </c>
      <c r="C184" s="26">
        <v>99</v>
      </c>
      <c r="D184" s="26">
        <v>101</v>
      </c>
      <c r="E184" s="16">
        <f t="shared" si="26"/>
        <v>200</v>
      </c>
      <c r="F184" s="81">
        <f t="shared" si="27"/>
        <v>1.8421295017039697E-2</v>
      </c>
      <c r="G184" s="41">
        <v>133</v>
      </c>
      <c r="H184" s="41">
        <v>127</v>
      </c>
      <c r="I184" s="41">
        <v>111</v>
      </c>
      <c r="J184" s="41">
        <f t="shared" si="28"/>
        <v>371</v>
      </c>
      <c r="K184" s="44">
        <f t="shared" si="29"/>
        <v>2.0206971677559912E-2</v>
      </c>
    </row>
    <row r="185" spans="1:13" x14ac:dyDescent="0.25">
      <c r="B185" s="11" t="s">
        <v>187</v>
      </c>
      <c r="C185" s="26">
        <v>64</v>
      </c>
      <c r="D185" s="26">
        <v>43</v>
      </c>
      <c r="E185" s="16">
        <f t="shared" si="26"/>
        <v>107</v>
      </c>
      <c r="F185" s="81">
        <f t="shared" si="27"/>
        <v>9.8553928341162389E-3</v>
      </c>
      <c r="G185" s="41">
        <v>80</v>
      </c>
      <c r="H185" s="41">
        <v>72</v>
      </c>
      <c r="I185" s="41">
        <v>83</v>
      </c>
      <c r="J185" s="41">
        <f t="shared" si="28"/>
        <v>235</v>
      </c>
      <c r="K185" s="44">
        <f t="shared" si="29"/>
        <v>1.2799564270152506E-2</v>
      </c>
    </row>
    <row r="186" spans="1:13" x14ac:dyDescent="0.25">
      <c r="B186" s="11" t="s">
        <v>188</v>
      </c>
      <c r="C186" s="26">
        <v>1205</v>
      </c>
      <c r="D186" s="26">
        <v>1161</v>
      </c>
      <c r="E186" s="16">
        <f t="shared" si="26"/>
        <v>2366</v>
      </c>
      <c r="F186" s="81">
        <f t="shared" si="27"/>
        <v>0.21792392005157962</v>
      </c>
      <c r="G186" s="41">
        <v>1264</v>
      </c>
      <c r="H186" s="41">
        <v>1357</v>
      </c>
      <c r="I186" s="41">
        <v>1208</v>
      </c>
      <c r="J186" s="41">
        <f t="shared" si="28"/>
        <v>3829</v>
      </c>
      <c r="K186" s="44">
        <f t="shared" si="29"/>
        <v>0.2085511982570806</v>
      </c>
    </row>
    <row r="187" spans="1:13" x14ac:dyDescent="0.25">
      <c r="B187" s="11" t="s">
        <v>189</v>
      </c>
      <c r="C187" s="26">
        <v>872</v>
      </c>
      <c r="D187" s="26">
        <v>843</v>
      </c>
      <c r="E187" s="16">
        <f t="shared" si="26"/>
        <v>1715</v>
      </c>
      <c r="F187" s="81">
        <f t="shared" si="27"/>
        <v>0.1579626047711154</v>
      </c>
      <c r="G187" s="41">
        <v>872</v>
      </c>
      <c r="H187" s="41">
        <v>947</v>
      </c>
      <c r="I187" s="41">
        <v>893</v>
      </c>
      <c r="J187" s="41">
        <f t="shared" si="28"/>
        <v>2712</v>
      </c>
      <c r="K187" s="44">
        <f t="shared" si="29"/>
        <v>0.1477124183006536</v>
      </c>
    </row>
    <row r="188" spans="1:13" ht="25.5" x14ac:dyDescent="0.25">
      <c r="B188" s="31" t="s">
        <v>209</v>
      </c>
      <c r="C188" s="26">
        <v>5492</v>
      </c>
      <c r="D188" s="26">
        <v>5365</v>
      </c>
      <c r="E188" s="16">
        <f t="shared" ref="E188" si="30">+C188+D188</f>
        <v>10857</v>
      </c>
      <c r="F188" s="25">
        <f>E188/$E$188</f>
        <v>1</v>
      </c>
      <c r="G188" s="41">
        <v>5900</v>
      </c>
      <c r="H188" s="41">
        <v>6399</v>
      </c>
      <c r="I188" s="41">
        <v>6061</v>
      </c>
      <c r="J188" s="41">
        <f t="shared" ref="J188" si="31">+G188+H188+I188</f>
        <v>18360</v>
      </c>
      <c r="K188" s="44">
        <f>J188/$J$188</f>
        <v>1</v>
      </c>
      <c r="L188" s="39"/>
      <c r="M188" s="39"/>
    </row>
    <row r="189" spans="1:13" x14ac:dyDescent="0.25">
      <c r="B189" s="53" t="s">
        <v>211</v>
      </c>
      <c r="C189" s="38"/>
      <c r="D189" s="38"/>
      <c r="E189" s="39"/>
      <c r="F189" s="12"/>
      <c r="G189" s="39"/>
      <c r="H189" s="39"/>
      <c r="I189" s="39"/>
      <c r="J189" s="39"/>
      <c r="K189" s="12"/>
      <c r="L189" s="39"/>
      <c r="M189" s="39"/>
    </row>
    <row r="190" spans="1:13" x14ac:dyDescent="0.25">
      <c r="B190" s="53" t="s">
        <v>212</v>
      </c>
      <c r="C190" s="38"/>
      <c r="D190" s="38"/>
      <c r="E190" s="39"/>
      <c r="F190" s="12"/>
      <c r="G190" s="39"/>
      <c r="H190" s="39"/>
      <c r="I190" s="39"/>
      <c r="J190" s="39"/>
      <c r="K190" s="12"/>
      <c r="L190" s="39"/>
      <c r="M190" s="39"/>
    </row>
    <row r="191" spans="1:13" x14ac:dyDescent="0.25">
      <c r="A191" s="53"/>
      <c r="B191" s="38"/>
      <c r="C191" s="38"/>
      <c r="D191" s="39"/>
      <c r="E191" s="12"/>
      <c r="F191" s="39"/>
      <c r="G191" s="39"/>
      <c r="H191" s="39"/>
      <c r="I191" s="39"/>
      <c r="J191" s="12"/>
      <c r="K191" s="39"/>
      <c r="L191" s="39"/>
      <c r="M191" s="39"/>
    </row>
    <row r="192" spans="1:13" ht="27.75" customHeight="1" x14ac:dyDescent="0.25">
      <c r="A192" s="106" t="s">
        <v>213</v>
      </c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39"/>
    </row>
    <row r="193" spans="1:13" ht="15" customHeight="1" x14ac:dyDescent="0.25">
      <c r="A193" s="125" t="s">
        <v>110</v>
      </c>
      <c r="B193" s="89" t="s">
        <v>124</v>
      </c>
      <c r="C193" s="89"/>
      <c r="D193" s="89"/>
      <c r="E193" s="89"/>
      <c r="F193" s="89"/>
      <c r="G193" s="100" t="s">
        <v>125</v>
      </c>
      <c r="H193" s="100"/>
      <c r="I193" s="100"/>
      <c r="J193" s="100"/>
      <c r="K193" s="100"/>
      <c r="L193" s="100"/>
      <c r="M193" s="39"/>
    </row>
    <row r="194" spans="1:13" x14ac:dyDescent="0.25">
      <c r="A194" s="126"/>
      <c r="B194" s="37" t="s">
        <v>89</v>
      </c>
      <c r="C194" s="37" t="s">
        <v>90</v>
      </c>
      <c r="D194" s="37" t="s">
        <v>91</v>
      </c>
      <c r="E194" s="24" t="s">
        <v>102</v>
      </c>
      <c r="F194" s="24" t="s">
        <v>121</v>
      </c>
      <c r="G194" s="40" t="s">
        <v>92</v>
      </c>
      <c r="H194" s="40" t="s">
        <v>93</v>
      </c>
      <c r="I194" s="40" t="s">
        <v>94</v>
      </c>
      <c r="J194" s="40" t="s">
        <v>95</v>
      </c>
      <c r="K194" s="43" t="s">
        <v>102</v>
      </c>
      <c r="L194" s="43" t="s">
        <v>121</v>
      </c>
      <c r="M194" s="39"/>
    </row>
    <row r="195" spans="1:13" x14ac:dyDescent="0.25">
      <c r="A195" s="11" t="s">
        <v>170</v>
      </c>
      <c r="B195" s="16">
        <v>86</v>
      </c>
      <c r="C195" s="16">
        <v>83</v>
      </c>
      <c r="D195" s="16">
        <v>62</v>
      </c>
      <c r="E195" s="16">
        <f>SUM(B195:D195)</f>
        <v>231</v>
      </c>
      <c r="F195" s="25">
        <f>E195/$E$215</f>
        <v>1.5558698727015558E-2</v>
      </c>
      <c r="G195" s="41">
        <v>69</v>
      </c>
      <c r="H195" s="41">
        <v>81</v>
      </c>
      <c r="I195" s="41">
        <v>70</v>
      </c>
      <c r="J195" s="41">
        <v>73</v>
      </c>
      <c r="K195" s="41">
        <f>SUM(G195:J195)</f>
        <v>293</v>
      </c>
      <c r="L195" s="44">
        <f>K195/$K$215</f>
        <v>2.2521137586471944E-2</v>
      </c>
      <c r="M195" s="39"/>
    </row>
    <row r="196" spans="1:13" x14ac:dyDescent="0.25">
      <c r="A196" s="11" t="s">
        <v>171</v>
      </c>
      <c r="B196" s="16">
        <v>74</v>
      </c>
      <c r="C196" s="16">
        <v>47</v>
      </c>
      <c r="D196" s="16">
        <v>54</v>
      </c>
      <c r="E196" s="16">
        <f t="shared" ref="E196:E197" si="32">SUM(B196:D196)</f>
        <v>175</v>
      </c>
      <c r="F196" s="32">
        <f>E196/$E$215</f>
        <v>1.1786892975011787E-2</v>
      </c>
      <c r="G196" s="41">
        <v>60</v>
      </c>
      <c r="H196" s="41">
        <v>46</v>
      </c>
      <c r="I196" s="41">
        <v>52</v>
      </c>
      <c r="J196" s="41">
        <v>44</v>
      </c>
      <c r="K196" s="41">
        <f t="shared" ref="K196:K197" si="33">SUM(G196:J196)</f>
        <v>202</v>
      </c>
      <c r="L196" s="44">
        <f>K196/$K$215</f>
        <v>1.552651806302844E-2</v>
      </c>
      <c r="M196" s="39"/>
    </row>
    <row r="197" spans="1:13" x14ac:dyDescent="0.25">
      <c r="A197" s="11" t="s">
        <v>172</v>
      </c>
      <c r="B197" s="16">
        <v>71</v>
      </c>
      <c r="C197" s="16">
        <v>69</v>
      </c>
      <c r="D197" s="16">
        <v>37</v>
      </c>
      <c r="E197" s="16">
        <f t="shared" si="32"/>
        <v>177</v>
      </c>
      <c r="F197" s="32">
        <f>E197/$E$215</f>
        <v>1.1921600323297636E-2</v>
      </c>
      <c r="G197" s="41">
        <v>50</v>
      </c>
      <c r="H197" s="41">
        <v>49</v>
      </c>
      <c r="I197" s="41">
        <v>38</v>
      </c>
      <c r="J197" s="41">
        <v>47</v>
      </c>
      <c r="K197" s="41">
        <f t="shared" si="33"/>
        <v>184</v>
      </c>
      <c r="L197" s="44">
        <f>K197/$K$215</f>
        <v>1.4142966948501152E-2</v>
      </c>
      <c r="M197" s="39"/>
    </row>
    <row r="198" spans="1:13" x14ac:dyDescent="0.25">
      <c r="A198" s="11" t="s">
        <v>173</v>
      </c>
      <c r="B198" s="16">
        <v>55</v>
      </c>
      <c r="C198" s="16">
        <v>74</v>
      </c>
      <c r="D198" s="16">
        <v>54</v>
      </c>
      <c r="E198" s="16">
        <f t="shared" ref="E198:E214" si="34">SUM(B198:D198)</f>
        <v>183</v>
      </c>
      <c r="F198" s="81">
        <f t="shared" ref="F198:F214" si="35">E198/$E$215</f>
        <v>1.2325722368155182E-2</v>
      </c>
      <c r="G198" s="41">
        <v>66</v>
      </c>
      <c r="H198" s="41">
        <v>67</v>
      </c>
      <c r="I198" s="41">
        <v>56</v>
      </c>
      <c r="J198" s="41">
        <v>55</v>
      </c>
      <c r="K198" s="41">
        <f t="shared" ref="K198:K214" si="36">SUM(G198:J198)</f>
        <v>244</v>
      </c>
      <c r="L198" s="44">
        <f t="shared" ref="L198:L214" si="37">K198/$K$215</f>
        <v>1.8754803996925442E-2</v>
      </c>
      <c r="M198" s="39"/>
    </row>
    <row r="199" spans="1:13" x14ac:dyDescent="0.25">
      <c r="A199" s="11" t="s">
        <v>174</v>
      </c>
      <c r="B199" s="16">
        <v>48</v>
      </c>
      <c r="C199" s="16">
        <v>48</v>
      </c>
      <c r="D199" s="16">
        <v>36</v>
      </c>
      <c r="E199" s="16">
        <f t="shared" si="34"/>
        <v>132</v>
      </c>
      <c r="F199" s="81">
        <f t="shared" si="35"/>
        <v>8.8906849868660327E-3</v>
      </c>
      <c r="G199" s="41">
        <v>54</v>
      </c>
      <c r="H199" s="41">
        <v>40</v>
      </c>
      <c r="I199" s="41">
        <v>38</v>
      </c>
      <c r="J199" s="41">
        <v>25</v>
      </c>
      <c r="K199" s="41">
        <f t="shared" si="36"/>
        <v>157</v>
      </c>
      <c r="L199" s="44">
        <f t="shared" si="37"/>
        <v>1.2067640276710223E-2</v>
      </c>
      <c r="M199" s="39"/>
    </row>
    <row r="200" spans="1:13" x14ac:dyDescent="0.25">
      <c r="A200" s="11" t="s">
        <v>175</v>
      </c>
      <c r="B200" s="16">
        <v>156</v>
      </c>
      <c r="C200" s="16">
        <v>142</v>
      </c>
      <c r="D200" s="16">
        <v>101</v>
      </c>
      <c r="E200" s="16">
        <f t="shared" si="34"/>
        <v>399</v>
      </c>
      <c r="F200" s="81">
        <f t="shared" si="35"/>
        <v>2.6874115983026876E-2</v>
      </c>
      <c r="G200" s="41">
        <v>119</v>
      </c>
      <c r="H200" s="41">
        <v>114</v>
      </c>
      <c r="I200" s="41">
        <v>108</v>
      </c>
      <c r="J200" s="41">
        <v>100</v>
      </c>
      <c r="K200" s="41">
        <f t="shared" si="36"/>
        <v>441</v>
      </c>
      <c r="L200" s="44">
        <f t="shared" si="37"/>
        <v>3.3897002305918522E-2</v>
      </c>
      <c r="M200" s="39"/>
    </row>
    <row r="201" spans="1:13" x14ac:dyDescent="0.25">
      <c r="A201" s="11" t="s">
        <v>176</v>
      </c>
      <c r="B201" s="16">
        <v>553</v>
      </c>
      <c r="C201" s="16">
        <v>480</v>
      </c>
      <c r="D201" s="16">
        <v>477</v>
      </c>
      <c r="E201" s="16">
        <f t="shared" si="34"/>
        <v>1510</v>
      </c>
      <c r="F201" s="81">
        <f t="shared" si="35"/>
        <v>0.10170404795581599</v>
      </c>
      <c r="G201" s="41">
        <v>365</v>
      </c>
      <c r="H201" s="41">
        <v>285</v>
      </c>
      <c r="I201" s="41">
        <v>257</v>
      </c>
      <c r="J201" s="41">
        <v>228</v>
      </c>
      <c r="K201" s="41">
        <f t="shared" si="36"/>
        <v>1135</v>
      </c>
      <c r="L201" s="44">
        <f t="shared" si="37"/>
        <v>8.7240584166026133E-2</v>
      </c>
      <c r="M201" s="39"/>
    </row>
    <row r="202" spans="1:13" x14ac:dyDescent="0.25">
      <c r="A202" s="11" t="s">
        <v>177</v>
      </c>
      <c r="B202" s="16">
        <v>26</v>
      </c>
      <c r="C202" s="16">
        <v>20</v>
      </c>
      <c r="D202" s="16">
        <v>19</v>
      </c>
      <c r="E202" s="16">
        <f t="shared" si="34"/>
        <v>65</v>
      </c>
      <c r="F202" s="81">
        <f t="shared" si="35"/>
        <v>4.3779888192900926E-3</v>
      </c>
      <c r="G202" s="41">
        <v>23</v>
      </c>
      <c r="H202" s="41">
        <v>10</v>
      </c>
      <c r="I202" s="41">
        <v>19</v>
      </c>
      <c r="J202" s="41">
        <v>6</v>
      </c>
      <c r="K202" s="41">
        <f t="shared" si="36"/>
        <v>58</v>
      </c>
      <c r="L202" s="44">
        <f t="shared" si="37"/>
        <v>4.4581091468101457E-3</v>
      </c>
      <c r="M202" s="39"/>
    </row>
    <row r="203" spans="1:13" x14ac:dyDescent="0.25">
      <c r="A203" s="11" t="s">
        <v>178</v>
      </c>
      <c r="B203" s="16">
        <v>292</v>
      </c>
      <c r="C203" s="16">
        <v>242</v>
      </c>
      <c r="D203" s="16">
        <v>223</v>
      </c>
      <c r="E203" s="16">
        <f t="shared" si="34"/>
        <v>757</v>
      </c>
      <c r="F203" s="81">
        <f t="shared" si="35"/>
        <v>5.0986731326193843E-2</v>
      </c>
      <c r="G203" s="41">
        <v>234</v>
      </c>
      <c r="H203" s="41">
        <v>210</v>
      </c>
      <c r="I203" s="41">
        <v>143</v>
      </c>
      <c r="J203" s="41">
        <v>105</v>
      </c>
      <c r="K203" s="41">
        <f t="shared" si="36"/>
        <v>692</v>
      </c>
      <c r="L203" s="44">
        <f t="shared" si="37"/>
        <v>5.3189853958493467E-2</v>
      </c>
      <c r="M203" s="39"/>
    </row>
    <row r="204" spans="1:13" x14ac:dyDescent="0.25">
      <c r="A204" s="11" t="s">
        <v>179</v>
      </c>
      <c r="B204" s="16">
        <v>230</v>
      </c>
      <c r="C204" s="16">
        <v>181</v>
      </c>
      <c r="D204" s="16">
        <v>185</v>
      </c>
      <c r="E204" s="16">
        <f t="shared" si="34"/>
        <v>596</v>
      </c>
      <c r="F204" s="81">
        <f t="shared" si="35"/>
        <v>4.0142789789183002E-2</v>
      </c>
      <c r="G204" s="41">
        <v>203</v>
      </c>
      <c r="H204" s="41">
        <v>184</v>
      </c>
      <c r="I204" s="41">
        <v>134</v>
      </c>
      <c r="J204" s="41">
        <v>126</v>
      </c>
      <c r="K204" s="41">
        <f t="shared" si="36"/>
        <v>647</v>
      </c>
      <c r="L204" s="44">
        <f t="shared" si="37"/>
        <v>4.9730976172175249E-2</v>
      </c>
      <c r="M204" s="39"/>
    </row>
    <row r="205" spans="1:13" x14ac:dyDescent="0.25">
      <c r="A205" s="11" t="s">
        <v>180</v>
      </c>
      <c r="B205" s="16">
        <v>67</v>
      </c>
      <c r="C205" s="16">
        <v>49</v>
      </c>
      <c r="D205" s="16">
        <v>51</v>
      </c>
      <c r="E205" s="16">
        <f t="shared" si="34"/>
        <v>167</v>
      </c>
      <c r="F205" s="81">
        <f t="shared" si="35"/>
        <v>1.1248063581868391E-2</v>
      </c>
      <c r="G205" s="41">
        <v>37</v>
      </c>
      <c r="H205" s="41">
        <v>22</v>
      </c>
      <c r="I205" s="41">
        <v>39</v>
      </c>
      <c r="J205" s="41">
        <v>39</v>
      </c>
      <c r="K205" s="41">
        <f t="shared" si="36"/>
        <v>137</v>
      </c>
      <c r="L205" s="44">
        <f t="shared" si="37"/>
        <v>1.0530361260568792E-2</v>
      </c>
      <c r="M205" s="39"/>
    </row>
    <row r="206" spans="1:13" x14ac:dyDescent="0.25">
      <c r="A206" s="11" t="s">
        <v>181</v>
      </c>
      <c r="B206" s="16">
        <v>39</v>
      </c>
      <c r="C206" s="16">
        <v>31</v>
      </c>
      <c r="D206" s="16">
        <v>34</v>
      </c>
      <c r="E206" s="16">
        <f t="shared" si="34"/>
        <v>104</v>
      </c>
      <c r="F206" s="81">
        <f t="shared" si="35"/>
        <v>7.0047821108641479E-3</v>
      </c>
      <c r="G206" s="41">
        <v>28</v>
      </c>
      <c r="H206" s="41">
        <v>38</v>
      </c>
      <c r="I206" s="41">
        <v>31</v>
      </c>
      <c r="J206" s="41">
        <v>26</v>
      </c>
      <c r="K206" s="41">
        <f t="shared" si="36"/>
        <v>123</v>
      </c>
      <c r="L206" s="44">
        <f t="shared" si="37"/>
        <v>9.4542659492697929E-3</v>
      </c>
      <c r="M206" s="39"/>
    </row>
    <row r="207" spans="1:13" x14ac:dyDescent="0.25">
      <c r="A207" s="11" t="s">
        <v>182</v>
      </c>
      <c r="B207" s="16">
        <v>63</v>
      </c>
      <c r="C207" s="16">
        <v>56</v>
      </c>
      <c r="D207" s="16">
        <v>67</v>
      </c>
      <c r="E207" s="16">
        <f t="shared" si="34"/>
        <v>186</v>
      </c>
      <c r="F207" s="81">
        <f t="shared" si="35"/>
        <v>1.2527783390583956E-2</v>
      </c>
      <c r="G207" s="41">
        <v>46</v>
      </c>
      <c r="H207" s="41">
        <v>54</v>
      </c>
      <c r="I207" s="41">
        <v>41</v>
      </c>
      <c r="J207" s="41">
        <v>43</v>
      </c>
      <c r="K207" s="41">
        <f t="shared" si="36"/>
        <v>184</v>
      </c>
      <c r="L207" s="44">
        <f t="shared" si="37"/>
        <v>1.4142966948501152E-2</v>
      </c>
      <c r="M207" s="39"/>
    </row>
    <row r="208" spans="1:13" x14ac:dyDescent="0.25">
      <c r="A208" s="11" t="s">
        <v>183</v>
      </c>
      <c r="B208" s="16">
        <v>444</v>
      </c>
      <c r="C208" s="16">
        <v>408</v>
      </c>
      <c r="D208" s="16">
        <v>395</v>
      </c>
      <c r="E208" s="16">
        <f t="shared" si="34"/>
        <v>1247</v>
      </c>
      <c r="F208" s="81">
        <f t="shared" si="35"/>
        <v>8.3990031656226843E-2</v>
      </c>
      <c r="G208" s="41">
        <v>382</v>
      </c>
      <c r="H208" s="41">
        <v>344</v>
      </c>
      <c r="I208" s="41">
        <v>248</v>
      </c>
      <c r="J208" s="41">
        <v>223</v>
      </c>
      <c r="K208" s="41">
        <f t="shared" si="36"/>
        <v>1197</v>
      </c>
      <c r="L208" s="44">
        <f t="shared" si="37"/>
        <v>9.200614911606457E-2</v>
      </c>
      <c r="M208" s="39"/>
    </row>
    <row r="209" spans="1:13" x14ac:dyDescent="0.25">
      <c r="A209" s="11" t="s">
        <v>184</v>
      </c>
      <c r="B209" s="16">
        <v>40</v>
      </c>
      <c r="C209" s="16">
        <v>25</v>
      </c>
      <c r="D209" s="16">
        <v>33</v>
      </c>
      <c r="E209" s="16">
        <f t="shared" si="34"/>
        <v>98</v>
      </c>
      <c r="F209" s="81">
        <f t="shared" si="35"/>
        <v>6.6006600660066007E-3</v>
      </c>
      <c r="G209" s="41">
        <v>22</v>
      </c>
      <c r="H209" s="41">
        <v>18</v>
      </c>
      <c r="I209" s="41">
        <v>11</v>
      </c>
      <c r="J209" s="41">
        <v>13</v>
      </c>
      <c r="K209" s="41">
        <f t="shared" si="36"/>
        <v>64</v>
      </c>
      <c r="L209" s="44">
        <f t="shared" si="37"/>
        <v>4.9192928516525753E-3</v>
      </c>
      <c r="M209" s="39"/>
    </row>
    <row r="210" spans="1:13" x14ac:dyDescent="0.25">
      <c r="A210" s="11" t="s">
        <v>185</v>
      </c>
      <c r="B210" s="16">
        <v>1225</v>
      </c>
      <c r="C210" s="16">
        <v>956</v>
      </c>
      <c r="D210" s="16">
        <v>917</v>
      </c>
      <c r="E210" s="16">
        <f t="shared" si="34"/>
        <v>3098</v>
      </c>
      <c r="F210" s="81">
        <f t="shared" si="35"/>
        <v>0.20866168249478009</v>
      </c>
      <c r="G210" s="41">
        <v>910</v>
      </c>
      <c r="H210" s="41">
        <v>761</v>
      </c>
      <c r="I210" s="41">
        <v>589</v>
      </c>
      <c r="J210" s="41">
        <v>397</v>
      </c>
      <c r="K210" s="41">
        <f t="shared" si="36"/>
        <v>2657</v>
      </c>
      <c r="L210" s="44">
        <f t="shared" si="37"/>
        <v>0.20422751729438893</v>
      </c>
      <c r="M210" s="39"/>
    </row>
    <row r="211" spans="1:13" x14ac:dyDescent="0.25">
      <c r="A211" s="11" t="s">
        <v>186</v>
      </c>
      <c r="B211" s="16">
        <v>92</v>
      </c>
      <c r="C211" s="16">
        <v>89</v>
      </c>
      <c r="D211" s="16">
        <v>88</v>
      </c>
      <c r="E211" s="16">
        <f t="shared" si="34"/>
        <v>269</v>
      </c>
      <c r="F211" s="81">
        <f t="shared" si="35"/>
        <v>1.8118138344446689E-2</v>
      </c>
      <c r="G211" s="41">
        <v>78</v>
      </c>
      <c r="H211" s="41">
        <v>67</v>
      </c>
      <c r="I211" s="41">
        <v>48</v>
      </c>
      <c r="J211" s="41">
        <v>35</v>
      </c>
      <c r="K211" s="41">
        <f t="shared" si="36"/>
        <v>228</v>
      </c>
      <c r="L211" s="44">
        <f t="shared" si="37"/>
        <v>1.7524980784012299E-2</v>
      </c>
      <c r="M211" s="39"/>
    </row>
    <row r="212" spans="1:13" x14ac:dyDescent="0.25">
      <c r="A212" s="11" t="s">
        <v>187</v>
      </c>
      <c r="B212" s="16">
        <v>74</v>
      </c>
      <c r="C212" s="16">
        <v>61</v>
      </c>
      <c r="D212" s="16">
        <v>70</v>
      </c>
      <c r="E212" s="16">
        <f t="shared" si="34"/>
        <v>205</v>
      </c>
      <c r="F212" s="81">
        <f t="shared" si="35"/>
        <v>1.3807503199299522E-2</v>
      </c>
      <c r="G212" s="41">
        <v>60</v>
      </c>
      <c r="H212" s="41">
        <v>54</v>
      </c>
      <c r="I212" s="41">
        <v>58</v>
      </c>
      <c r="J212" s="41">
        <v>32</v>
      </c>
      <c r="K212" s="41">
        <f t="shared" si="36"/>
        <v>204</v>
      </c>
      <c r="L212" s="44">
        <f t="shared" si="37"/>
        <v>1.5680245964642583E-2</v>
      </c>
      <c r="M212" s="39"/>
    </row>
    <row r="213" spans="1:13" x14ac:dyDescent="0.25">
      <c r="A213" s="11" t="s">
        <v>188</v>
      </c>
      <c r="B213" s="16">
        <v>1109</v>
      </c>
      <c r="C213" s="16">
        <v>1006</v>
      </c>
      <c r="D213" s="16">
        <v>961</v>
      </c>
      <c r="E213" s="16">
        <f t="shared" si="34"/>
        <v>3076</v>
      </c>
      <c r="F213" s="81">
        <f t="shared" si="35"/>
        <v>0.20717990166363576</v>
      </c>
      <c r="G213" s="41">
        <v>873</v>
      </c>
      <c r="H213" s="41">
        <v>715</v>
      </c>
      <c r="I213" s="41">
        <v>479</v>
      </c>
      <c r="J213" s="41">
        <v>399</v>
      </c>
      <c r="K213" s="41">
        <f t="shared" si="36"/>
        <v>2466</v>
      </c>
      <c r="L213" s="44">
        <f t="shared" si="37"/>
        <v>0.18954650269023829</v>
      </c>
      <c r="M213" s="39"/>
    </row>
    <row r="214" spans="1:13" x14ac:dyDescent="0.25">
      <c r="A214" s="11" t="s">
        <v>189</v>
      </c>
      <c r="B214" s="16">
        <v>800</v>
      </c>
      <c r="C214" s="16">
        <v>725</v>
      </c>
      <c r="D214" s="16">
        <v>647</v>
      </c>
      <c r="E214" s="16">
        <f t="shared" si="34"/>
        <v>2172</v>
      </c>
      <c r="F214" s="81">
        <f t="shared" si="35"/>
        <v>0.14629218023843202</v>
      </c>
      <c r="G214" s="41">
        <v>524</v>
      </c>
      <c r="H214" s="41">
        <v>489</v>
      </c>
      <c r="I214" s="41">
        <v>387</v>
      </c>
      <c r="J214" s="41">
        <v>297</v>
      </c>
      <c r="K214" s="41">
        <f t="shared" si="36"/>
        <v>1697</v>
      </c>
      <c r="L214" s="44">
        <f t="shared" si="37"/>
        <v>0.1304381245196003</v>
      </c>
      <c r="M214" s="39"/>
    </row>
    <row r="215" spans="1:13" ht="25.5" x14ac:dyDescent="0.25">
      <c r="A215" s="31" t="s">
        <v>209</v>
      </c>
      <c r="B215" s="16">
        <v>5544</v>
      </c>
      <c r="C215" s="16">
        <v>4792</v>
      </c>
      <c r="D215" s="16">
        <v>4511</v>
      </c>
      <c r="E215" s="16">
        <f>SUM(B215:D215)</f>
        <v>14847</v>
      </c>
      <c r="F215" s="25">
        <f>E215/$E$215</f>
        <v>1</v>
      </c>
      <c r="G215" s="41">
        <v>4203</v>
      </c>
      <c r="H215" s="41">
        <v>3648</v>
      </c>
      <c r="I215" s="41">
        <v>2846</v>
      </c>
      <c r="J215" s="41">
        <v>2313</v>
      </c>
      <c r="K215" s="41">
        <f t="shared" ref="K215" si="38">SUM(G215:J215)</f>
        <v>13010</v>
      </c>
      <c r="L215" s="44">
        <f>K215/$K$215</f>
        <v>1</v>
      </c>
      <c r="M215" s="39"/>
    </row>
    <row r="216" spans="1:13" ht="12.75" customHeight="1" x14ac:dyDescent="0.25">
      <c r="A216" s="88" t="s">
        <v>214</v>
      </c>
      <c r="B216" s="88"/>
      <c r="C216" s="88"/>
      <c r="D216" s="88"/>
      <c r="E216" s="88"/>
      <c r="F216" s="39"/>
      <c r="G216" s="39"/>
      <c r="H216" s="39"/>
      <c r="I216" s="39"/>
      <c r="J216" s="12"/>
      <c r="K216" s="39"/>
      <c r="L216" s="39"/>
      <c r="M216" s="39"/>
    </row>
    <row r="217" spans="1:13" x14ac:dyDescent="0.25">
      <c r="A217" s="38"/>
      <c r="B217" s="38"/>
      <c r="C217" s="38"/>
      <c r="D217" s="39"/>
      <c r="E217" s="12"/>
      <c r="F217" s="39"/>
      <c r="G217" s="39"/>
      <c r="H217" s="39"/>
      <c r="I217" s="39"/>
      <c r="J217" s="12"/>
      <c r="K217" s="39"/>
      <c r="L217" s="39"/>
      <c r="M217" s="39"/>
    </row>
    <row r="218" spans="1:13" x14ac:dyDescent="0.25">
      <c r="A218" s="38"/>
      <c r="B218" s="38"/>
      <c r="C218" s="38"/>
      <c r="D218" s="39"/>
      <c r="E218" s="12"/>
      <c r="F218" s="39"/>
      <c r="G218" s="39"/>
      <c r="H218" s="39"/>
      <c r="I218" s="39"/>
      <c r="J218" s="39"/>
      <c r="K218" s="39"/>
      <c r="L218" s="39"/>
      <c r="M218" s="39"/>
    </row>
    <row r="219" spans="1:13" ht="21.75" customHeight="1" x14ac:dyDescent="0.25">
      <c r="A219" s="38"/>
      <c r="B219" s="106" t="s">
        <v>215</v>
      </c>
      <c r="C219" s="106"/>
      <c r="D219" s="106"/>
      <c r="E219" s="106"/>
      <c r="F219" s="106"/>
      <c r="G219" s="106"/>
      <c r="H219" s="106"/>
      <c r="I219" s="106"/>
      <c r="J219" s="106"/>
      <c r="K219" s="39"/>
      <c r="L219" s="39"/>
      <c r="M219" s="39"/>
    </row>
    <row r="220" spans="1:13" ht="12.75" customHeight="1" x14ac:dyDescent="0.25">
      <c r="B220" s="106" t="s">
        <v>126</v>
      </c>
      <c r="C220" s="106"/>
      <c r="D220" s="106"/>
      <c r="E220" s="106"/>
      <c r="F220" s="106"/>
      <c r="G220" s="106"/>
      <c r="H220" s="130" t="s">
        <v>99</v>
      </c>
      <c r="I220" s="113" t="s">
        <v>127</v>
      </c>
      <c r="J220" s="113"/>
      <c r="K220" s="39"/>
      <c r="L220" s="39"/>
    </row>
    <row r="221" spans="1:13" ht="23.25" customHeight="1" x14ac:dyDescent="0.25">
      <c r="B221" s="11" t="s">
        <v>110</v>
      </c>
      <c r="C221" s="37" t="s">
        <v>96</v>
      </c>
      <c r="D221" s="37" t="s">
        <v>97</v>
      </c>
      <c r="E221" s="37" t="s">
        <v>98</v>
      </c>
      <c r="F221" s="24" t="s">
        <v>102</v>
      </c>
      <c r="G221" s="24" t="s">
        <v>121</v>
      </c>
      <c r="H221" s="130"/>
      <c r="I221" s="113"/>
      <c r="J221" s="113"/>
      <c r="K221" s="39"/>
      <c r="L221" s="39"/>
    </row>
    <row r="222" spans="1:13" x14ac:dyDescent="0.25">
      <c r="B222" s="11" t="s">
        <v>170</v>
      </c>
      <c r="C222" s="16">
        <v>52</v>
      </c>
      <c r="D222" s="16">
        <v>41</v>
      </c>
      <c r="E222" s="16">
        <v>90</v>
      </c>
      <c r="F222" s="16">
        <f>SUM(C222:E222)</f>
        <v>183</v>
      </c>
      <c r="G222" s="76">
        <f>F222/$F$242</f>
        <v>3.4411432869499811E-2</v>
      </c>
      <c r="H222" s="41">
        <v>1056</v>
      </c>
      <c r="I222" s="114">
        <f>H222/$H$242</f>
        <v>1.6925246826516221E-2</v>
      </c>
      <c r="J222" s="114"/>
      <c r="K222" s="39"/>
      <c r="L222" s="39"/>
    </row>
    <row r="223" spans="1:13" x14ac:dyDescent="0.25">
      <c r="B223" s="11" t="s">
        <v>171</v>
      </c>
      <c r="C223" s="16">
        <v>32</v>
      </c>
      <c r="D223" s="16">
        <v>38</v>
      </c>
      <c r="E223" s="16">
        <v>86</v>
      </c>
      <c r="F223" s="16">
        <f t="shared" ref="F223:F240" si="39">SUM(C223:E223)</f>
        <v>156</v>
      </c>
      <c r="G223" s="76">
        <f t="shared" ref="G223:G240" si="40">F223/$F$242</f>
        <v>2.9334336216622792E-2</v>
      </c>
      <c r="H223" s="41">
        <v>786</v>
      </c>
      <c r="I223" s="114">
        <f t="shared" ref="I223:I240" si="41">H223/$H$242</f>
        <v>1.2597768944736505E-2</v>
      </c>
      <c r="J223" s="114"/>
      <c r="K223" s="39"/>
      <c r="L223" s="39"/>
    </row>
    <row r="224" spans="1:13" x14ac:dyDescent="0.25">
      <c r="B224" s="11" t="s">
        <v>172</v>
      </c>
      <c r="C224" s="16">
        <v>25</v>
      </c>
      <c r="D224" s="16">
        <v>16</v>
      </c>
      <c r="E224" s="16">
        <v>33</v>
      </c>
      <c r="F224" s="16">
        <f t="shared" si="39"/>
        <v>74</v>
      </c>
      <c r="G224" s="76">
        <f t="shared" si="40"/>
        <v>1.3915005641218503E-2</v>
      </c>
      <c r="H224" s="41">
        <v>719</v>
      </c>
      <c r="I224" s="114">
        <f t="shared" si="41"/>
        <v>1.1523913322220797E-2</v>
      </c>
      <c r="J224" s="114"/>
      <c r="K224" s="39"/>
      <c r="L224" s="39"/>
    </row>
    <row r="225" spans="2:12" x14ac:dyDescent="0.25">
      <c r="B225" s="11" t="s">
        <v>173</v>
      </c>
      <c r="C225" s="16">
        <v>57</v>
      </c>
      <c r="D225" s="16">
        <v>36</v>
      </c>
      <c r="E225" s="16">
        <v>63</v>
      </c>
      <c r="F225" s="16">
        <f t="shared" si="39"/>
        <v>156</v>
      </c>
      <c r="G225" s="76">
        <f t="shared" si="40"/>
        <v>2.9334336216622792E-2</v>
      </c>
      <c r="H225" s="41">
        <v>873</v>
      </c>
      <c r="I225" s="114">
        <f t="shared" si="41"/>
        <v>1.3992178484421079E-2</v>
      </c>
      <c r="J225" s="114"/>
      <c r="K225" s="39"/>
      <c r="L225" s="39"/>
    </row>
    <row r="226" spans="2:12" x14ac:dyDescent="0.25">
      <c r="B226" s="11" t="s">
        <v>174</v>
      </c>
      <c r="C226" s="16">
        <v>31</v>
      </c>
      <c r="D226" s="16">
        <v>25</v>
      </c>
      <c r="E226" s="16">
        <v>36</v>
      </c>
      <c r="F226" s="16">
        <f t="shared" si="39"/>
        <v>92</v>
      </c>
      <c r="G226" s="76">
        <f t="shared" si="40"/>
        <v>1.7299736743136517E-2</v>
      </c>
      <c r="H226" s="41">
        <v>596</v>
      </c>
      <c r="I226" s="114">
        <f t="shared" si="41"/>
        <v>9.5525067316322605E-3</v>
      </c>
      <c r="J226" s="114"/>
      <c r="K226" s="39"/>
      <c r="L226" s="39"/>
    </row>
    <row r="227" spans="2:12" x14ac:dyDescent="0.25">
      <c r="B227" s="11" t="s">
        <v>175</v>
      </c>
      <c r="C227" s="16">
        <v>86</v>
      </c>
      <c r="D227" s="16">
        <v>58</v>
      </c>
      <c r="E227" s="16">
        <v>112</v>
      </c>
      <c r="F227" s="16">
        <f t="shared" si="39"/>
        <v>256</v>
      </c>
      <c r="G227" s="76">
        <f t="shared" si="40"/>
        <v>4.8138397893945091E-2</v>
      </c>
      <c r="H227" s="41">
        <v>1727</v>
      </c>
      <c r="I227" s="114">
        <f t="shared" si="41"/>
        <v>2.7679830747531733E-2</v>
      </c>
      <c r="J227" s="114"/>
      <c r="K227" s="39"/>
      <c r="L227" s="39"/>
    </row>
    <row r="228" spans="2:12" x14ac:dyDescent="0.25">
      <c r="B228" s="11" t="s">
        <v>176</v>
      </c>
      <c r="C228" s="16">
        <v>209</v>
      </c>
      <c r="D228" s="16">
        <v>123</v>
      </c>
      <c r="E228" s="16">
        <v>226</v>
      </c>
      <c r="F228" s="16">
        <f t="shared" si="39"/>
        <v>558</v>
      </c>
      <c r="G228" s="76">
        <f t="shared" si="40"/>
        <v>0.10492666415945845</v>
      </c>
      <c r="H228" s="41">
        <v>5761</v>
      </c>
      <c r="I228" s="114">
        <f t="shared" si="41"/>
        <v>9.233555584049237E-2</v>
      </c>
      <c r="J228" s="114"/>
      <c r="K228" s="39"/>
      <c r="L228" s="39"/>
    </row>
    <row r="229" spans="2:12" x14ac:dyDescent="0.25">
      <c r="B229" s="11" t="s">
        <v>177</v>
      </c>
      <c r="C229" s="16">
        <v>9</v>
      </c>
      <c r="D229" s="16">
        <v>10</v>
      </c>
      <c r="E229" s="16">
        <v>19</v>
      </c>
      <c r="F229" s="16">
        <f t="shared" si="39"/>
        <v>38</v>
      </c>
      <c r="G229" s="76">
        <f t="shared" si="40"/>
        <v>7.1455434373824747E-3</v>
      </c>
      <c r="H229" s="41">
        <v>267</v>
      </c>
      <c r="I229" s="114">
        <f t="shared" si="41"/>
        <v>4.2793947942043851E-3</v>
      </c>
      <c r="J229" s="114"/>
      <c r="K229" s="39"/>
      <c r="L229" s="39"/>
    </row>
    <row r="230" spans="2:12" x14ac:dyDescent="0.25">
      <c r="B230" s="11" t="s">
        <v>178</v>
      </c>
      <c r="C230" s="16">
        <v>114</v>
      </c>
      <c r="D230" s="16">
        <v>91</v>
      </c>
      <c r="E230" s="16">
        <v>117</v>
      </c>
      <c r="F230" s="16">
        <f t="shared" si="39"/>
        <v>322</v>
      </c>
      <c r="G230" s="76">
        <f t="shared" si="40"/>
        <v>6.0549078600977808E-2</v>
      </c>
      <c r="H230" s="41">
        <v>3278</v>
      </c>
      <c r="I230" s="114">
        <f t="shared" si="41"/>
        <v>5.2538787023977435E-2</v>
      </c>
      <c r="J230" s="114"/>
      <c r="K230" s="39"/>
      <c r="L230" s="39"/>
    </row>
    <row r="231" spans="2:12" x14ac:dyDescent="0.25">
      <c r="B231" s="11" t="s">
        <v>179</v>
      </c>
      <c r="C231" s="16">
        <v>85</v>
      </c>
      <c r="D231" s="16">
        <v>57</v>
      </c>
      <c r="E231" s="16">
        <v>114</v>
      </c>
      <c r="F231" s="16">
        <f t="shared" si="39"/>
        <v>256</v>
      </c>
      <c r="G231" s="76">
        <f t="shared" si="40"/>
        <v>4.8138397893945091E-2</v>
      </c>
      <c r="H231" s="41">
        <v>2609</v>
      </c>
      <c r="I231" s="114">
        <f t="shared" si="41"/>
        <v>4.1816258494678807E-2</v>
      </c>
      <c r="J231" s="114"/>
      <c r="K231" s="39"/>
      <c r="L231" s="39"/>
    </row>
    <row r="232" spans="2:12" x14ac:dyDescent="0.25">
      <c r="B232" s="11" t="s">
        <v>180</v>
      </c>
      <c r="C232" s="16">
        <v>18</v>
      </c>
      <c r="D232" s="16">
        <v>15</v>
      </c>
      <c r="E232" s="16">
        <v>15</v>
      </c>
      <c r="F232" s="16">
        <f t="shared" si="39"/>
        <v>48</v>
      </c>
      <c r="G232" s="76">
        <f t="shared" si="40"/>
        <v>9.025949605114705E-3</v>
      </c>
      <c r="H232" s="41">
        <v>579</v>
      </c>
      <c r="I232" s="114">
        <f t="shared" si="41"/>
        <v>9.2800359020387222E-3</v>
      </c>
      <c r="J232" s="114"/>
      <c r="K232" s="39"/>
      <c r="L232" s="39"/>
    </row>
    <row r="233" spans="2:12" x14ac:dyDescent="0.25">
      <c r="B233" s="11" t="s">
        <v>181</v>
      </c>
      <c r="C233" s="16">
        <v>25</v>
      </c>
      <c r="D233" s="16">
        <v>15</v>
      </c>
      <c r="E233" s="16">
        <v>28</v>
      </c>
      <c r="F233" s="16">
        <f t="shared" si="39"/>
        <v>68</v>
      </c>
      <c r="G233" s="76">
        <f t="shared" si="40"/>
        <v>1.2786761940579166E-2</v>
      </c>
      <c r="H233" s="41">
        <v>463</v>
      </c>
      <c r="I233" s="114">
        <f t="shared" si="41"/>
        <v>7.4208231824592899E-3</v>
      </c>
      <c r="J233" s="114"/>
      <c r="K233" s="39"/>
      <c r="L233" s="39"/>
    </row>
    <row r="234" spans="2:12" x14ac:dyDescent="0.25">
      <c r="B234" s="11" t="s">
        <v>182</v>
      </c>
      <c r="C234" s="16">
        <v>52</v>
      </c>
      <c r="D234" s="16">
        <v>35</v>
      </c>
      <c r="E234" s="16">
        <v>69</v>
      </c>
      <c r="F234" s="16">
        <f t="shared" si="39"/>
        <v>156</v>
      </c>
      <c r="G234" s="76">
        <f t="shared" si="40"/>
        <v>2.9334336216622792E-2</v>
      </c>
      <c r="H234" s="41">
        <v>789</v>
      </c>
      <c r="I234" s="114">
        <f t="shared" si="41"/>
        <v>1.2645852032311835E-2</v>
      </c>
      <c r="J234" s="114"/>
      <c r="K234" s="39"/>
      <c r="L234" s="39"/>
    </row>
    <row r="235" spans="2:12" x14ac:dyDescent="0.25">
      <c r="B235" s="11" t="s">
        <v>183</v>
      </c>
      <c r="C235" s="16">
        <v>171</v>
      </c>
      <c r="D235" s="16">
        <v>107</v>
      </c>
      <c r="E235" s="16">
        <v>204</v>
      </c>
      <c r="F235" s="16">
        <f t="shared" si="39"/>
        <v>482</v>
      </c>
      <c r="G235" s="76">
        <f t="shared" si="40"/>
        <v>9.06355772846935E-2</v>
      </c>
      <c r="H235" s="41">
        <v>5161</v>
      </c>
      <c r="I235" s="114">
        <f t="shared" si="41"/>
        <v>8.2718938325426331E-2</v>
      </c>
      <c r="J235" s="114"/>
      <c r="K235" s="39"/>
      <c r="L235" s="39"/>
    </row>
    <row r="236" spans="2:12" x14ac:dyDescent="0.25">
      <c r="B236" s="11" t="s">
        <v>184</v>
      </c>
      <c r="C236" s="16">
        <v>8</v>
      </c>
      <c r="D236" s="16">
        <v>4</v>
      </c>
      <c r="E236" s="16">
        <v>5</v>
      </c>
      <c r="F236" s="16">
        <f t="shared" si="39"/>
        <v>17</v>
      </c>
      <c r="G236" s="76">
        <f t="shared" si="40"/>
        <v>3.1966904851447914E-3</v>
      </c>
      <c r="H236" s="41">
        <v>354</v>
      </c>
      <c r="I236" s="114">
        <f t="shared" si="41"/>
        <v>5.6738043338889601E-3</v>
      </c>
      <c r="J236" s="114"/>
      <c r="K236" s="39"/>
      <c r="L236" s="39"/>
    </row>
    <row r="237" spans="2:12" x14ac:dyDescent="0.25">
      <c r="B237" s="11" t="s">
        <v>185</v>
      </c>
      <c r="C237" s="16">
        <v>270</v>
      </c>
      <c r="D237" s="16">
        <v>186</v>
      </c>
      <c r="E237" s="16">
        <v>323</v>
      </c>
      <c r="F237" s="16">
        <f t="shared" si="39"/>
        <v>779</v>
      </c>
      <c r="G237" s="76">
        <f t="shared" si="40"/>
        <v>0.14648364046634074</v>
      </c>
      <c r="H237" s="41">
        <v>13845</v>
      </c>
      <c r="I237" s="114">
        <f t="shared" si="41"/>
        <v>0.22190344916014873</v>
      </c>
      <c r="J237" s="114"/>
      <c r="K237" s="39"/>
      <c r="L237" s="39"/>
    </row>
    <row r="238" spans="2:12" x14ac:dyDescent="0.25">
      <c r="B238" s="11" t="s">
        <v>186</v>
      </c>
      <c r="C238" s="16">
        <v>20</v>
      </c>
      <c r="D238" s="16">
        <v>19</v>
      </c>
      <c r="E238" s="16">
        <v>35</v>
      </c>
      <c r="F238" s="16">
        <f t="shared" si="39"/>
        <v>74</v>
      </c>
      <c r="G238" s="76">
        <f t="shared" si="40"/>
        <v>1.3915005641218503E-2</v>
      </c>
      <c r="H238" s="41">
        <v>1142</v>
      </c>
      <c r="I238" s="114">
        <f t="shared" si="41"/>
        <v>1.830362867034235E-2</v>
      </c>
      <c r="J238" s="114"/>
      <c r="K238" s="39"/>
      <c r="L238" s="39"/>
    </row>
    <row r="239" spans="2:12" x14ac:dyDescent="0.25">
      <c r="B239" s="11" t="s">
        <v>187</v>
      </c>
      <c r="C239" s="16">
        <v>31</v>
      </c>
      <c r="D239" s="16">
        <v>24</v>
      </c>
      <c r="E239" s="16">
        <v>60</v>
      </c>
      <c r="F239" s="16">
        <f t="shared" si="39"/>
        <v>115</v>
      </c>
      <c r="G239" s="76">
        <f t="shared" si="40"/>
        <v>2.1624670928920647E-2</v>
      </c>
      <c r="H239" s="41">
        <v>866</v>
      </c>
      <c r="I239" s="114">
        <f t="shared" si="41"/>
        <v>1.3879984613411975E-2</v>
      </c>
      <c r="J239" s="114"/>
      <c r="K239" s="39"/>
      <c r="L239" s="39"/>
    </row>
    <row r="240" spans="2:12" x14ac:dyDescent="0.25">
      <c r="B240" s="11" t="s">
        <v>188</v>
      </c>
      <c r="C240" s="16">
        <v>278</v>
      </c>
      <c r="D240" s="16">
        <v>181</v>
      </c>
      <c r="E240" s="16">
        <v>393</v>
      </c>
      <c r="F240" s="16">
        <f t="shared" si="39"/>
        <v>852</v>
      </c>
      <c r="G240" s="76">
        <f t="shared" si="40"/>
        <v>0.160210605490786</v>
      </c>
      <c r="H240" s="41">
        <v>12589</v>
      </c>
      <c r="I240" s="114">
        <f t="shared" si="41"/>
        <v>0.20177266316194384</v>
      </c>
      <c r="J240" s="114"/>
      <c r="K240" s="39"/>
      <c r="L240" s="39"/>
    </row>
    <row r="241" spans="1:13" x14ac:dyDescent="0.25">
      <c r="B241" s="11" t="s">
        <v>189</v>
      </c>
      <c r="C241" s="16">
        <v>215</v>
      </c>
      <c r="D241" s="16">
        <v>148</v>
      </c>
      <c r="E241" s="16">
        <v>273</v>
      </c>
      <c r="F241" s="16">
        <f t="shared" ref="F241" si="42">SUM(C241:E241)</f>
        <v>636</v>
      </c>
      <c r="G241" s="76">
        <f>F241/$F$242</f>
        <v>0.11959383226776985</v>
      </c>
      <c r="H241" s="41">
        <v>8932</v>
      </c>
      <c r="I241" s="114">
        <f>H241/$H$242</f>
        <v>0.14315937940761636</v>
      </c>
      <c r="J241" s="114"/>
      <c r="K241" s="39"/>
      <c r="L241" s="39"/>
    </row>
    <row r="242" spans="1:13" ht="25.5" x14ac:dyDescent="0.25">
      <c r="B242" s="31" t="s">
        <v>209</v>
      </c>
      <c r="C242" s="16">
        <v>1788</v>
      </c>
      <c r="D242" s="16">
        <v>1229</v>
      </c>
      <c r="E242" s="16">
        <v>2301</v>
      </c>
      <c r="F242" s="16">
        <f>SUM(C242:E242)</f>
        <v>5318</v>
      </c>
      <c r="G242" s="25">
        <f>F242/$F$242</f>
        <v>1</v>
      </c>
      <c r="H242" s="41">
        <v>62392</v>
      </c>
      <c r="I242" s="92">
        <f>H242/$H$242</f>
        <v>1</v>
      </c>
      <c r="J242" s="93"/>
      <c r="K242" s="39"/>
      <c r="L242" s="39"/>
    </row>
    <row r="243" spans="1:13" ht="12.75" customHeight="1" x14ac:dyDescent="0.25">
      <c r="B243" s="88" t="s">
        <v>216</v>
      </c>
      <c r="C243" s="88"/>
      <c r="D243" s="88"/>
      <c r="E243" s="88"/>
      <c r="F243" s="88"/>
      <c r="G243" s="88"/>
      <c r="H243" s="88"/>
      <c r="I243" s="39"/>
      <c r="J243" s="39"/>
      <c r="K243" s="39"/>
      <c r="L243" s="39"/>
    </row>
    <row r="244" spans="1:13" x14ac:dyDescent="0.25">
      <c r="F244" s="12"/>
      <c r="G244" s="39"/>
      <c r="H244" s="39"/>
      <c r="I244" s="39"/>
      <c r="J244" s="39"/>
      <c r="K244" s="39"/>
      <c r="L244" s="39"/>
    </row>
    <row r="245" spans="1:13" x14ac:dyDescent="0.25">
      <c r="J245" s="12"/>
      <c r="K245" s="39"/>
      <c r="L245" s="39"/>
    </row>
    <row r="246" spans="1:13" x14ac:dyDescent="0.25">
      <c r="A246" s="30"/>
      <c r="B246" s="30"/>
      <c r="C246" s="30"/>
      <c r="D246" s="30"/>
      <c r="E246" s="12"/>
      <c r="F246" s="39"/>
      <c r="G246" s="39"/>
      <c r="H246" s="39"/>
      <c r="I246" s="39"/>
      <c r="J246" s="12"/>
      <c r="K246" s="39"/>
      <c r="L246" s="39"/>
      <c r="M246" s="39"/>
    </row>
    <row r="247" spans="1:13" x14ac:dyDescent="0.25">
      <c r="A247" s="38"/>
      <c r="B247" s="38"/>
      <c r="C247" s="38"/>
      <c r="D247" s="39"/>
      <c r="E247" s="12"/>
      <c r="F247" s="39"/>
      <c r="G247" s="39"/>
      <c r="H247" s="39"/>
      <c r="I247" s="39"/>
      <c r="J247" s="12"/>
      <c r="K247" s="39"/>
      <c r="L247" s="39"/>
      <c r="M247" s="39"/>
    </row>
    <row r="248" spans="1:13" ht="31.5" customHeight="1" x14ac:dyDescent="0.25">
      <c r="B248" s="110" t="s">
        <v>217</v>
      </c>
      <c r="C248" s="111"/>
      <c r="D248" s="111"/>
      <c r="E248" s="111"/>
      <c r="F248" s="111"/>
      <c r="G248" s="111"/>
      <c r="H248" s="112"/>
      <c r="I248" s="127" t="s">
        <v>241</v>
      </c>
      <c r="J248" s="128"/>
      <c r="K248" s="128"/>
      <c r="L248" s="129"/>
    </row>
    <row r="249" spans="1:13" x14ac:dyDescent="0.25">
      <c r="B249" s="23" t="s">
        <v>134</v>
      </c>
      <c r="C249" s="54" t="s">
        <v>23</v>
      </c>
      <c r="D249" s="54" t="s">
        <v>24</v>
      </c>
      <c r="E249" s="54" t="s">
        <v>50</v>
      </c>
      <c r="F249" s="23" t="s">
        <v>23</v>
      </c>
      <c r="G249" s="23" t="s">
        <v>24</v>
      </c>
      <c r="H249" s="23" t="s">
        <v>50</v>
      </c>
      <c r="I249" s="59"/>
      <c r="J249" s="59" t="s">
        <v>137</v>
      </c>
      <c r="K249" s="59" t="s">
        <v>138</v>
      </c>
      <c r="L249" s="59" t="s">
        <v>50</v>
      </c>
    </row>
    <row r="250" spans="1:13" x14ac:dyDescent="0.25">
      <c r="B250" s="27" t="s">
        <v>25</v>
      </c>
      <c r="C250" s="55">
        <v>1040</v>
      </c>
      <c r="D250" s="55">
        <v>4452</v>
      </c>
      <c r="E250" s="55">
        <f t="shared" ref="E250:E258" si="43">SUM(C250:D250)</f>
        <v>5492</v>
      </c>
      <c r="F250" s="15">
        <f t="shared" ref="F250:F258" si="44">+C250/E250</f>
        <v>0.18936635105608157</v>
      </c>
      <c r="G250" s="15">
        <f t="shared" ref="G250:G258" si="45">+D250/E250</f>
        <v>0.81063364894391843</v>
      </c>
      <c r="H250" s="15">
        <f t="shared" ref="H250:H258" si="46">+F250+G250</f>
        <v>1</v>
      </c>
      <c r="I250" s="66" t="s">
        <v>135</v>
      </c>
      <c r="J250" s="64">
        <f>+(C250+C251)/(E250+E251)</f>
        <v>0.27256013482457486</v>
      </c>
      <c r="K250" s="62">
        <f>+(D250+D251)/(E250+E251)</f>
        <v>0.72743986517542514</v>
      </c>
      <c r="L250" s="62">
        <f>+J250+K250</f>
        <v>1</v>
      </c>
    </row>
    <row r="251" spans="1:13" x14ac:dyDescent="0.25">
      <c r="B251" s="27" t="s">
        <v>26</v>
      </c>
      <c r="C251" s="55">
        <v>739</v>
      </c>
      <c r="D251" s="55">
        <v>296</v>
      </c>
      <c r="E251" s="55">
        <f t="shared" si="43"/>
        <v>1035</v>
      </c>
      <c r="F251" s="15">
        <f t="shared" si="44"/>
        <v>0.71400966183574877</v>
      </c>
      <c r="G251" s="15">
        <f t="shared" si="45"/>
        <v>0.28599033816425123</v>
      </c>
      <c r="H251" s="15">
        <f t="shared" si="46"/>
        <v>1</v>
      </c>
      <c r="I251" s="67"/>
      <c r="J251" s="65"/>
      <c r="K251" s="63"/>
      <c r="L251" s="63"/>
    </row>
    <row r="252" spans="1:13" x14ac:dyDescent="0.25">
      <c r="B252" s="27" t="s">
        <v>27</v>
      </c>
      <c r="C252" s="55">
        <v>5290</v>
      </c>
      <c r="D252" s="55">
        <v>226</v>
      </c>
      <c r="E252" s="55">
        <f t="shared" si="43"/>
        <v>5516</v>
      </c>
      <c r="F252" s="15">
        <f t="shared" si="44"/>
        <v>0.95902828136330676</v>
      </c>
      <c r="G252" s="15">
        <f t="shared" si="45"/>
        <v>4.0971718636693258E-2</v>
      </c>
      <c r="H252" s="15">
        <f t="shared" si="46"/>
        <v>1</v>
      </c>
      <c r="I252" s="59" t="s">
        <v>139</v>
      </c>
      <c r="J252" s="57">
        <f t="shared" ref="J252:K257" si="47">+F252</f>
        <v>0.95902828136330676</v>
      </c>
      <c r="K252" s="57">
        <f t="shared" si="47"/>
        <v>4.0971718636693258E-2</v>
      </c>
      <c r="L252" s="57">
        <f t="shared" ref="L252:L257" si="48">+J252+K252</f>
        <v>1</v>
      </c>
    </row>
    <row r="253" spans="1:13" ht="25.5" x14ac:dyDescent="0.25">
      <c r="B253" s="27" t="s">
        <v>29</v>
      </c>
      <c r="C253" s="55">
        <v>4476</v>
      </c>
      <c r="D253" s="55">
        <v>238</v>
      </c>
      <c r="E253" s="55">
        <f t="shared" si="43"/>
        <v>4714</v>
      </c>
      <c r="F253" s="15">
        <f t="shared" si="44"/>
        <v>0.94951209164191774</v>
      </c>
      <c r="G253" s="15">
        <f t="shared" si="45"/>
        <v>5.0487908358082305E-2</v>
      </c>
      <c r="H253" s="15">
        <f t="shared" si="46"/>
        <v>1</v>
      </c>
      <c r="I253" s="59" t="s">
        <v>140</v>
      </c>
      <c r="J253" s="57">
        <f t="shared" si="47"/>
        <v>0.94951209164191774</v>
      </c>
      <c r="K253" s="57">
        <f t="shared" si="47"/>
        <v>5.0487908358082305E-2</v>
      </c>
      <c r="L253" s="57">
        <f t="shared" si="48"/>
        <v>1</v>
      </c>
    </row>
    <row r="254" spans="1:13" ht="25.5" x14ac:dyDescent="0.25">
      <c r="B254" s="27" t="s">
        <v>30</v>
      </c>
      <c r="C254" s="55">
        <v>2045</v>
      </c>
      <c r="D254" s="55">
        <v>430</v>
      </c>
      <c r="E254" s="55">
        <f t="shared" si="43"/>
        <v>2475</v>
      </c>
      <c r="F254" s="15">
        <f t="shared" si="44"/>
        <v>0.82626262626262625</v>
      </c>
      <c r="G254" s="15">
        <f t="shared" si="45"/>
        <v>0.17373737373737375</v>
      </c>
      <c r="H254" s="15">
        <f t="shared" si="46"/>
        <v>1</v>
      </c>
      <c r="I254" s="59" t="s">
        <v>136</v>
      </c>
      <c r="J254" s="57">
        <f t="shared" si="47"/>
        <v>0.82626262626262625</v>
      </c>
      <c r="K254" s="57">
        <f t="shared" si="47"/>
        <v>0.17373737373737375</v>
      </c>
      <c r="L254" s="57">
        <f t="shared" si="48"/>
        <v>1</v>
      </c>
    </row>
    <row r="255" spans="1:13" ht="25.5" customHeight="1" x14ac:dyDescent="0.25">
      <c r="B255" s="27" t="s">
        <v>28</v>
      </c>
      <c r="C255" s="55">
        <v>6521</v>
      </c>
      <c r="D255" s="55">
        <v>668</v>
      </c>
      <c r="E255" s="55">
        <f t="shared" si="43"/>
        <v>7189</v>
      </c>
      <c r="F255" s="15">
        <f t="shared" si="44"/>
        <v>0.90708026151064125</v>
      </c>
      <c r="G255" s="15">
        <f t="shared" si="45"/>
        <v>9.2919738489358736E-2</v>
      </c>
      <c r="H255" s="15">
        <f t="shared" si="46"/>
        <v>1</v>
      </c>
      <c r="I255" s="60" t="s">
        <v>142</v>
      </c>
      <c r="J255" s="57">
        <f t="shared" si="47"/>
        <v>0.90708026151064125</v>
      </c>
      <c r="K255" s="57">
        <f t="shared" si="47"/>
        <v>9.2919738489358736E-2</v>
      </c>
      <c r="L255" s="57">
        <f t="shared" si="48"/>
        <v>1</v>
      </c>
    </row>
    <row r="256" spans="1:13" ht="51" customHeight="1" x14ac:dyDescent="0.25">
      <c r="B256" s="27" t="s">
        <v>31</v>
      </c>
      <c r="C256" s="55">
        <v>1943</v>
      </c>
      <c r="D256" s="55">
        <v>4622</v>
      </c>
      <c r="E256" s="55">
        <f t="shared" si="43"/>
        <v>6565</v>
      </c>
      <c r="F256" s="15">
        <f t="shared" si="44"/>
        <v>0.29596344249809597</v>
      </c>
      <c r="G256" s="15">
        <f t="shared" si="45"/>
        <v>0.70403655750190408</v>
      </c>
      <c r="H256" s="15">
        <f t="shared" si="46"/>
        <v>1</v>
      </c>
      <c r="I256" s="56" t="s">
        <v>141</v>
      </c>
      <c r="J256" s="56">
        <f t="shared" si="47"/>
        <v>0.29596344249809597</v>
      </c>
      <c r="K256" s="56">
        <f t="shared" si="47"/>
        <v>0.70403655750190408</v>
      </c>
      <c r="L256" s="57">
        <f t="shared" si="48"/>
        <v>1</v>
      </c>
    </row>
    <row r="257" spans="1:12" ht="49.5" customHeight="1" x14ac:dyDescent="0.25">
      <c r="B257" s="27" t="s">
        <v>32</v>
      </c>
      <c r="C257" s="55">
        <v>840</v>
      </c>
      <c r="D257" s="55">
        <v>35755</v>
      </c>
      <c r="E257" s="55">
        <f t="shared" si="43"/>
        <v>36595</v>
      </c>
      <c r="F257" s="15">
        <f t="shared" si="44"/>
        <v>2.2953955458395955E-2</v>
      </c>
      <c r="G257" s="15">
        <f t="shared" si="45"/>
        <v>0.97704604454160404</v>
      </c>
      <c r="H257" s="15">
        <f t="shared" si="46"/>
        <v>1</v>
      </c>
      <c r="I257" s="56" t="s">
        <v>146</v>
      </c>
      <c r="J257" s="56">
        <f t="shared" si="47"/>
        <v>2.2953955458395955E-2</v>
      </c>
      <c r="K257" s="56">
        <f t="shared" si="47"/>
        <v>0.97704604454160404</v>
      </c>
      <c r="L257" s="57">
        <f t="shared" si="48"/>
        <v>1</v>
      </c>
    </row>
    <row r="258" spans="1:12" x14ac:dyDescent="0.25">
      <c r="B258" s="27" t="s">
        <v>33</v>
      </c>
      <c r="C258" s="55">
        <v>16373</v>
      </c>
      <c r="D258" s="55">
        <v>46019</v>
      </c>
      <c r="E258" s="55">
        <f t="shared" si="43"/>
        <v>62392</v>
      </c>
      <c r="F258" s="15">
        <f t="shared" si="44"/>
        <v>0.26242146429029362</v>
      </c>
      <c r="G258" s="15">
        <f t="shared" si="45"/>
        <v>0.73757853570970633</v>
      </c>
      <c r="H258" s="15">
        <f t="shared" si="46"/>
        <v>1</v>
      </c>
      <c r="I258" s="59"/>
      <c r="J258" s="59"/>
      <c r="K258" s="59"/>
      <c r="L258" s="59"/>
    </row>
    <row r="259" spans="1:12" x14ac:dyDescent="0.25">
      <c r="B259" s="53" t="s">
        <v>218</v>
      </c>
      <c r="C259" s="53"/>
      <c r="D259" s="53"/>
      <c r="E259" s="53"/>
      <c r="F259" s="68"/>
      <c r="G259" s="68"/>
      <c r="H259" s="68"/>
      <c r="I259" s="68"/>
      <c r="J259" s="68"/>
      <c r="K259" s="68"/>
      <c r="L259" s="68"/>
    </row>
    <row r="260" spans="1:12" x14ac:dyDescent="0.25">
      <c r="B260" s="53" t="s">
        <v>219</v>
      </c>
      <c r="C260" s="53"/>
      <c r="D260" s="53"/>
      <c r="E260" s="53"/>
      <c r="F260" s="68"/>
      <c r="G260" s="68"/>
      <c r="H260" s="68"/>
      <c r="I260" s="68"/>
      <c r="J260" s="68"/>
      <c r="K260" s="68"/>
      <c r="L260" s="68"/>
    </row>
    <row r="261" spans="1:12" x14ac:dyDescent="0.25">
      <c r="B261" s="53" t="s">
        <v>220</v>
      </c>
      <c r="C261" s="53"/>
      <c r="D261" s="53"/>
      <c r="E261" s="53"/>
      <c r="F261" s="68"/>
      <c r="G261" s="68"/>
      <c r="H261" s="68"/>
      <c r="I261" s="68"/>
      <c r="J261" s="68"/>
      <c r="K261" s="68"/>
      <c r="L261" s="68"/>
    </row>
    <row r="262" spans="1:12" x14ac:dyDescent="0.25">
      <c r="B262" s="53" t="s">
        <v>221</v>
      </c>
      <c r="C262" s="53"/>
      <c r="D262" s="53"/>
      <c r="E262" s="53"/>
      <c r="F262" s="68"/>
      <c r="G262" s="68"/>
      <c r="H262" s="68"/>
      <c r="I262" s="68"/>
      <c r="J262" s="68"/>
      <c r="K262" s="68"/>
      <c r="L262" s="68"/>
    </row>
    <row r="263" spans="1:12" x14ac:dyDescent="0.25">
      <c r="A263" s="6"/>
      <c r="B263" s="53" t="s">
        <v>222</v>
      </c>
      <c r="C263" s="6"/>
      <c r="I263" s="68"/>
      <c r="J263" s="68"/>
      <c r="K263" s="68"/>
      <c r="L263" s="68"/>
    </row>
    <row r="264" spans="1:12" x14ac:dyDescent="0.25">
      <c r="B264" s="53" t="s">
        <v>223</v>
      </c>
    </row>
    <row r="265" spans="1:12" x14ac:dyDescent="0.25">
      <c r="B265" s="53" t="s">
        <v>224</v>
      </c>
    </row>
    <row r="266" spans="1:12" x14ac:dyDescent="0.25">
      <c r="C266" s="53"/>
    </row>
    <row r="268" spans="1:12" ht="51" customHeight="1" x14ac:dyDescent="0.25">
      <c r="B268" s="108" t="s">
        <v>82</v>
      </c>
      <c r="C268" s="91" t="s">
        <v>226</v>
      </c>
      <c r="D268" s="91"/>
      <c r="E268" s="91"/>
      <c r="F268" s="91"/>
      <c r="G268" s="91"/>
      <c r="H268" s="91"/>
      <c r="I268" s="91"/>
    </row>
    <row r="269" spans="1:12" ht="108" customHeight="1" x14ac:dyDescent="0.25">
      <c r="B269" s="109"/>
      <c r="C269" s="23" t="s">
        <v>143</v>
      </c>
      <c r="D269" s="23" t="s">
        <v>160</v>
      </c>
      <c r="E269" s="23" t="s">
        <v>161</v>
      </c>
      <c r="F269" s="23" t="s">
        <v>144</v>
      </c>
      <c r="G269" s="23" t="s">
        <v>145</v>
      </c>
      <c r="H269" s="23" t="s">
        <v>162</v>
      </c>
      <c r="I269" s="23" t="s">
        <v>163</v>
      </c>
    </row>
    <row r="270" spans="1:12" x14ac:dyDescent="0.25">
      <c r="B270" s="11" t="s">
        <v>170</v>
      </c>
      <c r="C270" s="17">
        <v>100</v>
      </c>
      <c r="D270" s="17">
        <v>92.307692307692307</v>
      </c>
      <c r="E270" s="17">
        <v>94.230769230769226</v>
      </c>
      <c r="F270" s="17">
        <v>94.73684210526315</v>
      </c>
      <c r="G270" s="17">
        <v>94.366197183098592</v>
      </c>
      <c r="H270" s="17">
        <v>93.984962406015043</v>
      </c>
      <c r="I270" s="17">
        <v>52.475247524752476</v>
      </c>
    </row>
    <row r="271" spans="1:12" x14ac:dyDescent="0.25">
      <c r="B271" s="11" t="s">
        <v>171</v>
      </c>
      <c r="C271" s="17">
        <v>87.5</v>
      </c>
      <c r="D271" s="17">
        <v>100</v>
      </c>
      <c r="E271" s="17">
        <v>97.777777777777771</v>
      </c>
      <c r="F271" s="17">
        <v>82.608695652173907</v>
      </c>
      <c r="G271" s="17">
        <v>92.64705882352942</v>
      </c>
      <c r="H271" s="17">
        <v>95</v>
      </c>
      <c r="I271" s="17">
        <v>50.819672131147541</v>
      </c>
    </row>
    <row r="272" spans="1:12" x14ac:dyDescent="0.25">
      <c r="B272" s="11" t="s">
        <v>172</v>
      </c>
      <c r="C272" s="17">
        <v>81.818181818181827</v>
      </c>
      <c r="D272" s="17">
        <v>94.444444444444443</v>
      </c>
      <c r="E272" s="17">
        <v>94</v>
      </c>
      <c r="F272" s="17">
        <v>83.333333333333343</v>
      </c>
      <c r="G272" s="17">
        <v>91.17647058823529</v>
      </c>
      <c r="H272" s="17">
        <v>91.729323308270665</v>
      </c>
      <c r="I272" s="17">
        <v>48.275862068965516</v>
      </c>
    </row>
    <row r="273" spans="2:9" x14ac:dyDescent="0.25">
      <c r="B273" s="11" t="s">
        <v>173</v>
      </c>
      <c r="C273" s="17">
        <v>100</v>
      </c>
      <c r="D273" s="17">
        <v>93.103448275862064</v>
      </c>
      <c r="E273" s="17">
        <v>91.83673469387756</v>
      </c>
      <c r="F273" s="17">
        <v>95.454545454545453</v>
      </c>
      <c r="G273" s="17">
        <v>92.957746478873233</v>
      </c>
      <c r="H273" s="17">
        <v>93.478260869565219</v>
      </c>
      <c r="I273" s="17">
        <v>50.617283950617285</v>
      </c>
    </row>
    <row r="274" spans="2:9" x14ac:dyDescent="0.25">
      <c r="B274" s="11" t="s">
        <v>174</v>
      </c>
      <c r="C274" s="17">
        <v>100</v>
      </c>
      <c r="D274" s="17">
        <v>97.5</v>
      </c>
      <c r="E274" s="17">
        <v>94.285714285714278</v>
      </c>
      <c r="F274" s="17">
        <v>82.35294117647058</v>
      </c>
      <c r="G274" s="17">
        <v>90.384615384615387</v>
      </c>
      <c r="H274" s="17">
        <v>93.939393939393938</v>
      </c>
      <c r="I274" s="17">
        <v>45.283018867924532</v>
      </c>
    </row>
    <row r="275" spans="2:9" x14ac:dyDescent="0.25">
      <c r="B275" s="11" t="s">
        <v>175</v>
      </c>
      <c r="C275" s="17">
        <v>79.166666666666657</v>
      </c>
      <c r="D275" s="17">
        <v>98.130841121495322</v>
      </c>
      <c r="E275" s="17">
        <v>97.142857142857139</v>
      </c>
      <c r="F275" s="17">
        <v>88.679245283018872</v>
      </c>
      <c r="G275" s="17">
        <v>94.303797468354432</v>
      </c>
      <c r="H275" s="17">
        <v>94.463667820069205</v>
      </c>
      <c r="I275" s="17">
        <v>46.341463414634148</v>
      </c>
    </row>
    <row r="276" spans="2:9" x14ac:dyDescent="0.25">
      <c r="B276" s="11" t="s">
        <v>176</v>
      </c>
      <c r="C276" s="17">
        <v>81.17647058823529</v>
      </c>
      <c r="D276" s="17">
        <v>96.862745098039213</v>
      </c>
      <c r="E276" s="17">
        <v>94.923857868020306</v>
      </c>
      <c r="F276" s="17">
        <v>85.714285714285708</v>
      </c>
      <c r="G276" s="17">
        <v>91.721854304635769</v>
      </c>
      <c r="H276" s="17">
        <v>93.160967472894072</v>
      </c>
      <c r="I276" s="17">
        <v>27.031509121061358</v>
      </c>
    </row>
    <row r="277" spans="2:9" x14ac:dyDescent="0.25">
      <c r="B277" s="11" t="s">
        <v>177</v>
      </c>
      <c r="C277" s="17">
        <v>83.333333333333343</v>
      </c>
      <c r="D277" s="17">
        <v>94.117647058823522</v>
      </c>
      <c r="E277" s="17">
        <v>94.117647058823522</v>
      </c>
      <c r="F277" s="17">
        <v>90</v>
      </c>
      <c r="G277" s="17">
        <v>92.592592592592595</v>
      </c>
      <c r="H277" s="17">
        <v>92</v>
      </c>
      <c r="I277" s="17">
        <v>41.666666666666671</v>
      </c>
    </row>
    <row r="278" spans="2:9" x14ac:dyDescent="0.25">
      <c r="B278" s="11" t="s">
        <v>178</v>
      </c>
      <c r="C278" s="17">
        <v>83.928571428571431</v>
      </c>
      <c r="D278" s="17">
        <v>95.37366548042705</v>
      </c>
      <c r="E278" s="17">
        <v>96.311475409836063</v>
      </c>
      <c r="F278" s="17">
        <v>78.102189781021906</v>
      </c>
      <c r="G278" s="17">
        <v>89.763779527559052</v>
      </c>
      <c r="H278" s="17">
        <v>91.504178272980496</v>
      </c>
      <c r="I278" s="17">
        <v>26.376811594202898</v>
      </c>
    </row>
    <row r="279" spans="2:9" x14ac:dyDescent="0.25">
      <c r="B279" s="11" t="s">
        <v>179</v>
      </c>
      <c r="C279" s="17">
        <v>86.486486486486484</v>
      </c>
      <c r="D279" s="17">
        <v>97.652582159624416</v>
      </c>
      <c r="E279" s="17">
        <v>98.285714285714292</v>
      </c>
      <c r="F279" s="17">
        <v>87.096774193548384</v>
      </c>
      <c r="G279" s="17">
        <v>94.402985074626869</v>
      </c>
      <c r="H279" s="17">
        <v>95.173745173745175</v>
      </c>
      <c r="I279" s="17">
        <v>30.147058823529409</v>
      </c>
    </row>
    <row r="280" spans="2:9" x14ac:dyDescent="0.25">
      <c r="B280" s="11" t="s">
        <v>180</v>
      </c>
      <c r="C280" s="17">
        <v>100</v>
      </c>
      <c r="D280" s="17">
        <v>97.297297297297305</v>
      </c>
      <c r="E280" s="17">
        <v>96.666666666666671</v>
      </c>
      <c r="F280" s="17">
        <v>92.857142857142861</v>
      </c>
      <c r="G280" s="17">
        <v>95.454545454545453</v>
      </c>
      <c r="H280" s="17">
        <v>96.629213483146074</v>
      </c>
      <c r="I280" s="17">
        <v>50.877192982456144</v>
      </c>
    </row>
    <row r="281" spans="2:9" x14ac:dyDescent="0.25">
      <c r="B281" s="11" t="s">
        <v>181</v>
      </c>
      <c r="C281" s="17">
        <v>50</v>
      </c>
      <c r="D281" s="17">
        <v>90.625</v>
      </c>
      <c r="E281" s="17">
        <v>92</v>
      </c>
      <c r="F281" s="17">
        <v>94.444444444444443</v>
      </c>
      <c r="G281" s="17">
        <v>93.023255813953483</v>
      </c>
      <c r="H281" s="17">
        <v>88.888888888888886</v>
      </c>
      <c r="I281" s="17">
        <v>24.390243902439025</v>
      </c>
    </row>
    <row r="282" spans="2:9" x14ac:dyDescent="0.25">
      <c r="B282" s="11" t="s">
        <v>182</v>
      </c>
      <c r="C282" s="17">
        <v>100</v>
      </c>
      <c r="D282" s="17">
        <v>97.727272727272734</v>
      </c>
      <c r="E282" s="17">
        <v>95.348837209302332</v>
      </c>
      <c r="F282" s="17">
        <v>88.461538461538453</v>
      </c>
      <c r="G282" s="17">
        <v>92.753623188405797</v>
      </c>
      <c r="H282" s="17">
        <v>94.915254237288138</v>
      </c>
      <c r="I282" s="17">
        <v>63.768115942028977</v>
      </c>
    </row>
    <row r="283" spans="2:9" x14ac:dyDescent="0.25">
      <c r="B283" s="11" t="s">
        <v>183</v>
      </c>
      <c r="C283" s="17">
        <v>81.159420289855078</v>
      </c>
      <c r="D283" s="17">
        <v>97.435897435897431</v>
      </c>
      <c r="E283" s="17">
        <v>97.429305912596391</v>
      </c>
      <c r="F283" s="17">
        <v>84.491978609625676</v>
      </c>
      <c r="G283" s="17">
        <v>93.229166666666657</v>
      </c>
      <c r="H283" s="17">
        <v>94.134078212290504</v>
      </c>
      <c r="I283" s="17">
        <v>30.2734375</v>
      </c>
    </row>
    <row r="284" spans="2:9" x14ac:dyDescent="0.25">
      <c r="B284" s="11" t="s">
        <v>184</v>
      </c>
      <c r="C284" s="17">
        <v>33.333333333333329</v>
      </c>
      <c r="D284" s="17">
        <v>90</v>
      </c>
      <c r="E284" s="17">
        <v>95</v>
      </c>
      <c r="F284" s="17">
        <v>81.25</v>
      </c>
      <c r="G284" s="17">
        <v>88.888888888888886</v>
      </c>
      <c r="H284" s="17">
        <v>86.956521739130437</v>
      </c>
      <c r="I284" s="17">
        <v>37.5</v>
      </c>
    </row>
    <row r="285" spans="2:9" x14ac:dyDescent="0.25">
      <c r="B285" s="11" t="s">
        <v>185</v>
      </c>
      <c r="C285" s="17">
        <v>63.34661354581673</v>
      </c>
      <c r="D285" s="17">
        <v>95.372378886478671</v>
      </c>
      <c r="E285" s="17">
        <v>92.72882805816937</v>
      </c>
      <c r="F285" s="17">
        <v>80.096308186195827</v>
      </c>
      <c r="G285" s="17">
        <v>88.337053571428569</v>
      </c>
      <c r="H285" s="17">
        <v>89.346176298890839</v>
      </c>
      <c r="I285" s="17">
        <v>24.763705103969755</v>
      </c>
    </row>
    <row r="286" spans="2:9" x14ac:dyDescent="0.25">
      <c r="B286" s="11" t="s">
        <v>186</v>
      </c>
      <c r="C286" s="17">
        <v>60.869565217391312</v>
      </c>
      <c r="D286" s="17">
        <v>93.269230769230774</v>
      </c>
      <c r="E286" s="17">
        <v>96.261682242990659</v>
      </c>
      <c r="F286" s="17">
        <v>83.673469387755105</v>
      </c>
      <c r="G286" s="17">
        <v>92.307692307692307</v>
      </c>
      <c r="H286" s="17">
        <v>90.10600706713781</v>
      </c>
      <c r="I286" s="17">
        <v>32.307692307692307</v>
      </c>
    </row>
    <row r="287" spans="2:9" x14ac:dyDescent="0.25">
      <c r="B287" s="11" t="s">
        <v>187</v>
      </c>
      <c r="C287" s="17">
        <v>41.666666666666671</v>
      </c>
      <c r="D287" s="17">
        <v>98</v>
      </c>
      <c r="E287" s="17">
        <v>96.721311475409834</v>
      </c>
      <c r="F287" s="17">
        <v>88</v>
      </c>
      <c r="G287" s="17">
        <v>94.186046511627907</v>
      </c>
      <c r="H287" s="17">
        <v>91.21621621621621</v>
      </c>
      <c r="I287" s="17">
        <v>45.238095238095241</v>
      </c>
    </row>
    <row r="288" spans="2:9" x14ac:dyDescent="0.25">
      <c r="B288" s="11" t="s">
        <v>188</v>
      </c>
      <c r="C288" s="17">
        <v>70.512820512820511</v>
      </c>
      <c r="D288" s="17">
        <v>96.189669771380181</v>
      </c>
      <c r="E288" s="17">
        <v>96.336633663366328</v>
      </c>
      <c r="F288" s="17">
        <v>83.918669131238445</v>
      </c>
      <c r="G288" s="17">
        <v>92.00515796260477</v>
      </c>
      <c r="H288" s="17">
        <v>91.975724881995959</v>
      </c>
      <c r="I288" s="17">
        <v>27.604166666666668</v>
      </c>
    </row>
    <row r="289" spans="1:9" x14ac:dyDescent="0.25">
      <c r="B289" s="11" t="s">
        <v>189</v>
      </c>
      <c r="C289" s="17">
        <v>63.742690058479532</v>
      </c>
      <c r="D289" s="17">
        <v>95.17647058823529</v>
      </c>
      <c r="E289" s="17">
        <v>93.515850144092212</v>
      </c>
      <c r="F289" s="17">
        <v>78.609625668449198</v>
      </c>
      <c r="G289" s="17">
        <v>88.295880149812731</v>
      </c>
      <c r="H289" s="17">
        <v>89.085686931546192</v>
      </c>
      <c r="I289" s="17">
        <v>26.304579339723112</v>
      </c>
    </row>
    <row r="290" spans="1:9" x14ac:dyDescent="0.25">
      <c r="B290" s="11" t="s">
        <v>225</v>
      </c>
      <c r="C290" s="17">
        <v>1548.0408199458382</v>
      </c>
      <c r="D290" s="17">
        <v>1910.5862834222009</v>
      </c>
      <c r="E290" s="17">
        <v>1904.9216631259835</v>
      </c>
      <c r="F290" s="17">
        <v>1723.8820294400509</v>
      </c>
      <c r="G290" s="17">
        <v>1842.7984079417477</v>
      </c>
      <c r="H290" s="17">
        <v>1847.6882672194652</v>
      </c>
      <c r="I290" s="17">
        <v>782.06182314657281</v>
      </c>
    </row>
    <row r="291" spans="1:9" x14ac:dyDescent="0.25">
      <c r="B291" s="53" t="s">
        <v>227</v>
      </c>
      <c r="C291" s="69"/>
      <c r="D291" s="69"/>
      <c r="E291" s="69"/>
      <c r="F291" s="69"/>
      <c r="G291" s="69"/>
      <c r="H291" s="69"/>
      <c r="I291" s="69"/>
    </row>
    <row r="292" spans="1:9" x14ac:dyDescent="0.25">
      <c r="B292" s="53" t="s">
        <v>228</v>
      </c>
      <c r="C292" s="69"/>
      <c r="D292" s="69"/>
      <c r="E292" s="69"/>
      <c r="F292" s="69"/>
      <c r="G292" s="69"/>
      <c r="H292" s="69"/>
      <c r="I292" s="69"/>
    </row>
    <row r="293" spans="1:9" x14ac:dyDescent="0.25">
      <c r="B293" s="53" t="s">
        <v>229</v>
      </c>
      <c r="C293" s="69"/>
      <c r="D293" s="69"/>
      <c r="E293" s="69"/>
      <c r="F293" s="69"/>
      <c r="G293" s="69"/>
      <c r="H293" s="69"/>
      <c r="I293" s="69"/>
    </row>
    <row r="294" spans="1:9" x14ac:dyDescent="0.25">
      <c r="B294" s="53" t="s">
        <v>166</v>
      </c>
      <c r="C294" s="6"/>
      <c r="D294" s="6"/>
      <c r="E294" s="6"/>
    </row>
    <row r="295" spans="1:9" x14ac:dyDescent="0.25">
      <c r="B295" s="53" t="s">
        <v>230</v>
      </c>
      <c r="C295" s="6"/>
      <c r="D295" s="6"/>
      <c r="E295" s="6"/>
    </row>
    <row r="296" spans="1:9" x14ac:dyDescent="0.25">
      <c r="B296" s="53" t="s">
        <v>231</v>
      </c>
      <c r="C296" s="6"/>
      <c r="D296" s="6"/>
      <c r="E296" s="6"/>
    </row>
    <row r="297" spans="1:9" x14ac:dyDescent="0.25">
      <c r="B297" s="53" t="s">
        <v>167</v>
      </c>
      <c r="C297" s="6"/>
      <c r="D297" s="6"/>
      <c r="E297" s="6"/>
    </row>
    <row r="298" spans="1:9" x14ac:dyDescent="0.25">
      <c r="A298" s="53"/>
      <c r="B298" s="6"/>
      <c r="C298" s="6"/>
      <c r="D298" s="6"/>
    </row>
    <row r="299" spans="1:9" x14ac:dyDescent="0.25">
      <c r="A299" s="6"/>
      <c r="B299" s="6"/>
      <c r="C299" s="6"/>
      <c r="D299" s="6"/>
    </row>
    <row r="300" spans="1:9" ht="24.75" customHeight="1" x14ac:dyDescent="0.25">
      <c r="B300" s="22" t="s">
        <v>82</v>
      </c>
      <c r="C300" s="94" t="s">
        <v>232</v>
      </c>
      <c r="D300" s="94"/>
      <c r="E300" s="94"/>
      <c r="F300" s="94"/>
      <c r="G300" s="94"/>
      <c r="H300" s="94"/>
    </row>
    <row r="301" spans="1:9" ht="76.5" x14ac:dyDescent="0.25">
      <c r="B301" s="85" t="s">
        <v>82</v>
      </c>
      <c r="C301" s="27" t="s">
        <v>34</v>
      </c>
      <c r="D301" s="27" t="s">
        <v>147</v>
      </c>
      <c r="E301" s="27" t="s">
        <v>35</v>
      </c>
      <c r="F301" s="27" t="s">
        <v>148</v>
      </c>
      <c r="G301" s="15" t="s">
        <v>36</v>
      </c>
      <c r="H301" s="27" t="s">
        <v>149</v>
      </c>
    </row>
    <row r="302" spans="1:9" x14ac:dyDescent="0.25">
      <c r="B302" s="11" t="s">
        <v>170</v>
      </c>
      <c r="C302" s="16">
        <v>279</v>
      </c>
      <c r="D302" s="82">
        <f t="shared" ref="D302:D321" si="49">+C302/$H222</f>
        <v>0.26420454545454547</v>
      </c>
      <c r="E302" s="16">
        <v>530</v>
      </c>
      <c r="F302" s="82">
        <f t="shared" ref="F302:F321" si="50">+E302/$H222</f>
        <v>0.50189393939393945</v>
      </c>
      <c r="G302" s="18">
        <v>37</v>
      </c>
      <c r="H302" s="71">
        <f t="shared" ref="H302:H321" si="51">+G302/$H222</f>
        <v>3.5037878787878785E-2</v>
      </c>
    </row>
    <row r="303" spans="1:9" x14ac:dyDescent="0.25">
      <c r="B303" s="11" t="s">
        <v>171</v>
      </c>
      <c r="C303" s="16">
        <v>179</v>
      </c>
      <c r="D303" s="82">
        <f t="shared" si="49"/>
        <v>0.22773536895674301</v>
      </c>
      <c r="E303" s="16">
        <v>396</v>
      </c>
      <c r="F303" s="82">
        <f t="shared" si="50"/>
        <v>0.50381679389312972</v>
      </c>
      <c r="G303" s="18">
        <v>35</v>
      </c>
      <c r="H303" s="71">
        <f t="shared" si="51"/>
        <v>4.4529262086513997E-2</v>
      </c>
    </row>
    <row r="304" spans="1:9" x14ac:dyDescent="0.25">
      <c r="B304" s="11" t="s">
        <v>172</v>
      </c>
      <c r="C304" s="16">
        <v>196</v>
      </c>
      <c r="D304" s="82">
        <f t="shared" si="49"/>
        <v>0.27260083449235051</v>
      </c>
      <c r="E304" s="16">
        <v>358</v>
      </c>
      <c r="F304" s="82">
        <f t="shared" si="50"/>
        <v>0.49791376912378305</v>
      </c>
      <c r="G304" s="18">
        <v>28</v>
      </c>
      <c r="H304" s="71">
        <f t="shared" si="51"/>
        <v>3.8942976356050069E-2</v>
      </c>
    </row>
    <row r="305" spans="2:8" x14ac:dyDescent="0.25">
      <c r="B305" s="11" t="s">
        <v>173</v>
      </c>
      <c r="C305" s="16">
        <v>254</v>
      </c>
      <c r="D305" s="82">
        <f t="shared" si="49"/>
        <v>0.290950744558992</v>
      </c>
      <c r="E305" s="16">
        <v>442</v>
      </c>
      <c r="F305" s="82">
        <f t="shared" si="50"/>
        <v>0.50630011454753721</v>
      </c>
      <c r="G305" s="18">
        <v>33</v>
      </c>
      <c r="H305" s="71">
        <f t="shared" si="51"/>
        <v>3.7800687285223365E-2</v>
      </c>
    </row>
    <row r="306" spans="2:8" x14ac:dyDescent="0.25">
      <c r="B306" s="11" t="s">
        <v>174</v>
      </c>
      <c r="C306" s="16">
        <v>153</v>
      </c>
      <c r="D306" s="82">
        <f t="shared" si="49"/>
        <v>0.25671140939597314</v>
      </c>
      <c r="E306" s="16">
        <v>304</v>
      </c>
      <c r="F306" s="82">
        <f t="shared" si="50"/>
        <v>0.51006711409395977</v>
      </c>
      <c r="G306" s="18">
        <v>42</v>
      </c>
      <c r="H306" s="71">
        <f t="shared" si="51"/>
        <v>7.0469798657718116E-2</v>
      </c>
    </row>
    <row r="307" spans="2:8" x14ac:dyDescent="0.25">
      <c r="B307" s="11" t="s">
        <v>175</v>
      </c>
      <c r="C307" s="16">
        <v>379</v>
      </c>
      <c r="D307" s="82">
        <f t="shared" si="49"/>
        <v>0.21945570353213664</v>
      </c>
      <c r="E307" s="16">
        <v>931</v>
      </c>
      <c r="F307" s="82">
        <f t="shared" si="50"/>
        <v>0.53908511870295306</v>
      </c>
      <c r="G307" s="18">
        <v>75</v>
      </c>
      <c r="H307" s="71">
        <f t="shared" si="51"/>
        <v>4.3427909669947889E-2</v>
      </c>
    </row>
    <row r="308" spans="2:8" x14ac:dyDescent="0.25">
      <c r="B308" s="11" t="s">
        <v>176</v>
      </c>
      <c r="C308" s="16">
        <v>2016</v>
      </c>
      <c r="D308" s="82">
        <f t="shared" si="49"/>
        <v>0.34993924665856624</v>
      </c>
      <c r="E308" s="16">
        <v>2794</v>
      </c>
      <c r="F308" s="82">
        <f t="shared" si="50"/>
        <v>0.48498524561708034</v>
      </c>
      <c r="G308" s="18">
        <v>90</v>
      </c>
      <c r="H308" s="71">
        <f t="shared" si="51"/>
        <v>1.562228779725742E-2</v>
      </c>
    </row>
    <row r="309" spans="2:8" x14ac:dyDescent="0.25">
      <c r="B309" s="11" t="s">
        <v>177</v>
      </c>
      <c r="C309" s="16">
        <v>109</v>
      </c>
      <c r="D309" s="82">
        <f t="shared" si="49"/>
        <v>0.40823970037453183</v>
      </c>
      <c r="E309" s="16">
        <v>109</v>
      </c>
      <c r="F309" s="82">
        <f t="shared" si="50"/>
        <v>0.40823970037453183</v>
      </c>
      <c r="G309" s="18">
        <v>5</v>
      </c>
      <c r="H309" s="71">
        <f t="shared" si="51"/>
        <v>1.8726591760299626E-2</v>
      </c>
    </row>
    <row r="310" spans="2:8" x14ac:dyDescent="0.25">
      <c r="B310" s="11" t="s">
        <v>178</v>
      </c>
      <c r="C310" s="16">
        <v>1293</v>
      </c>
      <c r="D310" s="82">
        <f t="shared" si="49"/>
        <v>0.39444783404514949</v>
      </c>
      <c r="E310" s="16">
        <v>1453</v>
      </c>
      <c r="F310" s="82">
        <f t="shared" si="50"/>
        <v>0.44325808419768153</v>
      </c>
      <c r="G310" s="18">
        <v>37</v>
      </c>
      <c r="H310" s="71">
        <f t="shared" si="51"/>
        <v>1.1287370347773032E-2</v>
      </c>
    </row>
    <row r="311" spans="2:8" x14ac:dyDescent="0.25">
      <c r="B311" s="11" t="s">
        <v>179</v>
      </c>
      <c r="C311" s="16">
        <v>816</v>
      </c>
      <c r="D311" s="82">
        <f t="shared" si="49"/>
        <v>0.31276351092372556</v>
      </c>
      <c r="E311" s="16">
        <v>1317</v>
      </c>
      <c r="F311" s="82">
        <f t="shared" si="50"/>
        <v>0.50479110770410118</v>
      </c>
      <c r="G311" s="18">
        <v>43</v>
      </c>
      <c r="H311" s="71">
        <f t="shared" si="51"/>
        <v>1.6481410502108086E-2</v>
      </c>
    </row>
    <row r="312" spans="2:8" x14ac:dyDescent="0.25">
      <c r="B312" s="11" t="s">
        <v>180</v>
      </c>
      <c r="C312" s="16">
        <v>125</v>
      </c>
      <c r="D312" s="82">
        <f t="shared" si="49"/>
        <v>0.21588946459412781</v>
      </c>
      <c r="E312" s="16">
        <v>306</v>
      </c>
      <c r="F312" s="82">
        <f t="shared" si="50"/>
        <v>0.52849740932642486</v>
      </c>
      <c r="G312" s="18">
        <v>31</v>
      </c>
      <c r="H312" s="71">
        <f t="shared" si="51"/>
        <v>5.3540587219343697E-2</v>
      </c>
    </row>
    <row r="313" spans="2:8" x14ac:dyDescent="0.25">
      <c r="B313" s="11" t="s">
        <v>181</v>
      </c>
      <c r="C313" s="16">
        <v>145</v>
      </c>
      <c r="D313" s="82">
        <f t="shared" si="49"/>
        <v>0.31317494600431967</v>
      </c>
      <c r="E313" s="16">
        <v>215</v>
      </c>
      <c r="F313" s="82">
        <f t="shared" si="50"/>
        <v>0.46436285097192226</v>
      </c>
      <c r="G313" s="18">
        <v>24</v>
      </c>
      <c r="H313" s="71">
        <f t="shared" si="51"/>
        <v>5.183585313174946E-2</v>
      </c>
    </row>
    <row r="314" spans="2:8" x14ac:dyDescent="0.25">
      <c r="B314" s="11" t="s">
        <v>182</v>
      </c>
      <c r="C314" s="16">
        <v>164</v>
      </c>
      <c r="D314" s="82">
        <f t="shared" si="49"/>
        <v>0.20785804816223066</v>
      </c>
      <c r="E314" s="16">
        <v>395</v>
      </c>
      <c r="F314" s="82">
        <f t="shared" si="50"/>
        <v>0.50063371356147024</v>
      </c>
      <c r="G314" s="18">
        <v>52</v>
      </c>
      <c r="H314" s="71">
        <f t="shared" si="51"/>
        <v>6.5906210392902412E-2</v>
      </c>
    </row>
    <row r="315" spans="2:8" x14ac:dyDescent="0.25">
      <c r="B315" s="11" t="s">
        <v>183</v>
      </c>
      <c r="C315" s="16">
        <v>1710</v>
      </c>
      <c r="D315" s="82">
        <f t="shared" si="49"/>
        <v>0.3313311373764774</v>
      </c>
      <c r="E315" s="16">
        <v>2587</v>
      </c>
      <c r="F315" s="82">
        <f t="shared" si="50"/>
        <v>0.50125944584382875</v>
      </c>
      <c r="G315" s="18">
        <v>99</v>
      </c>
      <c r="H315" s="71">
        <f t="shared" si="51"/>
        <v>1.9182329006006589E-2</v>
      </c>
    </row>
    <row r="316" spans="2:8" x14ac:dyDescent="0.25">
      <c r="B316" s="11" t="s">
        <v>184</v>
      </c>
      <c r="C316" s="16">
        <v>133</v>
      </c>
      <c r="D316" s="82">
        <f t="shared" si="49"/>
        <v>0.37570621468926552</v>
      </c>
      <c r="E316" s="16">
        <v>149</v>
      </c>
      <c r="F316" s="82">
        <f t="shared" si="50"/>
        <v>0.42090395480225989</v>
      </c>
      <c r="G316" s="18">
        <v>1</v>
      </c>
      <c r="H316" s="71">
        <f t="shared" si="51"/>
        <v>2.8248587570621469E-3</v>
      </c>
    </row>
    <row r="317" spans="2:8" x14ac:dyDescent="0.25">
      <c r="B317" s="11" t="s">
        <v>185</v>
      </c>
      <c r="C317" s="16">
        <v>5850</v>
      </c>
      <c r="D317" s="82">
        <f t="shared" si="49"/>
        <v>0.42253521126760563</v>
      </c>
      <c r="E317" s="16">
        <v>5348</v>
      </c>
      <c r="F317" s="82">
        <f t="shared" si="50"/>
        <v>0.38627663416395813</v>
      </c>
      <c r="G317" s="18">
        <v>138</v>
      </c>
      <c r="H317" s="71">
        <f t="shared" si="51"/>
        <v>9.9674972914409535E-3</v>
      </c>
    </row>
    <row r="318" spans="2:8" x14ac:dyDescent="0.25">
      <c r="B318" s="11" t="s">
        <v>186</v>
      </c>
      <c r="C318" s="16">
        <v>563</v>
      </c>
      <c r="D318" s="82">
        <f t="shared" si="49"/>
        <v>0.49299474605954469</v>
      </c>
      <c r="E318" s="16">
        <v>401</v>
      </c>
      <c r="F318" s="82">
        <f t="shared" si="50"/>
        <v>0.35113835376532399</v>
      </c>
      <c r="G318" s="18">
        <v>15</v>
      </c>
      <c r="H318" s="71">
        <f t="shared" si="51"/>
        <v>1.3134851138353765E-2</v>
      </c>
    </row>
    <row r="319" spans="2:8" x14ac:dyDescent="0.25">
      <c r="B319" s="11" t="s">
        <v>187</v>
      </c>
      <c r="C319" s="16">
        <v>295</v>
      </c>
      <c r="D319" s="82">
        <f t="shared" si="49"/>
        <v>0.34064665127020788</v>
      </c>
      <c r="E319" s="16">
        <v>396</v>
      </c>
      <c r="F319" s="82">
        <f t="shared" si="50"/>
        <v>0.45727482678983833</v>
      </c>
      <c r="G319" s="18">
        <v>23</v>
      </c>
      <c r="H319" s="71">
        <f t="shared" si="51"/>
        <v>2.6558891454965358E-2</v>
      </c>
    </row>
    <row r="320" spans="2:8" x14ac:dyDescent="0.25">
      <c r="B320" s="11" t="s">
        <v>188</v>
      </c>
      <c r="C320" s="16">
        <v>4887</v>
      </c>
      <c r="D320" s="82">
        <f t="shared" si="49"/>
        <v>0.38819604416554132</v>
      </c>
      <c r="E320" s="16">
        <v>5538</v>
      </c>
      <c r="F320" s="82">
        <f t="shared" si="50"/>
        <v>0.43990785606481847</v>
      </c>
      <c r="G320" s="18">
        <v>147</v>
      </c>
      <c r="H320" s="71">
        <f t="shared" si="51"/>
        <v>1.1676860751449678E-2</v>
      </c>
    </row>
    <row r="321" spans="1:13" x14ac:dyDescent="0.25">
      <c r="B321" s="11" t="s">
        <v>189</v>
      </c>
      <c r="C321" s="16">
        <v>3384</v>
      </c>
      <c r="D321" s="82">
        <f t="shared" si="49"/>
        <v>0.37886251679355126</v>
      </c>
      <c r="E321" s="16">
        <v>3894</v>
      </c>
      <c r="F321" s="82">
        <f t="shared" si="50"/>
        <v>0.43596059113300495</v>
      </c>
      <c r="G321" s="18">
        <v>121</v>
      </c>
      <c r="H321" s="71">
        <f t="shared" si="51"/>
        <v>1.3546798029556651E-2</v>
      </c>
    </row>
    <row r="322" spans="1:13" x14ac:dyDescent="0.25">
      <c r="B322" s="11" t="s">
        <v>100</v>
      </c>
      <c r="C322" s="16">
        <v>22930</v>
      </c>
      <c r="D322" s="32">
        <f>+C322/$H242</f>
        <v>0.36751506603410694</v>
      </c>
      <c r="E322" s="16">
        <v>27863</v>
      </c>
      <c r="F322" s="32">
        <f>+E322/$H242</f>
        <v>0.44657968970380818</v>
      </c>
      <c r="G322" s="18">
        <v>1076</v>
      </c>
      <c r="H322" s="71">
        <f>+G322/$H242</f>
        <v>1.7245800743685088E-2</v>
      </c>
    </row>
    <row r="323" spans="1:13" x14ac:dyDescent="0.25">
      <c r="B323" s="53" t="s">
        <v>233</v>
      </c>
      <c r="C323" s="39"/>
      <c r="D323" s="12"/>
      <c r="E323" s="39"/>
      <c r="F323" s="12"/>
      <c r="G323" s="70"/>
      <c r="H323" s="12"/>
      <c r="J323" s="39"/>
      <c r="K323" s="73"/>
      <c r="L323" s="39"/>
      <c r="M323" s="73"/>
    </row>
    <row r="324" spans="1:13" x14ac:dyDescent="0.25">
      <c r="B324" s="53" t="s">
        <v>234</v>
      </c>
      <c r="C324" s="39"/>
      <c r="D324" s="12"/>
      <c r="E324" s="39"/>
      <c r="F324" s="12"/>
      <c r="G324" s="70"/>
      <c r="H324" s="12"/>
      <c r="J324" s="39"/>
      <c r="K324" s="73"/>
      <c r="L324" s="39"/>
      <c r="M324" s="73"/>
    </row>
    <row r="325" spans="1:13" x14ac:dyDescent="0.25">
      <c r="B325" s="53" t="s">
        <v>235</v>
      </c>
      <c r="C325" s="39"/>
      <c r="D325" s="12"/>
      <c r="E325" s="39"/>
      <c r="F325" s="12"/>
      <c r="G325" s="70"/>
      <c r="H325" s="12"/>
      <c r="J325" s="39"/>
      <c r="K325" s="73"/>
      <c r="L325" s="39"/>
      <c r="M325" s="73"/>
    </row>
    <row r="326" spans="1:13" x14ac:dyDescent="0.25">
      <c r="A326" s="53"/>
      <c r="B326" s="39"/>
      <c r="C326" s="12"/>
      <c r="D326" s="39"/>
      <c r="E326" s="12"/>
      <c r="F326" s="70"/>
      <c r="G326" s="12"/>
      <c r="H326" s="39"/>
      <c r="I326" s="12"/>
      <c r="J326" s="39"/>
      <c r="K326" s="73"/>
      <c r="L326" s="39"/>
      <c r="M326" s="73"/>
    </row>
    <row r="327" spans="1:13" x14ac:dyDescent="0.25">
      <c r="A327" s="58"/>
      <c r="B327" s="39"/>
      <c r="C327" s="12"/>
      <c r="D327" s="39"/>
      <c r="E327" s="12"/>
      <c r="F327" s="70"/>
      <c r="G327" s="12"/>
      <c r="H327" s="39"/>
      <c r="I327" s="12"/>
      <c r="J327" s="39"/>
      <c r="K327" s="73"/>
      <c r="L327" s="39"/>
      <c r="M327" s="73"/>
    </row>
    <row r="328" spans="1:13" ht="26.25" customHeight="1" x14ac:dyDescent="0.25">
      <c r="B328" s="108" t="s">
        <v>82</v>
      </c>
      <c r="C328" s="110" t="s">
        <v>232</v>
      </c>
      <c r="D328" s="111"/>
      <c r="E328" s="111"/>
      <c r="F328" s="111"/>
      <c r="G328" s="111"/>
      <c r="H328" s="112"/>
      <c r="I328" s="12"/>
      <c r="J328" s="39"/>
    </row>
    <row r="329" spans="1:13" ht="76.5" x14ac:dyDescent="0.25">
      <c r="B329" s="109"/>
      <c r="C329" s="27" t="s">
        <v>37</v>
      </c>
      <c r="D329" s="27" t="s">
        <v>150</v>
      </c>
      <c r="E329" s="27" t="s">
        <v>152</v>
      </c>
      <c r="F329" s="27" t="s">
        <v>151</v>
      </c>
      <c r="G329" s="27" t="s">
        <v>38</v>
      </c>
      <c r="H329" s="27" t="s">
        <v>153</v>
      </c>
      <c r="I329" s="12"/>
      <c r="J329" s="39"/>
    </row>
    <row r="330" spans="1:13" x14ac:dyDescent="0.25">
      <c r="B330" s="11" t="s">
        <v>170</v>
      </c>
      <c r="C330" s="16">
        <v>106</v>
      </c>
      <c r="D330" s="71">
        <f>+C330/$H222</f>
        <v>0.10037878787878787</v>
      </c>
      <c r="E330" s="16">
        <v>1</v>
      </c>
      <c r="F330" s="72">
        <f>+E330/$H222</f>
        <v>9.46969696969697E-4</v>
      </c>
      <c r="G330" s="16">
        <v>103</v>
      </c>
      <c r="H330" s="71">
        <f>+G330/$H222</f>
        <v>9.7537878787878785E-2</v>
      </c>
      <c r="I330" s="12"/>
      <c r="J330" s="39"/>
    </row>
    <row r="331" spans="1:13" x14ac:dyDescent="0.25">
      <c r="B331" s="11" t="s">
        <v>171</v>
      </c>
      <c r="C331" s="16">
        <v>99</v>
      </c>
      <c r="D331" s="71">
        <f t="shared" ref="D331:D350" si="52">+C331/$H223</f>
        <v>0.12595419847328243</v>
      </c>
      <c r="E331" s="16">
        <v>10</v>
      </c>
      <c r="F331" s="72">
        <f t="shared" ref="F331:F350" si="53">+E331/$H223</f>
        <v>1.2722646310432569E-2</v>
      </c>
      <c r="G331" s="16">
        <v>67</v>
      </c>
      <c r="H331" s="71">
        <f t="shared" ref="H331:H350" si="54">+G331/$H223</f>
        <v>8.5241730279898217E-2</v>
      </c>
      <c r="I331" s="12"/>
      <c r="J331" s="39"/>
    </row>
    <row r="332" spans="1:13" x14ac:dyDescent="0.25">
      <c r="B332" s="11" t="s">
        <v>172</v>
      </c>
      <c r="C332" s="16">
        <v>51</v>
      </c>
      <c r="D332" s="71">
        <f t="shared" si="52"/>
        <v>7.0931849791376914E-2</v>
      </c>
      <c r="E332" s="16">
        <v>5</v>
      </c>
      <c r="F332" s="72">
        <f t="shared" si="53"/>
        <v>6.954102920723227E-3</v>
      </c>
      <c r="G332" s="16">
        <v>81</v>
      </c>
      <c r="H332" s="71">
        <f t="shared" si="54"/>
        <v>0.11265646731571627</v>
      </c>
      <c r="I332" s="12"/>
      <c r="J332" s="39"/>
    </row>
    <row r="333" spans="1:13" x14ac:dyDescent="0.25">
      <c r="B333" s="11" t="s">
        <v>173</v>
      </c>
      <c r="C333" s="16">
        <v>64</v>
      </c>
      <c r="D333" s="71">
        <f t="shared" si="52"/>
        <v>7.3310423825887747E-2</v>
      </c>
      <c r="E333" s="16">
        <v>4</v>
      </c>
      <c r="F333" s="72">
        <f t="shared" si="53"/>
        <v>4.5819014891179842E-3</v>
      </c>
      <c r="G333" s="16">
        <v>76</v>
      </c>
      <c r="H333" s="71">
        <f t="shared" si="54"/>
        <v>8.7056128293241691E-2</v>
      </c>
      <c r="I333" s="12"/>
      <c r="J333" s="39"/>
    </row>
    <row r="334" spans="1:13" x14ac:dyDescent="0.25">
      <c r="B334" s="11" t="s">
        <v>174</v>
      </c>
      <c r="C334" s="16">
        <v>37</v>
      </c>
      <c r="D334" s="71">
        <f t="shared" si="52"/>
        <v>6.2080536912751678E-2</v>
      </c>
      <c r="E334" s="16">
        <v>2</v>
      </c>
      <c r="F334" s="72">
        <f t="shared" si="53"/>
        <v>3.3557046979865771E-3</v>
      </c>
      <c r="G334" s="16">
        <v>58</v>
      </c>
      <c r="H334" s="71">
        <f t="shared" si="54"/>
        <v>9.7315436241610737E-2</v>
      </c>
      <c r="I334" s="12"/>
      <c r="J334" s="39"/>
    </row>
    <row r="335" spans="1:13" x14ac:dyDescent="0.25">
      <c r="B335" s="11" t="s">
        <v>175</v>
      </c>
      <c r="C335" s="16">
        <v>175</v>
      </c>
      <c r="D335" s="71">
        <f t="shared" si="52"/>
        <v>0.1013317892298784</v>
      </c>
      <c r="E335" s="16">
        <v>5</v>
      </c>
      <c r="F335" s="72">
        <f t="shared" si="53"/>
        <v>2.8951939779965257E-3</v>
      </c>
      <c r="G335" s="16">
        <v>162</v>
      </c>
      <c r="H335" s="71">
        <f t="shared" si="54"/>
        <v>9.3804284887087433E-2</v>
      </c>
      <c r="I335" s="12"/>
      <c r="J335" s="39"/>
    </row>
    <row r="336" spans="1:13" x14ac:dyDescent="0.25">
      <c r="B336" s="11" t="s">
        <v>176</v>
      </c>
      <c r="C336" s="16">
        <v>83</v>
      </c>
      <c r="D336" s="71">
        <f t="shared" si="52"/>
        <v>1.4407220968581843E-2</v>
      </c>
      <c r="E336" s="16">
        <v>0</v>
      </c>
      <c r="F336" s="72">
        <f t="shared" si="53"/>
        <v>0</v>
      </c>
      <c r="G336" s="16">
        <v>778</v>
      </c>
      <c r="H336" s="71">
        <f t="shared" si="54"/>
        <v>0.13504599895851416</v>
      </c>
      <c r="I336" s="12"/>
      <c r="J336" s="39"/>
    </row>
    <row r="337" spans="2:10" x14ac:dyDescent="0.25">
      <c r="B337" s="11" t="s">
        <v>177</v>
      </c>
      <c r="C337" s="16">
        <v>9</v>
      </c>
      <c r="D337" s="71">
        <f t="shared" si="52"/>
        <v>3.3707865168539325E-2</v>
      </c>
      <c r="E337" s="16">
        <v>1</v>
      </c>
      <c r="F337" s="72">
        <f t="shared" si="53"/>
        <v>3.7453183520599251E-3</v>
      </c>
      <c r="G337" s="16">
        <v>34</v>
      </c>
      <c r="H337" s="71">
        <f t="shared" si="54"/>
        <v>0.12734082397003746</v>
      </c>
      <c r="I337" s="12"/>
      <c r="J337" s="39"/>
    </row>
    <row r="338" spans="2:10" x14ac:dyDescent="0.25">
      <c r="B338" s="11" t="s">
        <v>178</v>
      </c>
      <c r="C338" s="16">
        <v>41</v>
      </c>
      <c r="D338" s="71">
        <f t="shared" si="52"/>
        <v>1.2507626601586334E-2</v>
      </c>
      <c r="E338" s="16">
        <v>0</v>
      </c>
      <c r="F338" s="72">
        <f t="shared" si="53"/>
        <v>0</v>
      </c>
      <c r="G338" s="16">
        <v>454</v>
      </c>
      <c r="H338" s="71">
        <f t="shared" si="54"/>
        <v>0.13849908480780965</v>
      </c>
      <c r="I338" s="12"/>
      <c r="J338" s="39"/>
    </row>
    <row r="339" spans="2:10" x14ac:dyDescent="0.25">
      <c r="B339" s="11" t="s">
        <v>179</v>
      </c>
      <c r="C339" s="16">
        <v>87</v>
      </c>
      <c r="D339" s="71">
        <f t="shared" si="52"/>
        <v>3.3346109620544268E-2</v>
      </c>
      <c r="E339" s="16">
        <v>3</v>
      </c>
      <c r="F339" s="72">
        <f t="shared" si="53"/>
        <v>1.1498658489842851E-3</v>
      </c>
      <c r="G339" s="16">
        <v>343</v>
      </c>
      <c r="H339" s="71">
        <f t="shared" si="54"/>
        <v>0.13146799540053661</v>
      </c>
      <c r="I339" s="12"/>
      <c r="J339" s="39"/>
    </row>
    <row r="340" spans="2:10" x14ac:dyDescent="0.25">
      <c r="B340" s="11" t="s">
        <v>180</v>
      </c>
      <c r="C340" s="16">
        <v>50</v>
      </c>
      <c r="D340" s="71">
        <f t="shared" si="52"/>
        <v>8.6355785837651119E-2</v>
      </c>
      <c r="E340" s="16">
        <v>0</v>
      </c>
      <c r="F340" s="72">
        <f t="shared" si="53"/>
        <v>0</v>
      </c>
      <c r="G340" s="16">
        <v>67</v>
      </c>
      <c r="H340" s="71">
        <f t="shared" si="54"/>
        <v>0.1157167530224525</v>
      </c>
      <c r="I340" s="12"/>
      <c r="J340" s="39"/>
    </row>
    <row r="341" spans="2:10" x14ac:dyDescent="0.25">
      <c r="B341" s="11" t="s">
        <v>181</v>
      </c>
      <c r="C341" s="16">
        <v>22</v>
      </c>
      <c r="D341" s="71">
        <f t="shared" si="52"/>
        <v>4.7516198704103674E-2</v>
      </c>
      <c r="E341" s="16">
        <v>3</v>
      </c>
      <c r="F341" s="72">
        <f t="shared" si="53"/>
        <v>6.4794816414686825E-3</v>
      </c>
      <c r="G341" s="16">
        <v>54</v>
      </c>
      <c r="H341" s="71">
        <f t="shared" si="54"/>
        <v>0.11663066954643629</v>
      </c>
      <c r="I341" s="12"/>
      <c r="J341" s="39"/>
    </row>
    <row r="342" spans="2:10" x14ac:dyDescent="0.25">
      <c r="B342" s="11" t="s">
        <v>182</v>
      </c>
      <c r="C342" s="16">
        <v>116</v>
      </c>
      <c r="D342" s="71">
        <f t="shared" si="52"/>
        <v>0.14702154626108999</v>
      </c>
      <c r="E342" s="16">
        <v>4</v>
      </c>
      <c r="F342" s="72">
        <f t="shared" si="53"/>
        <v>5.0697084917617234E-3</v>
      </c>
      <c r="G342" s="16">
        <v>58</v>
      </c>
      <c r="H342" s="71">
        <f t="shared" si="54"/>
        <v>7.3510773130544993E-2</v>
      </c>
      <c r="I342" s="12"/>
      <c r="J342" s="39"/>
    </row>
    <row r="343" spans="2:10" x14ac:dyDescent="0.25">
      <c r="B343" s="11" t="s">
        <v>183</v>
      </c>
      <c r="C343" s="16">
        <v>125</v>
      </c>
      <c r="D343" s="71">
        <f t="shared" si="52"/>
        <v>2.4220112381321449E-2</v>
      </c>
      <c r="E343" s="16">
        <v>3</v>
      </c>
      <c r="F343" s="72">
        <f t="shared" si="53"/>
        <v>5.8128269715171474E-4</v>
      </c>
      <c r="G343" s="16">
        <v>637</v>
      </c>
      <c r="H343" s="71">
        <f t="shared" si="54"/>
        <v>0.12342569269521411</v>
      </c>
      <c r="I343" s="12"/>
      <c r="J343" s="39"/>
    </row>
    <row r="344" spans="2:10" x14ac:dyDescent="0.25">
      <c r="B344" s="11" t="s">
        <v>184</v>
      </c>
      <c r="C344" s="16">
        <v>4</v>
      </c>
      <c r="D344" s="71">
        <f t="shared" si="52"/>
        <v>1.1299435028248588E-2</v>
      </c>
      <c r="E344" s="16">
        <v>0</v>
      </c>
      <c r="F344" s="72">
        <f t="shared" si="53"/>
        <v>0</v>
      </c>
      <c r="G344" s="16">
        <v>67</v>
      </c>
      <c r="H344" s="71">
        <f t="shared" si="54"/>
        <v>0.18926553672316385</v>
      </c>
      <c r="I344" s="12"/>
      <c r="J344" s="39"/>
    </row>
    <row r="345" spans="2:10" x14ac:dyDescent="0.25">
      <c r="B345" s="11" t="s">
        <v>185</v>
      </c>
      <c r="C345" s="16">
        <v>88</v>
      </c>
      <c r="D345" s="71">
        <f t="shared" si="52"/>
        <v>6.3560852293246661E-3</v>
      </c>
      <c r="E345" s="16">
        <v>0</v>
      </c>
      <c r="F345" s="72">
        <f t="shared" si="53"/>
        <v>0</v>
      </c>
      <c r="G345" s="16">
        <v>2421</v>
      </c>
      <c r="H345" s="71">
        <f t="shared" si="54"/>
        <v>0.17486457204767064</v>
      </c>
      <c r="I345" s="12"/>
      <c r="J345" s="39"/>
    </row>
    <row r="346" spans="2:10" x14ac:dyDescent="0.25">
      <c r="B346" s="11" t="s">
        <v>186</v>
      </c>
      <c r="C346" s="16">
        <v>8</v>
      </c>
      <c r="D346" s="71">
        <f t="shared" si="52"/>
        <v>7.0052539404553416E-3</v>
      </c>
      <c r="E346" s="16">
        <v>0</v>
      </c>
      <c r="F346" s="72">
        <f t="shared" si="53"/>
        <v>0</v>
      </c>
      <c r="G346" s="16">
        <v>155</v>
      </c>
      <c r="H346" s="71">
        <f t="shared" si="54"/>
        <v>0.13572679509632224</v>
      </c>
      <c r="I346" s="12"/>
      <c r="J346" s="39"/>
    </row>
    <row r="347" spans="2:10" x14ac:dyDescent="0.25">
      <c r="B347" s="11" t="s">
        <v>187</v>
      </c>
      <c r="C347" s="16">
        <v>51</v>
      </c>
      <c r="D347" s="71">
        <f t="shared" si="52"/>
        <v>5.889145496535797E-2</v>
      </c>
      <c r="E347" s="16">
        <v>0</v>
      </c>
      <c r="F347" s="72">
        <f t="shared" si="53"/>
        <v>0</v>
      </c>
      <c r="G347" s="16">
        <v>101</v>
      </c>
      <c r="H347" s="71">
        <f t="shared" si="54"/>
        <v>0.11662817551963048</v>
      </c>
      <c r="I347" s="12"/>
      <c r="J347" s="39"/>
    </row>
    <row r="348" spans="2:10" x14ac:dyDescent="0.25">
      <c r="B348" s="11" t="s">
        <v>188</v>
      </c>
      <c r="C348" s="16">
        <v>132</v>
      </c>
      <c r="D348" s="71">
        <f t="shared" si="52"/>
        <v>1.0485344348240527E-2</v>
      </c>
      <c r="E348" s="16">
        <v>7</v>
      </c>
      <c r="F348" s="72">
        <f t="shared" si="53"/>
        <v>5.560409881642704E-4</v>
      </c>
      <c r="G348" s="16">
        <v>1878</v>
      </c>
      <c r="H348" s="71">
        <f t="shared" si="54"/>
        <v>0.14917785368178568</v>
      </c>
      <c r="I348" s="12"/>
      <c r="J348" s="39"/>
    </row>
    <row r="349" spans="2:10" x14ac:dyDescent="0.25">
      <c r="B349" s="11" t="s">
        <v>189</v>
      </c>
      <c r="C349" s="16">
        <v>103</v>
      </c>
      <c r="D349" s="71">
        <f t="shared" si="52"/>
        <v>1.1531571876399463E-2</v>
      </c>
      <c r="E349" s="16">
        <v>1</v>
      </c>
      <c r="F349" s="72">
        <f t="shared" si="53"/>
        <v>1.1195700850873264E-4</v>
      </c>
      <c r="G349" s="16">
        <v>1429</v>
      </c>
      <c r="H349" s="71">
        <f t="shared" si="54"/>
        <v>0.15998656515897894</v>
      </c>
      <c r="I349" s="12"/>
      <c r="J349" s="39"/>
    </row>
    <row r="350" spans="2:10" x14ac:dyDescent="0.25">
      <c r="B350" s="11" t="s">
        <v>100</v>
      </c>
      <c r="C350" s="16">
        <v>1451</v>
      </c>
      <c r="D350" s="71">
        <f t="shared" si="52"/>
        <v>2.3256186690601359E-2</v>
      </c>
      <c r="E350" s="16">
        <v>49</v>
      </c>
      <c r="F350" s="72">
        <f t="shared" si="53"/>
        <v>7.8535709706372607E-4</v>
      </c>
      <c r="G350" s="16">
        <v>9023</v>
      </c>
      <c r="H350" s="71">
        <f t="shared" si="54"/>
        <v>0.14461789973073472</v>
      </c>
      <c r="I350" s="12"/>
      <c r="J350" s="39"/>
    </row>
    <row r="351" spans="2:10" x14ac:dyDescent="0.25">
      <c r="B351" s="53" t="s">
        <v>236</v>
      </c>
      <c r="C351" s="39"/>
      <c r="D351" s="12"/>
      <c r="E351" s="39"/>
      <c r="F351" s="12"/>
      <c r="G351" s="70"/>
      <c r="H351" s="77"/>
      <c r="I351" s="12"/>
      <c r="J351" s="39"/>
    </row>
    <row r="352" spans="2:10" x14ac:dyDescent="0.25">
      <c r="B352" s="53" t="s">
        <v>237</v>
      </c>
      <c r="C352" s="39"/>
      <c r="D352" s="12"/>
      <c r="E352" s="39"/>
      <c r="F352" s="12"/>
      <c r="G352" s="70"/>
      <c r="H352" s="12"/>
      <c r="I352" s="12"/>
      <c r="J352" s="39"/>
    </row>
    <row r="353" spans="1:10" x14ac:dyDescent="0.25">
      <c r="B353" s="53" t="s">
        <v>238</v>
      </c>
      <c r="C353" s="39"/>
      <c r="D353" s="39"/>
      <c r="E353" s="70"/>
      <c r="F353" s="39"/>
      <c r="G353" s="39"/>
      <c r="H353" s="39"/>
    </row>
    <row r="354" spans="1:10" x14ac:dyDescent="0.25">
      <c r="B354" s="53"/>
      <c r="C354" s="39"/>
      <c r="D354" s="39"/>
      <c r="E354" s="70"/>
      <c r="F354" s="39"/>
      <c r="G354" s="39"/>
      <c r="H354" s="39"/>
    </row>
    <row r="355" spans="1:10" x14ac:dyDescent="0.25">
      <c r="B355" s="53"/>
      <c r="C355" s="39"/>
      <c r="D355" s="39"/>
      <c r="E355" s="70"/>
      <c r="F355" s="39"/>
      <c r="G355" s="39"/>
      <c r="H355" s="39"/>
    </row>
    <row r="356" spans="1:10" x14ac:dyDescent="0.25">
      <c r="B356" s="53"/>
      <c r="C356" s="39"/>
      <c r="D356" s="39"/>
      <c r="E356" s="70"/>
      <c r="F356" s="39"/>
      <c r="G356" s="39"/>
      <c r="H356" s="39"/>
    </row>
    <row r="357" spans="1:10" x14ac:dyDescent="0.25">
      <c r="A357" s="53"/>
      <c r="B357" s="39"/>
      <c r="C357" s="39"/>
      <c r="D357" s="70"/>
      <c r="E357" s="39"/>
      <c r="F357" s="39"/>
      <c r="G357" s="39"/>
    </row>
    <row r="358" spans="1:10" x14ac:dyDescent="0.25">
      <c r="B358" s="30"/>
      <c r="C358" s="94" t="s">
        <v>239</v>
      </c>
      <c r="D358" s="94"/>
      <c r="E358" s="94"/>
      <c r="F358" s="94"/>
      <c r="G358" s="94"/>
      <c r="H358" s="94"/>
      <c r="I358" s="94"/>
      <c r="J358" s="94"/>
    </row>
    <row r="359" spans="1:10" ht="66" customHeight="1" x14ac:dyDescent="0.25">
      <c r="B359" s="30"/>
      <c r="C359" s="16" t="s">
        <v>39</v>
      </c>
      <c r="D359" s="27" t="s">
        <v>40</v>
      </c>
      <c r="E359" s="27" t="s">
        <v>41</v>
      </c>
      <c r="F359" s="27" t="s">
        <v>42</v>
      </c>
      <c r="G359" s="27" t="s">
        <v>43</v>
      </c>
      <c r="H359" s="27" t="s">
        <v>44</v>
      </c>
      <c r="I359" s="27" t="s">
        <v>45</v>
      </c>
      <c r="J359" s="27" t="s">
        <v>22</v>
      </c>
    </row>
    <row r="360" spans="1:10" x14ac:dyDescent="0.25">
      <c r="B360" s="30"/>
      <c r="C360" s="27">
        <v>82</v>
      </c>
      <c r="D360" s="27">
        <v>187</v>
      </c>
      <c r="E360" s="27">
        <v>29</v>
      </c>
      <c r="F360" s="27">
        <v>269</v>
      </c>
      <c r="G360" s="27">
        <v>79</v>
      </c>
      <c r="H360" s="27">
        <v>282</v>
      </c>
      <c r="I360" s="27">
        <v>282</v>
      </c>
      <c r="J360" s="27">
        <v>1210</v>
      </c>
    </row>
    <row r="361" spans="1:10" ht="12.75" customHeight="1" x14ac:dyDescent="0.25">
      <c r="B361" s="30"/>
      <c r="C361" s="88" t="s">
        <v>240</v>
      </c>
      <c r="D361" s="88"/>
      <c r="E361" s="88"/>
      <c r="F361" s="88"/>
      <c r="G361" s="88"/>
      <c r="H361" s="88"/>
      <c r="I361" s="88"/>
      <c r="J361" s="88"/>
    </row>
    <row r="362" spans="1:10" x14ac:dyDescent="0.25">
      <c r="B362" s="30"/>
      <c r="C362" s="30"/>
      <c r="D362" s="30"/>
      <c r="E362" s="30"/>
      <c r="F362" s="30"/>
      <c r="G362" s="30"/>
    </row>
    <row r="363" spans="1:10" x14ac:dyDescent="0.25">
      <c r="B363" s="30"/>
      <c r="C363" s="30"/>
      <c r="D363" s="30"/>
      <c r="E363" s="30"/>
      <c r="F363" s="30"/>
      <c r="G363" s="30"/>
    </row>
    <row r="364" spans="1:10" ht="27" customHeight="1" x14ac:dyDescent="0.25">
      <c r="B364" s="30"/>
      <c r="C364" s="78"/>
      <c r="D364" s="78"/>
      <c r="E364" s="110" t="s">
        <v>75</v>
      </c>
      <c r="F364" s="111"/>
      <c r="G364" s="112"/>
    </row>
    <row r="365" spans="1:10" ht="38.25" x14ac:dyDescent="0.25">
      <c r="B365" s="30"/>
      <c r="C365" s="30"/>
      <c r="D365" s="30"/>
      <c r="E365" s="23" t="s">
        <v>46</v>
      </c>
      <c r="F365" s="23" t="s">
        <v>47</v>
      </c>
      <c r="G365" s="23" t="s">
        <v>154</v>
      </c>
    </row>
    <row r="366" spans="1:10" x14ac:dyDescent="0.25">
      <c r="B366" s="30"/>
      <c r="C366" s="30"/>
      <c r="D366" s="30"/>
      <c r="E366" s="27" t="s">
        <v>48</v>
      </c>
      <c r="F366" s="2">
        <v>9516</v>
      </c>
      <c r="G366" s="15">
        <f>+F366/F368</f>
        <v>0.55701240927183326</v>
      </c>
    </row>
    <row r="367" spans="1:10" x14ac:dyDescent="0.25">
      <c r="B367" s="30"/>
      <c r="C367" s="30"/>
      <c r="D367" s="30"/>
      <c r="E367" s="27" t="s">
        <v>49</v>
      </c>
      <c r="F367" s="2">
        <v>7568</v>
      </c>
      <c r="G367" s="15">
        <f>+F367/F368</f>
        <v>0.44298759072816668</v>
      </c>
    </row>
    <row r="368" spans="1:10" x14ac:dyDescent="0.25">
      <c r="B368" s="30"/>
      <c r="C368" s="30"/>
      <c r="D368" s="30"/>
      <c r="E368" s="27" t="s">
        <v>50</v>
      </c>
      <c r="F368" s="2">
        <v>17084</v>
      </c>
      <c r="G368" s="15">
        <f>SUM(G366:G367)</f>
        <v>1</v>
      </c>
    </row>
    <row r="369" spans="2:7" x14ac:dyDescent="0.25">
      <c r="B369" s="30"/>
      <c r="C369" s="30"/>
      <c r="D369" s="30"/>
      <c r="E369" s="30"/>
      <c r="F369" s="30"/>
      <c r="G369" s="30"/>
    </row>
    <row r="370" spans="2:7" x14ac:dyDescent="0.25">
      <c r="B370" s="30"/>
      <c r="C370" s="30"/>
      <c r="D370" s="30"/>
      <c r="E370" s="30"/>
      <c r="F370" s="30"/>
      <c r="G370" s="30"/>
    </row>
    <row r="371" spans="2:7" ht="50.25" customHeight="1" x14ac:dyDescent="0.25">
      <c r="B371" s="6"/>
      <c r="C371" s="6"/>
      <c r="D371" s="6"/>
      <c r="E371" s="108" t="s">
        <v>82</v>
      </c>
      <c r="F371" s="94" t="s">
        <v>76</v>
      </c>
      <c r="G371" s="94"/>
    </row>
    <row r="372" spans="2:7" ht="25.5" x14ac:dyDescent="0.25">
      <c r="B372" s="6"/>
      <c r="C372" s="6"/>
      <c r="E372" s="109"/>
      <c r="F372" s="19" t="s">
        <v>51</v>
      </c>
      <c r="G372" s="19" t="s">
        <v>52</v>
      </c>
    </row>
    <row r="373" spans="2:7" x14ac:dyDescent="0.2">
      <c r="E373" s="11" t="s">
        <v>170</v>
      </c>
      <c r="F373" s="14">
        <v>3</v>
      </c>
      <c r="G373" s="14" t="s">
        <v>74</v>
      </c>
    </row>
    <row r="374" spans="2:7" x14ac:dyDescent="0.2">
      <c r="E374" s="11" t="s">
        <v>171</v>
      </c>
      <c r="F374" s="14">
        <v>3</v>
      </c>
      <c r="G374" s="14" t="s">
        <v>74</v>
      </c>
    </row>
    <row r="375" spans="2:7" x14ac:dyDescent="0.2">
      <c r="E375" s="11" t="s">
        <v>172</v>
      </c>
      <c r="F375" s="14">
        <v>2</v>
      </c>
      <c r="G375" s="14" t="s">
        <v>74</v>
      </c>
    </row>
    <row r="376" spans="2:7" x14ac:dyDescent="0.2">
      <c r="E376" s="11" t="s">
        <v>173</v>
      </c>
      <c r="F376" s="14">
        <v>3</v>
      </c>
      <c r="G376" s="14">
        <v>1</v>
      </c>
    </row>
    <row r="377" spans="2:7" x14ac:dyDescent="0.2">
      <c r="E377" s="11" t="s">
        <v>174</v>
      </c>
      <c r="F377" s="14">
        <v>1</v>
      </c>
      <c r="G377" s="14" t="s">
        <v>74</v>
      </c>
    </row>
    <row r="378" spans="2:7" x14ac:dyDescent="0.2">
      <c r="E378" s="11" t="s">
        <v>175</v>
      </c>
      <c r="F378" s="14">
        <v>2</v>
      </c>
      <c r="G378" s="14" t="s">
        <v>74</v>
      </c>
    </row>
    <row r="379" spans="2:7" x14ac:dyDescent="0.2">
      <c r="E379" s="11" t="s">
        <v>176</v>
      </c>
      <c r="F379" s="14">
        <v>54</v>
      </c>
      <c r="G379" s="14">
        <v>2</v>
      </c>
    </row>
    <row r="380" spans="2:7" x14ac:dyDescent="0.2">
      <c r="E380" s="11" t="s">
        <v>177</v>
      </c>
      <c r="F380" s="14">
        <v>1</v>
      </c>
      <c r="G380" s="14" t="s">
        <v>74</v>
      </c>
    </row>
    <row r="381" spans="2:7" x14ac:dyDescent="0.2">
      <c r="E381" s="11" t="s">
        <v>178</v>
      </c>
      <c r="F381" s="14">
        <v>22</v>
      </c>
      <c r="G381" s="14">
        <v>1</v>
      </c>
    </row>
    <row r="382" spans="2:7" x14ac:dyDescent="0.2">
      <c r="E382" s="11" t="s">
        <v>179</v>
      </c>
      <c r="F382" s="14">
        <v>23</v>
      </c>
      <c r="G382" s="14" t="s">
        <v>74</v>
      </c>
    </row>
    <row r="383" spans="2:7" x14ac:dyDescent="0.2">
      <c r="E383" s="11" t="s">
        <v>180</v>
      </c>
      <c r="F383" s="14">
        <v>3</v>
      </c>
      <c r="G383" s="14" t="s">
        <v>74</v>
      </c>
    </row>
    <row r="384" spans="2:7" x14ac:dyDescent="0.2">
      <c r="E384" s="11" t="s">
        <v>181</v>
      </c>
      <c r="F384" s="14">
        <v>5</v>
      </c>
      <c r="G384" s="14" t="s">
        <v>74</v>
      </c>
    </row>
    <row r="385" spans="1:7" x14ac:dyDescent="0.2">
      <c r="E385" s="11" t="s">
        <v>182</v>
      </c>
      <c r="F385" s="14">
        <v>2</v>
      </c>
      <c r="G385" s="14" t="s">
        <v>74</v>
      </c>
    </row>
    <row r="386" spans="1:7" x14ac:dyDescent="0.2">
      <c r="E386" s="11" t="s">
        <v>183</v>
      </c>
      <c r="F386" s="14">
        <v>43</v>
      </c>
      <c r="G386" s="14">
        <v>1</v>
      </c>
    </row>
    <row r="387" spans="1:7" x14ac:dyDescent="0.2">
      <c r="E387" s="11" t="s">
        <v>184</v>
      </c>
      <c r="F387" s="14">
        <v>6</v>
      </c>
      <c r="G387" s="14" t="s">
        <v>74</v>
      </c>
    </row>
    <row r="388" spans="1:7" x14ac:dyDescent="0.2">
      <c r="E388" s="11" t="s">
        <v>185</v>
      </c>
      <c r="F388" s="14">
        <v>203</v>
      </c>
      <c r="G388" s="14">
        <v>9</v>
      </c>
    </row>
    <row r="389" spans="1:7" x14ac:dyDescent="0.2">
      <c r="E389" s="11" t="s">
        <v>186</v>
      </c>
      <c r="F389" s="14">
        <v>13</v>
      </c>
      <c r="G389" s="14" t="s">
        <v>74</v>
      </c>
    </row>
    <row r="390" spans="1:7" x14ac:dyDescent="0.2">
      <c r="E390" s="11" t="s">
        <v>187</v>
      </c>
      <c r="F390" s="14">
        <v>2</v>
      </c>
      <c r="G390" s="14" t="s">
        <v>74</v>
      </c>
    </row>
    <row r="391" spans="1:7" x14ac:dyDescent="0.2">
      <c r="E391" s="11" t="s">
        <v>188</v>
      </c>
      <c r="F391" s="14">
        <v>147</v>
      </c>
      <c r="G391" s="14">
        <v>3</v>
      </c>
    </row>
    <row r="392" spans="1:7" x14ac:dyDescent="0.2">
      <c r="E392" s="11" t="s">
        <v>189</v>
      </c>
      <c r="F392" s="86">
        <v>83</v>
      </c>
      <c r="G392" s="86">
        <v>3</v>
      </c>
    </row>
    <row r="393" spans="1:7" x14ac:dyDescent="0.2">
      <c r="A393" s="6"/>
      <c r="E393" s="11" t="s">
        <v>100</v>
      </c>
      <c r="F393" s="86">
        <v>621</v>
      </c>
      <c r="G393" s="86">
        <v>20</v>
      </c>
    </row>
    <row r="394" spans="1:7" x14ac:dyDescent="0.25">
      <c r="B394" s="6"/>
      <c r="C394" s="6"/>
    </row>
    <row r="396" spans="1:7" x14ac:dyDescent="0.25">
      <c r="E396" s="110" t="s">
        <v>53</v>
      </c>
      <c r="F396" s="111"/>
      <c r="G396" s="112"/>
    </row>
    <row r="397" spans="1:7" ht="25.5" x14ac:dyDescent="0.25">
      <c r="E397" s="27"/>
      <c r="F397" s="23" t="s">
        <v>55</v>
      </c>
      <c r="G397" s="23" t="s">
        <v>56</v>
      </c>
    </row>
    <row r="398" spans="1:7" ht="63.75" x14ac:dyDescent="0.25">
      <c r="E398" s="23" t="s">
        <v>54</v>
      </c>
      <c r="F398" s="27" t="s">
        <v>58</v>
      </c>
      <c r="G398" s="2">
        <v>3</v>
      </c>
    </row>
    <row r="399" spans="1:7" ht="63.75" x14ac:dyDescent="0.25">
      <c r="E399" s="91" t="s">
        <v>57</v>
      </c>
      <c r="F399" s="27" t="s">
        <v>59</v>
      </c>
      <c r="G399" s="2">
        <v>12</v>
      </c>
    </row>
    <row r="400" spans="1:7" ht="63.75" x14ac:dyDescent="0.25">
      <c r="E400" s="91"/>
      <c r="F400" s="27" t="s">
        <v>78</v>
      </c>
      <c r="G400" s="2">
        <v>4</v>
      </c>
    </row>
    <row r="401" spans="5:7" ht="25.5" x14ac:dyDescent="0.25">
      <c r="E401" s="91" t="s">
        <v>60</v>
      </c>
      <c r="F401" s="27" t="s">
        <v>61</v>
      </c>
      <c r="G401" s="2">
        <v>5</v>
      </c>
    </row>
    <row r="402" spans="5:7" ht="25.5" x14ac:dyDescent="0.25">
      <c r="E402" s="91"/>
      <c r="F402" s="27" t="s">
        <v>62</v>
      </c>
      <c r="G402" s="2">
        <v>1</v>
      </c>
    </row>
    <row r="403" spans="5:7" ht="25.5" x14ac:dyDescent="0.25">
      <c r="E403" s="7" t="s">
        <v>63</v>
      </c>
      <c r="F403" s="27" t="s">
        <v>77</v>
      </c>
      <c r="G403" s="3">
        <v>126</v>
      </c>
    </row>
    <row r="404" spans="5:7" ht="38.25" x14ac:dyDescent="0.25">
      <c r="E404" s="27" t="s">
        <v>64</v>
      </c>
      <c r="F404" s="27" t="s">
        <v>65</v>
      </c>
      <c r="G404" s="2">
        <v>3</v>
      </c>
    </row>
    <row r="405" spans="5:7" ht="38.25" x14ac:dyDescent="0.25">
      <c r="E405" s="27" t="s">
        <v>66</v>
      </c>
      <c r="F405" s="4" t="s">
        <v>67</v>
      </c>
      <c r="G405" s="2">
        <v>5</v>
      </c>
    </row>
    <row r="406" spans="5:7" ht="25.5" x14ac:dyDescent="0.25">
      <c r="E406" s="4" t="s">
        <v>68</v>
      </c>
      <c r="F406" s="27" t="s">
        <v>69</v>
      </c>
      <c r="G406" s="2">
        <v>1</v>
      </c>
    </row>
    <row r="407" spans="5:7" ht="38.25" x14ac:dyDescent="0.25">
      <c r="E407" s="4" t="s">
        <v>70</v>
      </c>
      <c r="F407" s="27" t="s">
        <v>71</v>
      </c>
      <c r="G407" s="2">
        <v>9</v>
      </c>
    </row>
    <row r="408" spans="5:7" ht="38.25" x14ac:dyDescent="0.25">
      <c r="E408" s="4" t="s">
        <v>72</v>
      </c>
      <c r="F408" s="4" t="s">
        <v>73</v>
      </c>
      <c r="G408" s="5">
        <v>9</v>
      </c>
    </row>
    <row r="409" spans="5:7" ht="45" customHeight="1" x14ac:dyDescent="0.25">
      <c r="E409" s="4" t="s">
        <v>80</v>
      </c>
      <c r="F409" s="4" t="s">
        <v>81</v>
      </c>
      <c r="G409" s="2">
        <v>16</v>
      </c>
    </row>
    <row r="410" spans="5:7" ht="30.75" customHeight="1" x14ac:dyDescent="0.25">
      <c r="E410" s="20" t="s">
        <v>79</v>
      </c>
    </row>
    <row r="433" ht="38.25" customHeight="1" x14ac:dyDescent="0.25"/>
    <row r="441" ht="39.75" customHeight="1" x14ac:dyDescent="0.25"/>
    <row r="442" ht="57" customHeight="1" x14ac:dyDescent="0.25"/>
    <row r="443" ht="48" customHeight="1" x14ac:dyDescent="0.25"/>
    <row r="444" ht="63.75" customHeight="1" x14ac:dyDescent="0.25"/>
    <row r="445" ht="39.75" customHeight="1" x14ac:dyDescent="0.25"/>
    <row r="446" ht="42" customHeight="1" x14ac:dyDescent="0.25"/>
    <row r="447" ht="43.5" customHeight="1" x14ac:dyDescent="0.25"/>
    <row r="449" spans="1:5" ht="38.25" customHeight="1" x14ac:dyDescent="0.25"/>
    <row r="450" spans="1:5" ht="38.25" customHeight="1" x14ac:dyDescent="0.25"/>
    <row r="452" spans="1:5" ht="51" customHeight="1" x14ac:dyDescent="0.25"/>
    <row r="454" spans="1:5" ht="38.25" customHeight="1" x14ac:dyDescent="0.25"/>
    <row r="456" spans="1:5" x14ac:dyDescent="0.25">
      <c r="B456" s="10"/>
      <c r="C456" s="6"/>
    </row>
    <row r="457" spans="1:5" x14ac:dyDescent="0.25">
      <c r="B457" s="21"/>
      <c r="C457" s="6"/>
      <c r="E457" s="6"/>
    </row>
    <row r="458" spans="1:5" x14ac:dyDescent="0.25">
      <c r="A458" s="1"/>
      <c r="E458" s="6"/>
    </row>
    <row r="459" spans="1:5" x14ac:dyDescent="0.25">
      <c r="A459" s="6"/>
    </row>
    <row r="460" spans="1:5" ht="12.75" customHeight="1" x14ac:dyDescent="0.25"/>
    <row r="468" ht="45.75" customHeight="1" x14ac:dyDescent="0.25"/>
    <row r="469" ht="46.5" customHeight="1" x14ac:dyDescent="0.25"/>
    <row r="478" ht="20.25" customHeight="1" x14ac:dyDescent="0.25"/>
    <row r="519" ht="22.5" customHeight="1" x14ac:dyDescent="0.25"/>
  </sheetData>
  <mergeCells count="146">
    <mergeCell ref="I224:J224"/>
    <mergeCell ref="I225:J225"/>
    <mergeCell ref="I226:J226"/>
    <mergeCell ref="E399:E400"/>
    <mergeCell ref="E401:E402"/>
    <mergeCell ref="A81:A84"/>
    <mergeCell ref="B53:B56"/>
    <mergeCell ref="C53:C56"/>
    <mergeCell ref="E396:G396"/>
    <mergeCell ref="B165:K165"/>
    <mergeCell ref="B166:B167"/>
    <mergeCell ref="A193:A194"/>
    <mergeCell ref="E364:G364"/>
    <mergeCell ref="B248:H248"/>
    <mergeCell ref="I248:L248"/>
    <mergeCell ref="C300:H300"/>
    <mergeCell ref="B219:J219"/>
    <mergeCell ref="B220:G220"/>
    <mergeCell ref="A192:L192"/>
    <mergeCell ref="C358:J358"/>
    <mergeCell ref="G193:L193"/>
    <mergeCell ref="H220:H221"/>
    <mergeCell ref="H83:M83"/>
    <mergeCell ref="D109:K110"/>
    <mergeCell ref="D53:L54"/>
    <mergeCell ref="J118:K118"/>
    <mergeCell ref="K147:K150"/>
    <mergeCell ref="E371:E372"/>
    <mergeCell ref="F371:G371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H18:H21"/>
    <mergeCell ref="I18:I21"/>
    <mergeCell ref="H22:H24"/>
    <mergeCell ref="I22:I24"/>
    <mergeCell ref="C26:I26"/>
    <mergeCell ref="H35:I35"/>
    <mergeCell ref="H36:I36"/>
    <mergeCell ref="C361:J361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2:J242"/>
    <mergeCell ref="B109:B112"/>
    <mergeCell ref="B328:B329"/>
    <mergeCell ref="C328:H328"/>
    <mergeCell ref="B268:B269"/>
    <mergeCell ref="C268:I268"/>
    <mergeCell ref="I220:J221"/>
    <mergeCell ref="I222:J222"/>
    <mergeCell ref="I241:J241"/>
    <mergeCell ref="B243:H243"/>
    <mergeCell ref="J115:K115"/>
    <mergeCell ref="J116:K116"/>
    <mergeCell ref="J117:K117"/>
    <mergeCell ref="J113:K113"/>
    <mergeCell ref="J114:K114"/>
    <mergeCell ref="C109:C112"/>
    <mergeCell ref="D111:H111"/>
    <mergeCell ref="I111:I112"/>
    <mergeCell ref="J111:K112"/>
    <mergeCell ref="J128:K128"/>
    <mergeCell ref="J129:K129"/>
    <mergeCell ref="J130:K130"/>
    <mergeCell ref="J131:K131"/>
    <mergeCell ref="J132:K132"/>
    <mergeCell ref="I223:J223"/>
    <mergeCell ref="G151:G153"/>
    <mergeCell ref="J151:J153"/>
    <mergeCell ref="K151:K153"/>
    <mergeCell ref="G141:G143"/>
    <mergeCell ref="J141:J143"/>
    <mergeCell ref="K141:K143"/>
    <mergeCell ref="G144:G146"/>
    <mergeCell ref="J144:J146"/>
    <mergeCell ref="H37:I37"/>
    <mergeCell ref="H38:I38"/>
    <mergeCell ref="H39:I39"/>
    <mergeCell ref="H40:I40"/>
    <mergeCell ref="H41:I41"/>
    <mergeCell ref="H43:I43"/>
    <mergeCell ref="H42:I42"/>
    <mergeCell ref="H44:I44"/>
    <mergeCell ref="H45:I45"/>
    <mergeCell ref="H46:I46"/>
    <mergeCell ref="H47:I47"/>
    <mergeCell ref="H48:I48"/>
    <mergeCell ref="H49:I49"/>
    <mergeCell ref="C81:M82"/>
    <mergeCell ref="H30:I30"/>
    <mergeCell ref="H31:I31"/>
    <mergeCell ref="H32:I32"/>
    <mergeCell ref="H50:I50"/>
    <mergeCell ref="C51:I51"/>
    <mergeCell ref="D55:G55"/>
    <mergeCell ref="H55:L55"/>
    <mergeCell ref="H33:I33"/>
    <mergeCell ref="H34:I34"/>
    <mergeCell ref="B134:F134"/>
    <mergeCell ref="A216:E216"/>
    <mergeCell ref="B81:B84"/>
    <mergeCell ref="C83:G83"/>
    <mergeCell ref="K144:K146"/>
    <mergeCell ref="J133:K133"/>
    <mergeCell ref="B137:K137"/>
    <mergeCell ref="G139:G140"/>
    <mergeCell ref="J139:J140"/>
    <mergeCell ref="K139:K140"/>
    <mergeCell ref="J119:K119"/>
    <mergeCell ref="J120:K120"/>
    <mergeCell ref="J121:K121"/>
    <mergeCell ref="J122:K122"/>
    <mergeCell ref="J123:K123"/>
    <mergeCell ref="J124:K124"/>
    <mergeCell ref="J125:K125"/>
    <mergeCell ref="J126:K126"/>
    <mergeCell ref="J127:K127"/>
    <mergeCell ref="C166:F166"/>
    <mergeCell ref="G166:K166"/>
    <mergeCell ref="B193:F193"/>
    <mergeCell ref="G147:G150"/>
    <mergeCell ref="J147:J150"/>
  </mergeCells>
  <pageMargins left="0.7" right="0.7" top="0.75" bottom="0.75" header="0.3" footer="0.3"/>
  <pageSetup scale="37" fitToHeight="0" orientation="portrait" r:id="rId1"/>
  <rowBreaks count="3" manualBreakCount="3">
    <brk id="135" max="12" man="1"/>
    <brk id="161" max="12" man="1"/>
    <brk id="3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18</vt:lpstr>
      <vt:lpstr>'Comuna 18'!Área_de_impresión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2014-11-13T21:47:57Z</dcterms:modified>
</cp:coreProperties>
</file>