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180" windowWidth="17400" windowHeight="6855"/>
  </bookViews>
  <sheets>
    <sheet name="Comuna 17" sheetId="3" r:id="rId1"/>
  </sheets>
  <definedNames>
    <definedName name="_xlnm.Print_Area" localSheetId="0">'Comuna 17'!$A$1:$M$462</definedName>
  </definedNames>
  <calcPr calcId="145621"/>
</workbook>
</file>

<file path=xl/calcChain.xml><?xml version="1.0" encoding="utf-8"?>
<calcChain xmlns="http://schemas.openxmlformats.org/spreadsheetml/2006/main">
  <c r="D345" i="3" l="1"/>
  <c r="H314" i="3"/>
  <c r="F314" i="3"/>
  <c r="D314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G256" i="3" s="1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06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H141" i="3" s="1"/>
  <c r="J141" i="3"/>
  <c r="G255" i="3" l="1"/>
  <c r="G253" i="3"/>
  <c r="G251" i="3"/>
  <c r="G249" i="3"/>
  <c r="G247" i="3"/>
  <c r="G245" i="3"/>
  <c r="G243" i="3"/>
  <c r="G241" i="3"/>
  <c r="G239" i="3"/>
  <c r="G237" i="3"/>
  <c r="G235" i="3"/>
  <c r="G254" i="3"/>
  <c r="G252" i="3"/>
  <c r="G250" i="3"/>
  <c r="G248" i="3"/>
  <c r="G246" i="3"/>
  <c r="G244" i="3"/>
  <c r="G242" i="3"/>
  <c r="G240" i="3"/>
  <c r="G238" i="3"/>
  <c r="G236" i="3"/>
  <c r="G234" i="3"/>
  <c r="H140" i="3"/>
  <c r="H138" i="3"/>
  <c r="H136" i="3"/>
  <c r="H134" i="3"/>
  <c r="H132" i="3"/>
  <c r="H130" i="3"/>
  <c r="H128" i="3"/>
  <c r="H126" i="3"/>
  <c r="H124" i="3"/>
  <c r="H122" i="3"/>
  <c r="H139" i="3"/>
  <c r="H137" i="3"/>
  <c r="H135" i="3"/>
  <c r="H133" i="3"/>
  <c r="H131" i="3"/>
  <c r="H129" i="3"/>
  <c r="H127" i="3"/>
  <c r="H125" i="3"/>
  <c r="H123" i="3"/>
  <c r="L94" i="3" l="1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H31" i="3"/>
  <c r="H32" i="3"/>
  <c r="H33" i="3"/>
  <c r="H34" i="3"/>
  <c r="G34" i="3" s="1"/>
  <c r="H35" i="3"/>
  <c r="G35" i="3" s="1"/>
  <c r="H36" i="3"/>
  <c r="G36" i="3" s="1"/>
  <c r="H37" i="3"/>
  <c r="G37" i="3" s="1"/>
  <c r="H38" i="3"/>
  <c r="G38" i="3" s="1"/>
  <c r="H39" i="3"/>
  <c r="G39" i="3" s="1"/>
  <c r="H40" i="3"/>
  <c r="G40" i="3" s="1"/>
  <c r="H41" i="3"/>
  <c r="G41" i="3" s="1"/>
  <c r="H42" i="3"/>
  <c r="G42" i="3" s="1"/>
  <c r="H43" i="3"/>
  <c r="G43" i="3" s="1"/>
  <c r="H44" i="3"/>
  <c r="G44" i="3" s="1"/>
  <c r="H45" i="3"/>
  <c r="G45" i="3" s="1"/>
  <c r="H46" i="3"/>
  <c r="G46" i="3" s="1"/>
  <c r="H47" i="3"/>
  <c r="G47" i="3" s="1"/>
  <c r="H48" i="3"/>
  <c r="G48" i="3" s="1"/>
  <c r="H49" i="3"/>
  <c r="G49" i="3" s="1"/>
  <c r="H50" i="3"/>
  <c r="G50" i="3" s="1"/>
  <c r="H51" i="3"/>
  <c r="G51" i="3" s="1"/>
  <c r="H30" i="3"/>
  <c r="H52" i="3"/>
  <c r="E49" i="3" l="1"/>
  <c r="E45" i="3"/>
  <c r="E41" i="3"/>
  <c r="E37" i="3"/>
  <c r="E51" i="3"/>
  <c r="E47" i="3"/>
  <c r="E43" i="3"/>
  <c r="E39" i="3"/>
  <c r="E35" i="3"/>
  <c r="E50" i="3"/>
  <c r="E48" i="3"/>
  <c r="E46" i="3"/>
  <c r="E44" i="3"/>
  <c r="E42" i="3"/>
  <c r="E40" i="3"/>
  <c r="E38" i="3"/>
  <c r="E36" i="3"/>
  <c r="E34" i="3"/>
  <c r="I235" i="3" l="1"/>
  <c r="I255" i="3"/>
  <c r="K206" i="3"/>
  <c r="K225" i="3"/>
  <c r="K226" i="3"/>
  <c r="E225" i="3"/>
  <c r="E226" i="3"/>
  <c r="J177" i="3" l="1"/>
  <c r="E177" i="3"/>
  <c r="E176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L93" i="3"/>
  <c r="F93" i="3"/>
  <c r="E52" i="3"/>
  <c r="E31" i="3"/>
  <c r="G32" i="3"/>
  <c r="E33" i="3"/>
  <c r="G30" i="3"/>
  <c r="G52" i="3" l="1"/>
  <c r="G33" i="3"/>
  <c r="G31" i="3"/>
  <c r="E32" i="3"/>
  <c r="L92" i="3" l="1"/>
  <c r="L91" i="3"/>
  <c r="L90" i="3"/>
  <c r="L89" i="3"/>
  <c r="F92" i="3"/>
  <c r="F91" i="3"/>
  <c r="F90" i="3"/>
  <c r="F89" i="3"/>
  <c r="G378" i="3"/>
  <c r="G377" i="3"/>
  <c r="I256" i="3"/>
  <c r="I234" i="3"/>
  <c r="K227" i="3"/>
  <c r="K205" i="3"/>
  <c r="E227" i="3"/>
  <c r="E205" i="3"/>
  <c r="J198" i="3"/>
  <c r="J176" i="3"/>
  <c r="G272" i="3"/>
  <c r="E271" i="3"/>
  <c r="G271" i="3" s="1"/>
  <c r="K271" i="3" s="1"/>
  <c r="E270" i="3"/>
  <c r="F270" i="3" s="1"/>
  <c r="J270" i="3" s="1"/>
  <c r="E268" i="3"/>
  <c r="K268" i="3" s="1"/>
  <c r="E267" i="3"/>
  <c r="G267" i="3" s="1"/>
  <c r="K267" i="3" s="1"/>
  <c r="E269" i="3"/>
  <c r="F269" i="3" s="1"/>
  <c r="J269" i="3" s="1"/>
  <c r="E266" i="3"/>
  <c r="K266" i="3" s="1"/>
  <c r="E265" i="3"/>
  <c r="E264" i="3"/>
  <c r="E198" i="3"/>
  <c r="F162" i="3"/>
  <c r="F147" i="3"/>
  <c r="G121" i="3"/>
  <c r="G120" i="3"/>
  <c r="G119" i="3"/>
  <c r="K61" i="3"/>
  <c r="F61" i="3"/>
  <c r="K60" i="3"/>
  <c r="F60" i="3"/>
  <c r="K59" i="3"/>
  <c r="F59" i="3"/>
  <c r="F25" i="3"/>
  <c r="F24" i="3"/>
  <c r="H161" i="3" s="1"/>
  <c r="I161" i="3" s="1"/>
  <c r="F23" i="3"/>
  <c r="H160" i="3" s="1"/>
  <c r="I160" i="3" s="1"/>
  <c r="F22" i="3"/>
  <c r="H159" i="3" s="1"/>
  <c r="F21" i="3"/>
  <c r="H158" i="3" s="1"/>
  <c r="I158" i="3" s="1"/>
  <c r="F20" i="3"/>
  <c r="H157" i="3" s="1"/>
  <c r="I157" i="3" s="1"/>
  <c r="F19" i="3"/>
  <c r="H156" i="3" s="1"/>
  <c r="I156" i="3" s="1"/>
  <c r="F18" i="3"/>
  <c r="H155" i="3" s="1"/>
  <c r="I155" i="3" s="1"/>
  <c r="F17" i="3"/>
  <c r="H154" i="3" s="1"/>
  <c r="I154" i="3" s="1"/>
  <c r="F16" i="3"/>
  <c r="H153" i="3" s="1"/>
  <c r="I153" i="3" s="1"/>
  <c r="F15" i="3"/>
  <c r="H152" i="3" s="1"/>
  <c r="I152" i="3" s="1"/>
  <c r="F14" i="3"/>
  <c r="H151" i="3" s="1"/>
  <c r="I151" i="3" s="1"/>
  <c r="F13" i="3"/>
  <c r="H150" i="3" s="1"/>
  <c r="I150" i="3" s="1"/>
  <c r="F12" i="3"/>
  <c r="H149" i="3" s="1"/>
  <c r="I149" i="3" s="1"/>
  <c r="F11" i="3"/>
  <c r="H148" i="3" s="1"/>
  <c r="I148" i="3" s="1"/>
  <c r="F10" i="3"/>
  <c r="H147" i="3" s="1"/>
  <c r="F224" i="3" l="1"/>
  <c r="F220" i="3"/>
  <c r="F216" i="3"/>
  <c r="F212" i="3"/>
  <c r="F208" i="3"/>
  <c r="F223" i="3"/>
  <c r="F219" i="3"/>
  <c r="F215" i="3"/>
  <c r="F211" i="3"/>
  <c r="F207" i="3"/>
  <c r="F222" i="3"/>
  <c r="F218" i="3"/>
  <c r="F214" i="3"/>
  <c r="F210" i="3"/>
  <c r="F221" i="3"/>
  <c r="F217" i="3"/>
  <c r="F213" i="3"/>
  <c r="F209" i="3"/>
  <c r="L222" i="3"/>
  <c r="L218" i="3"/>
  <c r="L214" i="3"/>
  <c r="L210" i="3"/>
  <c r="L221" i="3"/>
  <c r="L217" i="3"/>
  <c r="L213" i="3"/>
  <c r="L209" i="3"/>
  <c r="L224" i="3"/>
  <c r="L220" i="3"/>
  <c r="L216" i="3"/>
  <c r="L212" i="3"/>
  <c r="L208" i="3"/>
  <c r="L223" i="3"/>
  <c r="L219" i="3"/>
  <c r="L215" i="3"/>
  <c r="L211" i="3"/>
  <c r="L207" i="3"/>
  <c r="K197" i="3"/>
  <c r="K193" i="3"/>
  <c r="K189" i="3"/>
  <c r="K185" i="3"/>
  <c r="K181" i="3"/>
  <c r="K196" i="3"/>
  <c r="K192" i="3"/>
  <c r="K188" i="3"/>
  <c r="K184" i="3"/>
  <c r="K180" i="3"/>
  <c r="K195" i="3"/>
  <c r="K191" i="3"/>
  <c r="K187" i="3"/>
  <c r="K183" i="3"/>
  <c r="K179" i="3"/>
  <c r="K194" i="3"/>
  <c r="K190" i="3"/>
  <c r="K186" i="3"/>
  <c r="K182" i="3"/>
  <c r="K178" i="3"/>
  <c r="F205" i="3"/>
  <c r="F227" i="3"/>
  <c r="F225" i="3"/>
  <c r="F226" i="3"/>
  <c r="F206" i="3"/>
  <c r="L227" i="3"/>
  <c r="L225" i="3"/>
  <c r="L226" i="3"/>
  <c r="L206" i="3"/>
  <c r="K176" i="3"/>
  <c r="K198" i="3"/>
  <c r="K177" i="3"/>
  <c r="J147" i="3"/>
  <c r="J159" i="3"/>
  <c r="I147" i="3"/>
  <c r="J149" i="3"/>
  <c r="J152" i="3"/>
  <c r="J155" i="3"/>
  <c r="I159" i="3"/>
  <c r="J162" i="3"/>
  <c r="G25" i="3"/>
  <c r="H162" i="3"/>
  <c r="I162" i="3" s="1"/>
  <c r="G379" i="3"/>
  <c r="L111" i="3"/>
  <c r="F111" i="3"/>
  <c r="L205" i="3"/>
  <c r="J119" i="3"/>
  <c r="J120" i="3"/>
  <c r="F81" i="3"/>
  <c r="G149" i="3"/>
  <c r="E30" i="3"/>
  <c r="G155" i="3"/>
  <c r="G147" i="3"/>
  <c r="G152" i="3"/>
  <c r="G22" i="3"/>
  <c r="G15" i="3"/>
  <c r="G10" i="3"/>
  <c r="G19" i="3"/>
  <c r="G13" i="3"/>
  <c r="G16" i="3"/>
  <c r="G20" i="3"/>
  <c r="G11" i="3"/>
  <c r="G14" i="3"/>
  <c r="G17" i="3"/>
  <c r="G23" i="3"/>
  <c r="G12" i="3"/>
  <c r="G18" i="3"/>
  <c r="G21" i="3"/>
  <c r="G24" i="3"/>
  <c r="K81" i="3"/>
  <c r="J121" i="3"/>
  <c r="G159" i="3"/>
  <c r="F267" i="3"/>
  <c r="F271" i="3"/>
  <c r="F272" i="3"/>
  <c r="H272" i="3" s="1"/>
  <c r="G269" i="3"/>
  <c r="G270" i="3"/>
  <c r="G110" i="3" l="1"/>
  <c r="G106" i="3"/>
  <c r="G102" i="3"/>
  <c r="G98" i="3"/>
  <c r="G94" i="3"/>
  <c r="G107" i="3"/>
  <c r="G103" i="3"/>
  <c r="G99" i="3"/>
  <c r="G95" i="3"/>
  <c r="G108" i="3"/>
  <c r="G104" i="3"/>
  <c r="G100" i="3"/>
  <c r="G96" i="3"/>
  <c r="G109" i="3"/>
  <c r="G105" i="3"/>
  <c r="G101" i="3"/>
  <c r="G97" i="3"/>
  <c r="M107" i="3"/>
  <c r="M103" i="3"/>
  <c r="M99" i="3"/>
  <c r="M95" i="3"/>
  <c r="M108" i="3"/>
  <c r="M104" i="3"/>
  <c r="M100" i="3"/>
  <c r="M96" i="3"/>
  <c r="M109" i="3"/>
  <c r="M105" i="3"/>
  <c r="M101" i="3"/>
  <c r="M97" i="3"/>
  <c r="M110" i="3"/>
  <c r="M106" i="3"/>
  <c r="M102" i="3"/>
  <c r="M98" i="3"/>
  <c r="M94" i="3"/>
  <c r="L77" i="3"/>
  <c r="L73" i="3"/>
  <c r="L69" i="3"/>
  <c r="L80" i="3"/>
  <c r="L76" i="3"/>
  <c r="L68" i="3"/>
  <c r="L79" i="3"/>
  <c r="L75" i="3"/>
  <c r="L71" i="3"/>
  <c r="L67" i="3"/>
  <c r="L63" i="3"/>
  <c r="L78" i="3"/>
  <c r="L74" i="3"/>
  <c r="L70" i="3"/>
  <c r="L66" i="3"/>
  <c r="L62" i="3"/>
  <c r="L65" i="3"/>
  <c r="L72" i="3"/>
  <c r="L64" i="3"/>
  <c r="G80" i="3"/>
  <c r="G76" i="3"/>
  <c r="G72" i="3"/>
  <c r="G68" i="3"/>
  <c r="G64" i="3"/>
  <c r="G77" i="3"/>
  <c r="G73" i="3"/>
  <c r="G69" i="3"/>
  <c r="G65" i="3"/>
  <c r="G62" i="3"/>
  <c r="G78" i="3"/>
  <c r="G74" i="3"/>
  <c r="G70" i="3"/>
  <c r="G66" i="3"/>
  <c r="G79" i="3"/>
  <c r="G75" i="3"/>
  <c r="G71" i="3"/>
  <c r="G67" i="3"/>
  <c r="G63" i="3"/>
  <c r="H119" i="3"/>
  <c r="M111" i="3"/>
  <c r="M90" i="3"/>
  <c r="M93" i="3"/>
  <c r="M91" i="3"/>
  <c r="M89" i="3"/>
  <c r="G89" i="3"/>
  <c r="G93" i="3"/>
  <c r="L81" i="3"/>
  <c r="G81" i="3"/>
  <c r="G90" i="3"/>
  <c r="M92" i="3"/>
  <c r="G91" i="3"/>
  <c r="G92" i="3"/>
  <c r="G111" i="3"/>
  <c r="H267" i="3"/>
  <c r="J267" i="3"/>
  <c r="L267" i="3" s="1"/>
  <c r="H269" i="3"/>
  <c r="K269" i="3"/>
  <c r="L269" i="3" s="1"/>
  <c r="J266" i="3"/>
  <c r="L266" i="3" s="1"/>
  <c r="H271" i="3"/>
  <c r="J271" i="3"/>
  <c r="L271" i="3" s="1"/>
  <c r="J268" i="3"/>
  <c r="L268" i="3" s="1"/>
  <c r="H270" i="3"/>
  <c r="K270" i="3"/>
  <c r="L270" i="3" s="1"/>
  <c r="G60" i="3"/>
  <c r="G59" i="3"/>
  <c r="G162" i="3"/>
  <c r="G61" i="3"/>
  <c r="H10" i="3"/>
  <c r="H121" i="3"/>
  <c r="H120" i="3"/>
  <c r="H22" i="3"/>
  <c r="H15" i="3"/>
  <c r="L59" i="3"/>
  <c r="H18" i="3"/>
  <c r="H12" i="3"/>
  <c r="L60" i="3"/>
  <c r="L61" i="3"/>
  <c r="H25" i="3" l="1"/>
</calcChain>
</file>

<file path=xl/sharedStrings.xml><?xml version="1.0" encoding="utf-8"?>
<sst xmlns="http://schemas.openxmlformats.org/spreadsheetml/2006/main" count="543" uniqueCount="226">
  <si>
    <t>Alcaldía de Santiago de Cali</t>
  </si>
  <si>
    <t>Secretaria de Bienestar Social</t>
  </si>
  <si>
    <t>Asesoría de Participación Ciudadana</t>
  </si>
  <si>
    <t>Ficha de caracterización socio-económica de los barrios de Santiago de Cali 
(Diagnóstico Descriptivo)</t>
  </si>
  <si>
    <t>Total  Hombres</t>
  </si>
  <si>
    <t>Total Mujeres</t>
  </si>
  <si>
    <t>Total Personas</t>
  </si>
  <si>
    <t>De 0 a 4 años</t>
  </si>
  <si>
    <t>De 5 a 9 años</t>
  </si>
  <si>
    <t>De 10 a 14 años</t>
  </si>
  <si>
    <t>De 15 a 19 años</t>
  </si>
  <si>
    <t>De 20 a 24 años</t>
  </si>
  <si>
    <t>De 25 a 29 años</t>
  </si>
  <si>
    <t>De 30 a 34 años</t>
  </si>
  <si>
    <t>De 35 a 39 años</t>
  </si>
  <si>
    <t>De 40 a 44 años</t>
  </si>
  <si>
    <t>De 45 a 49 años</t>
  </si>
  <si>
    <t>De 50 a 54 años</t>
  </si>
  <si>
    <t>De 55 a 59 años</t>
  </si>
  <si>
    <t>De 60 a 64 años</t>
  </si>
  <si>
    <t>De 65 a 69 años</t>
  </si>
  <si>
    <t>De 70 años o más</t>
  </si>
  <si>
    <t xml:space="preserve">Total </t>
  </si>
  <si>
    <t>Si Asiste</t>
  </si>
  <si>
    <t>No Asiste</t>
  </si>
  <si>
    <t>0 - 4 años</t>
  </si>
  <si>
    <t>5 años</t>
  </si>
  <si>
    <t>6 - 10 años</t>
  </si>
  <si>
    <t>11 - 16 años</t>
  </si>
  <si>
    <t>11 - 14 años</t>
  </si>
  <si>
    <t>15 - 16 años</t>
  </si>
  <si>
    <t>17 - 21 años</t>
  </si>
  <si>
    <t>22 años y más</t>
  </si>
  <si>
    <t>Total personas</t>
  </si>
  <si>
    <t>Primaria</t>
  </si>
  <si>
    <t>Secundaria</t>
  </si>
  <si>
    <t>Técnica o tecnológica</t>
  </si>
  <si>
    <t>Universidad</t>
  </si>
  <si>
    <t xml:space="preserve"> Ninguno</t>
  </si>
  <si>
    <t>Ceguera total</t>
  </si>
  <si>
    <t>Sordera Total</t>
  </si>
  <si>
    <t>Mudez</t>
  </si>
  <si>
    <t>Dificultad para moverse o caminar por sí mismo</t>
  </si>
  <si>
    <t>Dificultad para bañarse, vestirse, alimentarse por sí mismo</t>
  </si>
  <si>
    <t>Dificultad para salir a la calle sin ayuda o compañía</t>
  </si>
  <si>
    <t>Dificultad para entender o aprender</t>
  </si>
  <si>
    <t>Sexo</t>
  </si>
  <si>
    <t>Número de personas</t>
  </si>
  <si>
    <t>Hombre</t>
  </si>
  <si>
    <t>Mujer</t>
  </si>
  <si>
    <t>Total</t>
  </si>
  <si>
    <t>Mujeres menores de 15 años</t>
  </si>
  <si>
    <t>Mujeres Entre 15 y 19 años</t>
  </si>
  <si>
    <t xml:space="preserve">Balance de Equipamientos colectivos existentes </t>
  </si>
  <si>
    <t>Sector</t>
  </si>
  <si>
    <t>Tipo de Equipamiento</t>
  </si>
  <si>
    <t>Numero (Cantidad)</t>
  </si>
  <si>
    <t>Educación</t>
  </si>
  <si>
    <t>No. de Instituciones Educativas oficiales (Sede Principal)</t>
  </si>
  <si>
    <t>No. de sedes satélites de Instituciones Educativas Oficiales</t>
  </si>
  <si>
    <t>Salud</t>
  </si>
  <si>
    <t>No. de Puestos de Salud</t>
  </si>
  <si>
    <t>No. de Centros de Salud</t>
  </si>
  <si>
    <t>ICBF</t>
  </si>
  <si>
    <t>Cultura</t>
  </si>
  <si>
    <t xml:space="preserve">No. de  bibliotecas comunitarias </t>
  </si>
  <si>
    <t>Organización comunitaria</t>
  </si>
  <si>
    <t>No. de Juntas de acción comunitarias</t>
  </si>
  <si>
    <t>Telemática</t>
  </si>
  <si>
    <t xml:space="preserve">No. de puntos Vive Digital </t>
  </si>
  <si>
    <t>MetroCali</t>
  </si>
  <si>
    <t>No. de puntos de venta y recarga del SITM-MIO</t>
  </si>
  <si>
    <t>Gobierno</t>
  </si>
  <si>
    <t>No. de parques iluminados con luz blanca</t>
  </si>
  <si>
    <t>-</t>
  </si>
  <si>
    <t xml:space="preserve">Jefes de hogar según su sexo, por barrio, encuestados por el SISBEN III  </t>
  </si>
  <si>
    <t>Mujeres menores de  19 años embarazadas o que han tenido hijos, según barrios, encuestadas por el SISBEN III</t>
  </si>
  <si>
    <t>No. de hogares infantiles</t>
  </si>
  <si>
    <t>Entidad Administrativa de Servicio Educativo de Primera Infancia</t>
  </si>
  <si>
    <t>Datos recopilados por la Alcaldía</t>
  </si>
  <si>
    <t xml:space="preserve">Deporte </t>
  </si>
  <si>
    <t>No. de escenarios deportivos</t>
  </si>
  <si>
    <t>Nombre del Barrrio</t>
  </si>
  <si>
    <t>Estrato moda</t>
  </si>
  <si>
    <t>0 a 4</t>
  </si>
  <si>
    <t>5 a 9</t>
  </si>
  <si>
    <t>10 a 14</t>
  </si>
  <si>
    <t>15 a 19</t>
  </si>
  <si>
    <t>20 a 24</t>
  </si>
  <si>
    <t>25 a 29</t>
  </si>
  <si>
    <t>30 a 34</t>
  </si>
  <si>
    <t>35 a 39</t>
  </si>
  <si>
    <t>40 a 44</t>
  </si>
  <si>
    <t>45 a 49</t>
  </si>
  <si>
    <t>50 a 54</t>
  </si>
  <si>
    <t>55 a 59</t>
  </si>
  <si>
    <t>60 a 64</t>
  </si>
  <si>
    <t>65 a 69</t>
  </si>
  <si>
    <t>70 o +</t>
  </si>
  <si>
    <t>TOTAL</t>
  </si>
  <si>
    <t>Total Comuna</t>
  </si>
  <si>
    <t>Primera Infancia y niñez</t>
  </si>
  <si>
    <t>Subtotal</t>
  </si>
  <si>
    <t>Preadolescencia, Adolescencia y Juventud</t>
  </si>
  <si>
    <t>Adulto Joven</t>
  </si>
  <si>
    <t>Adultos</t>
  </si>
  <si>
    <t>Adulto Mayor</t>
  </si>
  <si>
    <t>% Part</t>
  </si>
  <si>
    <t>% Part Hombres</t>
  </si>
  <si>
    <t>% Part Mujeres</t>
  </si>
  <si>
    <t>NOMBRE DEL BARRIO</t>
  </si>
  <si>
    <t>Rangos de Edad</t>
  </si>
  <si>
    <t>Nombre del Barrio</t>
  </si>
  <si>
    <t>Población total al 2012 ,por rango de edad y sexo, según el DANE con base en Proyecciones del Censo de 2005</t>
  </si>
  <si>
    <t>Primera Infancia y Niñez</t>
  </si>
  <si>
    <t>Preadolescenia, adolescencia y juventud</t>
  </si>
  <si>
    <t>Adultos Mayores</t>
  </si>
  <si>
    <t>Primera Infancia y niñez - Encuestada por el Sisben</t>
  </si>
  <si>
    <t>% part</t>
  </si>
  <si>
    <t>% Participacion Rangos de Edad</t>
  </si>
  <si>
    <t>Rangos de edad</t>
  </si>
  <si>
    <t>% Participacion</t>
  </si>
  <si>
    <t>Preadolescencia, adolescencia y juventud</t>
  </si>
  <si>
    <t>Preadolescencia y adolescencia - Encuestada por el Sisben</t>
  </si>
  <si>
    <t>Adulto joven - Encuestado por el Sisben</t>
  </si>
  <si>
    <t>Adultos- Encuestados por el Sisben</t>
  </si>
  <si>
    <t>Adulto Mayor- Encuestado por el Sisben</t>
  </si>
  <si>
    <t>% part- poblacion encuestada del sisben por barrio</t>
  </si>
  <si>
    <t>Edad</t>
  </si>
  <si>
    <t xml:space="preserve">Total Mujeres encuestados por el Sisben </t>
  </si>
  <si>
    <t xml:space="preserve">Total  Hombres encuestados por el Sisben </t>
  </si>
  <si>
    <t>Total Personas encuestadas por el Sisben</t>
  </si>
  <si>
    <t>% población  encuestada por el Sisben por quintiles de edad</t>
  </si>
  <si>
    <t>% población  encuestada por el Sisben por rangos de edad</t>
  </si>
  <si>
    <t>Quintiles de Edad</t>
  </si>
  <si>
    <t>Preescolar</t>
  </si>
  <si>
    <t>Media Secundaria</t>
  </si>
  <si>
    <t>% de Asistencia</t>
  </si>
  <si>
    <t>% Inasistencia</t>
  </si>
  <si>
    <t>Basica Primaria</t>
  </si>
  <si>
    <t>Basica Secundaria</t>
  </si>
  <si>
    <t>Estudios Superiores a nivel de Pregrado</t>
  </si>
  <si>
    <t>Secundaria Completa</t>
  </si>
  <si>
    <t>5 años (Preescolar)</t>
  </si>
  <si>
    <t>15 - 16 años (Media Secundaria)</t>
  </si>
  <si>
    <t>11 - 16 años (Secundaria Completa)</t>
  </si>
  <si>
    <t>Estudios Superiores a nivel de Posgrado</t>
  </si>
  <si>
    <t>Porcentaje de la población total del barrio encuesta que ha aprobado Primaria</t>
  </si>
  <si>
    <t>Porcentaje de la población total del barrio encuesta que ha aprobado Secundaria</t>
  </si>
  <si>
    <t>Porcentaje de la población total del barrio encuesta que ha aprobado Técnica o tecnológica</t>
  </si>
  <si>
    <t>Porcentaje de la población total del barrio encuesta que ha aprobado Universidad</t>
  </si>
  <si>
    <t>Porcentaje de la población total del barrio encuesta que ha aprobado Posgrado</t>
  </si>
  <si>
    <t>Posgrado</t>
  </si>
  <si>
    <t>Porcentaje de la población total del barrio encuesta que ha aprobado Ninguno</t>
  </si>
  <si>
    <t>Porcentaje de jefes de hogar según sexo</t>
  </si>
  <si>
    <t>% participación</t>
  </si>
  <si>
    <t>% Participación Rangos de Edad</t>
  </si>
  <si>
    <t xml:space="preserve">Total población según Dane  </t>
  </si>
  <si>
    <t>Población Total</t>
  </si>
  <si>
    <t>% Participación</t>
  </si>
  <si>
    <t>6 - 10 años (Básica Primaria)</t>
  </si>
  <si>
    <t>11 - 14 años (Básica Secundaria)</t>
  </si>
  <si>
    <t>5 - 16 años  Educacion básica completa (Grado 0 a 11)</t>
  </si>
  <si>
    <t>17 - 21 años (Estudios Superiores a Nivel de Pregrado Técnico-Tecnológico y Universitario)</t>
  </si>
  <si>
    <t>POBLACIÓN TOTAL</t>
  </si>
  <si>
    <t>% Part Población Total</t>
  </si>
  <si>
    <t>COMUNA 17</t>
  </si>
  <si>
    <t>El 38% de los habitantes de la comuna 17 tienen menos de 24 años, el 49% tiene entre 25 y 59 años y solo el 12% restante tiene más de 60 años</t>
  </si>
  <si>
    <t>Comuna 17 - Población total al 2012 por genero  según el DANE con base en Proyecciones del Censo de 2005</t>
  </si>
  <si>
    <t>La Playa</t>
  </si>
  <si>
    <t>Primero de Mayo</t>
  </si>
  <si>
    <t>Ciudadela Comfandi</t>
  </si>
  <si>
    <t>Ciudad Universitaria</t>
  </si>
  <si>
    <t>Caney</t>
  </si>
  <si>
    <t>Lili</t>
  </si>
  <si>
    <t>Santa Anita - La Selva</t>
  </si>
  <si>
    <t>El Ingenio</t>
  </si>
  <si>
    <t>Mayapan - Las Vegas</t>
  </si>
  <si>
    <t>Las Quintas de Don Simón</t>
  </si>
  <si>
    <t>Ciudad Capri</t>
  </si>
  <si>
    <t>La Hacienda</t>
  </si>
  <si>
    <t>Los Portales - Nuevo Rey</t>
  </si>
  <si>
    <t>Cañaverales - Los Samanes</t>
  </si>
  <si>
    <t>El limonar</t>
  </si>
  <si>
    <t>Bosques del Limonar</t>
  </si>
  <si>
    <t>El Gran Limonar - Cataya</t>
  </si>
  <si>
    <t xml:space="preserve">El Gran Limonar </t>
  </si>
  <si>
    <t>Unicentro Cali</t>
  </si>
  <si>
    <t>Ciudadela Pasoancho</t>
  </si>
  <si>
    <t>Prados del Limonar</t>
  </si>
  <si>
    <t>Urbanización San Joaquín</t>
  </si>
  <si>
    <t>En la comuna 17, el 53% son mujeres y el 47% son  hombres, una proporcion similar se observa en los barrios de esta comuna</t>
  </si>
  <si>
    <t>Comuna  17 - Población año 2012, por quintiles de edad y rangos de edad -  según el DANE con base en Proyecciones del Censo de 2005 - A</t>
  </si>
  <si>
    <t>TOTAL COMUNA 17</t>
  </si>
  <si>
    <t>NR</t>
  </si>
  <si>
    <t>Barrio con mayor porcentaje de primera infancia y niñez: Caney (21%)</t>
  </si>
  <si>
    <t>Barrio con mayor porcentaje de preadolescentes, adolescentes y jovenes: Caney con 20%</t>
  </si>
  <si>
    <t>Barrio con mayor porcentaje de adultos jovenes: Caney con 19%</t>
  </si>
  <si>
    <t>Barrio con mayor porcentaje de adultos: Caney 18%</t>
  </si>
  <si>
    <t>Comuna  17 - Población año 2012, por quintiles de edad y rangos de edad -  según el DANE con base en Proyecciones del Censo de 2005 - B</t>
  </si>
  <si>
    <t>Comuna  17 - Población año 2012, por quintiles de edad y rangos de edad -  según el DANE con base en Proyecciones del Censo de 2005 - C</t>
  </si>
  <si>
    <t>Barrio con mayor porcentaje de adultos mayores: caney con 15%</t>
  </si>
  <si>
    <t>Comuna 17- Población  Encuestadas por el SISBEN III a junio 2013</t>
  </si>
  <si>
    <t>El 0% de la población de primera infancia y niñez de la comuna 17 ha sido encuestada por el Sisben III</t>
  </si>
  <si>
    <t>El 0,01% de la población de Preadolescencia, adolescencia y juventud de la comuna 17 ha sido encuestada por el Sisben III</t>
  </si>
  <si>
    <t>El 0% de la población de Adulta Joven de la comuna 17 ha sido encuestada por el Sisben III</t>
  </si>
  <si>
    <t>El 0% de la población de Adulta de la comuna 17 ha sido encuestada por el Sisben III</t>
  </si>
  <si>
    <t>El 0% de la población de Adulta Mayor de la comuna 17 ha sido encuestada por el Sisben III</t>
  </si>
  <si>
    <t>El 0,01% de la población total de la comuna 17 ha sido encuestada por el Sisben III</t>
  </si>
  <si>
    <t>Comuna 17 - Población encuestada por el SISBEN IIII a junio 2013 por grupos de edades - A</t>
  </si>
  <si>
    <t>TOTAL ENCUESTADOS SISBEN - COMUNA 17</t>
  </si>
  <si>
    <t>No hay población encuestada de Primera Infnacia y Niñez en la comuna 17</t>
  </si>
  <si>
    <t>Barrio con mayor porcentaje de preadolescentes, adolescentes y jovenes encuestados por el Sisben III es Santa Anita - La Selva con 3 encuestados.</t>
  </si>
  <si>
    <t>Barrio con mayor porcentaje de adultos encuestados por el Sisben III es Santa Anita - La Selva (100%), equivalente a una persona</t>
  </si>
  <si>
    <t>Comuna 17 - Población encuestada por el SISBEN III a junio 2013 por grupos de edades - C</t>
  </si>
  <si>
    <t>Comuna 17 - Población encuestada por el SISBEN IIII a junio 2013 por grupos de edades - B</t>
  </si>
  <si>
    <t>El barrio con mayor porcentaje de adultos mayores encuestados por el Sisben III es  Santa Anita - La Selva (100%), con 7 encuestadas.</t>
  </si>
  <si>
    <t>Comuna 17 - Población encuestada por el SISBEN III  a junio de 2013 según Asistencia Educativa</t>
  </si>
  <si>
    <t>%</t>
  </si>
  <si>
    <t>Comuna 17  - Tasa de asistencia escolar según nivel educativo esperado por rangos de edad  - En población encuestada por el SISBEN III a Junio 2013</t>
  </si>
  <si>
    <t>Promedio Comuna 17</t>
  </si>
  <si>
    <t>Comuna 17 - Población encuestada por SISBEN III a junio 2013 según máximo nivel educativo aprobado por  barrios</t>
  </si>
  <si>
    <t>La población encuestada por el Sisben III no es representativa estadisticamente</t>
  </si>
  <si>
    <t>Barrio con mayor porcentaje de población con nivel Universitario aprobado es Santa Anita - La Selva (28,5%), de la encuestada.</t>
  </si>
  <si>
    <t xml:space="preserve">Comuna  17 -Personas encuestadas por Sisben III a junio 2013 en situación de discapacidad </t>
  </si>
  <si>
    <t>Comuna 17 - Poblacion Encuestada por Sisben III a junio 2013 según Nivel Educativo esperado por rangos de edad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</si>
</sst>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color theme="1"/>
      <name val="Arial"/>
      <family val="2"/>
    </font>
    <font>
      <b/>
      <i/>
      <sz val="1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0" borderId="0"/>
    <xf numFmtId="0" fontId="3" fillId="0" borderId="0"/>
    <xf numFmtId="9" fontId="4" fillId="0" borderId="0" applyFont="0" applyFill="0" applyBorder="0" applyAlignment="0" applyProtection="0"/>
  </cellStyleXfs>
  <cellXfs count="136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vertical="center"/>
    </xf>
    <xf numFmtId="9" fontId="1" fillId="0" borderId="0" xfId="3" applyFont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/>
    </xf>
    <xf numFmtId="9" fontId="1" fillId="0" borderId="1" xfId="3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3" fontId="1" fillId="0" borderId="1" xfId="3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9" fontId="1" fillId="0" borderId="1" xfId="3" applyFont="1" applyBorder="1" applyAlignment="1">
      <alignment horizontal="center" vertical="center" wrapText="1"/>
    </xf>
    <xf numFmtId="3" fontId="1" fillId="0" borderId="1" xfId="3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9" fontId="3" fillId="2" borderId="1" xfId="3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2" borderId="1" xfId="0" applyNumberFormat="1" applyFont="1" applyFill="1" applyBorder="1" applyAlignment="1">
      <alignment vertical="center" wrapText="1"/>
    </xf>
    <xf numFmtId="9" fontId="1" fillId="0" borderId="1" xfId="3" applyFont="1" applyBorder="1" applyAlignment="1">
      <alignment horizontal="center" vertical="center" wrapText="1"/>
    </xf>
    <xf numFmtId="3" fontId="5" fillId="4" borderId="1" xfId="0" applyNumberFormat="1" applyFont="1" applyFill="1" applyBorder="1" applyAlignment="1">
      <alignment horizontal="center" vertical="center"/>
    </xf>
    <xf numFmtId="9" fontId="3" fillId="4" borderId="1" xfId="3" applyFont="1" applyFill="1" applyBorder="1" applyAlignment="1">
      <alignment horizontal="center" vertical="center"/>
    </xf>
    <xf numFmtId="9" fontId="3" fillId="2" borderId="1" xfId="3" applyFont="1" applyFill="1" applyBorder="1" applyAlignment="1">
      <alignment horizontal="center" vertical="center"/>
    </xf>
    <xf numFmtId="1" fontId="2" fillId="0" borderId="1" xfId="3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3" fontId="1" fillId="0" borderId="0" xfId="3" applyNumberFormat="1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center" vertical="center" wrapText="1"/>
    </xf>
    <xf numFmtId="1" fontId="2" fillId="4" borderId="1" xfId="0" applyNumberFormat="1" applyFont="1" applyFill="1" applyBorder="1" applyAlignment="1">
      <alignment horizontal="center" vertical="center" wrapText="1"/>
    </xf>
    <xf numFmtId="3" fontId="1" fillId="4" borderId="1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 wrapText="1"/>
    </xf>
    <xf numFmtId="9" fontId="1" fillId="4" borderId="1" xfId="3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 wrapText="1"/>
    </xf>
    <xf numFmtId="9" fontId="3" fillId="5" borderId="1" xfId="3" applyFont="1" applyFill="1" applyBorder="1" applyAlignment="1">
      <alignment horizontal="center" vertical="center" wrapText="1"/>
    </xf>
    <xf numFmtId="9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NumberFormat="1" applyFont="1" applyFill="1" applyBorder="1" applyAlignment="1">
      <alignment vertical="center"/>
    </xf>
    <xf numFmtId="9" fontId="1" fillId="5" borderId="1" xfId="3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9" fontId="1" fillId="3" borderId="1" xfId="3" applyFont="1" applyFill="1" applyBorder="1" applyAlignment="1">
      <alignment horizontal="center" vertical="center" wrapText="1"/>
    </xf>
    <xf numFmtId="9" fontId="1" fillId="3" borderId="1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 wrapText="1"/>
    </xf>
    <xf numFmtId="9" fontId="1" fillId="3" borderId="4" xfId="3" applyFont="1" applyFill="1" applyBorder="1" applyAlignment="1">
      <alignment horizontal="center" vertical="center" wrapText="1"/>
    </xf>
    <xf numFmtId="9" fontId="1" fillId="3" borderId="6" xfId="3" applyFont="1" applyFill="1" applyBorder="1" applyAlignment="1">
      <alignment horizontal="center" vertical="center" wrapText="1"/>
    </xf>
    <xf numFmtId="9" fontId="1" fillId="3" borderId="4" xfId="0" applyNumberFormat="1" applyFont="1" applyFill="1" applyBorder="1" applyAlignment="1">
      <alignment horizontal="center" vertical="center" wrapText="1"/>
    </xf>
    <xf numFmtId="9" fontId="1" fillId="3" borderId="6" xfId="0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9" fontId="1" fillId="0" borderId="0" xfId="3" applyFont="1" applyFill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3" fontId="1" fillId="0" borderId="0" xfId="3" applyNumberFormat="1" applyFont="1" applyFill="1" applyBorder="1" applyAlignment="1">
      <alignment horizontal="center" vertical="center" wrapText="1"/>
    </xf>
    <xf numFmtId="164" fontId="1" fillId="0" borderId="1" xfId="3" applyNumberFormat="1" applyFont="1" applyBorder="1" applyAlignment="1">
      <alignment horizontal="center" vertical="center" wrapText="1"/>
    </xf>
    <xf numFmtId="10" fontId="1" fillId="0" borderId="1" xfId="3" applyNumberFormat="1" applyFont="1" applyBorder="1" applyAlignment="1">
      <alignment horizontal="center" vertical="center" wrapText="1"/>
    </xf>
    <xf numFmtId="10" fontId="1" fillId="0" borderId="0" xfId="3" applyNumberFormat="1" applyFont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/>
    </xf>
    <xf numFmtId="3" fontId="1" fillId="3" borderId="1" xfId="0" applyNumberFormat="1" applyFont="1" applyFill="1" applyBorder="1" applyAlignment="1">
      <alignment horizontal="center"/>
    </xf>
    <xf numFmtId="9" fontId="1" fillId="0" borderId="1" xfId="3" applyNumberFormat="1" applyFont="1" applyBorder="1" applyAlignment="1">
      <alignment horizontal="center" vertical="center" wrapText="1"/>
    </xf>
    <xf numFmtId="164" fontId="1" fillId="0" borderId="9" xfId="3" applyNumberFormat="1" applyFont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vertical="center" wrapText="1"/>
    </xf>
    <xf numFmtId="9" fontId="3" fillId="2" borderId="1" xfId="3" applyFont="1" applyFill="1" applyBorder="1" applyAlignment="1">
      <alignment horizontal="center" vertical="center"/>
    </xf>
    <xf numFmtId="3" fontId="3" fillId="5" borderId="1" xfId="0" applyNumberFormat="1" applyFont="1" applyFill="1" applyBorder="1" applyAlignment="1">
      <alignment horizontal="center" vertical="center" wrapText="1"/>
    </xf>
    <xf numFmtId="9" fontId="3" fillId="2" borderId="1" xfId="3" applyFont="1" applyFill="1" applyBorder="1" applyAlignment="1">
      <alignment horizontal="center" vertical="center"/>
    </xf>
    <xf numFmtId="0" fontId="1" fillId="0" borderId="9" xfId="0" applyFont="1" applyBorder="1" applyAlignment="1">
      <alignment vertical="center" wrapText="1"/>
    </xf>
    <xf numFmtId="9" fontId="1" fillId="0" borderId="1" xfId="3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9" fontId="2" fillId="0" borderId="1" xfId="3" applyFont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 wrapText="1"/>
    </xf>
    <xf numFmtId="3" fontId="5" fillId="4" borderId="1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9" fontId="1" fillId="5" borderId="1" xfId="0" applyNumberFormat="1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3" fontId="3" fillId="5" borderId="3" xfId="0" applyNumberFormat="1" applyFont="1" applyFill="1" applyBorder="1" applyAlignment="1">
      <alignment horizontal="center" vertical="center" wrapText="1"/>
    </xf>
    <xf numFmtId="3" fontId="3" fillId="5" borderId="2" xfId="0" applyNumberFormat="1" applyFont="1" applyFill="1" applyBorder="1" applyAlignment="1">
      <alignment horizontal="center" vertical="center" wrapText="1"/>
    </xf>
    <xf numFmtId="9" fontId="3" fillId="2" borderId="1" xfId="3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 wrapText="1"/>
    </xf>
    <xf numFmtId="9" fontId="3" fillId="2" borderId="3" xfId="3" applyFont="1" applyFill="1" applyBorder="1" applyAlignment="1">
      <alignment horizontal="center" vertical="center"/>
    </xf>
    <xf numFmtId="9" fontId="3" fillId="2" borderId="2" xfId="3" applyFont="1" applyFill="1" applyBorder="1" applyAlignment="1">
      <alignment horizontal="center" vertical="center"/>
    </xf>
    <xf numFmtId="3" fontId="2" fillId="2" borderId="3" xfId="0" applyNumberFormat="1" applyFont="1" applyFill="1" applyBorder="1" applyAlignment="1">
      <alignment horizontal="center" vertical="center"/>
    </xf>
    <xf numFmtId="3" fontId="2" fillId="2" borderId="8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9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3" fontId="5" fillId="4" borderId="4" xfId="0" applyNumberFormat="1" applyFont="1" applyFill="1" applyBorder="1" applyAlignment="1">
      <alignment horizontal="center" vertical="center" wrapText="1"/>
    </xf>
    <xf numFmtId="3" fontId="5" fillId="4" borderId="6" xfId="0" applyNumberFormat="1" applyFont="1" applyFill="1" applyBorder="1" applyAlignment="1">
      <alignment horizontal="center" vertical="center" wrapText="1"/>
    </xf>
    <xf numFmtId="3" fontId="5" fillId="2" borderId="12" xfId="0" applyNumberFormat="1" applyFont="1" applyFill="1" applyBorder="1" applyAlignment="1">
      <alignment horizontal="center" vertical="center"/>
    </xf>
    <xf numFmtId="3" fontId="5" fillId="2" borderId="13" xfId="0" applyNumberFormat="1" applyFont="1" applyFill="1" applyBorder="1" applyAlignment="1">
      <alignment horizontal="center" vertical="center"/>
    </xf>
    <xf numFmtId="3" fontId="5" fillId="2" borderId="10" xfId="0" applyNumberFormat="1" applyFont="1" applyFill="1" applyBorder="1" applyAlignment="1">
      <alignment horizontal="center" vertical="center"/>
    </xf>
    <xf numFmtId="3" fontId="5" fillId="2" borderId="1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3" fontId="5" fillId="2" borderId="1" xfId="0" applyNumberFormat="1" applyFont="1" applyFill="1" applyBorder="1" applyAlignment="1">
      <alignment horizontal="center" vertical="center"/>
    </xf>
  </cellXfs>
  <cellStyles count="4">
    <cellStyle name="Normal" xfId="0" builtinId="0"/>
    <cellStyle name="Normal 2" xfId="2"/>
    <cellStyle name="Normal 3" xfId="1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532"/>
  <sheetViews>
    <sheetView tabSelected="1" topLeftCell="A241" zoomScale="80" zoomScaleNormal="80" zoomScaleSheetLayoutView="90" zoomScalePageLayoutView="40" workbookViewId="0">
      <selection activeCell="I263" sqref="I263"/>
    </sheetView>
  </sheetViews>
  <sheetFormatPr baseColWidth="10" defaultColWidth="11.42578125" defaultRowHeight="12.75" x14ac:dyDescent="0.25"/>
  <cols>
    <col min="1" max="1" width="25.42578125" style="8" customWidth="1"/>
    <col min="2" max="2" width="25" style="8" customWidth="1"/>
    <col min="3" max="3" width="26" style="8" customWidth="1"/>
    <col min="4" max="4" width="15.42578125" style="8" bestFit="1" customWidth="1"/>
    <col min="5" max="5" width="25.7109375" style="8" customWidth="1"/>
    <col min="6" max="6" width="16.140625" style="8" customWidth="1"/>
    <col min="7" max="7" width="16" style="8" customWidth="1"/>
    <col min="8" max="8" width="19.7109375" style="8" customWidth="1"/>
    <col min="9" max="9" width="13.85546875" style="8" customWidth="1"/>
    <col min="10" max="10" width="15.7109375" style="8" customWidth="1"/>
    <col min="11" max="11" width="16.42578125" style="8" customWidth="1"/>
    <col min="12" max="12" width="15" style="8" bestFit="1" customWidth="1"/>
    <col min="13" max="13" width="18.5703125" style="8" customWidth="1"/>
    <col min="14" max="14" width="11.42578125" style="8"/>
    <col min="15" max="15" width="13.42578125" style="8" customWidth="1"/>
    <col min="16" max="16384" width="11.42578125" style="8"/>
  </cols>
  <sheetData>
    <row r="2" spans="1:13" ht="23.25" x14ac:dyDescent="0.25">
      <c r="A2" s="105" t="s">
        <v>0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13" ht="23.25" x14ac:dyDescent="0.25">
      <c r="A3" s="105" t="s">
        <v>1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</row>
    <row r="4" spans="1:13" ht="23.25" x14ac:dyDescent="0.25">
      <c r="A4" s="105" t="s">
        <v>2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</row>
    <row r="5" spans="1:13" ht="23.25" x14ac:dyDescent="0.25">
      <c r="A5" s="105" t="s">
        <v>3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</row>
    <row r="6" spans="1:13" x14ac:dyDescent="0.25">
      <c r="A6" s="106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</row>
    <row r="7" spans="1:13" x14ac:dyDescent="0.25">
      <c r="A7" s="106" t="s">
        <v>166</v>
      </c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</row>
    <row r="8" spans="1:13" ht="24" customHeight="1" x14ac:dyDescent="0.25">
      <c r="C8" s="108" t="s">
        <v>113</v>
      </c>
      <c r="D8" s="109"/>
      <c r="E8" s="109"/>
      <c r="F8" s="109"/>
      <c r="G8" s="109"/>
      <c r="H8" s="109"/>
      <c r="I8" s="110"/>
    </row>
    <row r="9" spans="1:13" ht="25.5" x14ac:dyDescent="0.25">
      <c r="C9" s="44" t="s">
        <v>111</v>
      </c>
      <c r="D9" s="44" t="s">
        <v>4</v>
      </c>
      <c r="E9" s="44" t="s">
        <v>5</v>
      </c>
      <c r="F9" s="45" t="s">
        <v>6</v>
      </c>
      <c r="G9" s="45" t="s">
        <v>107</v>
      </c>
      <c r="H9" s="46" t="s">
        <v>119</v>
      </c>
      <c r="I9" s="46" t="s">
        <v>120</v>
      </c>
    </row>
    <row r="10" spans="1:13" x14ac:dyDescent="0.25">
      <c r="C10" s="46" t="s">
        <v>7</v>
      </c>
      <c r="D10" s="47">
        <v>4116.6004733527943</v>
      </c>
      <c r="E10" s="47">
        <v>4042.891282028605</v>
      </c>
      <c r="F10" s="47">
        <f t="shared" ref="F10:F25" si="0">SUM(D10:E10)</f>
        <v>8159.4917553813993</v>
      </c>
      <c r="G10" s="48">
        <f t="shared" ref="G10:G25" si="1">+F10/$F$25</f>
        <v>5.5952847766400762E-2</v>
      </c>
      <c r="H10" s="111">
        <f>SUM(G10:G11)</f>
        <v>0.13004470884812572</v>
      </c>
      <c r="I10" s="112" t="s">
        <v>114</v>
      </c>
    </row>
    <row r="11" spans="1:13" x14ac:dyDescent="0.25">
      <c r="C11" s="46" t="s">
        <v>8</v>
      </c>
      <c r="D11" s="47">
        <v>5445.69269062697</v>
      </c>
      <c r="E11" s="47">
        <v>5358.9750567799329</v>
      </c>
      <c r="F11" s="47">
        <f t="shared" si="0"/>
        <v>10804.667747406904</v>
      </c>
      <c r="G11" s="48">
        <f t="shared" si="1"/>
        <v>7.4091861081724955E-2</v>
      </c>
      <c r="H11" s="111"/>
      <c r="I11" s="113"/>
    </row>
    <row r="12" spans="1:13" x14ac:dyDescent="0.25">
      <c r="C12" s="46" t="s">
        <v>9</v>
      </c>
      <c r="D12" s="47">
        <v>6228.2865783958923</v>
      </c>
      <c r="E12" s="47">
        <v>6003.8925617243449</v>
      </c>
      <c r="F12" s="47">
        <f t="shared" si="0"/>
        <v>12232.179140120237</v>
      </c>
      <c r="G12" s="48">
        <f t="shared" si="1"/>
        <v>8.3880868784148743E-2</v>
      </c>
      <c r="H12" s="111">
        <f>SUM(G12:G14)</f>
        <v>0.25560443376922221</v>
      </c>
      <c r="I12" s="112" t="s">
        <v>115</v>
      </c>
    </row>
    <row r="13" spans="1:13" x14ac:dyDescent="0.25">
      <c r="C13" s="46" t="s">
        <v>10</v>
      </c>
      <c r="D13" s="47">
        <v>5709.3601569072016</v>
      </c>
      <c r="E13" s="47">
        <v>6284.3660387545351</v>
      </c>
      <c r="F13" s="47">
        <f t="shared" si="0"/>
        <v>11993.726195661737</v>
      </c>
      <c r="G13" s="48">
        <f t="shared" si="1"/>
        <v>8.2245703053153665E-2</v>
      </c>
      <c r="H13" s="114"/>
      <c r="I13" s="115"/>
    </row>
    <row r="14" spans="1:13" ht="27" customHeight="1" x14ac:dyDescent="0.25">
      <c r="C14" s="46" t="s">
        <v>11</v>
      </c>
      <c r="D14" s="47">
        <v>6156.5646969199661</v>
      </c>
      <c r="E14" s="47">
        <v>6891.8127470797726</v>
      </c>
      <c r="F14" s="47">
        <f t="shared" si="0"/>
        <v>13048.37744399974</v>
      </c>
      <c r="G14" s="48">
        <f t="shared" si="1"/>
        <v>8.9477861931919825E-2</v>
      </c>
      <c r="H14" s="114"/>
      <c r="I14" s="113"/>
    </row>
    <row r="15" spans="1:13" ht="10.5" customHeight="1" x14ac:dyDescent="0.25">
      <c r="C15" s="46" t="s">
        <v>12</v>
      </c>
      <c r="D15" s="47">
        <v>6330.935550317512</v>
      </c>
      <c r="E15" s="47">
        <v>6331.4040906949831</v>
      </c>
      <c r="F15" s="47">
        <f t="shared" si="0"/>
        <v>12662.339641012495</v>
      </c>
      <c r="G15" s="48">
        <f t="shared" si="1"/>
        <v>8.683064871445742E-2</v>
      </c>
      <c r="H15" s="111">
        <f>SUM(G15:G17)</f>
        <v>0.21075724324452769</v>
      </c>
      <c r="I15" s="112" t="s">
        <v>104</v>
      </c>
    </row>
    <row r="16" spans="1:13" x14ac:dyDescent="0.25">
      <c r="C16" s="46" t="s">
        <v>13</v>
      </c>
      <c r="D16" s="47">
        <v>4212.390247007962</v>
      </c>
      <c r="E16" s="47">
        <v>4625.4579331143477</v>
      </c>
      <c r="F16" s="47">
        <f t="shared" si="0"/>
        <v>8837.8481801223097</v>
      </c>
      <c r="G16" s="48">
        <f t="shared" si="1"/>
        <v>6.0604604873680773E-2</v>
      </c>
      <c r="H16" s="114"/>
      <c r="I16" s="115"/>
    </row>
    <row r="17" spans="1:9" x14ac:dyDescent="0.25">
      <c r="C17" s="46" t="s">
        <v>14</v>
      </c>
      <c r="D17" s="47">
        <v>4135.1047372392723</v>
      </c>
      <c r="E17" s="47">
        <v>5099.0142247256226</v>
      </c>
      <c r="F17" s="47">
        <f t="shared" si="0"/>
        <v>9234.118961964894</v>
      </c>
      <c r="G17" s="48">
        <f t="shared" si="1"/>
        <v>6.3321989656389494E-2</v>
      </c>
      <c r="H17" s="114"/>
      <c r="I17" s="113"/>
    </row>
    <row r="18" spans="1:9" x14ac:dyDescent="0.25">
      <c r="C18" s="46" t="s">
        <v>15</v>
      </c>
      <c r="D18" s="47">
        <v>5099.5015734032195</v>
      </c>
      <c r="E18" s="47">
        <v>6055.7468369527387</v>
      </c>
      <c r="F18" s="47">
        <f t="shared" si="0"/>
        <v>11155.248410355958</v>
      </c>
      <c r="G18" s="48">
        <f t="shared" si="1"/>
        <v>7.6495930728697148E-2</v>
      </c>
      <c r="H18" s="111">
        <f>SUM(G18:G21)</f>
        <v>0.28368286545859489</v>
      </c>
      <c r="I18" s="112" t="s">
        <v>105</v>
      </c>
    </row>
    <row r="19" spans="1:9" x14ac:dyDescent="0.25">
      <c r="C19" s="46" t="s">
        <v>16</v>
      </c>
      <c r="D19" s="47">
        <v>5347.1039207088143</v>
      </c>
      <c r="E19" s="47">
        <v>6085.8088757674004</v>
      </c>
      <c r="F19" s="47">
        <f t="shared" si="0"/>
        <v>11432.912796476216</v>
      </c>
      <c r="G19" s="48">
        <f t="shared" si="1"/>
        <v>7.8399984754671428E-2</v>
      </c>
      <c r="H19" s="114"/>
      <c r="I19" s="115"/>
    </row>
    <row r="20" spans="1:9" x14ac:dyDescent="0.25">
      <c r="C20" s="46" t="s">
        <v>17</v>
      </c>
      <c r="D20" s="47">
        <v>4296.0987474072499</v>
      </c>
      <c r="E20" s="47">
        <v>6051.6360737167834</v>
      </c>
      <c r="F20" s="47">
        <f t="shared" si="0"/>
        <v>10347.734821124033</v>
      </c>
      <c r="G20" s="48">
        <f t="shared" si="1"/>
        <v>7.095849208887077E-2</v>
      </c>
      <c r="H20" s="114"/>
      <c r="I20" s="115"/>
    </row>
    <row r="21" spans="1:9" x14ac:dyDescent="0.25">
      <c r="C21" s="46" t="s">
        <v>18</v>
      </c>
      <c r="D21" s="47">
        <v>3619.461889349589</v>
      </c>
      <c r="E21" s="47">
        <v>4813.5463342904804</v>
      </c>
      <c r="F21" s="47">
        <f t="shared" si="0"/>
        <v>8433.0082236400704</v>
      </c>
      <c r="G21" s="48">
        <f t="shared" si="1"/>
        <v>5.7828457886355551E-2</v>
      </c>
      <c r="H21" s="114"/>
      <c r="I21" s="113"/>
    </row>
    <row r="22" spans="1:9" x14ac:dyDescent="0.25">
      <c r="C22" s="46" t="s">
        <v>19</v>
      </c>
      <c r="D22" s="47">
        <v>2232.7119021262429</v>
      </c>
      <c r="E22" s="47">
        <v>2952.0171136497893</v>
      </c>
      <c r="F22" s="47">
        <f t="shared" si="0"/>
        <v>5184.7290157760326</v>
      </c>
      <c r="G22" s="48">
        <f t="shared" si="1"/>
        <v>3.5553728348144777E-2</v>
      </c>
      <c r="H22" s="111">
        <f>SUM(G22:G24)</f>
        <v>0.11991074867952947</v>
      </c>
      <c r="I22" s="112" t="s">
        <v>116</v>
      </c>
    </row>
    <row r="23" spans="1:9" x14ac:dyDescent="0.25">
      <c r="C23" s="46" t="s">
        <v>20</v>
      </c>
      <c r="D23" s="47">
        <v>1976.0543042804131</v>
      </c>
      <c r="E23" s="47">
        <v>2684.352033396528</v>
      </c>
      <c r="F23" s="47">
        <f t="shared" si="0"/>
        <v>4660.4063376769409</v>
      </c>
      <c r="G23" s="48">
        <f t="shared" si="1"/>
        <v>3.1958241292373034E-2</v>
      </c>
      <c r="H23" s="114"/>
      <c r="I23" s="115"/>
    </row>
    <row r="24" spans="1:9" x14ac:dyDescent="0.25">
      <c r="C24" s="46" t="s">
        <v>21</v>
      </c>
      <c r="D24" s="47">
        <v>3227.5227646618291</v>
      </c>
      <c r="E24" s="47">
        <v>4413.6862645165938</v>
      </c>
      <c r="F24" s="47">
        <f t="shared" si="0"/>
        <v>7641.2090291784225</v>
      </c>
      <c r="G24" s="48">
        <f t="shared" si="1"/>
        <v>5.2398779039011655E-2</v>
      </c>
      <c r="H24" s="114"/>
      <c r="I24" s="113"/>
    </row>
    <row r="25" spans="1:9" x14ac:dyDescent="0.25">
      <c r="C25" s="46" t="s">
        <v>22</v>
      </c>
      <c r="D25" s="47">
        <v>68133.390232704929</v>
      </c>
      <c r="E25" s="47">
        <v>77694.607467192458</v>
      </c>
      <c r="F25" s="47">
        <f t="shared" si="0"/>
        <v>145827.99769989739</v>
      </c>
      <c r="G25" s="48">
        <f t="shared" si="1"/>
        <v>1</v>
      </c>
      <c r="H25" s="49">
        <f>SUM(H10:H24)</f>
        <v>1</v>
      </c>
      <c r="I25" s="46"/>
    </row>
    <row r="26" spans="1:9" ht="38.25" customHeight="1" x14ac:dyDescent="0.25">
      <c r="C26" s="114" t="s">
        <v>167</v>
      </c>
      <c r="D26" s="114"/>
      <c r="E26" s="114"/>
      <c r="F26" s="114"/>
      <c r="G26" s="114"/>
      <c r="H26" s="114"/>
      <c r="I26" s="114"/>
    </row>
    <row r="27" spans="1:9" x14ac:dyDescent="0.25">
      <c r="A27" s="6"/>
      <c r="B27" s="9"/>
      <c r="C27" s="9"/>
    </row>
    <row r="28" spans="1:9" ht="25.5" customHeight="1" x14ac:dyDescent="0.25">
      <c r="C28" s="107" t="s">
        <v>168</v>
      </c>
      <c r="D28" s="107"/>
      <c r="E28" s="107"/>
      <c r="F28" s="107"/>
      <c r="G28" s="107"/>
      <c r="H28" s="107"/>
      <c r="I28" s="107"/>
    </row>
    <row r="29" spans="1:9" ht="40.5" customHeight="1" x14ac:dyDescent="0.25">
      <c r="C29" s="46" t="s">
        <v>112</v>
      </c>
      <c r="D29" s="44" t="s">
        <v>4</v>
      </c>
      <c r="E29" s="46" t="s">
        <v>108</v>
      </c>
      <c r="F29" s="44" t="s">
        <v>5</v>
      </c>
      <c r="G29" s="46" t="s">
        <v>109</v>
      </c>
      <c r="H29" s="107" t="s">
        <v>6</v>
      </c>
      <c r="I29" s="107"/>
    </row>
    <row r="30" spans="1:9" x14ac:dyDescent="0.25">
      <c r="C30" s="50" t="s">
        <v>169</v>
      </c>
      <c r="D30" s="47">
        <v>173.93161675367693</v>
      </c>
      <c r="E30" s="51">
        <f>+D30/H30</f>
        <v>0.46881481803897612</v>
      </c>
      <c r="F30" s="47">
        <v>197.07119728113176</v>
      </c>
      <c r="G30" s="51">
        <f>+F30/H30</f>
        <v>0.53118518196102393</v>
      </c>
      <c r="H30" s="116">
        <f>SUM(D30,F30)</f>
        <v>371.00281403480869</v>
      </c>
      <c r="I30" s="117"/>
    </row>
    <row r="31" spans="1:9" x14ac:dyDescent="0.25">
      <c r="C31" s="50" t="s">
        <v>170</v>
      </c>
      <c r="D31" s="47">
        <v>3811.4343441863516</v>
      </c>
      <c r="E31" s="51">
        <f t="shared" ref="E31:E52" si="2">+D31/H31</f>
        <v>0.46653340538660393</v>
      </c>
      <c r="F31" s="47">
        <v>4358.2579011694042</v>
      </c>
      <c r="G31" s="51">
        <f t="shared" ref="G31:G52" si="3">+F31/H31</f>
        <v>0.53346659461339596</v>
      </c>
      <c r="H31" s="116">
        <f t="shared" ref="H31:H51" si="4">SUM(D31,F31)</f>
        <v>8169.6922453557563</v>
      </c>
      <c r="I31" s="117"/>
    </row>
    <row r="32" spans="1:9" x14ac:dyDescent="0.25">
      <c r="C32" s="50" t="s">
        <v>171</v>
      </c>
      <c r="D32" s="47">
        <v>2164.8484409115163</v>
      </c>
      <c r="E32" s="51">
        <f t="shared" si="2"/>
        <v>0.4674624808135624</v>
      </c>
      <c r="F32" s="47">
        <v>2466.2150770500903</v>
      </c>
      <c r="G32" s="51">
        <f t="shared" si="3"/>
        <v>0.53253751918643766</v>
      </c>
      <c r="H32" s="116">
        <f t="shared" si="4"/>
        <v>4631.0635179616065</v>
      </c>
      <c r="I32" s="117"/>
    </row>
    <row r="33" spans="3:9" x14ac:dyDescent="0.25">
      <c r="C33" s="50" t="s">
        <v>172</v>
      </c>
      <c r="D33" s="47">
        <v>37.817527363525869</v>
      </c>
      <c r="E33" s="51">
        <f t="shared" si="2"/>
        <v>0.46802678319727742</v>
      </c>
      <c r="F33" s="47">
        <v>42.984530811818864</v>
      </c>
      <c r="G33" s="51">
        <f t="shared" si="3"/>
        <v>0.53197321680272247</v>
      </c>
      <c r="H33" s="116">
        <f t="shared" si="4"/>
        <v>80.80205817534474</v>
      </c>
      <c r="I33" s="117"/>
    </row>
    <row r="34" spans="3:9" x14ac:dyDescent="0.25">
      <c r="C34" s="50" t="s">
        <v>173</v>
      </c>
      <c r="D34" s="79">
        <v>12855.954951808149</v>
      </c>
      <c r="E34" s="51">
        <f t="shared" si="2"/>
        <v>0.46934448231921239</v>
      </c>
      <c r="F34" s="79">
        <v>14535.34384067346</v>
      </c>
      <c r="G34" s="51">
        <f t="shared" si="3"/>
        <v>0.53065551768078756</v>
      </c>
      <c r="H34" s="116">
        <f t="shared" si="4"/>
        <v>27391.298792481612</v>
      </c>
      <c r="I34" s="117"/>
    </row>
    <row r="35" spans="3:9" x14ac:dyDescent="0.25">
      <c r="C35" s="50" t="s">
        <v>174</v>
      </c>
      <c r="D35" s="79">
        <v>7306.7990897851641</v>
      </c>
      <c r="E35" s="51">
        <f t="shared" si="2"/>
        <v>0.47063635508462137</v>
      </c>
      <c r="F35" s="79">
        <v>8218.561437179198</v>
      </c>
      <c r="G35" s="51">
        <f t="shared" si="3"/>
        <v>0.52936364491537857</v>
      </c>
      <c r="H35" s="116">
        <f t="shared" si="4"/>
        <v>15525.360526964363</v>
      </c>
      <c r="I35" s="117"/>
    </row>
    <row r="36" spans="3:9" x14ac:dyDescent="0.25">
      <c r="C36" s="50" t="s">
        <v>175</v>
      </c>
      <c r="D36" s="79">
        <v>3532.8279222228207</v>
      </c>
      <c r="E36" s="51">
        <f t="shared" si="2"/>
        <v>0.46632819225761935</v>
      </c>
      <c r="F36" s="79">
        <v>4043.0123998461859</v>
      </c>
      <c r="G36" s="51">
        <f t="shared" si="3"/>
        <v>0.53367180774238065</v>
      </c>
      <c r="H36" s="116">
        <f t="shared" si="4"/>
        <v>7575.840322069007</v>
      </c>
      <c r="I36" s="117"/>
    </row>
    <row r="37" spans="3:9" x14ac:dyDescent="0.25">
      <c r="C37" s="50" t="s">
        <v>176</v>
      </c>
      <c r="D37" s="79">
        <v>4640.0292260363194</v>
      </c>
      <c r="E37" s="51">
        <f t="shared" si="2"/>
        <v>0.46597590250963389</v>
      </c>
      <c r="F37" s="79">
        <v>5317.6299598705928</v>
      </c>
      <c r="G37" s="51">
        <f t="shared" si="3"/>
        <v>0.53402409749036617</v>
      </c>
      <c r="H37" s="116">
        <f t="shared" si="4"/>
        <v>9957.6591859069122</v>
      </c>
      <c r="I37" s="117"/>
    </row>
    <row r="38" spans="3:9" x14ac:dyDescent="0.25">
      <c r="C38" s="50" t="s">
        <v>177</v>
      </c>
      <c r="D38" s="79">
        <v>2659.7972409896693</v>
      </c>
      <c r="E38" s="51">
        <f t="shared" si="2"/>
        <v>0.46479685505883311</v>
      </c>
      <c r="F38" s="79">
        <v>3062.6968164475243</v>
      </c>
      <c r="G38" s="51">
        <f t="shared" si="3"/>
        <v>0.53520314494116683</v>
      </c>
      <c r="H38" s="116">
        <f t="shared" si="4"/>
        <v>5722.494057437194</v>
      </c>
      <c r="I38" s="117"/>
    </row>
    <row r="39" spans="3:9" x14ac:dyDescent="0.25">
      <c r="C39" s="50" t="s">
        <v>178</v>
      </c>
      <c r="D39" s="79">
        <v>2555.321261262251</v>
      </c>
      <c r="E39" s="51">
        <f t="shared" si="2"/>
        <v>0.46601161815916647</v>
      </c>
      <c r="F39" s="79">
        <v>2928.0640486496577</v>
      </c>
      <c r="G39" s="51">
        <f t="shared" si="3"/>
        <v>0.53398838184083353</v>
      </c>
      <c r="H39" s="116">
        <f t="shared" si="4"/>
        <v>5483.3853099119087</v>
      </c>
      <c r="I39" s="117"/>
    </row>
    <row r="40" spans="3:9" x14ac:dyDescent="0.25">
      <c r="C40" s="50" t="s">
        <v>179</v>
      </c>
      <c r="D40" s="79">
        <v>3308.3962195049799</v>
      </c>
      <c r="E40" s="51">
        <f t="shared" si="2"/>
        <v>0.46286834186650699</v>
      </c>
      <c r="F40" s="79">
        <v>3839.2004516433226</v>
      </c>
      <c r="G40" s="51">
        <f t="shared" si="3"/>
        <v>0.53713165813349295</v>
      </c>
      <c r="H40" s="116">
        <f t="shared" si="4"/>
        <v>7147.5966711483024</v>
      </c>
      <c r="I40" s="117"/>
    </row>
    <row r="41" spans="3:9" x14ac:dyDescent="0.25">
      <c r="C41" s="50" t="s">
        <v>180</v>
      </c>
      <c r="D41" s="79">
        <v>3384.5732054981509</v>
      </c>
      <c r="E41" s="51">
        <f t="shared" si="2"/>
        <v>0.46935056038487177</v>
      </c>
      <c r="F41" s="79">
        <v>3826.6106966213433</v>
      </c>
      <c r="G41" s="51">
        <f t="shared" si="3"/>
        <v>0.53064943961512823</v>
      </c>
      <c r="H41" s="116">
        <f t="shared" si="4"/>
        <v>7211.1839021194937</v>
      </c>
      <c r="I41" s="117"/>
    </row>
    <row r="42" spans="3:9" x14ac:dyDescent="0.25">
      <c r="C42" s="50" t="s">
        <v>181</v>
      </c>
      <c r="D42" s="79">
        <v>1308.2377531498926</v>
      </c>
      <c r="E42" s="51">
        <f t="shared" si="2"/>
        <v>0.46580345229680398</v>
      </c>
      <c r="F42" s="79">
        <v>1500.3239839930523</v>
      </c>
      <c r="G42" s="51">
        <f t="shared" si="3"/>
        <v>0.53419654770319602</v>
      </c>
      <c r="H42" s="116">
        <f t="shared" si="4"/>
        <v>2808.5617371429448</v>
      </c>
      <c r="I42" s="117"/>
    </row>
    <row r="43" spans="3:9" x14ac:dyDescent="0.25">
      <c r="C43" s="50" t="s">
        <v>182</v>
      </c>
      <c r="D43" s="79">
        <v>5280.5259890917741</v>
      </c>
      <c r="E43" s="51">
        <f t="shared" si="2"/>
        <v>0.46803665324892396</v>
      </c>
      <c r="F43" s="79">
        <v>6001.7655845199652</v>
      </c>
      <c r="G43" s="51">
        <f t="shared" si="3"/>
        <v>0.53196334675107604</v>
      </c>
      <c r="H43" s="116">
        <f t="shared" si="4"/>
        <v>11282.291573611739</v>
      </c>
      <c r="I43" s="117"/>
    </row>
    <row r="44" spans="3:9" x14ac:dyDescent="0.25">
      <c r="C44" s="50" t="s">
        <v>183</v>
      </c>
      <c r="D44" s="79">
        <v>5362.8648916047814</v>
      </c>
      <c r="E44" s="51">
        <f t="shared" si="2"/>
        <v>0.46981092907255118</v>
      </c>
      <c r="F44" s="79">
        <v>6052.0779284602122</v>
      </c>
      <c r="G44" s="51">
        <f t="shared" si="3"/>
        <v>0.53018907092744894</v>
      </c>
      <c r="H44" s="116">
        <f t="shared" si="4"/>
        <v>11414.942820064993</v>
      </c>
      <c r="I44" s="117"/>
    </row>
    <row r="45" spans="3:9" x14ac:dyDescent="0.25">
      <c r="C45" s="50" t="s">
        <v>184</v>
      </c>
      <c r="D45" s="79">
        <v>2469.14981551043</v>
      </c>
      <c r="E45" s="51">
        <f t="shared" si="2"/>
        <v>0.46259692437364308</v>
      </c>
      <c r="F45" s="79">
        <v>2868.4339110862447</v>
      </c>
      <c r="G45" s="51">
        <f t="shared" si="3"/>
        <v>0.53740307562635692</v>
      </c>
      <c r="H45" s="116">
        <f t="shared" si="4"/>
        <v>5337.5837265966748</v>
      </c>
      <c r="I45" s="117"/>
    </row>
    <row r="46" spans="3:9" x14ac:dyDescent="0.25">
      <c r="C46" s="50" t="s">
        <v>185</v>
      </c>
      <c r="D46" s="79">
        <v>2665.3608926350316</v>
      </c>
      <c r="E46" s="51">
        <f t="shared" si="2"/>
        <v>0.46074619354602903</v>
      </c>
      <c r="F46" s="79">
        <v>3119.517919106599</v>
      </c>
      <c r="G46" s="51">
        <f t="shared" si="3"/>
        <v>0.53925380645397103</v>
      </c>
      <c r="H46" s="116">
        <f t="shared" si="4"/>
        <v>5784.8788117416307</v>
      </c>
      <c r="I46" s="117"/>
    </row>
    <row r="47" spans="3:9" x14ac:dyDescent="0.25">
      <c r="C47" s="50" t="s">
        <v>186</v>
      </c>
      <c r="D47" s="79">
        <v>581.9179241087395</v>
      </c>
      <c r="E47" s="51">
        <f t="shared" si="2"/>
        <v>0.46152232339214566</v>
      </c>
      <c r="F47" s="79">
        <v>678.94833222247632</v>
      </c>
      <c r="G47" s="51">
        <f t="shared" si="3"/>
        <v>0.53847767660785417</v>
      </c>
      <c r="H47" s="116">
        <f t="shared" si="4"/>
        <v>1260.8662563312159</v>
      </c>
      <c r="I47" s="117"/>
    </row>
    <row r="48" spans="3:9" x14ac:dyDescent="0.25">
      <c r="C48" s="50" t="s">
        <v>187</v>
      </c>
      <c r="D48" s="79">
        <v>2078.3651429826073</v>
      </c>
      <c r="E48" s="51">
        <f t="shared" si="2"/>
        <v>0.46150970955370835</v>
      </c>
      <c r="F48" s="79">
        <v>2425.0398774500918</v>
      </c>
      <c r="G48" s="51">
        <f t="shared" si="3"/>
        <v>0.53849029044629149</v>
      </c>
      <c r="H48" s="116">
        <f t="shared" si="4"/>
        <v>4503.4050204326995</v>
      </c>
      <c r="I48" s="117"/>
    </row>
    <row r="49" spans="1:12" x14ac:dyDescent="0.25">
      <c r="C49" s="50" t="s">
        <v>188</v>
      </c>
      <c r="D49" s="79">
        <v>533.821567750025</v>
      </c>
      <c r="E49" s="51">
        <f t="shared" si="2"/>
        <v>0.46835578040894404</v>
      </c>
      <c r="F49" s="79">
        <v>605.95633204213641</v>
      </c>
      <c r="G49" s="51">
        <f t="shared" si="3"/>
        <v>0.5316442195910559</v>
      </c>
      <c r="H49" s="116">
        <f t="shared" si="4"/>
        <v>1139.7778997921614</v>
      </c>
      <c r="I49" s="117"/>
    </row>
    <row r="50" spans="1:12" x14ac:dyDescent="0.25">
      <c r="C50" s="50" t="s">
        <v>189</v>
      </c>
      <c r="D50" s="79">
        <v>576.08693515789059</v>
      </c>
      <c r="E50" s="51">
        <f t="shared" si="2"/>
        <v>0.46998866592166938</v>
      </c>
      <c r="F50" s="79">
        <v>649.65950710611082</v>
      </c>
      <c r="G50" s="51">
        <f t="shared" si="3"/>
        <v>0.53001133407833056</v>
      </c>
      <c r="H50" s="116">
        <f t="shared" si="4"/>
        <v>1225.7464422640014</v>
      </c>
      <c r="I50" s="117"/>
    </row>
    <row r="51" spans="1:12" x14ac:dyDescent="0.25">
      <c r="C51" s="50" t="s">
        <v>190</v>
      </c>
      <c r="D51" s="79">
        <v>845.32827439117898</v>
      </c>
      <c r="E51" s="51">
        <f t="shared" si="2"/>
        <v>0.46895881115674987</v>
      </c>
      <c r="F51" s="79">
        <v>957.23573396184304</v>
      </c>
      <c r="G51" s="51">
        <f t="shared" si="3"/>
        <v>0.53104118884325013</v>
      </c>
      <c r="H51" s="116">
        <f t="shared" si="4"/>
        <v>1802.564008353022</v>
      </c>
      <c r="I51" s="117"/>
    </row>
    <row r="52" spans="1:12" x14ac:dyDescent="0.25">
      <c r="C52" s="46" t="s">
        <v>22</v>
      </c>
      <c r="D52" s="60">
        <v>68133.390232704929</v>
      </c>
      <c r="E52" s="51">
        <f t="shared" si="2"/>
        <v>0.46721748434699156</v>
      </c>
      <c r="F52" s="47">
        <v>77694.607467192458</v>
      </c>
      <c r="G52" s="51">
        <f t="shared" si="3"/>
        <v>0.53278251565300838</v>
      </c>
      <c r="H52" s="116">
        <f>+D52+F52</f>
        <v>145827.99769989739</v>
      </c>
      <c r="I52" s="117"/>
    </row>
    <row r="53" spans="1:12" ht="30.75" customHeight="1" x14ac:dyDescent="0.25">
      <c r="C53" s="114" t="s">
        <v>191</v>
      </c>
      <c r="D53" s="114"/>
      <c r="E53" s="114"/>
      <c r="F53" s="114"/>
      <c r="G53" s="114"/>
      <c r="H53" s="114"/>
      <c r="I53" s="114"/>
    </row>
    <row r="54" spans="1:12" x14ac:dyDescent="0.25">
      <c r="A54" s="6"/>
      <c r="B54" s="9"/>
      <c r="C54" s="9"/>
      <c r="D54" s="9"/>
    </row>
    <row r="55" spans="1:12" ht="24.75" customHeight="1" x14ac:dyDescent="0.25">
      <c r="B55" s="87" t="s">
        <v>82</v>
      </c>
      <c r="C55" s="88" t="s">
        <v>83</v>
      </c>
      <c r="D55" s="98" t="s">
        <v>192</v>
      </c>
      <c r="E55" s="98"/>
      <c r="F55" s="98"/>
      <c r="G55" s="98"/>
      <c r="H55" s="98"/>
      <c r="I55" s="98"/>
      <c r="J55" s="98"/>
      <c r="K55" s="98"/>
      <c r="L55" s="98"/>
    </row>
    <row r="56" spans="1:12" ht="24.75" customHeight="1" x14ac:dyDescent="0.25">
      <c r="B56" s="87"/>
      <c r="C56" s="88"/>
      <c r="D56" s="98"/>
      <c r="E56" s="98"/>
      <c r="F56" s="98"/>
      <c r="G56" s="98"/>
      <c r="H56" s="98"/>
      <c r="I56" s="98"/>
      <c r="J56" s="98"/>
      <c r="K56" s="98"/>
      <c r="L56" s="98"/>
    </row>
    <row r="57" spans="1:12" ht="24.75" customHeight="1" x14ac:dyDescent="0.25">
      <c r="B57" s="87"/>
      <c r="C57" s="88"/>
      <c r="D57" s="88" t="s">
        <v>101</v>
      </c>
      <c r="E57" s="88"/>
      <c r="F57" s="88"/>
      <c r="G57" s="88"/>
      <c r="H57" s="92" t="s">
        <v>103</v>
      </c>
      <c r="I57" s="92"/>
      <c r="J57" s="92"/>
      <c r="K57" s="92"/>
      <c r="L57" s="92"/>
    </row>
    <row r="58" spans="1:12" ht="24.75" customHeight="1" x14ac:dyDescent="0.25">
      <c r="B58" s="87"/>
      <c r="C58" s="88"/>
      <c r="D58" s="24" t="s">
        <v>84</v>
      </c>
      <c r="E58" s="24" t="s">
        <v>85</v>
      </c>
      <c r="F58" s="24" t="s">
        <v>102</v>
      </c>
      <c r="G58" s="24" t="s">
        <v>118</v>
      </c>
      <c r="H58" s="32" t="s">
        <v>86</v>
      </c>
      <c r="I58" s="32" t="s">
        <v>87</v>
      </c>
      <c r="J58" s="32" t="s">
        <v>88</v>
      </c>
      <c r="K58" s="32" t="s">
        <v>102</v>
      </c>
      <c r="L58" s="24" t="s">
        <v>118</v>
      </c>
    </row>
    <row r="59" spans="1:12" ht="24.75" customHeight="1" x14ac:dyDescent="0.2">
      <c r="B59" s="11" t="s">
        <v>169</v>
      </c>
      <c r="C59" s="73">
        <v>3</v>
      </c>
      <c r="D59" s="13">
        <v>14.577183331327142</v>
      </c>
      <c r="E59" s="13">
        <v>17.771660940914238</v>
      </c>
      <c r="F59" s="13">
        <f>+D59+E59</f>
        <v>32.348844272241379</v>
      </c>
      <c r="G59" s="28">
        <f>F59/$F$81</f>
        <v>1.7057884514990035E-3</v>
      </c>
      <c r="H59" s="41">
        <v>21.02953144368675</v>
      </c>
      <c r="I59" s="41">
        <v>49.395378700989568</v>
      </c>
      <c r="J59" s="41">
        <v>64.127848672715928</v>
      </c>
      <c r="K59" s="41">
        <f>SUM(H59:J59)</f>
        <v>134.55275881739226</v>
      </c>
      <c r="L59" s="28">
        <f>K59/$K$81</f>
        <v>3.6098014175708366E-3</v>
      </c>
    </row>
    <row r="60" spans="1:12" ht="24.75" customHeight="1" x14ac:dyDescent="0.2">
      <c r="B60" s="11" t="s">
        <v>170</v>
      </c>
      <c r="C60" s="73">
        <v>4</v>
      </c>
      <c r="D60" s="13">
        <v>398.98486357245326</v>
      </c>
      <c r="E60" s="13">
        <v>562.54552339266968</v>
      </c>
      <c r="F60" s="13">
        <f>+D60+E60</f>
        <v>961.53038696512294</v>
      </c>
      <c r="G60" s="28">
        <f>F60/$F$81</f>
        <v>5.0702504733929746E-2</v>
      </c>
      <c r="H60" s="41">
        <v>640.45060510076701</v>
      </c>
      <c r="I60" s="41">
        <v>702.59644590067046</v>
      </c>
      <c r="J60" s="41">
        <v>849.79135472627399</v>
      </c>
      <c r="K60" s="41">
        <f>SUM(H60:J60)</f>
        <v>2192.8384057277117</v>
      </c>
      <c r="L60" s="28">
        <f>K60/$K$81</f>
        <v>5.882979475911336E-2</v>
      </c>
    </row>
    <row r="61" spans="1:12" ht="24.75" customHeight="1" x14ac:dyDescent="0.2">
      <c r="B61" s="11" t="s">
        <v>171</v>
      </c>
      <c r="C61" s="73">
        <v>3</v>
      </c>
      <c r="D61" s="13">
        <v>233.00504008393543</v>
      </c>
      <c r="E61" s="13">
        <v>313.64923598775806</v>
      </c>
      <c r="F61" s="13">
        <f>+D61+E61</f>
        <v>546.65427607169352</v>
      </c>
      <c r="G61" s="28">
        <f>F61/$F$81</f>
        <v>2.8825652726202747E-2</v>
      </c>
      <c r="H61" s="41">
        <v>437.01142286430115</v>
      </c>
      <c r="I61" s="41">
        <v>422.64411509870445</v>
      </c>
      <c r="J61" s="41">
        <v>421.20923188812372</v>
      </c>
      <c r="K61" s="41">
        <f>SUM(H61:J61)</f>
        <v>1280.8647698511293</v>
      </c>
      <c r="L61" s="28">
        <f>K61/$K$81</f>
        <v>3.4363230472294823E-2</v>
      </c>
    </row>
    <row r="62" spans="1:12" ht="24.75" customHeight="1" x14ac:dyDescent="0.2">
      <c r="B62" s="11" t="s">
        <v>172</v>
      </c>
      <c r="C62" s="73" t="s">
        <v>194</v>
      </c>
      <c r="D62" s="13">
        <v>11.623829706036283</v>
      </c>
      <c r="E62" s="13">
        <v>4.6301961926275244</v>
      </c>
      <c r="F62" s="13">
        <f t="shared" ref="F62:F80" si="5">+D62+E62</f>
        <v>16.254025898663805</v>
      </c>
      <c r="G62" s="78">
        <f t="shared" ref="G62:G80" si="6">F62/$F$81</f>
        <v>8.5709181555206646E-4</v>
      </c>
      <c r="H62" s="41"/>
      <c r="I62" s="41">
        <v>3.2709166016055287</v>
      </c>
      <c r="J62" s="41">
        <v>8.7969628584212796</v>
      </c>
      <c r="K62" s="41">
        <f t="shared" ref="K62:K80" si="7">SUM(H62:J62)</f>
        <v>12.067879460026809</v>
      </c>
      <c r="L62" s="78">
        <f t="shared" ref="L62:L80" si="8">K62/$K$81</f>
        <v>3.2375886429054668E-4</v>
      </c>
    </row>
    <row r="63" spans="1:12" ht="24.75" customHeight="1" x14ac:dyDescent="0.2">
      <c r="B63" s="11" t="s">
        <v>173</v>
      </c>
      <c r="C63" s="73">
        <v>4</v>
      </c>
      <c r="D63" s="13">
        <v>1699.9194163831094</v>
      </c>
      <c r="E63" s="13">
        <v>2288.9572210406213</v>
      </c>
      <c r="F63" s="13">
        <f t="shared" si="5"/>
        <v>3988.8766374237307</v>
      </c>
      <c r="G63" s="78">
        <f t="shared" si="6"/>
        <v>0.21033764437792482</v>
      </c>
      <c r="H63" s="41">
        <v>2644.2291650710017</v>
      </c>
      <c r="I63" s="41">
        <v>2425.2779757438602</v>
      </c>
      <c r="J63" s="41">
        <v>2332.6123135930343</v>
      </c>
      <c r="K63" s="41">
        <f t="shared" si="7"/>
        <v>7402.1194544078953</v>
      </c>
      <c r="L63" s="78">
        <f t="shared" si="8"/>
        <v>0.19858516119921016</v>
      </c>
    </row>
    <row r="64" spans="1:12" ht="24.75" customHeight="1" x14ac:dyDescent="0.2">
      <c r="B64" s="11" t="s">
        <v>174</v>
      </c>
      <c r="C64" s="73">
        <v>4</v>
      </c>
      <c r="D64" s="13">
        <v>1026.8461971650174</v>
      </c>
      <c r="E64" s="13">
        <v>1367.9825329829703</v>
      </c>
      <c r="F64" s="13">
        <f t="shared" si="5"/>
        <v>2394.8287301479877</v>
      </c>
      <c r="G64" s="78">
        <f t="shared" si="6"/>
        <v>0.12628182808712798</v>
      </c>
      <c r="H64" s="41">
        <v>1401.4754494459778</v>
      </c>
      <c r="I64" s="41">
        <v>1132.5268143673745</v>
      </c>
      <c r="J64" s="41">
        <v>1252.271907384508</v>
      </c>
      <c r="K64" s="41">
        <f t="shared" si="7"/>
        <v>3786.2741711978606</v>
      </c>
      <c r="L64" s="78">
        <f t="shared" si="8"/>
        <v>0.10157872637194265</v>
      </c>
    </row>
    <row r="65" spans="2:12" ht="24.75" customHeight="1" x14ac:dyDescent="0.2">
      <c r="B65" s="11" t="s">
        <v>175</v>
      </c>
      <c r="C65" s="73">
        <v>5</v>
      </c>
      <c r="D65" s="13">
        <v>430.55330670624465</v>
      </c>
      <c r="E65" s="13">
        <v>523.04901842430434</v>
      </c>
      <c r="F65" s="13">
        <f t="shared" si="5"/>
        <v>953.60232513054893</v>
      </c>
      <c r="G65" s="78">
        <f t="shared" si="6"/>
        <v>5.0284449726882986E-2</v>
      </c>
      <c r="H65" s="41">
        <v>583.97853735178126</v>
      </c>
      <c r="I65" s="41">
        <v>630.54647879625611</v>
      </c>
      <c r="J65" s="41">
        <v>705.4673776977603</v>
      </c>
      <c r="K65" s="41">
        <f t="shared" si="7"/>
        <v>1919.9923938457978</v>
      </c>
      <c r="L65" s="78">
        <f t="shared" si="8"/>
        <v>5.1509841388208771E-2</v>
      </c>
    </row>
    <row r="66" spans="2:12" ht="24.75" customHeight="1" x14ac:dyDescent="0.2">
      <c r="B66" s="11" t="s">
        <v>176</v>
      </c>
      <c r="C66" s="73">
        <v>5</v>
      </c>
      <c r="D66" s="13">
        <v>522.53103593318338</v>
      </c>
      <c r="E66" s="13">
        <v>637.50259033953341</v>
      </c>
      <c r="F66" s="13">
        <f t="shared" si="5"/>
        <v>1160.0336262727169</v>
      </c>
      <c r="G66" s="78">
        <f t="shared" si="6"/>
        <v>6.1169788521455784E-2</v>
      </c>
      <c r="H66" s="41">
        <v>741.08812798851091</v>
      </c>
      <c r="I66" s="41">
        <v>833.95645995544567</v>
      </c>
      <c r="J66" s="41">
        <v>928.92836088145555</v>
      </c>
      <c r="K66" s="41">
        <f t="shared" si="7"/>
        <v>2503.9729488254125</v>
      </c>
      <c r="L66" s="78">
        <f t="shared" si="8"/>
        <v>6.7176958537847858E-2</v>
      </c>
    </row>
    <row r="67" spans="2:12" ht="24.75" customHeight="1" x14ac:dyDescent="0.2">
      <c r="B67" s="11" t="s">
        <v>177</v>
      </c>
      <c r="C67" s="73">
        <v>5</v>
      </c>
      <c r="D67" s="13">
        <v>270.02135880205293</v>
      </c>
      <c r="E67" s="13">
        <v>385.57528633571769</v>
      </c>
      <c r="F67" s="13">
        <f t="shared" si="5"/>
        <v>655.59664513777057</v>
      </c>
      <c r="G67" s="78">
        <f t="shared" si="6"/>
        <v>3.4570297989814834E-2</v>
      </c>
      <c r="H67" s="41">
        <v>388.68040267439272</v>
      </c>
      <c r="I67" s="41">
        <v>464.07994777580689</v>
      </c>
      <c r="J67" s="41">
        <v>510.04657636953175</v>
      </c>
      <c r="K67" s="41">
        <f t="shared" si="7"/>
        <v>1362.8069268197314</v>
      </c>
      <c r="L67" s="78">
        <f t="shared" si="8"/>
        <v>3.6561586841824999E-2</v>
      </c>
    </row>
    <row r="68" spans="2:12" ht="24.75" customHeight="1" x14ac:dyDescent="0.2">
      <c r="B68" s="11" t="s">
        <v>178</v>
      </c>
      <c r="C68" s="73">
        <v>5</v>
      </c>
      <c r="D68" s="13">
        <v>266.98486742104632</v>
      </c>
      <c r="E68" s="13">
        <v>354.23606380772947</v>
      </c>
      <c r="F68" s="13">
        <f t="shared" si="5"/>
        <v>621.22093122877573</v>
      </c>
      <c r="G68" s="78">
        <f t="shared" si="6"/>
        <v>3.2757630578747102E-2</v>
      </c>
      <c r="H68" s="41">
        <v>492.83502397068918</v>
      </c>
      <c r="I68" s="41">
        <v>447.96573346915284</v>
      </c>
      <c r="J68" s="41">
        <v>500.24589605214885</v>
      </c>
      <c r="K68" s="41">
        <f t="shared" si="7"/>
        <v>1441.046653491991</v>
      </c>
      <c r="L68" s="78">
        <f t="shared" si="8"/>
        <v>3.8660613860922961E-2</v>
      </c>
    </row>
    <row r="69" spans="2:12" ht="24.75" customHeight="1" x14ac:dyDescent="0.2">
      <c r="B69" s="11" t="s">
        <v>179</v>
      </c>
      <c r="C69" s="73">
        <v>5</v>
      </c>
      <c r="D69" s="13">
        <v>313.35939257448086</v>
      </c>
      <c r="E69" s="13">
        <v>412.63248619605122</v>
      </c>
      <c r="F69" s="13">
        <f t="shared" si="5"/>
        <v>725.99187877053214</v>
      </c>
      <c r="G69" s="78">
        <f t="shared" si="6"/>
        <v>3.8282312414836484E-2</v>
      </c>
      <c r="H69" s="41">
        <v>463.86064654803846</v>
      </c>
      <c r="I69" s="41">
        <v>600.31681982250518</v>
      </c>
      <c r="J69" s="41">
        <v>715.88431252755856</v>
      </c>
      <c r="K69" s="41">
        <f t="shared" si="7"/>
        <v>1780.0617788981021</v>
      </c>
      <c r="L69" s="78">
        <f t="shared" si="8"/>
        <v>4.7755762046845923E-2</v>
      </c>
    </row>
    <row r="70" spans="2:12" ht="24.75" customHeight="1" x14ac:dyDescent="0.2">
      <c r="B70" s="11" t="s">
        <v>180</v>
      </c>
      <c r="C70" s="73">
        <v>5</v>
      </c>
      <c r="D70" s="13">
        <v>486.33508332372702</v>
      </c>
      <c r="E70" s="13">
        <v>610.76947424532159</v>
      </c>
      <c r="F70" s="13">
        <f t="shared" si="5"/>
        <v>1097.1045575690487</v>
      </c>
      <c r="G70" s="78">
        <f t="shared" si="6"/>
        <v>5.7851472795709236E-2</v>
      </c>
      <c r="H70" s="41">
        <v>688.13323843970056</v>
      </c>
      <c r="I70" s="41">
        <v>619.10346949731297</v>
      </c>
      <c r="J70" s="41">
        <v>630.09136263327355</v>
      </c>
      <c r="K70" s="41">
        <f t="shared" si="7"/>
        <v>1937.3280705702871</v>
      </c>
      <c r="L70" s="78">
        <f t="shared" si="8"/>
        <v>5.1974925500676054E-2</v>
      </c>
    </row>
    <row r="71" spans="2:12" ht="24.75" customHeight="1" x14ac:dyDescent="0.2">
      <c r="B71" s="11" t="s">
        <v>181</v>
      </c>
      <c r="C71" s="73">
        <v>5</v>
      </c>
      <c r="D71" s="13">
        <v>168.31552991816099</v>
      </c>
      <c r="E71" s="13">
        <v>170.31750087367334</v>
      </c>
      <c r="F71" s="13">
        <f t="shared" si="5"/>
        <v>338.63303079183436</v>
      </c>
      <c r="G71" s="78">
        <f t="shared" si="6"/>
        <v>1.785647451140901E-2</v>
      </c>
      <c r="H71" s="41">
        <v>196.92939493372833</v>
      </c>
      <c r="I71" s="41">
        <v>201.37100204068921</v>
      </c>
      <c r="J71" s="41">
        <v>270.5816663872655</v>
      </c>
      <c r="K71" s="41">
        <f t="shared" si="7"/>
        <v>668.88206336168309</v>
      </c>
      <c r="L71" s="78">
        <f t="shared" si="8"/>
        <v>1.7944867438857804E-2</v>
      </c>
    </row>
    <row r="72" spans="2:12" ht="24.75" customHeight="1" x14ac:dyDescent="0.2">
      <c r="B72" s="11" t="s">
        <v>182</v>
      </c>
      <c r="C72" s="73">
        <v>3</v>
      </c>
      <c r="D72" s="13">
        <v>622.69060335237668</v>
      </c>
      <c r="E72" s="13">
        <v>949.0042711747476</v>
      </c>
      <c r="F72" s="13">
        <f t="shared" si="5"/>
        <v>1571.6948745271243</v>
      </c>
      <c r="G72" s="78">
        <f t="shared" si="6"/>
        <v>8.2877117453902305E-2</v>
      </c>
      <c r="H72" s="41">
        <v>967.21883695150677</v>
      </c>
      <c r="I72" s="41">
        <v>908.68439409529572</v>
      </c>
      <c r="J72" s="41">
        <v>991.110368673214</v>
      </c>
      <c r="K72" s="41">
        <f t="shared" si="7"/>
        <v>2867.0135997200164</v>
      </c>
      <c r="L72" s="78">
        <f t="shared" si="8"/>
        <v>7.6916667093461538E-2</v>
      </c>
    </row>
    <row r="73" spans="2:12" ht="24.75" customHeight="1" x14ac:dyDescent="0.2">
      <c r="B73" s="11" t="s">
        <v>183</v>
      </c>
      <c r="C73" s="73">
        <v>3</v>
      </c>
      <c r="D73" s="13">
        <v>715.18066203458625</v>
      </c>
      <c r="E73" s="13">
        <v>905.73350189530026</v>
      </c>
      <c r="F73" s="13">
        <f t="shared" si="5"/>
        <v>1620.9141639298864</v>
      </c>
      <c r="G73" s="78">
        <f t="shared" si="6"/>
        <v>8.5472502152893343E-2</v>
      </c>
      <c r="H73" s="41">
        <v>1079.2200013235201</v>
      </c>
      <c r="I73" s="41">
        <v>904.89108969236509</v>
      </c>
      <c r="J73" s="41">
        <v>1026.5191732120379</v>
      </c>
      <c r="K73" s="41">
        <f t="shared" si="7"/>
        <v>3010.6302642279234</v>
      </c>
      <c r="L73" s="78">
        <f t="shared" si="8"/>
        <v>8.0769636320432353E-2</v>
      </c>
    </row>
    <row r="74" spans="2:12" ht="24.75" customHeight="1" x14ac:dyDescent="0.2">
      <c r="B74" s="11" t="s">
        <v>184</v>
      </c>
      <c r="C74" s="73">
        <v>4</v>
      </c>
      <c r="D74" s="13">
        <v>222.38459873050539</v>
      </c>
      <c r="E74" s="13">
        <v>318.95382602888418</v>
      </c>
      <c r="F74" s="13">
        <f t="shared" si="5"/>
        <v>541.33842475938957</v>
      </c>
      <c r="G74" s="78">
        <f t="shared" si="6"/>
        <v>2.8545342316900275E-2</v>
      </c>
      <c r="H74" s="41">
        <v>349.57311775053466</v>
      </c>
      <c r="I74" s="41">
        <v>427.88532108751514</v>
      </c>
      <c r="J74" s="41">
        <v>496.01531754001815</v>
      </c>
      <c r="K74" s="41">
        <f t="shared" si="7"/>
        <v>1273.4737563780679</v>
      </c>
      <c r="L74" s="78">
        <f t="shared" si="8"/>
        <v>3.4164943264014314E-2</v>
      </c>
    </row>
    <row r="75" spans="2:12" ht="24.75" customHeight="1" x14ac:dyDescent="0.2">
      <c r="B75" s="11" t="s">
        <v>185</v>
      </c>
      <c r="C75" s="73">
        <v>5</v>
      </c>
      <c r="D75" s="13">
        <v>291.72478229310587</v>
      </c>
      <c r="E75" s="13">
        <v>293.50523846762559</v>
      </c>
      <c r="F75" s="13">
        <f t="shared" si="5"/>
        <v>585.23002076073146</v>
      </c>
      <c r="G75" s="78">
        <f t="shared" si="6"/>
        <v>3.0859792160822356E-2</v>
      </c>
      <c r="H75" s="41">
        <v>335.11824557694888</v>
      </c>
      <c r="I75" s="41">
        <v>408.65441900172812</v>
      </c>
      <c r="J75" s="41">
        <v>575.3854493418587</v>
      </c>
      <c r="K75" s="41">
        <f t="shared" si="7"/>
        <v>1319.1581139205357</v>
      </c>
      <c r="L75" s="78">
        <f t="shared" si="8"/>
        <v>3.5390570000077164E-2</v>
      </c>
    </row>
    <row r="76" spans="2:12" ht="24.75" customHeight="1" x14ac:dyDescent="0.2">
      <c r="B76" s="11" t="s">
        <v>186</v>
      </c>
      <c r="C76" s="73">
        <v>5</v>
      </c>
      <c r="D76" s="13">
        <v>48.559833360127861</v>
      </c>
      <c r="E76" s="13">
        <v>75.489776461791379</v>
      </c>
      <c r="F76" s="13">
        <f t="shared" si="5"/>
        <v>124.04960982191923</v>
      </c>
      <c r="G76" s="78">
        <f t="shared" si="6"/>
        <v>6.5412658970559791E-3</v>
      </c>
      <c r="H76" s="41">
        <v>76.909051773843487</v>
      </c>
      <c r="I76" s="41">
        <v>108.17363331418296</v>
      </c>
      <c r="J76" s="41">
        <v>115.15762836140742</v>
      </c>
      <c r="K76" s="41">
        <f t="shared" si="7"/>
        <v>300.24031344943387</v>
      </c>
      <c r="L76" s="78">
        <f t="shared" si="8"/>
        <v>8.0548917660808739E-3</v>
      </c>
    </row>
    <row r="77" spans="2:12" ht="24.75" customHeight="1" x14ac:dyDescent="0.2">
      <c r="B77" s="11" t="s">
        <v>187</v>
      </c>
      <c r="C77" s="73">
        <v>5</v>
      </c>
      <c r="D77" s="13">
        <v>173.56942568810226</v>
      </c>
      <c r="E77" s="13">
        <v>293.02091464059021</v>
      </c>
      <c r="F77" s="13">
        <f t="shared" si="5"/>
        <v>466.59034032869249</v>
      </c>
      <c r="G77" s="78">
        <f t="shared" si="6"/>
        <v>2.4603797508668365E-2</v>
      </c>
      <c r="H77" s="41">
        <v>321.18074332410703</v>
      </c>
      <c r="I77" s="41">
        <v>325.74173329371172</v>
      </c>
      <c r="J77" s="41">
        <v>338.53226736845448</v>
      </c>
      <c r="K77" s="41">
        <f t="shared" si="7"/>
        <v>985.45474398627334</v>
      </c>
      <c r="L77" s="78">
        <f t="shared" si="8"/>
        <v>2.6437926379653986E-2</v>
      </c>
    </row>
    <row r="78" spans="2:12" ht="24.75" customHeight="1" x14ac:dyDescent="0.2">
      <c r="B78" s="11" t="s">
        <v>188</v>
      </c>
      <c r="C78" s="73">
        <v>5</v>
      </c>
      <c r="D78" s="13">
        <v>55.01950884790373</v>
      </c>
      <c r="E78" s="13">
        <v>90.972792007524731</v>
      </c>
      <c r="F78" s="13">
        <f t="shared" si="5"/>
        <v>145.99230085542845</v>
      </c>
      <c r="G78" s="78">
        <f t="shared" si="6"/>
        <v>7.6983269853833037E-3</v>
      </c>
      <c r="H78" s="41">
        <v>103.5175597359999</v>
      </c>
      <c r="I78" s="41">
        <v>114.97197970426093</v>
      </c>
      <c r="J78" s="41">
        <v>91.085561367587687</v>
      </c>
      <c r="K78" s="41">
        <f t="shared" si="7"/>
        <v>309.57510080784851</v>
      </c>
      <c r="L78" s="78">
        <f t="shared" si="8"/>
        <v>8.3053268291393648E-3</v>
      </c>
    </row>
    <row r="79" spans="2:12" ht="24.75" customHeight="1" x14ac:dyDescent="0.2">
      <c r="B79" s="11" t="s">
        <v>189</v>
      </c>
      <c r="C79" s="73">
        <v>5</v>
      </c>
      <c r="D79" s="13">
        <v>67.53460825530982</v>
      </c>
      <c r="E79" s="13">
        <v>107.51851681476322</v>
      </c>
      <c r="F79" s="13">
        <f t="shared" si="5"/>
        <v>175.05312507007304</v>
      </c>
      <c r="G79" s="78">
        <f t="shared" si="6"/>
        <v>9.2307346942707841E-3</v>
      </c>
      <c r="H79" s="41">
        <v>121.87378714919508</v>
      </c>
      <c r="I79" s="41">
        <v>92.556755533481819</v>
      </c>
      <c r="J79" s="41">
        <v>87.8523812639868</v>
      </c>
      <c r="K79" s="41">
        <f t="shared" si="7"/>
        <v>302.28292394666369</v>
      </c>
      <c r="L79" s="78">
        <f t="shared" si="8"/>
        <v>8.1096912241763568E-3</v>
      </c>
    </row>
    <row r="80" spans="2:12" ht="24.75" customHeight="1" x14ac:dyDescent="0.2">
      <c r="B80" s="11" t="s">
        <v>190</v>
      </c>
      <c r="C80" s="73">
        <v>5</v>
      </c>
      <c r="D80" s="13">
        <v>119.77062789860547</v>
      </c>
      <c r="E80" s="13">
        <v>120.85011915578774</v>
      </c>
      <c r="F80" s="13">
        <f t="shared" si="5"/>
        <v>240.62074705439321</v>
      </c>
      <c r="G80" s="78">
        <f t="shared" si="6"/>
        <v>1.2688184099011329E-2</v>
      </c>
      <c r="H80" s="41">
        <v>177.86625070200549</v>
      </c>
      <c r="I80" s="41">
        <v>169.11531216882284</v>
      </c>
      <c r="J80" s="41">
        <v>136.66412519910284</v>
      </c>
      <c r="K80" s="41">
        <f t="shared" si="7"/>
        <v>483.64568806993117</v>
      </c>
      <c r="L80" s="78">
        <f t="shared" si="8"/>
        <v>1.2975318423357293E-2</v>
      </c>
    </row>
    <row r="81" spans="1:13" ht="24.75" customHeight="1" x14ac:dyDescent="0.2">
      <c r="B81" s="11" t="s">
        <v>193</v>
      </c>
      <c r="C81" s="14">
        <v>5</v>
      </c>
      <c r="D81" s="13">
        <v>8159.4917553813984</v>
      </c>
      <c r="E81" s="13">
        <v>10804.667747406909</v>
      </c>
      <c r="F81" s="13">
        <f>+D81+E81</f>
        <v>18964.159502788309</v>
      </c>
      <c r="G81" s="28">
        <f>F81/$F$81</f>
        <v>1</v>
      </c>
      <c r="H81" s="41">
        <v>12232.179140120235</v>
      </c>
      <c r="I81" s="41">
        <v>11993.726195661737</v>
      </c>
      <c r="J81" s="41">
        <v>13048.37744399974</v>
      </c>
      <c r="K81" s="41">
        <f>SUM(H81:J81)</f>
        <v>37274.282779781715</v>
      </c>
      <c r="L81" s="28">
        <f>K81/$K$81</f>
        <v>1</v>
      </c>
    </row>
    <row r="82" spans="1:13" ht="15.75" customHeight="1" x14ac:dyDescent="0.25">
      <c r="B82" s="52" t="s">
        <v>195</v>
      </c>
    </row>
    <row r="83" spans="1:13" ht="16.5" customHeight="1" x14ac:dyDescent="0.25">
      <c r="B83" s="52" t="s">
        <v>196</v>
      </c>
    </row>
    <row r="84" spans="1:13" ht="19.5" customHeight="1" x14ac:dyDescent="0.25"/>
    <row r="85" spans="1:13" ht="19.5" customHeight="1" x14ac:dyDescent="0.25">
      <c r="A85" s="87" t="s">
        <v>82</v>
      </c>
      <c r="B85" s="88" t="s">
        <v>83</v>
      </c>
      <c r="C85" s="98" t="s">
        <v>199</v>
      </c>
      <c r="D85" s="98"/>
      <c r="E85" s="98"/>
      <c r="F85" s="98"/>
      <c r="G85" s="98"/>
      <c r="H85" s="98"/>
      <c r="I85" s="98"/>
      <c r="J85" s="98"/>
      <c r="K85" s="98"/>
      <c r="L85" s="98"/>
      <c r="M85" s="98"/>
    </row>
    <row r="86" spans="1:13" ht="19.5" customHeight="1" x14ac:dyDescent="0.25">
      <c r="A86" s="87"/>
      <c r="B86" s="88"/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</row>
    <row r="87" spans="1:13" ht="19.5" customHeight="1" x14ac:dyDescent="0.25">
      <c r="A87" s="87"/>
      <c r="B87" s="88"/>
      <c r="C87" s="135" t="s">
        <v>104</v>
      </c>
      <c r="D87" s="135"/>
      <c r="E87" s="135"/>
      <c r="F87" s="135"/>
      <c r="G87" s="135"/>
      <c r="H87" s="101" t="s">
        <v>105</v>
      </c>
      <c r="I87" s="101"/>
      <c r="J87" s="101"/>
      <c r="K87" s="101"/>
      <c r="L87" s="101"/>
      <c r="M87" s="101"/>
    </row>
    <row r="88" spans="1:13" ht="19.5" customHeight="1" x14ac:dyDescent="0.25">
      <c r="A88" s="87"/>
      <c r="B88" s="88"/>
      <c r="C88" s="24" t="s">
        <v>89</v>
      </c>
      <c r="D88" s="24" t="s">
        <v>90</v>
      </c>
      <c r="E88" s="24" t="s">
        <v>91</v>
      </c>
      <c r="F88" s="24" t="s">
        <v>102</v>
      </c>
      <c r="G88" s="24" t="s">
        <v>118</v>
      </c>
      <c r="H88" s="32" t="s">
        <v>92</v>
      </c>
      <c r="I88" s="32" t="s">
        <v>93</v>
      </c>
      <c r="J88" s="32" t="s">
        <v>94</v>
      </c>
      <c r="K88" s="32" t="s">
        <v>95</v>
      </c>
      <c r="L88" s="32" t="s">
        <v>102</v>
      </c>
      <c r="M88" s="32" t="s">
        <v>118</v>
      </c>
    </row>
    <row r="89" spans="1:13" ht="19.5" customHeight="1" x14ac:dyDescent="0.2">
      <c r="A89" s="11" t="s">
        <v>169</v>
      </c>
      <c r="B89" s="73">
        <v>3</v>
      </c>
      <c r="C89" s="13">
        <v>49.798942807753704</v>
      </c>
      <c r="D89" s="13">
        <v>21.15325793037902</v>
      </c>
      <c r="E89" s="13">
        <v>18.939193543520062</v>
      </c>
      <c r="F89" s="13">
        <f>SUM(C89:E89)</f>
        <v>89.891394281652779</v>
      </c>
      <c r="G89" s="28">
        <f>F89/$F$111</f>
        <v>2.9247900372713995E-3</v>
      </c>
      <c r="H89" s="41">
        <v>12.782529483301593</v>
      </c>
      <c r="I89" s="41">
        <v>18.925009759388569</v>
      </c>
      <c r="J89" s="41">
        <v>15.760631295564959</v>
      </c>
      <c r="K89" s="41">
        <v>18.164078662524883</v>
      </c>
      <c r="L89" s="41">
        <f>SUM(H89:K89)</f>
        <v>65.632249200780009</v>
      </c>
      <c r="M89" s="33">
        <f>L89/$L$111</f>
        <v>1.5865116659029592E-3</v>
      </c>
    </row>
    <row r="90" spans="1:13" ht="19.5" customHeight="1" x14ac:dyDescent="0.2">
      <c r="A90" s="11" t="s">
        <v>170</v>
      </c>
      <c r="B90" s="73">
        <v>4</v>
      </c>
      <c r="C90" s="13">
        <v>808.05484860734066</v>
      </c>
      <c r="D90" s="13">
        <v>459.74919616131888</v>
      </c>
      <c r="E90" s="13">
        <v>453.97580358611572</v>
      </c>
      <c r="F90" s="13">
        <f>SUM(C90:E90)</f>
        <v>1721.7798483547751</v>
      </c>
      <c r="G90" s="28">
        <f>F90/$F$111</f>
        <v>5.602143105116509E-2</v>
      </c>
      <c r="H90" s="41">
        <v>549.51960196099151</v>
      </c>
      <c r="I90" s="41">
        <v>574.37964175939339</v>
      </c>
      <c r="J90" s="41">
        <v>577.16932504375347</v>
      </c>
      <c r="K90" s="41">
        <v>458.88419515291332</v>
      </c>
      <c r="L90" s="41">
        <f>SUM(H90:K90)</f>
        <v>2159.9527639170519</v>
      </c>
      <c r="M90" s="33">
        <f>L90/$L$111</f>
        <v>5.2211988762881176E-2</v>
      </c>
    </row>
    <row r="91" spans="1:13" ht="19.5" customHeight="1" x14ac:dyDescent="0.2">
      <c r="A91" s="11" t="s">
        <v>171</v>
      </c>
      <c r="B91" s="73">
        <v>3</v>
      </c>
      <c r="C91" s="13">
        <v>339.18448553728615</v>
      </c>
      <c r="D91" s="13">
        <v>238.95129168041521</v>
      </c>
      <c r="E91" s="13">
        <v>277.9674598445053</v>
      </c>
      <c r="F91" s="13">
        <f>SUM(C91:E91)</f>
        <v>856.10323706220674</v>
      </c>
      <c r="G91" s="28">
        <f>F91/$F$111</f>
        <v>2.7854971420177409E-2</v>
      </c>
      <c r="H91" s="41">
        <v>421.24099397495877</v>
      </c>
      <c r="I91" s="41">
        <v>444.76315298506665</v>
      </c>
      <c r="J91" s="41">
        <v>343.56235066483941</v>
      </c>
      <c r="K91" s="41">
        <v>217.96080003908637</v>
      </c>
      <c r="L91" s="41">
        <f>SUM(H91:K91)</f>
        <v>1427.5272976639512</v>
      </c>
      <c r="M91" s="33">
        <f>L91/$L$111</f>
        <v>3.4507254264750514E-2</v>
      </c>
    </row>
    <row r="92" spans="1:13" ht="19.5" customHeight="1" x14ac:dyDescent="0.2">
      <c r="A92" s="11" t="s">
        <v>172</v>
      </c>
      <c r="B92" s="73" t="s">
        <v>194</v>
      </c>
      <c r="C92" s="13">
        <v>12.733645942035386</v>
      </c>
      <c r="D92" s="13">
        <v>5.5506061424614996</v>
      </c>
      <c r="E92" s="13">
        <v>4.8101789196677203</v>
      </c>
      <c r="F92" s="13">
        <f>SUM(C92:E92)</f>
        <v>23.094431004164605</v>
      </c>
      <c r="G92" s="28">
        <f>F92/$F$111</f>
        <v>7.5142189368864712E-4</v>
      </c>
      <c r="H92" s="41">
        <v>5.2229391130259151</v>
      </c>
      <c r="I92" s="41">
        <v>2.4506525869945026</v>
      </c>
      <c r="J92" s="41">
        <v>4.1790110230976829</v>
      </c>
      <c r="K92" s="41">
        <v>7.5052195410730489</v>
      </c>
      <c r="L92" s="41">
        <f>SUM(H92:K92)</f>
        <v>19.357822264191149</v>
      </c>
      <c r="M92" s="33">
        <f>L92/$L$111</f>
        <v>4.6793171379307693E-4</v>
      </c>
    </row>
    <row r="93" spans="1:13" ht="19.5" customHeight="1" x14ac:dyDescent="0.2">
      <c r="A93" s="11" t="s">
        <v>173</v>
      </c>
      <c r="B93" s="73">
        <v>4</v>
      </c>
      <c r="C93" s="13">
        <v>2168.0334371500808</v>
      </c>
      <c r="D93" s="13">
        <v>1709.5082502955227</v>
      </c>
      <c r="E93" s="13">
        <v>1890.1662559592903</v>
      </c>
      <c r="F93" s="13">
        <f>SUM(C93:E93)</f>
        <v>5767.7079434048937</v>
      </c>
      <c r="G93" s="34">
        <f>F93/$F$111</f>
        <v>0.18766351179186069</v>
      </c>
      <c r="H93" s="41">
        <v>2236.8876938773424</v>
      </c>
      <c r="I93" s="41">
        <v>2236.6158257537672</v>
      </c>
      <c r="J93" s="41">
        <v>1836.4661529685582</v>
      </c>
      <c r="K93" s="41">
        <v>1285.6356140815813</v>
      </c>
      <c r="L93" s="41">
        <f>SUM(H93:K93)</f>
        <v>7595.6052866812488</v>
      </c>
      <c r="M93" s="33">
        <f>L93/$L$111</f>
        <v>0.18360663459893703</v>
      </c>
    </row>
    <row r="94" spans="1:13" ht="19.5" customHeight="1" x14ac:dyDescent="0.2">
      <c r="A94" s="11" t="s">
        <v>174</v>
      </c>
      <c r="B94" s="73">
        <v>4</v>
      </c>
      <c r="C94" s="13">
        <v>1409.4380738856553</v>
      </c>
      <c r="D94" s="13">
        <v>1281.8647338220608</v>
      </c>
      <c r="E94" s="13">
        <v>1198.8051760474605</v>
      </c>
      <c r="F94" s="13">
        <f t="shared" ref="F94:F110" si="9">SUM(C94:E94)</f>
        <v>3890.1079837551765</v>
      </c>
      <c r="G94" s="78">
        <f t="shared" ref="G94:G110" si="10">F94/$F$111</f>
        <v>0.12657217262809015</v>
      </c>
      <c r="H94" s="41">
        <v>1292.1019690737824</v>
      </c>
      <c r="I94" s="41">
        <v>1141.8770294053124</v>
      </c>
      <c r="J94" s="41">
        <v>868.84101552775269</v>
      </c>
      <c r="K94" s="41">
        <v>753.74288384306408</v>
      </c>
      <c r="L94" s="41">
        <f t="shared" ref="L94:L110" si="11">SUM(H94:K94)</f>
        <v>4056.5628978499117</v>
      </c>
      <c r="M94" s="33">
        <f t="shared" ref="M94:M110" si="12">L94/$L$111</f>
        <v>9.8058263114217822E-2</v>
      </c>
    </row>
    <row r="95" spans="1:13" ht="19.5" customHeight="1" x14ac:dyDescent="0.2">
      <c r="A95" s="11" t="s">
        <v>175</v>
      </c>
      <c r="B95" s="73">
        <v>5</v>
      </c>
      <c r="C95" s="13">
        <v>745.9154266236003</v>
      </c>
      <c r="D95" s="13">
        <v>429.52501612849443</v>
      </c>
      <c r="E95" s="13">
        <v>428.03859524667411</v>
      </c>
      <c r="F95" s="13">
        <f t="shared" si="9"/>
        <v>1603.4790379987687</v>
      </c>
      <c r="G95" s="78">
        <f t="shared" si="10"/>
        <v>5.2172285821019272E-2</v>
      </c>
      <c r="H95" s="41">
        <v>481.06992628656241</v>
      </c>
      <c r="I95" s="41">
        <v>513.33774523102636</v>
      </c>
      <c r="J95" s="41">
        <v>523.81917440821007</v>
      </c>
      <c r="K95" s="41">
        <v>459.8886822370315</v>
      </c>
      <c r="L95" s="41">
        <f t="shared" si="11"/>
        <v>1978.1155281628303</v>
      </c>
      <c r="M95" s="33">
        <f t="shared" si="12"/>
        <v>4.7816483514583355E-2</v>
      </c>
    </row>
    <row r="96" spans="1:13" ht="19.5" customHeight="1" x14ac:dyDescent="0.2">
      <c r="A96" s="11" t="s">
        <v>176</v>
      </c>
      <c r="B96" s="73">
        <v>5</v>
      </c>
      <c r="C96" s="13">
        <v>883.44289466620216</v>
      </c>
      <c r="D96" s="13">
        <v>618.09605192426864</v>
      </c>
      <c r="E96" s="13">
        <v>593.35375820542959</v>
      </c>
      <c r="F96" s="13">
        <f t="shared" si="9"/>
        <v>2094.8927047959005</v>
      </c>
      <c r="G96" s="78">
        <f t="shared" si="10"/>
        <v>6.8161378084110505E-2</v>
      </c>
      <c r="H96" s="41">
        <v>756.86715771047261</v>
      </c>
      <c r="I96" s="41">
        <v>826.69619028756131</v>
      </c>
      <c r="J96" s="41">
        <v>760.40769563258152</v>
      </c>
      <c r="K96" s="41">
        <v>633.79027421121941</v>
      </c>
      <c r="L96" s="41">
        <f t="shared" si="11"/>
        <v>2977.7613178418351</v>
      </c>
      <c r="M96" s="33">
        <f t="shared" si="12"/>
        <v>7.1980666921506245E-2</v>
      </c>
    </row>
    <row r="97" spans="1:13" ht="19.5" customHeight="1" x14ac:dyDescent="0.2">
      <c r="A97" s="11" t="s">
        <v>177</v>
      </c>
      <c r="B97" s="73">
        <v>5</v>
      </c>
      <c r="C97" s="13">
        <v>498.42888618773691</v>
      </c>
      <c r="D97" s="13">
        <v>327.44375409177729</v>
      </c>
      <c r="E97" s="13">
        <v>378.12056284737145</v>
      </c>
      <c r="F97" s="13">
        <f t="shared" si="9"/>
        <v>1203.9932031268856</v>
      </c>
      <c r="G97" s="78">
        <f t="shared" si="10"/>
        <v>3.9174243025027075E-2</v>
      </c>
      <c r="H97" s="41">
        <v>443.29764152028736</v>
      </c>
      <c r="I97" s="41">
        <v>476.9959185560603</v>
      </c>
      <c r="J97" s="41">
        <v>427.55269159371466</v>
      </c>
      <c r="K97" s="41">
        <v>365.59647797190712</v>
      </c>
      <c r="L97" s="41">
        <f t="shared" si="11"/>
        <v>1713.4427296419694</v>
      </c>
      <c r="M97" s="33">
        <f t="shared" si="12"/>
        <v>4.141861527733972E-2</v>
      </c>
    </row>
    <row r="98" spans="1:13" ht="19.5" customHeight="1" x14ac:dyDescent="0.2">
      <c r="A98" s="11" t="s">
        <v>178</v>
      </c>
      <c r="B98" s="73">
        <v>5</v>
      </c>
      <c r="C98" s="13">
        <v>418.6983703464478</v>
      </c>
      <c r="D98" s="13">
        <v>296.91998933995114</v>
      </c>
      <c r="E98" s="13">
        <v>379.54160126330049</v>
      </c>
      <c r="F98" s="13">
        <f t="shared" si="9"/>
        <v>1095.1599609496993</v>
      </c>
      <c r="G98" s="78">
        <f t="shared" si="10"/>
        <v>3.5633143401559014E-2</v>
      </c>
      <c r="H98" s="41">
        <v>484.24023348375152</v>
      </c>
      <c r="I98" s="41">
        <v>467.65506889227743</v>
      </c>
      <c r="J98" s="41">
        <v>496.37079726510723</v>
      </c>
      <c r="K98" s="41">
        <v>294.13774191981821</v>
      </c>
      <c r="L98" s="41">
        <f t="shared" si="11"/>
        <v>1742.4038415609543</v>
      </c>
      <c r="M98" s="33">
        <f t="shared" si="12"/>
        <v>4.2118684869293377E-2</v>
      </c>
    </row>
    <row r="99" spans="1:13" ht="19.5" customHeight="1" x14ac:dyDescent="0.2">
      <c r="A99" s="11" t="s">
        <v>179</v>
      </c>
      <c r="B99" s="73">
        <v>5</v>
      </c>
      <c r="C99" s="13">
        <v>704.83843361000095</v>
      </c>
      <c r="D99" s="13">
        <v>343.22760683433245</v>
      </c>
      <c r="E99" s="13">
        <v>317.69897697534657</v>
      </c>
      <c r="F99" s="13">
        <f t="shared" si="9"/>
        <v>1365.7650174196799</v>
      </c>
      <c r="G99" s="78">
        <f t="shared" si="10"/>
        <v>4.4437801283700736E-2</v>
      </c>
      <c r="H99" s="41">
        <v>413.34657362592395</v>
      </c>
      <c r="I99" s="41">
        <v>457.98562635480522</v>
      </c>
      <c r="J99" s="41">
        <v>518.28140521932585</v>
      </c>
      <c r="K99" s="41">
        <v>551.53996548694681</v>
      </c>
      <c r="L99" s="41">
        <f t="shared" si="11"/>
        <v>1941.153570687002</v>
      </c>
      <c r="M99" s="33">
        <f t="shared" si="12"/>
        <v>4.6923011518055863E-2</v>
      </c>
    </row>
    <row r="100" spans="1:13" ht="19.5" customHeight="1" x14ac:dyDescent="0.2">
      <c r="A100" s="11" t="s">
        <v>180</v>
      </c>
      <c r="B100" s="73">
        <v>5</v>
      </c>
      <c r="C100" s="13">
        <v>509.11257036279716</v>
      </c>
      <c r="D100" s="13">
        <v>356.46581682068035</v>
      </c>
      <c r="E100" s="13">
        <v>490.79527696177752</v>
      </c>
      <c r="F100" s="13">
        <f t="shared" si="9"/>
        <v>1356.3736641452551</v>
      </c>
      <c r="G100" s="78">
        <f t="shared" si="10"/>
        <v>4.4132235476061016E-2</v>
      </c>
      <c r="H100" s="41">
        <v>651.8863347393991</v>
      </c>
      <c r="I100" s="41">
        <v>657.14003052827388</v>
      </c>
      <c r="J100" s="41">
        <v>479.11466396093556</v>
      </c>
      <c r="K100" s="41">
        <v>350.58853643290155</v>
      </c>
      <c r="L100" s="41">
        <f t="shared" si="11"/>
        <v>2138.7295656615102</v>
      </c>
      <c r="M100" s="33">
        <f t="shared" si="12"/>
        <v>5.1698965789720781E-2</v>
      </c>
    </row>
    <row r="101" spans="1:13" ht="19.5" customHeight="1" x14ac:dyDescent="0.2">
      <c r="A101" s="11" t="s">
        <v>181</v>
      </c>
      <c r="B101" s="73">
        <v>5</v>
      </c>
      <c r="C101" s="13">
        <v>280.84730341486966</v>
      </c>
      <c r="D101" s="13">
        <v>202.90855858068096</v>
      </c>
      <c r="E101" s="13">
        <v>180.42714795737595</v>
      </c>
      <c r="F101" s="13">
        <f t="shared" si="9"/>
        <v>664.18300995292657</v>
      </c>
      <c r="G101" s="78">
        <f t="shared" si="10"/>
        <v>2.1610476352704015E-2</v>
      </c>
      <c r="H101" s="41">
        <v>181.10964907834071</v>
      </c>
      <c r="I101" s="41">
        <v>179.59408461042926</v>
      </c>
      <c r="J101" s="41">
        <v>184.60236899261082</v>
      </c>
      <c r="K101" s="41">
        <v>187.81460006126295</v>
      </c>
      <c r="L101" s="41">
        <f t="shared" si="11"/>
        <v>733.12070274264363</v>
      </c>
      <c r="M101" s="33">
        <f t="shared" si="12"/>
        <v>1.7721540272954056E-2</v>
      </c>
    </row>
    <row r="102" spans="1:13" ht="19.5" customHeight="1" x14ac:dyDescent="0.2">
      <c r="A102" s="11" t="s">
        <v>182</v>
      </c>
      <c r="B102" s="73">
        <v>3</v>
      </c>
      <c r="C102" s="13">
        <v>995.93284359536585</v>
      </c>
      <c r="D102" s="13">
        <v>668.57572245383562</v>
      </c>
      <c r="E102" s="13">
        <v>661.44316697058991</v>
      </c>
      <c r="F102" s="13">
        <f t="shared" si="9"/>
        <v>2325.9517330197914</v>
      </c>
      <c r="G102" s="78">
        <f t="shared" si="10"/>
        <v>7.5679329598505707E-2</v>
      </c>
      <c r="H102" s="41">
        <v>862.03266966558238</v>
      </c>
      <c r="I102" s="41">
        <v>933.55461837125722</v>
      </c>
      <c r="J102" s="41">
        <v>873.68659598596457</v>
      </c>
      <c r="K102" s="41">
        <v>621.7153370042945</v>
      </c>
      <c r="L102" s="41">
        <f t="shared" si="11"/>
        <v>3290.9892210270991</v>
      </c>
      <c r="M102" s="33">
        <f t="shared" si="12"/>
        <v>7.9552245353467679E-2</v>
      </c>
    </row>
    <row r="103" spans="1:13" ht="19.5" customHeight="1" x14ac:dyDescent="0.2">
      <c r="A103" s="11" t="s">
        <v>183</v>
      </c>
      <c r="B103" s="73">
        <v>3</v>
      </c>
      <c r="C103" s="13">
        <v>1061.6287701390117</v>
      </c>
      <c r="D103" s="13">
        <v>794.76481041371107</v>
      </c>
      <c r="E103" s="13">
        <v>755.83757438952568</v>
      </c>
      <c r="F103" s="13">
        <f t="shared" si="9"/>
        <v>2612.2311549422484</v>
      </c>
      <c r="G103" s="78">
        <f t="shared" si="10"/>
        <v>8.4993983218084906E-2</v>
      </c>
      <c r="H103" s="41">
        <v>869.57019364110135</v>
      </c>
      <c r="I103" s="41">
        <v>867.38305922947143</v>
      </c>
      <c r="J103" s="41">
        <v>726.56811692506312</v>
      </c>
      <c r="K103" s="41">
        <v>647.57691642975124</v>
      </c>
      <c r="L103" s="41">
        <f t="shared" si="11"/>
        <v>3111.0982862253873</v>
      </c>
      <c r="M103" s="33">
        <f t="shared" si="12"/>
        <v>7.5203787543039441E-2</v>
      </c>
    </row>
    <row r="104" spans="1:13" ht="19.5" customHeight="1" x14ac:dyDescent="0.2">
      <c r="A104" s="11" t="s">
        <v>184</v>
      </c>
      <c r="B104" s="73">
        <v>4</v>
      </c>
      <c r="C104" s="13">
        <v>428.98835608837135</v>
      </c>
      <c r="D104" s="13">
        <v>275.40278274640588</v>
      </c>
      <c r="E104" s="13">
        <v>287.88428939290998</v>
      </c>
      <c r="F104" s="13">
        <f t="shared" si="9"/>
        <v>992.27542822768714</v>
      </c>
      <c r="G104" s="78">
        <f t="shared" si="10"/>
        <v>3.2285596523469455E-2</v>
      </c>
      <c r="H104" s="41">
        <v>390.8778438421914</v>
      </c>
      <c r="I104" s="41">
        <v>466.54337011121112</v>
      </c>
      <c r="J104" s="41">
        <v>496.38749753883576</v>
      </c>
      <c r="K104" s="41">
        <v>421.35519896174077</v>
      </c>
      <c r="L104" s="41">
        <f t="shared" si="11"/>
        <v>1775.163910453979</v>
      </c>
      <c r="M104" s="33">
        <f t="shared" si="12"/>
        <v>4.291058568188888E-2</v>
      </c>
    </row>
    <row r="105" spans="1:13" ht="19.5" customHeight="1" x14ac:dyDescent="0.2">
      <c r="A105" s="11" t="s">
        <v>185</v>
      </c>
      <c r="B105" s="73">
        <v>5</v>
      </c>
      <c r="C105" s="13">
        <v>536.32111196933761</v>
      </c>
      <c r="D105" s="13">
        <v>300.54795074720732</v>
      </c>
      <c r="E105" s="13">
        <v>265.82789896882969</v>
      </c>
      <c r="F105" s="13">
        <f t="shared" si="9"/>
        <v>1102.6969616853746</v>
      </c>
      <c r="G105" s="78">
        <f t="shared" si="10"/>
        <v>3.5878374269750248E-2</v>
      </c>
      <c r="H105" s="41">
        <v>331.99551392325179</v>
      </c>
      <c r="I105" s="41">
        <v>336.06200576245192</v>
      </c>
      <c r="J105" s="41">
        <v>442.31468585918049</v>
      </c>
      <c r="K105" s="41">
        <v>500.22874968412367</v>
      </c>
      <c r="L105" s="41">
        <f t="shared" si="11"/>
        <v>1610.6009552290079</v>
      </c>
      <c r="M105" s="33">
        <f t="shared" si="12"/>
        <v>3.893264722298901E-2</v>
      </c>
    </row>
    <row r="106" spans="1:13" ht="19.5" customHeight="1" x14ac:dyDescent="0.2">
      <c r="A106" s="11" t="s">
        <v>186</v>
      </c>
      <c r="B106" s="73">
        <v>5</v>
      </c>
      <c r="C106" s="13">
        <v>115.45502731999852</v>
      </c>
      <c r="D106" s="13">
        <v>62.367453229989977</v>
      </c>
      <c r="E106" s="13">
        <v>62.671158330091629</v>
      </c>
      <c r="F106" s="13">
        <f t="shared" si="9"/>
        <v>240.49363888008011</v>
      </c>
      <c r="G106" s="78">
        <f t="shared" si="10"/>
        <v>7.8249247844536952E-3</v>
      </c>
      <c r="H106" s="41">
        <v>77.874612664524761</v>
      </c>
      <c r="I106" s="41">
        <v>75.068627442302002</v>
      </c>
      <c r="J106" s="41">
        <v>83.073382850144668</v>
      </c>
      <c r="K106" s="41">
        <v>74.561128262609444</v>
      </c>
      <c r="L106" s="41">
        <f t="shared" si="11"/>
        <v>310.57775121958088</v>
      </c>
      <c r="M106" s="33">
        <f t="shared" si="12"/>
        <v>7.5075169825799008E-3</v>
      </c>
    </row>
    <row r="107" spans="1:13" ht="19.5" customHeight="1" x14ac:dyDescent="0.2">
      <c r="A107" s="11" t="s">
        <v>187</v>
      </c>
      <c r="B107" s="73">
        <v>5</v>
      </c>
      <c r="C107" s="13">
        <v>351.68278530425061</v>
      </c>
      <c r="D107" s="13">
        <v>201.87772511470067</v>
      </c>
      <c r="E107" s="13">
        <v>268.42057233500583</v>
      </c>
      <c r="F107" s="13">
        <f t="shared" si="9"/>
        <v>821.98108275395703</v>
      </c>
      <c r="G107" s="78">
        <f t="shared" si="10"/>
        <v>2.6744741261122289E-2</v>
      </c>
      <c r="H107" s="41">
        <v>315.99745048302623</v>
      </c>
      <c r="I107" s="41">
        <v>407.67851817934917</v>
      </c>
      <c r="J107" s="41">
        <v>405.06193378523449</v>
      </c>
      <c r="K107" s="41">
        <v>345.09282388635376</v>
      </c>
      <c r="L107" s="41">
        <f t="shared" si="11"/>
        <v>1473.8307263339636</v>
      </c>
      <c r="M107" s="33">
        <f t="shared" si="12"/>
        <v>3.5626535268385648E-2</v>
      </c>
    </row>
    <row r="108" spans="1:13" ht="19.5" customHeight="1" x14ac:dyDescent="0.2">
      <c r="A108" s="11" t="s">
        <v>188</v>
      </c>
      <c r="B108" s="73">
        <v>5</v>
      </c>
      <c r="C108" s="13">
        <v>97.026452034677376</v>
      </c>
      <c r="D108" s="13">
        <v>56.795326076412422</v>
      </c>
      <c r="E108" s="13">
        <v>75.13640423528085</v>
      </c>
      <c r="F108" s="13">
        <f t="shared" si="9"/>
        <v>228.95818234637065</v>
      </c>
      <c r="G108" s="78">
        <f t="shared" si="10"/>
        <v>7.449596438344629E-3</v>
      </c>
      <c r="H108" s="41">
        <v>101.65238717177432</v>
      </c>
      <c r="I108" s="41">
        <v>96.859932914674019</v>
      </c>
      <c r="J108" s="41">
        <v>90.302387483312401</v>
      </c>
      <c r="K108" s="41">
        <v>66.783747044819137</v>
      </c>
      <c r="L108" s="41">
        <f t="shared" si="11"/>
        <v>355.59845461457985</v>
      </c>
      <c r="M108" s="33">
        <f t="shared" si="12"/>
        <v>8.5957909944123952E-3</v>
      </c>
    </row>
    <row r="109" spans="1:13" ht="19.5" customHeight="1" x14ac:dyDescent="0.2">
      <c r="A109" s="11" t="s">
        <v>189</v>
      </c>
      <c r="B109" s="73">
        <v>5</v>
      </c>
      <c r="C109" s="13">
        <v>109.8168645487474</v>
      </c>
      <c r="D109" s="13">
        <v>89.58661013833607</v>
      </c>
      <c r="E109" s="13">
        <v>96.027987740743683</v>
      </c>
      <c r="F109" s="13">
        <f t="shared" si="9"/>
        <v>295.43146242782717</v>
      </c>
      <c r="G109" s="78">
        <f t="shared" si="10"/>
        <v>9.6124329243137581E-3</v>
      </c>
      <c r="H109" s="41">
        <v>112.63373603619998</v>
      </c>
      <c r="I109" s="41">
        <v>90.540664413611978</v>
      </c>
      <c r="J109" s="41">
        <v>68.172151607530324</v>
      </c>
      <c r="K109" s="41">
        <v>65.968146464857497</v>
      </c>
      <c r="L109" s="41">
        <f t="shared" si="11"/>
        <v>337.31469852219982</v>
      </c>
      <c r="M109" s="33">
        <f t="shared" si="12"/>
        <v>8.1538224089941682E-3</v>
      </c>
    </row>
    <row r="110" spans="1:13" ht="19.5" customHeight="1" x14ac:dyDescent="0.2">
      <c r="A110" s="11" t="s">
        <v>190</v>
      </c>
      <c r="B110" s="73">
        <v>5</v>
      </c>
      <c r="C110" s="13">
        <v>136.96011087092697</v>
      </c>
      <c r="D110" s="13">
        <v>96.565669449368585</v>
      </c>
      <c r="E110" s="13">
        <v>148.22992224408256</v>
      </c>
      <c r="F110" s="13">
        <f t="shared" si="9"/>
        <v>381.75570256437811</v>
      </c>
      <c r="G110" s="78">
        <f t="shared" si="10"/>
        <v>1.2421158715520452E-2</v>
      </c>
      <c r="H110" s="41">
        <v>163.04075900016267</v>
      </c>
      <c r="I110" s="41">
        <v>160.80602334153045</v>
      </c>
      <c r="J110" s="41">
        <v>126.04078549271608</v>
      </c>
      <c r="K110" s="41">
        <v>104.47710626018792</v>
      </c>
      <c r="L110" s="41">
        <f t="shared" si="11"/>
        <v>554.36467409459715</v>
      </c>
      <c r="M110" s="33">
        <f t="shared" si="12"/>
        <v>1.3400516260306949E-2</v>
      </c>
    </row>
    <row r="111" spans="1:13" ht="19.5" customHeight="1" x14ac:dyDescent="0.2">
      <c r="A111" s="11" t="s">
        <v>193</v>
      </c>
      <c r="B111" s="14">
        <v>5</v>
      </c>
      <c r="C111" s="13">
        <v>12662.339641012493</v>
      </c>
      <c r="D111" s="13">
        <v>8837.8481801223097</v>
      </c>
      <c r="E111" s="13">
        <v>9234.1189619648958</v>
      </c>
      <c r="F111" s="13">
        <f>SUM(C111:E111)</f>
        <v>30734.306783099695</v>
      </c>
      <c r="G111" s="28">
        <f>F111/$F$111</f>
        <v>1</v>
      </c>
      <c r="H111" s="41">
        <v>11155.248410355955</v>
      </c>
      <c r="I111" s="41">
        <v>11432.912796476216</v>
      </c>
      <c r="J111" s="41">
        <v>10347.734821124033</v>
      </c>
      <c r="K111" s="41">
        <v>8433.0082236400704</v>
      </c>
      <c r="L111" s="41">
        <f>SUM(H111:K111)</f>
        <v>41368.904251596272</v>
      </c>
      <c r="M111" s="33">
        <f>L111/$L$111</f>
        <v>1</v>
      </c>
    </row>
    <row r="112" spans="1:13" ht="19.5" customHeight="1" x14ac:dyDescent="0.25">
      <c r="A112" s="52" t="s">
        <v>197</v>
      </c>
    </row>
    <row r="113" spans="1:11" ht="19.5" customHeight="1" x14ac:dyDescent="0.25">
      <c r="A113" s="52" t="s">
        <v>198</v>
      </c>
    </row>
    <row r="114" spans="1:11" ht="24.75" customHeight="1" x14ac:dyDescent="0.25"/>
    <row r="115" spans="1:11" ht="24.75" customHeight="1" x14ac:dyDescent="0.25">
      <c r="B115" s="87" t="s">
        <v>82</v>
      </c>
      <c r="C115" s="88" t="s">
        <v>83</v>
      </c>
      <c r="D115" s="98" t="s">
        <v>200</v>
      </c>
      <c r="E115" s="98"/>
      <c r="F115" s="98"/>
      <c r="G115" s="98"/>
      <c r="H115" s="98"/>
      <c r="I115" s="98"/>
      <c r="J115" s="98"/>
      <c r="K115" s="98"/>
    </row>
    <row r="116" spans="1:11" ht="24.75" customHeight="1" x14ac:dyDescent="0.25">
      <c r="B116" s="87"/>
      <c r="C116" s="88"/>
      <c r="D116" s="98"/>
      <c r="E116" s="98"/>
      <c r="F116" s="98"/>
      <c r="G116" s="98"/>
      <c r="H116" s="98"/>
      <c r="I116" s="98"/>
      <c r="J116" s="98"/>
      <c r="K116" s="98"/>
    </row>
    <row r="117" spans="1:11" ht="24.75" customHeight="1" x14ac:dyDescent="0.25">
      <c r="B117" s="87"/>
      <c r="C117" s="88"/>
      <c r="D117" s="86" t="s">
        <v>106</v>
      </c>
      <c r="E117" s="86"/>
      <c r="F117" s="86"/>
      <c r="G117" s="86"/>
      <c r="H117" s="86"/>
      <c r="I117" s="128" t="s">
        <v>164</v>
      </c>
      <c r="J117" s="130" t="s">
        <v>165</v>
      </c>
      <c r="K117" s="131"/>
    </row>
    <row r="118" spans="1:11" ht="24.75" customHeight="1" x14ac:dyDescent="0.25">
      <c r="B118" s="87"/>
      <c r="C118" s="88"/>
      <c r="D118" s="24" t="s">
        <v>96</v>
      </c>
      <c r="E118" s="24" t="s">
        <v>97</v>
      </c>
      <c r="F118" s="24" t="s">
        <v>98</v>
      </c>
      <c r="G118" s="24" t="s">
        <v>102</v>
      </c>
      <c r="H118" s="24" t="s">
        <v>118</v>
      </c>
      <c r="I118" s="129"/>
      <c r="J118" s="132"/>
      <c r="K118" s="133"/>
    </row>
    <row r="119" spans="1:11" ht="24.75" customHeight="1" x14ac:dyDescent="0.2">
      <c r="B119" s="11" t="s">
        <v>169</v>
      </c>
      <c r="C119" s="73">
        <v>3</v>
      </c>
      <c r="D119" s="13">
        <v>11.04101438290016</v>
      </c>
      <c r="E119" s="13">
        <v>8.5007482741372264</v>
      </c>
      <c r="F119" s="13">
        <v>29.035804805704924</v>
      </c>
      <c r="G119" s="13">
        <f>SUM(D119:F119)</f>
        <v>48.577567462742309</v>
      </c>
      <c r="H119" s="28">
        <f>G119/$G$141</f>
        <v>2.7780287520239393E-3</v>
      </c>
      <c r="I119" s="41">
        <v>371.00281403480869</v>
      </c>
      <c r="J119" s="120">
        <f>I119/$I$141</f>
        <v>2.5441123781888815E-3</v>
      </c>
      <c r="K119" s="121"/>
    </row>
    <row r="120" spans="1:11" ht="24.75" customHeight="1" x14ac:dyDescent="0.2">
      <c r="B120" s="11" t="s">
        <v>170</v>
      </c>
      <c r="C120" s="73">
        <v>4</v>
      </c>
      <c r="D120" s="13">
        <v>345.02370222510734</v>
      </c>
      <c r="E120" s="13">
        <v>277.46442115701967</v>
      </c>
      <c r="F120" s="13">
        <v>511.1027170089684</v>
      </c>
      <c r="G120" s="13">
        <f>SUM(D120:F120)</f>
        <v>1133.5908403910953</v>
      </c>
      <c r="H120" s="28">
        <f>G120/$G$141</f>
        <v>6.4827205480240541E-2</v>
      </c>
      <c r="I120" s="41">
        <v>8169.6922453557581</v>
      </c>
      <c r="J120" s="120">
        <f>I120/$I$141</f>
        <v>5.602279654259771E-2</v>
      </c>
      <c r="K120" s="121"/>
    </row>
    <row r="121" spans="1:11" ht="24.75" customHeight="1" x14ac:dyDescent="0.2">
      <c r="B121" s="11" t="s">
        <v>171</v>
      </c>
      <c r="C121" s="73">
        <v>3</v>
      </c>
      <c r="D121" s="13">
        <v>140.53014826379686</v>
      </c>
      <c r="E121" s="13">
        <v>117.86359860693453</v>
      </c>
      <c r="F121" s="13">
        <v>261.52019044189495</v>
      </c>
      <c r="G121" s="13">
        <f>SUM(D121:F121)</f>
        <v>519.91393731262633</v>
      </c>
      <c r="H121" s="28">
        <f>G121/$G$141</f>
        <v>2.9732568794026477E-2</v>
      </c>
      <c r="I121" s="41">
        <v>4631.0635179616065</v>
      </c>
      <c r="J121" s="120">
        <f>I121/$I$141</f>
        <v>3.1757026023850186E-2</v>
      </c>
      <c r="K121" s="121"/>
    </row>
    <row r="122" spans="1:11" ht="24.75" customHeight="1" x14ac:dyDescent="0.2">
      <c r="B122" s="11" t="s">
        <v>172</v>
      </c>
      <c r="C122" s="73" t="s">
        <v>194</v>
      </c>
      <c r="D122" s="13">
        <v>2.7364791347368258</v>
      </c>
      <c r="E122" s="13">
        <v>1.5063789801520338</v>
      </c>
      <c r="F122" s="13">
        <v>5.7850414334095079</v>
      </c>
      <c r="G122" s="13">
        <f t="shared" ref="G122:G140" si="13">SUM(D122:F122)</f>
        <v>10.027899548298368</v>
      </c>
      <c r="H122" s="80">
        <f t="shared" ref="H122:H140" si="14">G122/$G$141</f>
        <v>5.7347032226236769E-4</v>
      </c>
      <c r="I122" s="41">
        <v>80.802058175344726</v>
      </c>
      <c r="J122" s="120">
        <f t="shared" ref="J122:J140" si="15">I122/$I$141</f>
        <v>5.540915287174761E-4</v>
      </c>
      <c r="K122" s="121"/>
    </row>
    <row r="123" spans="1:11" ht="24.75" customHeight="1" x14ac:dyDescent="0.2">
      <c r="B123" s="11" t="s">
        <v>173</v>
      </c>
      <c r="C123" s="73">
        <v>4</v>
      </c>
      <c r="D123" s="13">
        <v>800.30770778700935</v>
      </c>
      <c r="E123" s="13">
        <v>744.52905133956631</v>
      </c>
      <c r="F123" s="13">
        <v>1092.1527114372648</v>
      </c>
      <c r="G123" s="13">
        <f t="shared" si="13"/>
        <v>2636.9894705638403</v>
      </c>
      <c r="H123" s="80">
        <f t="shared" si="14"/>
        <v>0.15080278718421414</v>
      </c>
      <c r="I123" s="41">
        <v>27391.298792481608</v>
      </c>
      <c r="J123" s="120">
        <f t="shared" si="15"/>
        <v>0.18783292114351566</v>
      </c>
      <c r="K123" s="121"/>
    </row>
    <row r="124" spans="1:11" ht="24.75" customHeight="1" x14ac:dyDescent="0.2">
      <c r="B124" s="11" t="s">
        <v>174</v>
      </c>
      <c r="C124" s="73">
        <v>4</v>
      </c>
      <c r="D124" s="13">
        <v>439.14348303738961</v>
      </c>
      <c r="E124" s="13">
        <v>427.14381305409898</v>
      </c>
      <c r="F124" s="13">
        <v>531.2994479219351</v>
      </c>
      <c r="G124" s="13">
        <f t="shared" si="13"/>
        <v>1397.5867440134236</v>
      </c>
      <c r="H124" s="80">
        <f t="shared" si="14"/>
        <v>7.9924466396853092E-2</v>
      </c>
      <c r="I124" s="41">
        <v>15525.360526964359</v>
      </c>
      <c r="J124" s="120">
        <f t="shared" si="15"/>
        <v>0.10646351024385822</v>
      </c>
      <c r="K124" s="121"/>
    </row>
    <row r="125" spans="1:11" ht="24.75" customHeight="1" x14ac:dyDescent="0.2">
      <c r="B125" s="11" t="s">
        <v>175</v>
      </c>
      <c r="C125" s="73">
        <v>5</v>
      </c>
      <c r="D125" s="13">
        <v>339.53843008921746</v>
      </c>
      <c r="E125" s="13">
        <v>284.52268318289947</v>
      </c>
      <c r="F125" s="13">
        <v>496.58992365894375</v>
      </c>
      <c r="G125" s="13">
        <f t="shared" si="13"/>
        <v>1120.6510369310606</v>
      </c>
      <c r="H125" s="80">
        <f t="shared" si="14"/>
        <v>6.4087210706210623E-2</v>
      </c>
      <c r="I125" s="41">
        <v>7575.8403220690061</v>
      </c>
      <c r="J125" s="120">
        <f t="shared" si="15"/>
        <v>5.1950520075434985E-2</v>
      </c>
      <c r="K125" s="121"/>
    </row>
    <row r="126" spans="1:11" ht="24.75" customHeight="1" x14ac:dyDescent="0.2">
      <c r="B126" s="11" t="s">
        <v>176</v>
      </c>
      <c r="C126" s="73">
        <v>5</v>
      </c>
      <c r="D126" s="13">
        <v>403.34609831776658</v>
      </c>
      <c r="E126" s="13">
        <v>326.79408731851095</v>
      </c>
      <c r="F126" s="13">
        <v>490.85840253477102</v>
      </c>
      <c r="G126" s="13">
        <f t="shared" si="13"/>
        <v>1220.9985881710486</v>
      </c>
      <c r="H126" s="80">
        <f t="shared" si="14"/>
        <v>6.9825834459935843E-2</v>
      </c>
      <c r="I126" s="41">
        <v>9957.6591859069104</v>
      </c>
      <c r="J126" s="120">
        <f t="shared" si="15"/>
        <v>6.8283589865911723E-2</v>
      </c>
      <c r="K126" s="121"/>
    </row>
    <row r="127" spans="1:11" ht="24.75" customHeight="1" x14ac:dyDescent="0.2">
      <c r="B127" s="11" t="s">
        <v>177</v>
      </c>
      <c r="C127" s="73">
        <v>5</v>
      </c>
      <c r="D127" s="13">
        <v>257.50661845934854</v>
      </c>
      <c r="E127" s="13">
        <v>198.61904462087188</v>
      </c>
      <c r="F127" s="13">
        <v>330.52888963061571</v>
      </c>
      <c r="G127" s="13">
        <f t="shared" si="13"/>
        <v>786.65455271083613</v>
      </c>
      <c r="H127" s="80">
        <f t="shared" si="14"/>
        <v>4.4986792865191083E-2</v>
      </c>
      <c r="I127" s="41">
        <v>5722.494057437194</v>
      </c>
      <c r="J127" s="120">
        <f t="shared" si="15"/>
        <v>3.9241394983792068E-2</v>
      </c>
      <c r="K127" s="121"/>
    </row>
    <row r="128" spans="1:11" ht="24.75" customHeight="1" x14ac:dyDescent="0.2">
      <c r="B128" s="11" t="s">
        <v>178</v>
      </c>
      <c r="C128" s="73">
        <v>5</v>
      </c>
      <c r="D128" s="13">
        <v>170.62160031062749</v>
      </c>
      <c r="E128" s="13">
        <v>172.04931974734981</v>
      </c>
      <c r="F128" s="13">
        <v>240.88300262251099</v>
      </c>
      <c r="G128" s="13">
        <f t="shared" si="13"/>
        <v>583.55392268048831</v>
      </c>
      <c r="H128" s="80">
        <f t="shared" si="14"/>
        <v>3.3371979294889852E-2</v>
      </c>
      <c r="I128" s="41">
        <v>5483.3853099119087</v>
      </c>
      <c r="J128" s="120">
        <f t="shared" si="15"/>
        <v>3.7601732152945599E-2</v>
      </c>
      <c r="K128" s="121"/>
    </row>
    <row r="129" spans="1:11" ht="24.75" customHeight="1" x14ac:dyDescent="0.2">
      <c r="B129" s="11" t="s">
        <v>179</v>
      </c>
      <c r="C129" s="73">
        <v>5</v>
      </c>
      <c r="D129" s="13">
        <v>399.98486271661579</v>
      </c>
      <c r="E129" s="13">
        <v>329.03475362486881</v>
      </c>
      <c r="F129" s="13">
        <v>605.60480903150255</v>
      </c>
      <c r="G129" s="13">
        <f t="shared" si="13"/>
        <v>1334.6244253729872</v>
      </c>
      <c r="H129" s="80">
        <f t="shared" si="14"/>
        <v>7.6323809949587026E-2</v>
      </c>
      <c r="I129" s="41">
        <v>7147.5966711483034</v>
      </c>
      <c r="J129" s="120">
        <f t="shared" si="15"/>
        <v>4.9013884740140901E-2</v>
      </c>
      <c r="K129" s="121"/>
    </row>
    <row r="130" spans="1:11" ht="24.75" customHeight="1" x14ac:dyDescent="0.2">
      <c r="B130" s="11" t="s">
        <v>180</v>
      </c>
      <c r="C130" s="73">
        <v>5</v>
      </c>
      <c r="D130" s="13">
        <v>223.64289890797963</v>
      </c>
      <c r="E130" s="13">
        <v>176.03122429676813</v>
      </c>
      <c r="F130" s="13">
        <v>281.9739209686457</v>
      </c>
      <c r="G130" s="13">
        <f t="shared" si="13"/>
        <v>681.64804417339337</v>
      </c>
      <c r="H130" s="80">
        <f t="shared" si="14"/>
        <v>3.8981735076111843E-2</v>
      </c>
      <c r="I130" s="41">
        <v>7211.1839021194937</v>
      </c>
      <c r="J130" s="120">
        <f t="shared" si="15"/>
        <v>4.9449927420381554E-2</v>
      </c>
      <c r="K130" s="121"/>
    </row>
    <row r="131" spans="1:11" ht="24.75" customHeight="1" x14ac:dyDescent="0.2">
      <c r="B131" s="11" t="s">
        <v>181</v>
      </c>
      <c r="C131" s="73">
        <v>5</v>
      </c>
      <c r="D131" s="13">
        <v>122.47577027798872</v>
      </c>
      <c r="E131" s="13">
        <v>105.90600454894958</v>
      </c>
      <c r="F131" s="13">
        <v>175.361155466919</v>
      </c>
      <c r="G131" s="13">
        <f t="shared" si="13"/>
        <v>403.74293029385728</v>
      </c>
      <c r="H131" s="80">
        <f t="shared" si="14"/>
        <v>2.3089041451961896E-2</v>
      </c>
      <c r="I131" s="41">
        <v>2808.5617371429457</v>
      </c>
      <c r="J131" s="120">
        <f t="shared" si="15"/>
        <v>1.9259413702729062E-2</v>
      </c>
      <c r="K131" s="121"/>
    </row>
    <row r="132" spans="1:11" ht="24.75" customHeight="1" x14ac:dyDescent="0.2">
      <c r="B132" s="11" t="s">
        <v>182</v>
      </c>
      <c r="C132" s="73">
        <v>3</v>
      </c>
      <c r="D132" s="13">
        <v>321.03839783326526</v>
      </c>
      <c r="E132" s="13">
        <v>349.33388011150993</v>
      </c>
      <c r="F132" s="13">
        <v>556.26986737293316</v>
      </c>
      <c r="G132" s="13">
        <f t="shared" si="13"/>
        <v>1226.6421453177084</v>
      </c>
      <c r="H132" s="80">
        <f t="shared" si="14"/>
        <v>7.0148575281182929E-2</v>
      </c>
      <c r="I132" s="41">
        <v>11282.291573611739</v>
      </c>
      <c r="J132" s="120">
        <f t="shared" si="15"/>
        <v>7.7367115722385582E-2</v>
      </c>
      <c r="K132" s="121"/>
    </row>
    <row r="133" spans="1:11" ht="24.75" customHeight="1" x14ac:dyDescent="0.2">
      <c r="B133" s="11" t="s">
        <v>183</v>
      </c>
      <c r="C133" s="73">
        <v>3</v>
      </c>
      <c r="D133" s="13">
        <v>303.73428865228533</v>
      </c>
      <c r="E133" s="13">
        <v>268.76329296492747</v>
      </c>
      <c r="F133" s="13">
        <v>487.57136912233653</v>
      </c>
      <c r="G133" s="13">
        <f t="shared" si="13"/>
        <v>1060.0689507395493</v>
      </c>
      <c r="H133" s="80">
        <f t="shared" si="14"/>
        <v>6.0622673758643386E-2</v>
      </c>
      <c r="I133" s="41">
        <v>11414.942820064995</v>
      </c>
      <c r="J133" s="120">
        <f t="shared" si="15"/>
        <v>7.827675755074176E-2</v>
      </c>
      <c r="K133" s="121"/>
    </row>
    <row r="134" spans="1:11" ht="24.75" customHeight="1" x14ac:dyDescent="0.2">
      <c r="B134" s="11" t="s">
        <v>184</v>
      </c>
      <c r="C134" s="73">
        <v>4</v>
      </c>
      <c r="D134" s="13">
        <v>204.94908270080913</v>
      </c>
      <c r="E134" s="13">
        <v>194.47394916941738</v>
      </c>
      <c r="F134" s="13">
        <v>355.90917490732448</v>
      </c>
      <c r="G134" s="13">
        <f t="shared" si="13"/>
        <v>755.33220677755094</v>
      </c>
      <c r="H134" s="80">
        <f t="shared" si="14"/>
        <v>4.3195546779222618E-2</v>
      </c>
      <c r="I134" s="41">
        <v>5337.5837265966748</v>
      </c>
      <c r="J134" s="120">
        <f t="shared" si="15"/>
        <v>3.6601913286781904E-2</v>
      </c>
      <c r="K134" s="121"/>
    </row>
    <row r="135" spans="1:11" ht="24.75" customHeight="1" x14ac:dyDescent="0.2">
      <c r="B135" s="11" t="s">
        <v>185</v>
      </c>
      <c r="C135" s="73">
        <v>5</v>
      </c>
      <c r="D135" s="13">
        <v>302.74005599389704</v>
      </c>
      <c r="E135" s="13">
        <v>350.73612680809629</v>
      </c>
      <c r="F135" s="13">
        <v>513.71657734398741</v>
      </c>
      <c r="G135" s="13">
        <f t="shared" si="13"/>
        <v>1167.1927601459806</v>
      </c>
      <c r="H135" s="80">
        <f t="shared" si="14"/>
        <v>6.6748814652496186E-2</v>
      </c>
      <c r="I135" s="41">
        <v>5784.8788117416298</v>
      </c>
      <c r="J135" s="120">
        <f t="shared" si="15"/>
        <v>3.966919180805361E-2</v>
      </c>
      <c r="K135" s="121"/>
    </row>
    <row r="136" spans="1:11" ht="24.75" customHeight="1" x14ac:dyDescent="0.2">
      <c r="B136" s="11" t="s">
        <v>186</v>
      </c>
      <c r="C136" s="73">
        <v>5</v>
      </c>
      <c r="D136" s="13">
        <v>66.635012634429842</v>
      </c>
      <c r="E136" s="13">
        <v>69.326623893257832</v>
      </c>
      <c r="F136" s="13">
        <v>149.54330643251421</v>
      </c>
      <c r="G136" s="13">
        <f t="shared" si="13"/>
        <v>285.5049429602019</v>
      </c>
      <c r="H136" s="80">
        <f t="shared" si="14"/>
        <v>1.6327308710892399E-2</v>
      </c>
      <c r="I136" s="41">
        <v>1260.8662563312159</v>
      </c>
      <c r="J136" s="120">
        <f t="shared" si="15"/>
        <v>8.6462563857317726E-3</v>
      </c>
      <c r="K136" s="121"/>
    </row>
    <row r="137" spans="1:11" ht="24.75" customHeight="1" x14ac:dyDescent="0.2">
      <c r="B137" s="11" t="s">
        <v>187</v>
      </c>
      <c r="C137" s="73">
        <v>5</v>
      </c>
      <c r="D137" s="13">
        <v>199.98327842070486</v>
      </c>
      <c r="E137" s="13">
        <v>167.04061568797488</v>
      </c>
      <c r="F137" s="13">
        <v>388.52423292113332</v>
      </c>
      <c r="G137" s="13">
        <f t="shared" si="13"/>
        <v>755.54812702981303</v>
      </c>
      <c r="H137" s="80">
        <f t="shared" si="14"/>
        <v>4.3207894714705153E-2</v>
      </c>
      <c r="I137" s="41">
        <v>4503.4050204326995</v>
      </c>
      <c r="J137" s="120">
        <f t="shared" si="15"/>
        <v>3.0881621440763073E-2</v>
      </c>
      <c r="K137" s="121"/>
    </row>
    <row r="138" spans="1:11" ht="24.75" customHeight="1" x14ac:dyDescent="0.2">
      <c r="B138" s="11" t="s">
        <v>188</v>
      </c>
      <c r="C138" s="73">
        <v>5</v>
      </c>
      <c r="D138" s="13">
        <v>34.320467831872037</v>
      </c>
      <c r="E138" s="13">
        <v>29.225719421256262</v>
      </c>
      <c r="F138" s="13">
        <v>36.107673914805467</v>
      </c>
      <c r="G138" s="13">
        <f t="shared" si="13"/>
        <v>99.653861167933769</v>
      </c>
      <c r="H138" s="80">
        <f t="shared" si="14"/>
        <v>5.6989533653996121E-3</v>
      </c>
      <c r="I138" s="41">
        <v>1139.7778997921614</v>
      </c>
      <c r="J138" s="120">
        <f t="shared" si="15"/>
        <v>7.8159058464049892E-3</v>
      </c>
      <c r="K138" s="121"/>
    </row>
    <row r="139" spans="1:11" ht="24.75" customHeight="1" x14ac:dyDescent="0.2">
      <c r="B139" s="11" t="s">
        <v>189</v>
      </c>
      <c r="C139" s="73">
        <v>5</v>
      </c>
      <c r="D139" s="13">
        <v>43.731640711804125</v>
      </c>
      <c r="E139" s="13">
        <v>28.588264060596106</v>
      </c>
      <c r="F139" s="13">
        <v>43.34432752483729</v>
      </c>
      <c r="G139" s="13">
        <f t="shared" si="13"/>
        <v>115.66423229723753</v>
      </c>
      <c r="H139" s="80">
        <f t="shared" si="14"/>
        <v>6.6145461719330535E-3</v>
      </c>
      <c r="I139" s="41">
        <v>1225.7464422640014</v>
      </c>
      <c r="J139" s="120">
        <f t="shared" si="15"/>
        <v>8.4054259922466453E-3</v>
      </c>
      <c r="K139" s="121"/>
    </row>
    <row r="140" spans="1:11" ht="24.75" customHeight="1" x14ac:dyDescent="0.2">
      <c r="B140" s="11" t="s">
        <v>190</v>
      </c>
      <c r="C140" s="73">
        <v>5</v>
      </c>
      <c r="D140" s="13">
        <v>51.697977086480392</v>
      </c>
      <c r="E140" s="13">
        <v>32.952736807777924</v>
      </c>
      <c r="F140" s="13">
        <v>57.526482675464116</v>
      </c>
      <c r="G140" s="13">
        <f t="shared" si="13"/>
        <v>142.17719656972244</v>
      </c>
      <c r="H140" s="80">
        <f t="shared" si="14"/>
        <v>8.1307558320161157E-3</v>
      </c>
      <c r="I140" s="41">
        <v>1802.564008353022</v>
      </c>
      <c r="J140" s="120">
        <f t="shared" si="15"/>
        <v>1.2360891164826646E-2</v>
      </c>
      <c r="K140" s="121"/>
    </row>
    <row r="141" spans="1:11" ht="24.75" customHeight="1" x14ac:dyDescent="0.2">
      <c r="B141" s="11" t="s">
        <v>193</v>
      </c>
      <c r="C141" s="14">
        <v>5</v>
      </c>
      <c r="D141" s="13">
        <v>5184.7290157760308</v>
      </c>
      <c r="E141" s="13">
        <v>4660.4063376769409</v>
      </c>
      <c r="F141" s="13">
        <v>7641.2090291784216</v>
      </c>
      <c r="G141" s="13">
        <f>SUM(D141:F141)</f>
        <v>17486.344382631392</v>
      </c>
      <c r="H141" s="28">
        <f>G141/$G$141</f>
        <v>1</v>
      </c>
      <c r="I141" s="41">
        <v>145827.99769989739</v>
      </c>
      <c r="J141" s="120">
        <f>I141/$I$141</f>
        <v>1</v>
      </c>
      <c r="K141" s="121"/>
    </row>
    <row r="142" spans="1:11" x14ac:dyDescent="0.25">
      <c r="B142" s="134" t="s">
        <v>201</v>
      </c>
      <c r="C142" s="134"/>
      <c r="D142" s="134"/>
      <c r="E142" s="134"/>
      <c r="F142" s="134"/>
    </row>
    <row r="144" spans="1:11" x14ac:dyDescent="0.25">
      <c r="A144" s="6"/>
      <c r="B144" s="12"/>
      <c r="C144" s="12"/>
    </row>
    <row r="145" spans="2:11" ht="25.5" customHeight="1" x14ac:dyDescent="0.25">
      <c r="B145" s="98" t="s">
        <v>202</v>
      </c>
      <c r="C145" s="98"/>
      <c r="D145" s="98"/>
      <c r="E145" s="98"/>
      <c r="F145" s="98"/>
      <c r="G145" s="98"/>
      <c r="H145" s="98"/>
      <c r="I145" s="98"/>
      <c r="J145" s="98"/>
      <c r="K145" s="98"/>
    </row>
    <row r="146" spans="2:11" ht="76.5" customHeight="1" x14ac:dyDescent="0.25">
      <c r="B146" s="27" t="s">
        <v>128</v>
      </c>
      <c r="C146" s="53" t="s">
        <v>130</v>
      </c>
      <c r="D146" s="53" t="s">
        <v>129</v>
      </c>
      <c r="E146" s="53" t="s">
        <v>131</v>
      </c>
      <c r="F146" s="53" t="s">
        <v>155</v>
      </c>
      <c r="G146" s="53" t="s">
        <v>156</v>
      </c>
      <c r="H146" s="23" t="s">
        <v>157</v>
      </c>
      <c r="I146" s="23" t="s">
        <v>132</v>
      </c>
      <c r="J146" s="23" t="s">
        <v>133</v>
      </c>
      <c r="K146" s="23" t="s">
        <v>120</v>
      </c>
    </row>
    <row r="147" spans="2:11" ht="12.75" customHeight="1" x14ac:dyDescent="0.2">
      <c r="B147" s="27" t="s">
        <v>7</v>
      </c>
      <c r="C147" s="54">
        <v>0</v>
      </c>
      <c r="D147" s="74">
        <v>0</v>
      </c>
      <c r="E147" s="54">
        <v>0</v>
      </c>
      <c r="F147" s="55">
        <f t="shared" ref="F147:F162" si="16">E147/$E$162</f>
        <v>0</v>
      </c>
      <c r="G147" s="125">
        <f>SUM(F147:F148)</f>
        <v>0</v>
      </c>
      <c r="H147" s="16">
        <f t="shared" ref="H147:H162" si="17">F10</f>
        <v>8159.4917553813993</v>
      </c>
      <c r="I147" s="71">
        <f t="shared" ref="I147:I162" si="18">E147/H147</f>
        <v>0</v>
      </c>
      <c r="J147" s="127">
        <f>(SUM(E147:E148)/SUM(H147:H148))</f>
        <v>0</v>
      </c>
      <c r="K147" s="86" t="s">
        <v>114</v>
      </c>
    </row>
    <row r="148" spans="2:11" ht="12.75" customHeight="1" x14ac:dyDescent="0.2">
      <c r="B148" s="27" t="s">
        <v>8</v>
      </c>
      <c r="C148" s="54">
        <v>0</v>
      </c>
      <c r="D148" s="74">
        <v>0</v>
      </c>
      <c r="E148" s="54">
        <v>0</v>
      </c>
      <c r="F148" s="55">
        <f t="shared" si="16"/>
        <v>0</v>
      </c>
      <c r="G148" s="125"/>
      <c r="H148" s="16">
        <f t="shared" si="17"/>
        <v>10804.667747406904</v>
      </c>
      <c r="I148" s="71">
        <f t="shared" si="18"/>
        <v>0</v>
      </c>
      <c r="J148" s="127"/>
      <c r="K148" s="86"/>
    </row>
    <row r="149" spans="2:11" ht="12.75" customHeight="1" x14ac:dyDescent="0.2">
      <c r="B149" s="27" t="s">
        <v>9</v>
      </c>
      <c r="C149" s="54">
        <v>0</v>
      </c>
      <c r="D149" s="74">
        <v>0</v>
      </c>
      <c r="E149" s="54">
        <v>0</v>
      </c>
      <c r="F149" s="55">
        <f t="shared" si="16"/>
        <v>0</v>
      </c>
      <c r="G149" s="125">
        <f>SUM(F149:F151)</f>
        <v>0.42857142857142855</v>
      </c>
      <c r="H149" s="16">
        <f t="shared" si="17"/>
        <v>12232.179140120237</v>
      </c>
      <c r="I149" s="71">
        <f t="shared" si="18"/>
        <v>0</v>
      </c>
      <c r="J149" s="127">
        <f>(SUM(E149:E151)/SUM(H149:H151))</f>
        <v>8.0484446011319563E-5</v>
      </c>
      <c r="K149" s="86" t="s">
        <v>122</v>
      </c>
    </row>
    <row r="150" spans="2:11" x14ac:dyDescent="0.2">
      <c r="B150" s="27" t="s">
        <v>10</v>
      </c>
      <c r="C150" s="54">
        <v>0</v>
      </c>
      <c r="D150" s="74">
        <v>2</v>
      </c>
      <c r="E150" s="54">
        <v>2</v>
      </c>
      <c r="F150" s="55">
        <f t="shared" si="16"/>
        <v>0.2857142857142857</v>
      </c>
      <c r="G150" s="126"/>
      <c r="H150" s="16">
        <f t="shared" si="17"/>
        <v>11993.726195661737</v>
      </c>
      <c r="I150" s="71">
        <f t="shared" si="18"/>
        <v>1.6675384841813564E-4</v>
      </c>
      <c r="J150" s="127"/>
      <c r="K150" s="86"/>
    </row>
    <row r="151" spans="2:11" x14ac:dyDescent="0.2">
      <c r="B151" s="27" t="s">
        <v>11</v>
      </c>
      <c r="C151" s="54">
        <v>0</v>
      </c>
      <c r="D151" s="74">
        <v>1</v>
      </c>
      <c r="E151" s="54">
        <v>1</v>
      </c>
      <c r="F151" s="55">
        <f t="shared" si="16"/>
        <v>0.14285714285714285</v>
      </c>
      <c r="G151" s="126"/>
      <c r="H151" s="16">
        <f t="shared" si="17"/>
        <v>13048.37744399974</v>
      </c>
      <c r="I151" s="71">
        <f t="shared" si="18"/>
        <v>7.6637881168884121E-5</v>
      </c>
      <c r="J151" s="127"/>
      <c r="K151" s="86"/>
    </row>
    <row r="152" spans="2:11" x14ac:dyDescent="0.2">
      <c r="B152" s="27" t="s">
        <v>12</v>
      </c>
      <c r="C152" s="54">
        <v>0</v>
      </c>
      <c r="D152" s="74">
        <v>0</v>
      </c>
      <c r="E152" s="54">
        <v>0</v>
      </c>
      <c r="F152" s="55">
        <f t="shared" si="16"/>
        <v>0</v>
      </c>
      <c r="G152" s="125">
        <f>SUM(F152:F154)</f>
        <v>0.14285714285714285</v>
      </c>
      <c r="H152" s="16">
        <f t="shared" si="17"/>
        <v>12662.339641012495</v>
      </c>
      <c r="I152" s="71">
        <f t="shared" si="18"/>
        <v>0</v>
      </c>
      <c r="J152" s="127">
        <f>(SUM(E152:E154)/SUM(H152:H154))</f>
        <v>3.253693037742058E-5</v>
      </c>
      <c r="K152" s="86" t="s">
        <v>104</v>
      </c>
    </row>
    <row r="153" spans="2:11" x14ac:dyDescent="0.2">
      <c r="B153" s="27" t="s">
        <v>13</v>
      </c>
      <c r="C153" s="54">
        <v>0</v>
      </c>
      <c r="D153" s="74">
        <v>1</v>
      </c>
      <c r="E153" s="54">
        <v>1</v>
      </c>
      <c r="F153" s="55">
        <f t="shared" si="16"/>
        <v>0.14285714285714285</v>
      </c>
      <c r="G153" s="126"/>
      <c r="H153" s="16">
        <f t="shared" si="17"/>
        <v>8837.8481801223097</v>
      </c>
      <c r="I153" s="71">
        <f t="shared" si="18"/>
        <v>1.1314971468384747E-4</v>
      </c>
      <c r="J153" s="127"/>
      <c r="K153" s="86"/>
    </row>
    <row r="154" spans="2:11" x14ac:dyDescent="0.2">
      <c r="B154" s="27" t="s">
        <v>14</v>
      </c>
      <c r="C154" s="54">
        <v>0</v>
      </c>
      <c r="D154" s="74">
        <v>0</v>
      </c>
      <c r="E154" s="54">
        <v>0</v>
      </c>
      <c r="F154" s="55">
        <f t="shared" si="16"/>
        <v>0</v>
      </c>
      <c r="G154" s="126"/>
      <c r="H154" s="16">
        <f t="shared" si="17"/>
        <v>9234.118961964894</v>
      </c>
      <c r="I154" s="71">
        <f t="shared" si="18"/>
        <v>0</v>
      </c>
      <c r="J154" s="127"/>
      <c r="K154" s="86"/>
    </row>
    <row r="155" spans="2:11" x14ac:dyDescent="0.2">
      <c r="B155" s="27" t="s">
        <v>15</v>
      </c>
      <c r="C155" s="54">
        <v>0</v>
      </c>
      <c r="D155" s="74">
        <v>0</v>
      </c>
      <c r="E155" s="54">
        <v>0</v>
      </c>
      <c r="F155" s="55">
        <f t="shared" si="16"/>
        <v>0</v>
      </c>
      <c r="G155" s="125">
        <f>SUM(F155:F158)</f>
        <v>0.2857142857142857</v>
      </c>
      <c r="H155" s="16">
        <f t="shared" si="17"/>
        <v>11155.248410355958</v>
      </c>
      <c r="I155" s="71">
        <f t="shared" si="18"/>
        <v>0</v>
      </c>
      <c r="J155" s="127">
        <f>(SUM(E155:E158)/SUM(H155:H158))</f>
        <v>4.8345491285832815E-5</v>
      </c>
      <c r="K155" s="86" t="s">
        <v>105</v>
      </c>
    </row>
    <row r="156" spans="2:11" x14ac:dyDescent="0.2">
      <c r="B156" s="27" t="s">
        <v>16</v>
      </c>
      <c r="C156" s="54">
        <v>1</v>
      </c>
      <c r="D156" s="74">
        <v>0</v>
      </c>
      <c r="E156" s="54">
        <v>1</v>
      </c>
      <c r="F156" s="55">
        <f t="shared" si="16"/>
        <v>0.14285714285714285</v>
      </c>
      <c r="G156" s="126"/>
      <c r="H156" s="16">
        <f t="shared" si="17"/>
        <v>11432.912796476216</v>
      </c>
      <c r="I156" s="71">
        <f t="shared" si="18"/>
        <v>8.7466774023520414E-5</v>
      </c>
      <c r="J156" s="127"/>
      <c r="K156" s="86"/>
    </row>
    <row r="157" spans="2:11" x14ac:dyDescent="0.2">
      <c r="B157" s="27" t="s">
        <v>17</v>
      </c>
      <c r="C157" s="54">
        <v>0</v>
      </c>
      <c r="D157" s="74">
        <v>0</v>
      </c>
      <c r="E157" s="54">
        <v>0</v>
      </c>
      <c r="F157" s="55">
        <f t="shared" si="16"/>
        <v>0</v>
      </c>
      <c r="G157" s="126"/>
      <c r="H157" s="16">
        <f t="shared" si="17"/>
        <v>10347.734821124033</v>
      </c>
      <c r="I157" s="71">
        <f t="shared" si="18"/>
        <v>0</v>
      </c>
      <c r="J157" s="127"/>
      <c r="K157" s="86"/>
    </row>
    <row r="158" spans="2:11" ht="12.75" customHeight="1" x14ac:dyDescent="0.2">
      <c r="B158" s="27" t="s">
        <v>18</v>
      </c>
      <c r="C158" s="54">
        <v>0</v>
      </c>
      <c r="D158" s="74">
        <v>1</v>
      </c>
      <c r="E158" s="54">
        <v>1</v>
      </c>
      <c r="F158" s="55">
        <f t="shared" si="16"/>
        <v>0.14285714285714285</v>
      </c>
      <c r="G158" s="126"/>
      <c r="H158" s="16">
        <f t="shared" si="17"/>
        <v>8433.0082236400704</v>
      </c>
      <c r="I158" s="71">
        <f t="shared" si="18"/>
        <v>1.185816464872786E-4</v>
      </c>
      <c r="J158" s="127"/>
      <c r="K158" s="86"/>
    </row>
    <row r="159" spans="2:11" ht="12.75" customHeight="1" x14ac:dyDescent="0.2">
      <c r="B159" s="27" t="s">
        <v>19</v>
      </c>
      <c r="C159" s="54">
        <v>0</v>
      </c>
      <c r="D159" s="74">
        <v>0</v>
      </c>
      <c r="E159" s="54">
        <v>0</v>
      </c>
      <c r="F159" s="55">
        <f t="shared" si="16"/>
        <v>0</v>
      </c>
      <c r="G159" s="125">
        <f>SUM(F159:F161)</f>
        <v>0.14285714285714285</v>
      </c>
      <c r="H159" s="16">
        <f t="shared" si="17"/>
        <v>5184.7290157760326</v>
      </c>
      <c r="I159" s="71">
        <f t="shared" si="18"/>
        <v>0</v>
      </c>
      <c r="J159" s="127">
        <f>(SUM(E159:E161)/SUM(H159:H161))</f>
        <v>5.7187481735362979E-5</v>
      </c>
      <c r="K159" s="86" t="s">
        <v>116</v>
      </c>
    </row>
    <row r="160" spans="2:11" x14ac:dyDescent="0.2">
      <c r="B160" s="27" t="s">
        <v>20</v>
      </c>
      <c r="C160" s="54">
        <v>0</v>
      </c>
      <c r="D160" s="74">
        <v>0</v>
      </c>
      <c r="E160" s="54">
        <v>0</v>
      </c>
      <c r="F160" s="55">
        <f t="shared" si="16"/>
        <v>0</v>
      </c>
      <c r="G160" s="126"/>
      <c r="H160" s="16">
        <f t="shared" si="17"/>
        <v>4660.4063376769409</v>
      </c>
      <c r="I160" s="71">
        <f t="shared" si="18"/>
        <v>0</v>
      </c>
      <c r="J160" s="127"/>
      <c r="K160" s="86"/>
    </row>
    <row r="161" spans="1:13" x14ac:dyDescent="0.25">
      <c r="B161" s="27" t="s">
        <v>98</v>
      </c>
      <c r="C161" s="54">
        <v>1</v>
      </c>
      <c r="D161" s="54">
        <v>0</v>
      </c>
      <c r="E161" s="54">
        <v>1</v>
      </c>
      <c r="F161" s="55">
        <f t="shared" si="16"/>
        <v>0.14285714285714285</v>
      </c>
      <c r="G161" s="126"/>
      <c r="H161" s="16">
        <f t="shared" si="17"/>
        <v>7641.2090291784225</v>
      </c>
      <c r="I161" s="71">
        <f t="shared" si="18"/>
        <v>1.3086934229667571E-4</v>
      </c>
      <c r="J161" s="127"/>
      <c r="K161" s="86"/>
    </row>
    <row r="162" spans="1:13" x14ac:dyDescent="0.25">
      <c r="B162" s="27" t="s">
        <v>22</v>
      </c>
      <c r="C162" s="54">
        <v>2</v>
      </c>
      <c r="D162" s="54">
        <v>5</v>
      </c>
      <c r="E162" s="54">
        <v>7</v>
      </c>
      <c r="F162" s="55">
        <f t="shared" si="16"/>
        <v>1</v>
      </c>
      <c r="G162" s="56">
        <f>SUM(G147:G161)</f>
        <v>1</v>
      </c>
      <c r="H162" s="16">
        <f t="shared" si="17"/>
        <v>145827.99769989739</v>
      </c>
      <c r="I162" s="71">
        <f t="shared" si="18"/>
        <v>4.8001756249890039E-5</v>
      </c>
      <c r="J162" s="83">
        <f>(SUM(E147:E161)/SUM(H147:H161))</f>
        <v>4.8001756249890032E-5</v>
      </c>
      <c r="K162" s="27" t="s">
        <v>158</v>
      </c>
    </row>
    <row r="163" spans="1:13" ht="20.25" customHeight="1" x14ac:dyDescent="0.25">
      <c r="B163" s="52" t="s">
        <v>203</v>
      </c>
    </row>
    <row r="164" spans="1:13" ht="12.75" customHeight="1" x14ac:dyDescent="0.25">
      <c r="B164" s="52" t="s">
        <v>204</v>
      </c>
    </row>
    <row r="165" spans="1:13" ht="12.75" customHeight="1" x14ac:dyDescent="0.25">
      <c r="B165" s="52" t="s">
        <v>205</v>
      </c>
    </row>
    <row r="166" spans="1:13" ht="12.75" customHeight="1" x14ac:dyDescent="0.25">
      <c r="B166" s="52" t="s">
        <v>206</v>
      </c>
    </row>
    <row r="167" spans="1:13" ht="12.75" customHeight="1" x14ac:dyDescent="0.25">
      <c r="B167" s="52" t="s">
        <v>207</v>
      </c>
    </row>
    <row r="168" spans="1:13" ht="12.75" customHeight="1" x14ac:dyDescent="0.25">
      <c r="B168" s="52" t="s">
        <v>208</v>
      </c>
      <c r="K168" s="38"/>
      <c r="L168" s="38"/>
      <c r="M168" s="38"/>
    </row>
    <row r="169" spans="1:13" x14ac:dyDescent="0.25">
      <c r="A169" s="6"/>
      <c r="B169" s="6"/>
      <c r="C169" s="6"/>
      <c r="D169" s="6"/>
      <c r="K169" s="38"/>
      <c r="L169" s="38"/>
      <c r="M169" s="38"/>
    </row>
    <row r="170" spans="1:13" x14ac:dyDescent="0.25">
      <c r="A170" s="6"/>
      <c r="B170" s="6"/>
      <c r="C170" s="6"/>
      <c r="D170" s="6"/>
      <c r="K170" s="38"/>
      <c r="L170" s="38"/>
      <c r="M170" s="38"/>
    </row>
    <row r="171" spans="1:13" x14ac:dyDescent="0.25">
      <c r="A171" s="6"/>
      <c r="B171" s="6"/>
      <c r="C171" s="6"/>
      <c r="D171" s="6"/>
      <c r="K171" s="38"/>
      <c r="L171" s="38"/>
      <c r="M171" s="38"/>
    </row>
    <row r="172" spans="1:13" ht="12.75" customHeight="1" x14ac:dyDescent="0.25">
      <c r="K172" s="38"/>
      <c r="L172" s="38"/>
      <c r="M172" s="38"/>
    </row>
    <row r="173" spans="1:13" ht="18" customHeight="1" x14ac:dyDescent="0.25">
      <c r="B173" s="92" t="s">
        <v>209</v>
      </c>
      <c r="C173" s="92"/>
      <c r="D173" s="92"/>
      <c r="E173" s="92"/>
      <c r="F173" s="92"/>
      <c r="G173" s="92"/>
      <c r="H173" s="92"/>
      <c r="I173" s="92"/>
      <c r="J173" s="92"/>
      <c r="K173" s="92"/>
      <c r="L173" s="38"/>
      <c r="M173" s="38"/>
    </row>
    <row r="174" spans="1:13" x14ac:dyDescent="0.25">
      <c r="B174" s="93" t="s">
        <v>110</v>
      </c>
      <c r="C174" s="122" t="s">
        <v>117</v>
      </c>
      <c r="D174" s="123"/>
      <c r="E174" s="123"/>
      <c r="F174" s="124"/>
      <c r="G174" s="99" t="s">
        <v>123</v>
      </c>
      <c r="H174" s="99"/>
      <c r="I174" s="99"/>
      <c r="J174" s="99"/>
      <c r="K174" s="99"/>
      <c r="L174" s="38"/>
      <c r="M174" s="38"/>
    </row>
    <row r="175" spans="1:13" x14ac:dyDescent="0.25">
      <c r="B175" s="94"/>
      <c r="C175" s="35" t="s">
        <v>84</v>
      </c>
      <c r="D175" s="35" t="s">
        <v>85</v>
      </c>
      <c r="E175" s="24" t="s">
        <v>102</v>
      </c>
      <c r="F175" s="24" t="s">
        <v>159</v>
      </c>
      <c r="G175" s="39" t="s">
        <v>86</v>
      </c>
      <c r="H175" s="39" t="s">
        <v>87</v>
      </c>
      <c r="I175" s="39" t="s">
        <v>88</v>
      </c>
      <c r="J175" s="32" t="s">
        <v>102</v>
      </c>
      <c r="K175" s="32" t="s">
        <v>159</v>
      </c>
      <c r="L175" s="38"/>
      <c r="M175" s="38"/>
    </row>
    <row r="176" spans="1:13" x14ac:dyDescent="0.25">
      <c r="B176" s="11" t="s">
        <v>169</v>
      </c>
      <c r="C176" s="26">
        <v>0</v>
      </c>
      <c r="D176" s="26">
        <v>0</v>
      </c>
      <c r="E176" s="16">
        <f>+C176+D176</f>
        <v>0</v>
      </c>
      <c r="F176" s="25">
        <v>0</v>
      </c>
      <c r="G176" s="40">
        <v>0</v>
      </c>
      <c r="H176" s="40">
        <v>0</v>
      </c>
      <c r="I176" s="40">
        <v>0</v>
      </c>
      <c r="J176" s="40">
        <f>+G176+H176+I176</f>
        <v>0</v>
      </c>
      <c r="K176" s="43">
        <f>J176/$J$198</f>
        <v>0</v>
      </c>
    </row>
    <row r="177" spans="2:11" x14ac:dyDescent="0.25">
      <c r="B177" s="11" t="s">
        <v>170</v>
      </c>
      <c r="C177" s="26">
        <v>0</v>
      </c>
      <c r="D177" s="26">
        <v>0</v>
      </c>
      <c r="E177" s="16">
        <f t="shared" ref="E177:E197" si="19">+C177+D177</f>
        <v>0</v>
      </c>
      <c r="F177" s="82">
        <v>0</v>
      </c>
      <c r="G177" s="40">
        <v>0</v>
      </c>
      <c r="H177" s="40">
        <v>0</v>
      </c>
      <c r="I177" s="40">
        <v>0</v>
      </c>
      <c r="J177" s="40">
        <f t="shared" ref="J177:J197" si="20">+G177+H177+I177</f>
        <v>0</v>
      </c>
      <c r="K177" s="43">
        <f>J177/$J$198</f>
        <v>0</v>
      </c>
    </row>
    <row r="178" spans="2:11" x14ac:dyDescent="0.25">
      <c r="B178" s="11" t="s">
        <v>171</v>
      </c>
      <c r="C178" s="26">
        <v>0</v>
      </c>
      <c r="D178" s="26">
        <v>0</v>
      </c>
      <c r="E178" s="16">
        <f t="shared" si="19"/>
        <v>0</v>
      </c>
      <c r="F178" s="82">
        <v>0</v>
      </c>
      <c r="G178" s="40">
        <v>0</v>
      </c>
      <c r="H178" s="40">
        <v>0</v>
      </c>
      <c r="I178" s="40">
        <v>0</v>
      </c>
      <c r="J178" s="40">
        <f t="shared" si="20"/>
        <v>0</v>
      </c>
      <c r="K178" s="43">
        <f t="shared" ref="K178:K197" si="21">J178/$J$198</f>
        <v>0</v>
      </c>
    </row>
    <row r="179" spans="2:11" x14ac:dyDescent="0.25">
      <c r="B179" s="11" t="s">
        <v>172</v>
      </c>
      <c r="C179" s="26">
        <v>0</v>
      </c>
      <c r="D179" s="26">
        <v>0</v>
      </c>
      <c r="E179" s="16">
        <f t="shared" si="19"/>
        <v>0</v>
      </c>
      <c r="F179" s="82">
        <v>0</v>
      </c>
      <c r="G179" s="40">
        <v>0</v>
      </c>
      <c r="H179" s="40">
        <v>0</v>
      </c>
      <c r="I179" s="40">
        <v>0</v>
      </c>
      <c r="J179" s="40">
        <f t="shared" si="20"/>
        <v>0</v>
      </c>
      <c r="K179" s="43">
        <f t="shared" si="21"/>
        <v>0</v>
      </c>
    </row>
    <row r="180" spans="2:11" x14ac:dyDescent="0.25">
      <c r="B180" s="11" t="s">
        <v>173</v>
      </c>
      <c r="C180" s="26">
        <v>0</v>
      </c>
      <c r="D180" s="26">
        <v>0</v>
      </c>
      <c r="E180" s="16">
        <f t="shared" si="19"/>
        <v>0</v>
      </c>
      <c r="F180" s="82">
        <v>0</v>
      </c>
      <c r="G180" s="40">
        <v>0</v>
      </c>
      <c r="H180" s="40">
        <v>0</v>
      </c>
      <c r="I180" s="40">
        <v>0</v>
      </c>
      <c r="J180" s="40">
        <f t="shared" si="20"/>
        <v>0</v>
      </c>
      <c r="K180" s="43">
        <f t="shared" si="21"/>
        <v>0</v>
      </c>
    </row>
    <row r="181" spans="2:11" x14ac:dyDescent="0.25">
      <c r="B181" s="11" t="s">
        <v>174</v>
      </c>
      <c r="C181" s="26">
        <v>0</v>
      </c>
      <c r="D181" s="26">
        <v>0</v>
      </c>
      <c r="E181" s="16">
        <f t="shared" si="19"/>
        <v>0</v>
      </c>
      <c r="F181" s="82">
        <v>0</v>
      </c>
      <c r="G181" s="40">
        <v>0</v>
      </c>
      <c r="H181" s="40">
        <v>0</v>
      </c>
      <c r="I181" s="40">
        <v>0</v>
      </c>
      <c r="J181" s="40">
        <f t="shared" si="20"/>
        <v>0</v>
      </c>
      <c r="K181" s="43">
        <f t="shared" si="21"/>
        <v>0</v>
      </c>
    </row>
    <row r="182" spans="2:11" x14ac:dyDescent="0.25">
      <c r="B182" s="11" t="s">
        <v>175</v>
      </c>
      <c r="C182" s="26">
        <v>0</v>
      </c>
      <c r="D182" s="26">
        <v>0</v>
      </c>
      <c r="E182" s="16">
        <f t="shared" si="19"/>
        <v>0</v>
      </c>
      <c r="F182" s="82">
        <v>0</v>
      </c>
      <c r="G182" s="40">
        <v>0</v>
      </c>
      <c r="H182" s="40">
        <v>2</v>
      </c>
      <c r="I182" s="40">
        <v>1</v>
      </c>
      <c r="J182" s="40">
        <f t="shared" si="20"/>
        <v>3</v>
      </c>
      <c r="K182" s="43">
        <f t="shared" si="21"/>
        <v>1</v>
      </c>
    </row>
    <row r="183" spans="2:11" x14ac:dyDescent="0.25">
      <c r="B183" s="11" t="s">
        <v>176</v>
      </c>
      <c r="C183" s="26">
        <v>0</v>
      </c>
      <c r="D183" s="26">
        <v>0</v>
      </c>
      <c r="E183" s="16">
        <f t="shared" si="19"/>
        <v>0</v>
      </c>
      <c r="F183" s="82">
        <v>0</v>
      </c>
      <c r="G183" s="40">
        <v>0</v>
      </c>
      <c r="H183" s="40">
        <v>0</v>
      </c>
      <c r="I183" s="40">
        <v>0</v>
      </c>
      <c r="J183" s="40">
        <f t="shared" si="20"/>
        <v>0</v>
      </c>
      <c r="K183" s="43">
        <f t="shared" si="21"/>
        <v>0</v>
      </c>
    </row>
    <row r="184" spans="2:11" x14ac:dyDescent="0.25">
      <c r="B184" s="11" t="s">
        <v>177</v>
      </c>
      <c r="C184" s="26">
        <v>0</v>
      </c>
      <c r="D184" s="26">
        <v>0</v>
      </c>
      <c r="E184" s="16">
        <f t="shared" si="19"/>
        <v>0</v>
      </c>
      <c r="F184" s="82">
        <v>0</v>
      </c>
      <c r="G184" s="40">
        <v>0</v>
      </c>
      <c r="H184" s="40">
        <v>0</v>
      </c>
      <c r="I184" s="40">
        <v>0</v>
      </c>
      <c r="J184" s="40">
        <f t="shared" si="20"/>
        <v>0</v>
      </c>
      <c r="K184" s="43">
        <f t="shared" si="21"/>
        <v>0</v>
      </c>
    </row>
    <row r="185" spans="2:11" x14ac:dyDescent="0.25">
      <c r="B185" s="11" t="s">
        <v>178</v>
      </c>
      <c r="C185" s="26">
        <v>0</v>
      </c>
      <c r="D185" s="26">
        <v>0</v>
      </c>
      <c r="E185" s="16">
        <f t="shared" si="19"/>
        <v>0</v>
      </c>
      <c r="F185" s="82">
        <v>0</v>
      </c>
      <c r="G185" s="40">
        <v>0</v>
      </c>
      <c r="H185" s="40">
        <v>0</v>
      </c>
      <c r="I185" s="40">
        <v>0</v>
      </c>
      <c r="J185" s="40">
        <f t="shared" si="20"/>
        <v>0</v>
      </c>
      <c r="K185" s="43">
        <f t="shared" si="21"/>
        <v>0</v>
      </c>
    </row>
    <row r="186" spans="2:11" x14ac:dyDescent="0.25">
      <c r="B186" s="11" t="s">
        <v>179</v>
      </c>
      <c r="C186" s="26">
        <v>0</v>
      </c>
      <c r="D186" s="26">
        <v>0</v>
      </c>
      <c r="E186" s="16">
        <f t="shared" si="19"/>
        <v>0</v>
      </c>
      <c r="F186" s="82">
        <v>0</v>
      </c>
      <c r="G186" s="40">
        <v>0</v>
      </c>
      <c r="H186" s="40">
        <v>0</v>
      </c>
      <c r="I186" s="40">
        <v>0</v>
      </c>
      <c r="J186" s="40">
        <f t="shared" si="20"/>
        <v>0</v>
      </c>
      <c r="K186" s="43">
        <f t="shared" si="21"/>
        <v>0</v>
      </c>
    </row>
    <row r="187" spans="2:11" x14ac:dyDescent="0.25">
      <c r="B187" s="11" t="s">
        <v>180</v>
      </c>
      <c r="C187" s="26">
        <v>0</v>
      </c>
      <c r="D187" s="26">
        <v>0</v>
      </c>
      <c r="E187" s="16">
        <f t="shared" si="19"/>
        <v>0</v>
      </c>
      <c r="F187" s="82">
        <v>0</v>
      </c>
      <c r="G187" s="40">
        <v>0</v>
      </c>
      <c r="H187" s="40">
        <v>0</v>
      </c>
      <c r="I187" s="40">
        <v>0</v>
      </c>
      <c r="J187" s="40">
        <f t="shared" si="20"/>
        <v>0</v>
      </c>
      <c r="K187" s="43">
        <f t="shared" si="21"/>
        <v>0</v>
      </c>
    </row>
    <row r="188" spans="2:11" x14ac:dyDescent="0.25">
      <c r="B188" s="11" t="s">
        <v>181</v>
      </c>
      <c r="C188" s="26">
        <v>0</v>
      </c>
      <c r="D188" s="26">
        <v>0</v>
      </c>
      <c r="E188" s="16">
        <f t="shared" si="19"/>
        <v>0</v>
      </c>
      <c r="F188" s="82">
        <v>0</v>
      </c>
      <c r="G188" s="40">
        <v>0</v>
      </c>
      <c r="H188" s="40">
        <v>0</v>
      </c>
      <c r="I188" s="40">
        <v>0</v>
      </c>
      <c r="J188" s="40">
        <f t="shared" si="20"/>
        <v>0</v>
      </c>
      <c r="K188" s="43">
        <f t="shared" si="21"/>
        <v>0</v>
      </c>
    </row>
    <row r="189" spans="2:11" x14ac:dyDescent="0.25">
      <c r="B189" s="11" t="s">
        <v>182</v>
      </c>
      <c r="C189" s="26">
        <v>0</v>
      </c>
      <c r="D189" s="26">
        <v>0</v>
      </c>
      <c r="E189" s="16">
        <f t="shared" si="19"/>
        <v>0</v>
      </c>
      <c r="F189" s="82">
        <v>0</v>
      </c>
      <c r="G189" s="40">
        <v>0</v>
      </c>
      <c r="H189" s="40">
        <v>0</v>
      </c>
      <c r="I189" s="40">
        <v>0</v>
      </c>
      <c r="J189" s="40">
        <f t="shared" si="20"/>
        <v>0</v>
      </c>
      <c r="K189" s="43">
        <f t="shared" si="21"/>
        <v>0</v>
      </c>
    </row>
    <row r="190" spans="2:11" x14ac:dyDescent="0.25">
      <c r="B190" s="11" t="s">
        <v>183</v>
      </c>
      <c r="C190" s="26">
        <v>0</v>
      </c>
      <c r="D190" s="26">
        <v>0</v>
      </c>
      <c r="E190" s="16">
        <f t="shared" si="19"/>
        <v>0</v>
      </c>
      <c r="F190" s="82">
        <v>0</v>
      </c>
      <c r="G190" s="40">
        <v>0</v>
      </c>
      <c r="H190" s="40">
        <v>0</v>
      </c>
      <c r="I190" s="40">
        <v>0</v>
      </c>
      <c r="J190" s="40">
        <f t="shared" si="20"/>
        <v>0</v>
      </c>
      <c r="K190" s="43">
        <f t="shared" si="21"/>
        <v>0</v>
      </c>
    </row>
    <row r="191" spans="2:11" x14ac:dyDescent="0.25">
      <c r="B191" s="11" t="s">
        <v>184</v>
      </c>
      <c r="C191" s="26">
        <v>0</v>
      </c>
      <c r="D191" s="26">
        <v>0</v>
      </c>
      <c r="E191" s="16">
        <f t="shared" si="19"/>
        <v>0</v>
      </c>
      <c r="F191" s="82">
        <v>0</v>
      </c>
      <c r="G191" s="40">
        <v>0</v>
      </c>
      <c r="H191" s="40">
        <v>0</v>
      </c>
      <c r="I191" s="40">
        <v>0</v>
      </c>
      <c r="J191" s="40">
        <f t="shared" si="20"/>
        <v>0</v>
      </c>
      <c r="K191" s="43">
        <f t="shared" si="21"/>
        <v>0</v>
      </c>
    </row>
    <row r="192" spans="2:11" x14ac:dyDescent="0.25">
      <c r="B192" s="11" t="s">
        <v>185</v>
      </c>
      <c r="C192" s="26">
        <v>0</v>
      </c>
      <c r="D192" s="26">
        <v>0</v>
      </c>
      <c r="E192" s="16">
        <f t="shared" si="19"/>
        <v>0</v>
      </c>
      <c r="F192" s="82">
        <v>0</v>
      </c>
      <c r="G192" s="40">
        <v>0</v>
      </c>
      <c r="H192" s="40">
        <v>0</v>
      </c>
      <c r="I192" s="40">
        <v>0</v>
      </c>
      <c r="J192" s="40">
        <f t="shared" si="20"/>
        <v>0</v>
      </c>
      <c r="K192" s="43">
        <f t="shared" si="21"/>
        <v>0</v>
      </c>
    </row>
    <row r="193" spans="1:13" x14ac:dyDescent="0.25">
      <c r="B193" s="11" t="s">
        <v>186</v>
      </c>
      <c r="C193" s="26">
        <v>0</v>
      </c>
      <c r="D193" s="26">
        <v>0</v>
      </c>
      <c r="E193" s="16">
        <f t="shared" si="19"/>
        <v>0</v>
      </c>
      <c r="F193" s="82">
        <v>0</v>
      </c>
      <c r="G193" s="40">
        <v>0</v>
      </c>
      <c r="H193" s="40">
        <v>0</v>
      </c>
      <c r="I193" s="40">
        <v>0</v>
      </c>
      <c r="J193" s="40">
        <f t="shared" si="20"/>
        <v>0</v>
      </c>
      <c r="K193" s="43">
        <f t="shared" si="21"/>
        <v>0</v>
      </c>
    </row>
    <row r="194" spans="1:13" x14ac:dyDescent="0.25">
      <c r="B194" s="11" t="s">
        <v>187</v>
      </c>
      <c r="C194" s="26">
        <v>0</v>
      </c>
      <c r="D194" s="26">
        <v>0</v>
      </c>
      <c r="E194" s="16">
        <f t="shared" si="19"/>
        <v>0</v>
      </c>
      <c r="F194" s="82">
        <v>0</v>
      </c>
      <c r="G194" s="40">
        <v>0</v>
      </c>
      <c r="H194" s="40">
        <v>0</v>
      </c>
      <c r="I194" s="40">
        <v>0</v>
      </c>
      <c r="J194" s="40">
        <f t="shared" si="20"/>
        <v>0</v>
      </c>
      <c r="K194" s="43">
        <f t="shared" si="21"/>
        <v>0</v>
      </c>
    </row>
    <row r="195" spans="1:13" x14ac:dyDescent="0.25">
      <c r="B195" s="11" t="s">
        <v>188</v>
      </c>
      <c r="C195" s="26">
        <v>0</v>
      </c>
      <c r="D195" s="26">
        <v>0</v>
      </c>
      <c r="E195" s="16">
        <f t="shared" si="19"/>
        <v>0</v>
      </c>
      <c r="F195" s="82">
        <v>0</v>
      </c>
      <c r="G195" s="40">
        <v>0</v>
      </c>
      <c r="H195" s="40">
        <v>0</v>
      </c>
      <c r="I195" s="40">
        <v>0</v>
      </c>
      <c r="J195" s="40">
        <f t="shared" si="20"/>
        <v>0</v>
      </c>
      <c r="K195" s="43">
        <f t="shared" si="21"/>
        <v>0</v>
      </c>
    </row>
    <row r="196" spans="1:13" x14ac:dyDescent="0.25">
      <c r="B196" s="11" t="s">
        <v>189</v>
      </c>
      <c r="C196" s="26">
        <v>0</v>
      </c>
      <c r="D196" s="26">
        <v>0</v>
      </c>
      <c r="E196" s="16">
        <f t="shared" si="19"/>
        <v>0</v>
      </c>
      <c r="F196" s="82">
        <v>0</v>
      </c>
      <c r="G196" s="40">
        <v>0</v>
      </c>
      <c r="H196" s="40">
        <v>0</v>
      </c>
      <c r="I196" s="40">
        <v>0</v>
      </c>
      <c r="J196" s="40">
        <f t="shared" si="20"/>
        <v>0</v>
      </c>
      <c r="K196" s="43">
        <f t="shared" si="21"/>
        <v>0</v>
      </c>
    </row>
    <row r="197" spans="1:13" x14ac:dyDescent="0.25">
      <c r="B197" s="11" t="s">
        <v>190</v>
      </c>
      <c r="C197" s="26">
        <v>0</v>
      </c>
      <c r="D197" s="26">
        <v>0</v>
      </c>
      <c r="E197" s="16">
        <f t="shared" si="19"/>
        <v>0</v>
      </c>
      <c r="F197" s="82">
        <v>0</v>
      </c>
      <c r="G197" s="40">
        <v>0</v>
      </c>
      <c r="H197" s="40">
        <v>0</v>
      </c>
      <c r="I197" s="40">
        <v>0</v>
      </c>
      <c r="J197" s="40">
        <f t="shared" si="20"/>
        <v>0</v>
      </c>
      <c r="K197" s="43">
        <f t="shared" si="21"/>
        <v>0</v>
      </c>
    </row>
    <row r="198" spans="1:13" ht="25.5" x14ac:dyDescent="0.25">
      <c r="B198" s="30" t="s">
        <v>210</v>
      </c>
      <c r="C198" s="26">
        <v>0</v>
      </c>
      <c r="D198" s="26">
        <v>0</v>
      </c>
      <c r="E198" s="16">
        <f>+C198+D198</f>
        <v>0</v>
      </c>
      <c r="F198" s="25">
        <v>0</v>
      </c>
      <c r="G198" s="40">
        <v>0</v>
      </c>
      <c r="H198" s="40">
        <v>2</v>
      </c>
      <c r="I198" s="40">
        <v>1</v>
      </c>
      <c r="J198" s="40">
        <f>+G198+H198+I198</f>
        <v>3</v>
      </c>
      <c r="K198" s="43">
        <f>J198/$J$198</f>
        <v>1</v>
      </c>
      <c r="L198" s="38"/>
      <c r="M198" s="38"/>
    </row>
    <row r="199" spans="1:13" x14ac:dyDescent="0.25">
      <c r="B199" s="52" t="s">
        <v>211</v>
      </c>
      <c r="C199" s="37"/>
      <c r="D199" s="37"/>
      <c r="E199" s="38"/>
      <c r="F199" s="12"/>
      <c r="G199" s="38"/>
      <c r="H199" s="38"/>
      <c r="I199" s="38"/>
      <c r="J199" s="38"/>
      <c r="K199" s="12"/>
      <c r="L199" s="38"/>
      <c r="M199" s="38"/>
    </row>
    <row r="200" spans="1:13" x14ac:dyDescent="0.25">
      <c r="B200" s="52" t="s">
        <v>212</v>
      </c>
      <c r="C200" s="37"/>
      <c r="D200" s="37"/>
      <c r="E200" s="38"/>
      <c r="F200" s="12"/>
      <c r="G200" s="38"/>
      <c r="H200" s="38"/>
      <c r="I200" s="38"/>
      <c r="J200" s="38"/>
      <c r="K200" s="12"/>
      <c r="L200" s="38"/>
      <c r="M200" s="38"/>
    </row>
    <row r="201" spans="1:13" x14ac:dyDescent="0.25">
      <c r="A201" s="52"/>
      <c r="B201" s="37"/>
      <c r="C201" s="37"/>
      <c r="D201" s="38"/>
      <c r="E201" s="12"/>
      <c r="F201" s="38"/>
      <c r="G201" s="38"/>
      <c r="H201" s="38"/>
      <c r="I201" s="38"/>
      <c r="J201" s="12"/>
      <c r="K201" s="38"/>
      <c r="L201" s="38"/>
      <c r="M201" s="38"/>
    </row>
    <row r="202" spans="1:13" ht="27.75" customHeight="1" x14ac:dyDescent="0.25">
      <c r="A202" s="92" t="s">
        <v>215</v>
      </c>
      <c r="B202" s="92"/>
      <c r="C202" s="92"/>
      <c r="D202" s="92"/>
      <c r="E202" s="92"/>
      <c r="F202" s="92"/>
      <c r="G202" s="92"/>
      <c r="H202" s="92"/>
      <c r="I202" s="92"/>
      <c r="J202" s="92"/>
      <c r="K202" s="92"/>
      <c r="L202" s="92"/>
      <c r="M202" s="38"/>
    </row>
    <row r="203" spans="1:13" ht="15" customHeight="1" x14ac:dyDescent="0.25">
      <c r="A203" s="93" t="s">
        <v>110</v>
      </c>
      <c r="B203" s="88" t="s">
        <v>124</v>
      </c>
      <c r="C203" s="88"/>
      <c r="D203" s="88"/>
      <c r="E203" s="88"/>
      <c r="F203" s="88"/>
      <c r="G203" s="99" t="s">
        <v>125</v>
      </c>
      <c r="H203" s="99"/>
      <c r="I203" s="99"/>
      <c r="J203" s="99"/>
      <c r="K203" s="99"/>
      <c r="L203" s="99"/>
      <c r="M203" s="38"/>
    </row>
    <row r="204" spans="1:13" x14ac:dyDescent="0.25">
      <c r="A204" s="94"/>
      <c r="B204" s="36" t="s">
        <v>89</v>
      </c>
      <c r="C204" s="36" t="s">
        <v>90</v>
      </c>
      <c r="D204" s="36" t="s">
        <v>91</v>
      </c>
      <c r="E204" s="24" t="s">
        <v>102</v>
      </c>
      <c r="F204" s="24" t="s">
        <v>121</v>
      </c>
      <c r="G204" s="39" t="s">
        <v>92</v>
      </c>
      <c r="H204" s="39" t="s">
        <v>93</v>
      </c>
      <c r="I204" s="39" t="s">
        <v>94</v>
      </c>
      <c r="J204" s="39" t="s">
        <v>95</v>
      </c>
      <c r="K204" s="42" t="s">
        <v>102</v>
      </c>
      <c r="L204" s="42" t="s">
        <v>121</v>
      </c>
      <c r="M204" s="38"/>
    </row>
    <row r="205" spans="1:13" x14ac:dyDescent="0.25">
      <c r="A205" s="11" t="s">
        <v>169</v>
      </c>
      <c r="B205" s="16">
        <v>0</v>
      </c>
      <c r="C205" s="16">
        <v>0</v>
      </c>
      <c r="D205" s="16">
        <v>0</v>
      </c>
      <c r="E205" s="16">
        <f>SUM(B205:D205)</f>
        <v>0</v>
      </c>
      <c r="F205" s="25">
        <f>E205/$E$227</f>
        <v>0</v>
      </c>
      <c r="G205" s="40">
        <v>0</v>
      </c>
      <c r="H205" s="40">
        <v>0</v>
      </c>
      <c r="I205" s="40">
        <v>0</v>
      </c>
      <c r="J205" s="40">
        <v>0</v>
      </c>
      <c r="K205" s="40">
        <f>SUM(G205:J205)</f>
        <v>0</v>
      </c>
      <c r="L205" s="43">
        <f>K205/$K$227</f>
        <v>0</v>
      </c>
      <c r="M205" s="38"/>
    </row>
    <row r="206" spans="1:13" x14ac:dyDescent="0.25">
      <c r="A206" s="11" t="s">
        <v>170</v>
      </c>
      <c r="B206" s="16">
        <v>0</v>
      </c>
      <c r="C206" s="16">
        <v>0</v>
      </c>
      <c r="D206" s="16">
        <v>0</v>
      </c>
      <c r="E206" s="16">
        <f>SUM(B206:D206)</f>
        <v>0</v>
      </c>
      <c r="F206" s="31">
        <f>E206/$E$227</f>
        <v>0</v>
      </c>
      <c r="G206" s="40">
        <v>0</v>
      </c>
      <c r="H206" s="40">
        <v>0</v>
      </c>
      <c r="I206" s="40">
        <v>0</v>
      </c>
      <c r="J206" s="40">
        <v>0</v>
      </c>
      <c r="K206" s="40">
        <f t="shared" ref="K206:K226" si="22">SUM(G206:J206)</f>
        <v>0</v>
      </c>
      <c r="L206" s="43">
        <f>K206/$K$227</f>
        <v>0</v>
      </c>
      <c r="M206" s="38"/>
    </row>
    <row r="207" spans="1:13" x14ac:dyDescent="0.25">
      <c r="A207" s="11" t="s">
        <v>171</v>
      </c>
      <c r="B207" s="16">
        <v>0</v>
      </c>
      <c r="C207" s="16">
        <v>0</v>
      </c>
      <c r="D207" s="16">
        <v>0</v>
      </c>
      <c r="E207" s="16">
        <f t="shared" ref="E207:E224" si="23">SUM(B207:D207)</f>
        <v>0</v>
      </c>
      <c r="F207" s="82">
        <f t="shared" ref="F207:F224" si="24">E207/$E$227</f>
        <v>0</v>
      </c>
      <c r="G207" s="40">
        <v>0</v>
      </c>
      <c r="H207" s="40">
        <v>0</v>
      </c>
      <c r="I207" s="40">
        <v>0</v>
      </c>
      <c r="J207" s="40">
        <v>0</v>
      </c>
      <c r="K207" s="40">
        <f t="shared" si="22"/>
        <v>0</v>
      </c>
      <c r="L207" s="43">
        <f t="shared" ref="L207:L224" si="25">K207/$K$227</f>
        <v>0</v>
      </c>
      <c r="M207" s="38"/>
    </row>
    <row r="208" spans="1:13" x14ac:dyDescent="0.25">
      <c r="A208" s="11" t="s">
        <v>172</v>
      </c>
      <c r="B208" s="16">
        <v>0</v>
      </c>
      <c r="C208" s="16">
        <v>0</v>
      </c>
      <c r="D208" s="16">
        <v>0</v>
      </c>
      <c r="E208" s="16">
        <f t="shared" si="23"/>
        <v>0</v>
      </c>
      <c r="F208" s="82">
        <f t="shared" si="24"/>
        <v>0</v>
      </c>
      <c r="G208" s="40">
        <v>0</v>
      </c>
      <c r="H208" s="40">
        <v>0</v>
      </c>
      <c r="I208" s="40">
        <v>0</v>
      </c>
      <c r="J208" s="40">
        <v>0</v>
      </c>
      <c r="K208" s="40">
        <f t="shared" si="22"/>
        <v>0</v>
      </c>
      <c r="L208" s="43">
        <f t="shared" si="25"/>
        <v>0</v>
      </c>
      <c r="M208" s="38"/>
    </row>
    <row r="209" spans="1:13" x14ac:dyDescent="0.25">
      <c r="A209" s="11" t="s">
        <v>173</v>
      </c>
      <c r="B209" s="16">
        <v>0</v>
      </c>
      <c r="C209" s="16">
        <v>0</v>
      </c>
      <c r="D209" s="16">
        <v>0</v>
      </c>
      <c r="E209" s="16">
        <f t="shared" si="23"/>
        <v>0</v>
      </c>
      <c r="F209" s="82">
        <f t="shared" si="24"/>
        <v>0</v>
      </c>
      <c r="G209" s="40">
        <v>0</v>
      </c>
      <c r="H209" s="40">
        <v>0</v>
      </c>
      <c r="I209" s="40">
        <v>0</v>
      </c>
      <c r="J209" s="40">
        <v>0</v>
      </c>
      <c r="K209" s="40">
        <f t="shared" si="22"/>
        <v>0</v>
      </c>
      <c r="L209" s="43">
        <f t="shared" si="25"/>
        <v>0</v>
      </c>
      <c r="M209" s="38"/>
    </row>
    <row r="210" spans="1:13" x14ac:dyDescent="0.25">
      <c r="A210" s="11" t="s">
        <v>174</v>
      </c>
      <c r="B210" s="16">
        <v>0</v>
      </c>
      <c r="C210" s="16">
        <v>0</v>
      </c>
      <c r="D210" s="16">
        <v>0</v>
      </c>
      <c r="E210" s="16">
        <f t="shared" si="23"/>
        <v>0</v>
      </c>
      <c r="F210" s="82">
        <f t="shared" si="24"/>
        <v>0</v>
      </c>
      <c r="G210" s="40">
        <v>0</v>
      </c>
      <c r="H210" s="40">
        <v>0</v>
      </c>
      <c r="I210" s="40">
        <v>0</v>
      </c>
      <c r="J210" s="40">
        <v>0</v>
      </c>
      <c r="K210" s="40">
        <f t="shared" si="22"/>
        <v>0</v>
      </c>
      <c r="L210" s="43">
        <f t="shared" si="25"/>
        <v>0</v>
      </c>
      <c r="M210" s="38"/>
    </row>
    <row r="211" spans="1:13" x14ac:dyDescent="0.25">
      <c r="A211" s="11" t="s">
        <v>175</v>
      </c>
      <c r="B211" s="16" t="s">
        <v>74</v>
      </c>
      <c r="C211" s="16">
        <v>1</v>
      </c>
      <c r="D211" s="16" t="s">
        <v>74</v>
      </c>
      <c r="E211" s="16">
        <f t="shared" si="23"/>
        <v>1</v>
      </c>
      <c r="F211" s="82">
        <f t="shared" si="24"/>
        <v>1</v>
      </c>
      <c r="G211" s="40" t="s">
        <v>74</v>
      </c>
      <c r="H211" s="40">
        <v>1</v>
      </c>
      <c r="I211" s="40" t="s">
        <v>74</v>
      </c>
      <c r="J211" s="40">
        <v>1</v>
      </c>
      <c r="K211" s="40">
        <f t="shared" si="22"/>
        <v>2</v>
      </c>
      <c r="L211" s="43">
        <f t="shared" si="25"/>
        <v>1</v>
      </c>
      <c r="M211" s="38"/>
    </row>
    <row r="212" spans="1:13" x14ac:dyDescent="0.25">
      <c r="A212" s="11" t="s">
        <v>176</v>
      </c>
      <c r="B212" s="16">
        <v>0</v>
      </c>
      <c r="C212" s="16">
        <v>0</v>
      </c>
      <c r="D212" s="16">
        <v>0</v>
      </c>
      <c r="E212" s="16">
        <f t="shared" si="23"/>
        <v>0</v>
      </c>
      <c r="F212" s="82">
        <f t="shared" si="24"/>
        <v>0</v>
      </c>
      <c r="G212" s="40">
        <v>0</v>
      </c>
      <c r="H212" s="40">
        <v>0</v>
      </c>
      <c r="I212" s="40">
        <v>0</v>
      </c>
      <c r="J212" s="40">
        <v>0</v>
      </c>
      <c r="K212" s="40">
        <f t="shared" si="22"/>
        <v>0</v>
      </c>
      <c r="L212" s="43">
        <f t="shared" si="25"/>
        <v>0</v>
      </c>
      <c r="M212" s="38"/>
    </row>
    <row r="213" spans="1:13" x14ac:dyDescent="0.25">
      <c r="A213" s="11" t="s">
        <v>177</v>
      </c>
      <c r="B213" s="16">
        <v>0</v>
      </c>
      <c r="C213" s="16">
        <v>0</v>
      </c>
      <c r="D213" s="16">
        <v>0</v>
      </c>
      <c r="E213" s="16">
        <f t="shared" si="23"/>
        <v>0</v>
      </c>
      <c r="F213" s="82">
        <f t="shared" si="24"/>
        <v>0</v>
      </c>
      <c r="G213" s="40">
        <v>0</v>
      </c>
      <c r="H213" s="40">
        <v>0</v>
      </c>
      <c r="I213" s="40">
        <v>0</v>
      </c>
      <c r="J213" s="40">
        <v>0</v>
      </c>
      <c r="K213" s="40">
        <f t="shared" si="22"/>
        <v>0</v>
      </c>
      <c r="L213" s="43">
        <f t="shared" si="25"/>
        <v>0</v>
      </c>
      <c r="M213" s="38"/>
    </row>
    <row r="214" spans="1:13" x14ac:dyDescent="0.25">
      <c r="A214" s="11" t="s">
        <v>178</v>
      </c>
      <c r="B214" s="16">
        <v>0</v>
      </c>
      <c r="C214" s="16">
        <v>0</v>
      </c>
      <c r="D214" s="16">
        <v>0</v>
      </c>
      <c r="E214" s="16">
        <f t="shared" si="23"/>
        <v>0</v>
      </c>
      <c r="F214" s="82">
        <f t="shared" si="24"/>
        <v>0</v>
      </c>
      <c r="G214" s="40">
        <v>0</v>
      </c>
      <c r="H214" s="40">
        <v>0</v>
      </c>
      <c r="I214" s="40">
        <v>0</v>
      </c>
      <c r="J214" s="40">
        <v>0</v>
      </c>
      <c r="K214" s="40">
        <f t="shared" si="22"/>
        <v>0</v>
      </c>
      <c r="L214" s="43">
        <f t="shared" si="25"/>
        <v>0</v>
      </c>
      <c r="M214" s="38"/>
    </row>
    <row r="215" spans="1:13" x14ac:dyDescent="0.25">
      <c r="A215" s="11" t="s">
        <v>179</v>
      </c>
      <c r="B215" s="16">
        <v>0</v>
      </c>
      <c r="C215" s="16">
        <v>0</v>
      </c>
      <c r="D215" s="16">
        <v>0</v>
      </c>
      <c r="E215" s="16">
        <f t="shared" si="23"/>
        <v>0</v>
      </c>
      <c r="F215" s="82">
        <f t="shared" si="24"/>
        <v>0</v>
      </c>
      <c r="G215" s="40">
        <v>0</v>
      </c>
      <c r="H215" s="40">
        <v>0</v>
      </c>
      <c r="I215" s="40">
        <v>0</v>
      </c>
      <c r="J215" s="40">
        <v>0</v>
      </c>
      <c r="K215" s="40">
        <f t="shared" si="22"/>
        <v>0</v>
      </c>
      <c r="L215" s="43">
        <f t="shared" si="25"/>
        <v>0</v>
      </c>
      <c r="M215" s="38"/>
    </row>
    <row r="216" spans="1:13" x14ac:dyDescent="0.25">
      <c r="A216" s="11" t="s">
        <v>180</v>
      </c>
      <c r="B216" s="16">
        <v>0</v>
      </c>
      <c r="C216" s="16">
        <v>0</v>
      </c>
      <c r="D216" s="16">
        <v>0</v>
      </c>
      <c r="E216" s="16">
        <f t="shared" si="23"/>
        <v>0</v>
      </c>
      <c r="F216" s="82">
        <f t="shared" si="24"/>
        <v>0</v>
      </c>
      <c r="G216" s="40">
        <v>0</v>
      </c>
      <c r="H216" s="40">
        <v>0</v>
      </c>
      <c r="I216" s="40">
        <v>0</v>
      </c>
      <c r="J216" s="40">
        <v>0</v>
      </c>
      <c r="K216" s="40">
        <f t="shared" si="22"/>
        <v>0</v>
      </c>
      <c r="L216" s="43">
        <f t="shared" si="25"/>
        <v>0</v>
      </c>
      <c r="M216" s="38"/>
    </row>
    <row r="217" spans="1:13" x14ac:dyDescent="0.25">
      <c r="A217" s="11" t="s">
        <v>181</v>
      </c>
      <c r="B217" s="16">
        <v>0</v>
      </c>
      <c r="C217" s="16">
        <v>0</v>
      </c>
      <c r="D217" s="16">
        <v>0</v>
      </c>
      <c r="E217" s="16">
        <f t="shared" si="23"/>
        <v>0</v>
      </c>
      <c r="F217" s="82">
        <f t="shared" si="24"/>
        <v>0</v>
      </c>
      <c r="G217" s="40">
        <v>0</v>
      </c>
      <c r="H217" s="40">
        <v>0</v>
      </c>
      <c r="I217" s="40">
        <v>0</v>
      </c>
      <c r="J217" s="40">
        <v>0</v>
      </c>
      <c r="K217" s="40">
        <f t="shared" si="22"/>
        <v>0</v>
      </c>
      <c r="L217" s="43">
        <f t="shared" si="25"/>
        <v>0</v>
      </c>
      <c r="M217" s="38"/>
    </row>
    <row r="218" spans="1:13" x14ac:dyDescent="0.25">
      <c r="A218" s="11" t="s">
        <v>182</v>
      </c>
      <c r="B218" s="16">
        <v>0</v>
      </c>
      <c r="C218" s="16">
        <v>0</v>
      </c>
      <c r="D218" s="16">
        <v>0</v>
      </c>
      <c r="E218" s="16">
        <f t="shared" si="23"/>
        <v>0</v>
      </c>
      <c r="F218" s="82">
        <f t="shared" si="24"/>
        <v>0</v>
      </c>
      <c r="G218" s="40">
        <v>0</v>
      </c>
      <c r="H218" s="40">
        <v>0</v>
      </c>
      <c r="I218" s="40">
        <v>0</v>
      </c>
      <c r="J218" s="40">
        <v>0</v>
      </c>
      <c r="K218" s="40">
        <f t="shared" si="22"/>
        <v>0</v>
      </c>
      <c r="L218" s="43">
        <f t="shared" si="25"/>
        <v>0</v>
      </c>
      <c r="M218" s="38"/>
    </row>
    <row r="219" spans="1:13" x14ac:dyDescent="0.25">
      <c r="A219" s="11" t="s">
        <v>183</v>
      </c>
      <c r="B219" s="16">
        <v>0</v>
      </c>
      <c r="C219" s="16">
        <v>0</v>
      </c>
      <c r="D219" s="16">
        <v>0</v>
      </c>
      <c r="E219" s="16">
        <f t="shared" si="23"/>
        <v>0</v>
      </c>
      <c r="F219" s="82">
        <f t="shared" si="24"/>
        <v>0</v>
      </c>
      <c r="G219" s="40">
        <v>0</v>
      </c>
      <c r="H219" s="40">
        <v>0</v>
      </c>
      <c r="I219" s="40">
        <v>0</v>
      </c>
      <c r="J219" s="40">
        <v>0</v>
      </c>
      <c r="K219" s="40">
        <f t="shared" si="22"/>
        <v>0</v>
      </c>
      <c r="L219" s="43">
        <f t="shared" si="25"/>
        <v>0</v>
      </c>
      <c r="M219" s="38"/>
    </row>
    <row r="220" spans="1:13" x14ac:dyDescent="0.25">
      <c r="A220" s="11" t="s">
        <v>184</v>
      </c>
      <c r="B220" s="16">
        <v>0</v>
      </c>
      <c r="C220" s="16">
        <v>0</v>
      </c>
      <c r="D220" s="16">
        <v>0</v>
      </c>
      <c r="E220" s="16">
        <f t="shared" si="23"/>
        <v>0</v>
      </c>
      <c r="F220" s="82">
        <f t="shared" si="24"/>
        <v>0</v>
      </c>
      <c r="G220" s="40">
        <v>0</v>
      </c>
      <c r="H220" s="40">
        <v>0</v>
      </c>
      <c r="I220" s="40">
        <v>0</v>
      </c>
      <c r="J220" s="40">
        <v>0</v>
      </c>
      <c r="K220" s="40">
        <f t="shared" si="22"/>
        <v>0</v>
      </c>
      <c r="L220" s="43">
        <f t="shared" si="25"/>
        <v>0</v>
      </c>
      <c r="M220" s="38"/>
    </row>
    <row r="221" spans="1:13" x14ac:dyDescent="0.25">
      <c r="A221" s="11" t="s">
        <v>185</v>
      </c>
      <c r="B221" s="16">
        <v>0</v>
      </c>
      <c r="C221" s="16">
        <v>0</v>
      </c>
      <c r="D221" s="16">
        <v>0</v>
      </c>
      <c r="E221" s="16">
        <f t="shared" si="23"/>
        <v>0</v>
      </c>
      <c r="F221" s="82">
        <f t="shared" si="24"/>
        <v>0</v>
      </c>
      <c r="G221" s="40">
        <v>0</v>
      </c>
      <c r="H221" s="40">
        <v>0</v>
      </c>
      <c r="I221" s="40">
        <v>0</v>
      </c>
      <c r="J221" s="40">
        <v>0</v>
      </c>
      <c r="K221" s="40">
        <f t="shared" si="22"/>
        <v>0</v>
      </c>
      <c r="L221" s="43">
        <f t="shared" si="25"/>
        <v>0</v>
      </c>
      <c r="M221" s="38"/>
    </row>
    <row r="222" spans="1:13" x14ac:dyDescent="0.25">
      <c r="A222" s="11" t="s">
        <v>186</v>
      </c>
      <c r="B222" s="16">
        <v>0</v>
      </c>
      <c r="C222" s="16">
        <v>0</v>
      </c>
      <c r="D222" s="16">
        <v>0</v>
      </c>
      <c r="E222" s="16">
        <f t="shared" si="23"/>
        <v>0</v>
      </c>
      <c r="F222" s="82">
        <f t="shared" si="24"/>
        <v>0</v>
      </c>
      <c r="G222" s="40">
        <v>0</v>
      </c>
      <c r="H222" s="40">
        <v>0</v>
      </c>
      <c r="I222" s="40">
        <v>0</v>
      </c>
      <c r="J222" s="40">
        <v>0</v>
      </c>
      <c r="K222" s="40">
        <f t="shared" si="22"/>
        <v>0</v>
      </c>
      <c r="L222" s="43">
        <f t="shared" si="25"/>
        <v>0</v>
      </c>
      <c r="M222" s="38"/>
    </row>
    <row r="223" spans="1:13" x14ac:dyDescent="0.25">
      <c r="A223" s="11" t="s">
        <v>187</v>
      </c>
      <c r="B223" s="16">
        <v>0</v>
      </c>
      <c r="C223" s="16">
        <v>0</v>
      </c>
      <c r="D223" s="16">
        <v>0</v>
      </c>
      <c r="E223" s="16">
        <f t="shared" si="23"/>
        <v>0</v>
      </c>
      <c r="F223" s="82">
        <f t="shared" si="24"/>
        <v>0</v>
      </c>
      <c r="G223" s="40">
        <v>0</v>
      </c>
      <c r="H223" s="40">
        <v>0</v>
      </c>
      <c r="I223" s="40">
        <v>0</v>
      </c>
      <c r="J223" s="40">
        <v>0</v>
      </c>
      <c r="K223" s="40">
        <f t="shared" si="22"/>
        <v>0</v>
      </c>
      <c r="L223" s="43">
        <f t="shared" si="25"/>
        <v>0</v>
      </c>
      <c r="M223" s="38"/>
    </row>
    <row r="224" spans="1:13" x14ac:dyDescent="0.25">
      <c r="A224" s="11" t="s">
        <v>188</v>
      </c>
      <c r="B224" s="16">
        <v>0</v>
      </c>
      <c r="C224" s="16">
        <v>0</v>
      </c>
      <c r="D224" s="16">
        <v>0</v>
      </c>
      <c r="E224" s="16">
        <f t="shared" si="23"/>
        <v>0</v>
      </c>
      <c r="F224" s="82">
        <f t="shared" si="24"/>
        <v>0</v>
      </c>
      <c r="G224" s="40">
        <v>0</v>
      </c>
      <c r="H224" s="40">
        <v>0</v>
      </c>
      <c r="I224" s="40">
        <v>0</v>
      </c>
      <c r="J224" s="40">
        <v>0</v>
      </c>
      <c r="K224" s="40">
        <f t="shared" si="22"/>
        <v>0</v>
      </c>
      <c r="L224" s="43">
        <f t="shared" si="25"/>
        <v>0</v>
      </c>
      <c r="M224" s="38"/>
    </row>
    <row r="225" spans="1:13" x14ac:dyDescent="0.25">
      <c r="A225" s="11" t="s">
        <v>189</v>
      </c>
      <c r="B225" s="16">
        <v>0</v>
      </c>
      <c r="C225" s="16">
        <v>0</v>
      </c>
      <c r="D225" s="16">
        <v>0</v>
      </c>
      <c r="E225" s="16">
        <f t="shared" ref="E225:E226" si="26">SUM(B225:D225)</f>
        <v>0</v>
      </c>
      <c r="F225" s="31">
        <f>E225/$E$227</f>
        <v>0</v>
      </c>
      <c r="G225" s="40">
        <v>0</v>
      </c>
      <c r="H225" s="40">
        <v>0</v>
      </c>
      <c r="I225" s="40">
        <v>0</v>
      </c>
      <c r="J225" s="40">
        <v>0</v>
      </c>
      <c r="K225" s="40">
        <f t="shared" si="22"/>
        <v>0</v>
      </c>
      <c r="L225" s="43">
        <f>K225/$K$227</f>
        <v>0</v>
      </c>
      <c r="M225" s="38"/>
    </row>
    <row r="226" spans="1:13" x14ac:dyDescent="0.25">
      <c r="A226" s="11" t="s">
        <v>190</v>
      </c>
      <c r="B226" s="16">
        <v>0</v>
      </c>
      <c r="C226" s="16">
        <v>0</v>
      </c>
      <c r="D226" s="16">
        <v>0</v>
      </c>
      <c r="E226" s="16">
        <f t="shared" si="26"/>
        <v>0</v>
      </c>
      <c r="F226" s="31">
        <f>E226/$E$227</f>
        <v>0</v>
      </c>
      <c r="G226" s="40">
        <v>0</v>
      </c>
      <c r="H226" s="40">
        <v>0</v>
      </c>
      <c r="I226" s="40">
        <v>0</v>
      </c>
      <c r="J226" s="40">
        <v>0</v>
      </c>
      <c r="K226" s="40">
        <f t="shared" si="22"/>
        <v>0</v>
      </c>
      <c r="L226" s="43">
        <f>K226/$K$227</f>
        <v>0</v>
      </c>
      <c r="M226" s="38"/>
    </row>
    <row r="227" spans="1:13" ht="25.5" x14ac:dyDescent="0.25">
      <c r="A227" s="30" t="s">
        <v>210</v>
      </c>
      <c r="B227" s="16">
        <v>0</v>
      </c>
      <c r="C227" s="16">
        <v>1</v>
      </c>
      <c r="D227" s="16">
        <v>0</v>
      </c>
      <c r="E227" s="16">
        <f>SUM(B227:D227)</f>
        <v>1</v>
      </c>
      <c r="F227" s="25">
        <f>E227/$E$227</f>
        <v>1</v>
      </c>
      <c r="G227" s="40">
        <v>0</v>
      </c>
      <c r="H227" s="40">
        <v>1</v>
      </c>
      <c r="I227" s="40">
        <v>0</v>
      </c>
      <c r="J227" s="40">
        <v>1</v>
      </c>
      <c r="K227" s="40">
        <f>SUM(G227:J227)</f>
        <v>2</v>
      </c>
      <c r="L227" s="43">
        <f>K227/$K$227</f>
        <v>1</v>
      </c>
      <c r="M227" s="38"/>
    </row>
    <row r="228" spans="1:13" ht="12.75" customHeight="1" x14ac:dyDescent="0.25">
      <c r="A228" s="104" t="s">
        <v>213</v>
      </c>
      <c r="B228" s="104"/>
      <c r="C228" s="104"/>
      <c r="D228" s="104"/>
      <c r="E228" s="104"/>
      <c r="F228" s="38"/>
      <c r="G228" s="38"/>
      <c r="H228" s="38"/>
      <c r="I228" s="38"/>
      <c r="J228" s="12"/>
      <c r="K228" s="38"/>
      <c r="L228" s="38"/>
      <c r="M228" s="38"/>
    </row>
    <row r="229" spans="1:13" x14ac:dyDescent="0.25">
      <c r="A229" s="37"/>
      <c r="B229" s="37"/>
      <c r="C229" s="37"/>
      <c r="D229" s="38"/>
      <c r="E229" s="12"/>
      <c r="F229" s="38"/>
      <c r="G229" s="38"/>
      <c r="H229" s="38"/>
      <c r="I229" s="38"/>
      <c r="J229" s="12"/>
      <c r="K229" s="38"/>
      <c r="L229" s="38"/>
      <c r="M229" s="38"/>
    </row>
    <row r="230" spans="1:13" x14ac:dyDescent="0.25">
      <c r="A230" s="37"/>
      <c r="B230" s="37"/>
      <c r="C230" s="37"/>
      <c r="D230" s="38"/>
      <c r="E230" s="12"/>
      <c r="F230" s="38"/>
      <c r="G230" s="38"/>
      <c r="H230" s="38"/>
      <c r="I230" s="38"/>
      <c r="J230" s="38"/>
      <c r="K230" s="38"/>
      <c r="L230" s="38"/>
      <c r="M230" s="38"/>
    </row>
    <row r="231" spans="1:13" ht="21.75" customHeight="1" x14ac:dyDescent="0.25">
      <c r="A231" s="37"/>
      <c r="B231" s="92" t="s">
        <v>214</v>
      </c>
      <c r="C231" s="92"/>
      <c r="D231" s="92"/>
      <c r="E231" s="92"/>
      <c r="F231" s="92"/>
      <c r="G231" s="92"/>
      <c r="H231" s="92"/>
      <c r="I231" s="92"/>
      <c r="J231" s="92"/>
      <c r="K231" s="38"/>
      <c r="L231" s="38"/>
      <c r="M231" s="38"/>
    </row>
    <row r="232" spans="1:13" ht="12.75" customHeight="1" x14ac:dyDescent="0.25">
      <c r="B232" s="92" t="s">
        <v>126</v>
      </c>
      <c r="C232" s="92"/>
      <c r="D232" s="92"/>
      <c r="E232" s="92"/>
      <c r="F232" s="92"/>
      <c r="G232" s="92"/>
      <c r="H232" s="100" t="s">
        <v>99</v>
      </c>
      <c r="I232" s="119" t="s">
        <v>127</v>
      </c>
      <c r="J232" s="119"/>
      <c r="K232" s="38"/>
      <c r="L232" s="38"/>
    </row>
    <row r="233" spans="1:13" ht="23.25" customHeight="1" x14ac:dyDescent="0.25">
      <c r="B233" s="11" t="s">
        <v>110</v>
      </c>
      <c r="C233" s="36" t="s">
        <v>96</v>
      </c>
      <c r="D233" s="36" t="s">
        <v>97</v>
      </c>
      <c r="E233" s="36" t="s">
        <v>98</v>
      </c>
      <c r="F233" s="24" t="s">
        <v>102</v>
      </c>
      <c r="G233" s="24" t="s">
        <v>121</v>
      </c>
      <c r="H233" s="100"/>
      <c r="I233" s="119"/>
      <c r="J233" s="119"/>
      <c r="K233" s="38"/>
      <c r="L233" s="38"/>
    </row>
    <row r="234" spans="1:13" x14ac:dyDescent="0.25">
      <c r="B234" s="11" t="s">
        <v>169</v>
      </c>
      <c r="C234" s="16">
        <v>0</v>
      </c>
      <c r="D234" s="16">
        <v>0</v>
      </c>
      <c r="E234" s="16">
        <v>0</v>
      </c>
      <c r="F234" s="16">
        <f>SUM(C234:E234)</f>
        <v>0</v>
      </c>
      <c r="G234" s="75">
        <f>F234/$F$256</f>
        <v>0</v>
      </c>
      <c r="H234" s="40">
        <v>0</v>
      </c>
      <c r="I234" s="118">
        <f>H234/$H$256</f>
        <v>0</v>
      </c>
      <c r="J234" s="118"/>
      <c r="K234" s="38"/>
      <c r="L234" s="38"/>
    </row>
    <row r="235" spans="1:13" x14ac:dyDescent="0.25">
      <c r="B235" s="11" t="s">
        <v>170</v>
      </c>
      <c r="C235" s="16">
        <v>0</v>
      </c>
      <c r="D235" s="16">
        <v>0</v>
      </c>
      <c r="E235" s="16">
        <v>0</v>
      </c>
      <c r="F235" s="16">
        <f t="shared" ref="F235:F255" si="27">SUM(C235:E235)</f>
        <v>0</v>
      </c>
      <c r="G235" s="75">
        <f>F235/$F$256</f>
        <v>0</v>
      </c>
      <c r="H235" s="40">
        <v>0</v>
      </c>
      <c r="I235" s="118">
        <f>H235/$H$256</f>
        <v>0</v>
      </c>
      <c r="J235" s="118"/>
      <c r="K235" s="38"/>
      <c r="L235" s="38"/>
    </row>
    <row r="236" spans="1:13" x14ac:dyDescent="0.25">
      <c r="B236" s="11" t="s">
        <v>171</v>
      </c>
      <c r="C236" s="16">
        <v>0</v>
      </c>
      <c r="D236" s="16">
        <v>0</v>
      </c>
      <c r="E236" s="16">
        <v>0</v>
      </c>
      <c r="F236" s="16">
        <f t="shared" si="27"/>
        <v>0</v>
      </c>
      <c r="G236" s="75">
        <f t="shared" ref="G236:G254" si="28">F236/$F$256</f>
        <v>0</v>
      </c>
      <c r="H236" s="40">
        <v>0</v>
      </c>
      <c r="I236" s="118">
        <f t="shared" ref="I236:I254" si="29">H236/$H$256</f>
        <v>0</v>
      </c>
      <c r="J236" s="118"/>
      <c r="K236" s="38"/>
      <c r="L236" s="38"/>
    </row>
    <row r="237" spans="1:13" x14ac:dyDescent="0.25">
      <c r="B237" s="11" t="s">
        <v>172</v>
      </c>
      <c r="C237" s="16">
        <v>0</v>
      </c>
      <c r="D237" s="16">
        <v>0</v>
      </c>
      <c r="E237" s="16">
        <v>0</v>
      </c>
      <c r="F237" s="16">
        <f t="shared" si="27"/>
        <v>0</v>
      </c>
      <c r="G237" s="75">
        <f t="shared" si="28"/>
        <v>0</v>
      </c>
      <c r="H237" s="40">
        <v>0</v>
      </c>
      <c r="I237" s="118">
        <f t="shared" si="29"/>
        <v>0</v>
      </c>
      <c r="J237" s="118"/>
      <c r="K237" s="38"/>
      <c r="L237" s="38"/>
    </row>
    <row r="238" spans="1:13" x14ac:dyDescent="0.25">
      <c r="B238" s="11" t="s">
        <v>173</v>
      </c>
      <c r="C238" s="16">
        <v>0</v>
      </c>
      <c r="D238" s="16">
        <v>0</v>
      </c>
      <c r="E238" s="16">
        <v>0</v>
      </c>
      <c r="F238" s="16">
        <f t="shared" si="27"/>
        <v>0</v>
      </c>
      <c r="G238" s="75">
        <f t="shared" si="28"/>
        <v>0</v>
      </c>
      <c r="H238" s="40">
        <v>0</v>
      </c>
      <c r="I238" s="118">
        <f t="shared" si="29"/>
        <v>0</v>
      </c>
      <c r="J238" s="118"/>
      <c r="K238" s="38"/>
      <c r="L238" s="38"/>
    </row>
    <row r="239" spans="1:13" x14ac:dyDescent="0.25">
      <c r="B239" s="11" t="s">
        <v>174</v>
      </c>
      <c r="C239" s="16">
        <v>0</v>
      </c>
      <c r="D239" s="16">
        <v>0</v>
      </c>
      <c r="E239" s="16">
        <v>0</v>
      </c>
      <c r="F239" s="16">
        <f t="shared" si="27"/>
        <v>0</v>
      </c>
      <c r="G239" s="75">
        <f t="shared" si="28"/>
        <v>0</v>
      </c>
      <c r="H239" s="40">
        <v>0</v>
      </c>
      <c r="I239" s="118">
        <f t="shared" si="29"/>
        <v>0</v>
      </c>
      <c r="J239" s="118"/>
      <c r="K239" s="38"/>
      <c r="L239" s="38"/>
    </row>
    <row r="240" spans="1:13" x14ac:dyDescent="0.25">
      <c r="B240" s="11" t="s">
        <v>175</v>
      </c>
      <c r="C240" s="16" t="s">
        <v>74</v>
      </c>
      <c r="D240" s="16" t="s">
        <v>74</v>
      </c>
      <c r="E240" s="16">
        <v>1</v>
      </c>
      <c r="F240" s="16">
        <f t="shared" si="27"/>
        <v>1</v>
      </c>
      <c r="G240" s="75">
        <f t="shared" si="28"/>
        <v>3.7064492216456633E-4</v>
      </c>
      <c r="H240" s="40">
        <v>7</v>
      </c>
      <c r="I240" s="118">
        <f t="shared" si="29"/>
        <v>1</v>
      </c>
      <c r="J240" s="118"/>
      <c r="K240" s="38"/>
      <c r="L240" s="38"/>
    </row>
    <row r="241" spans="2:12" x14ac:dyDescent="0.25">
      <c r="B241" s="11" t="s">
        <v>176</v>
      </c>
      <c r="C241" s="16">
        <v>0</v>
      </c>
      <c r="D241" s="16">
        <v>0</v>
      </c>
      <c r="E241" s="16">
        <v>0</v>
      </c>
      <c r="F241" s="16">
        <f t="shared" si="27"/>
        <v>0</v>
      </c>
      <c r="G241" s="75">
        <f t="shared" si="28"/>
        <v>0</v>
      </c>
      <c r="H241" s="40">
        <v>0</v>
      </c>
      <c r="I241" s="118">
        <f t="shared" si="29"/>
        <v>0</v>
      </c>
      <c r="J241" s="118"/>
      <c r="K241" s="38"/>
      <c r="L241" s="38"/>
    </row>
    <row r="242" spans="2:12" x14ac:dyDescent="0.25">
      <c r="B242" s="11" t="s">
        <v>177</v>
      </c>
      <c r="C242" s="16">
        <v>0</v>
      </c>
      <c r="D242" s="16">
        <v>0</v>
      </c>
      <c r="E242" s="16">
        <v>0</v>
      </c>
      <c r="F242" s="16">
        <f t="shared" si="27"/>
        <v>0</v>
      </c>
      <c r="G242" s="75">
        <f t="shared" si="28"/>
        <v>0</v>
      </c>
      <c r="H242" s="40">
        <v>0</v>
      </c>
      <c r="I242" s="118">
        <f t="shared" si="29"/>
        <v>0</v>
      </c>
      <c r="J242" s="118"/>
      <c r="K242" s="38"/>
      <c r="L242" s="38"/>
    </row>
    <row r="243" spans="2:12" x14ac:dyDescent="0.25">
      <c r="B243" s="11" t="s">
        <v>178</v>
      </c>
      <c r="C243" s="16">
        <v>0</v>
      </c>
      <c r="D243" s="16">
        <v>0</v>
      </c>
      <c r="E243" s="16">
        <v>0</v>
      </c>
      <c r="F243" s="16">
        <f t="shared" si="27"/>
        <v>0</v>
      </c>
      <c r="G243" s="75">
        <f t="shared" si="28"/>
        <v>0</v>
      </c>
      <c r="H243" s="40">
        <v>0</v>
      </c>
      <c r="I243" s="118">
        <f t="shared" si="29"/>
        <v>0</v>
      </c>
      <c r="J243" s="118"/>
      <c r="K243" s="38"/>
      <c r="L243" s="38"/>
    </row>
    <row r="244" spans="2:12" x14ac:dyDescent="0.25">
      <c r="B244" s="11" t="s">
        <v>179</v>
      </c>
      <c r="C244" s="16">
        <v>0</v>
      </c>
      <c r="D244" s="16">
        <v>0</v>
      </c>
      <c r="E244" s="16">
        <v>0</v>
      </c>
      <c r="F244" s="16">
        <f t="shared" si="27"/>
        <v>0</v>
      </c>
      <c r="G244" s="75">
        <f t="shared" si="28"/>
        <v>0</v>
      </c>
      <c r="H244" s="40">
        <v>0</v>
      </c>
      <c r="I244" s="118">
        <f t="shared" si="29"/>
        <v>0</v>
      </c>
      <c r="J244" s="118"/>
      <c r="K244" s="38"/>
      <c r="L244" s="38"/>
    </row>
    <row r="245" spans="2:12" x14ac:dyDescent="0.25">
      <c r="B245" s="11" t="s">
        <v>180</v>
      </c>
      <c r="C245" s="16">
        <v>0</v>
      </c>
      <c r="D245" s="16">
        <v>0</v>
      </c>
      <c r="E245" s="16">
        <v>0</v>
      </c>
      <c r="F245" s="16">
        <f t="shared" si="27"/>
        <v>0</v>
      </c>
      <c r="G245" s="75">
        <f t="shared" si="28"/>
        <v>0</v>
      </c>
      <c r="H245" s="40">
        <v>0</v>
      </c>
      <c r="I245" s="118">
        <f t="shared" si="29"/>
        <v>0</v>
      </c>
      <c r="J245" s="118"/>
      <c r="K245" s="38"/>
      <c r="L245" s="38"/>
    </row>
    <row r="246" spans="2:12" x14ac:dyDescent="0.25">
      <c r="B246" s="11" t="s">
        <v>181</v>
      </c>
      <c r="C246" s="16">
        <v>0</v>
      </c>
      <c r="D246" s="16">
        <v>0</v>
      </c>
      <c r="E246" s="16">
        <v>0</v>
      </c>
      <c r="F246" s="16">
        <f t="shared" si="27"/>
        <v>0</v>
      </c>
      <c r="G246" s="75">
        <f t="shared" si="28"/>
        <v>0</v>
      </c>
      <c r="H246" s="40">
        <v>0</v>
      </c>
      <c r="I246" s="118">
        <f t="shared" si="29"/>
        <v>0</v>
      </c>
      <c r="J246" s="118"/>
      <c r="K246" s="38"/>
      <c r="L246" s="38"/>
    </row>
    <row r="247" spans="2:12" x14ac:dyDescent="0.25">
      <c r="B247" s="11" t="s">
        <v>182</v>
      </c>
      <c r="C247" s="16">
        <v>0</v>
      </c>
      <c r="D247" s="16">
        <v>0</v>
      </c>
      <c r="E247" s="16">
        <v>0</v>
      </c>
      <c r="F247" s="16">
        <f t="shared" si="27"/>
        <v>0</v>
      </c>
      <c r="G247" s="75">
        <f t="shared" si="28"/>
        <v>0</v>
      </c>
      <c r="H247" s="40">
        <v>0</v>
      </c>
      <c r="I247" s="118">
        <f t="shared" si="29"/>
        <v>0</v>
      </c>
      <c r="J247" s="118"/>
      <c r="K247" s="38"/>
      <c r="L247" s="38"/>
    </row>
    <row r="248" spans="2:12" x14ac:dyDescent="0.25">
      <c r="B248" s="11" t="s">
        <v>183</v>
      </c>
      <c r="C248" s="16">
        <v>0</v>
      </c>
      <c r="D248" s="16">
        <v>0</v>
      </c>
      <c r="E248" s="16">
        <v>0</v>
      </c>
      <c r="F248" s="16">
        <f t="shared" si="27"/>
        <v>0</v>
      </c>
      <c r="G248" s="75">
        <f t="shared" si="28"/>
        <v>0</v>
      </c>
      <c r="H248" s="40">
        <v>0</v>
      </c>
      <c r="I248" s="118">
        <f t="shared" si="29"/>
        <v>0</v>
      </c>
      <c r="J248" s="118"/>
      <c r="K248" s="38"/>
      <c r="L248" s="38"/>
    </row>
    <row r="249" spans="2:12" x14ac:dyDescent="0.25">
      <c r="B249" s="11" t="s">
        <v>184</v>
      </c>
      <c r="C249" s="16">
        <v>0</v>
      </c>
      <c r="D249" s="16">
        <v>0</v>
      </c>
      <c r="E249" s="16">
        <v>0</v>
      </c>
      <c r="F249" s="16">
        <f t="shared" si="27"/>
        <v>0</v>
      </c>
      <c r="G249" s="75">
        <f t="shared" si="28"/>
        <v>0</v>
      </c>
      <c r="H249" s="40">
        <v>0</v>
      </c>
      <c r="I249" s="118">
        <f t="shared" si="29"/>
        <v>0</v>
      </c>
      <c r="J249" s="118"/>
      <c r="K249" s="38"/>
      <c r="L249" s="38"/>
    </row>
    <row r="250" spans="2:12" x14ac:dyDescent="0.25">
      <c r="B250" s="11" t="s">
        <v>185</v>
      </c>
      <c r="C250" s="16">
        <v>0</v>
      </c>
      <c r="D250" s="16">
        <v>0</v>
      </c>
      <c r="E250" s="16">
        <v>0</v>
      </c>
      <c r="F250" s="16">
        <f t="shared" si="27"/>
        <v>0</v>
      </c>
      <c r="G250" s="75">
        <f t="shared" si="28"/>
        <v>0</v>
      </c>
      <c r="H250" s="40">
        <v>0</v>
      </c>
      <c r="I250" s="118">
        <f t="shared" si="29"/>
        <v>0</v>
      </c>
      <c r="J250" s="118"/>
      <c r="K250" s="38"/>
      <c r="L250" s="38"/>
    </row>
    <row r="251" spans="2:12" x14ac:dyDescent="0.25">
      <c r="B251" s="11" t="s">
        <v>186</v>
      </c>
      <c r="C251" s="16">
        <v>0</v>
      </c>
      <c r="D251" s="16">
        <v>0</v>
      </c>
      <c r="E251" s="16">
        <v>0</v>
      </c>
      <c r="F251" s="16">
        <f t="shared" si="27"/>
        <v>0</v>
      </c>
      <c r="G251" s="75">
        <f t="shared" si="28"/>
        <v>0</v>
      </c>
      <c r="H251" s="40">
        <v>0</v>
      </c>
      <c r="I251" s="118">
        <f t="shared" si="29"/>
        <v>0</v>
      </c>
      <c r="J251" s="118"/>
      <c r="K251" s="38"/>
      <c r="L251" s="38"/>
    </row>
    <row r="252" spans="2:12" x14ac:dyDescent="0.25">
      <c r="B252" s="11" t="s">
        <v>187</v>
      </c>
      <c r="C252" s="16">
        <v>0</v>
      </c>
      <c r="D252" s="16">
        <v>0</v>
      </c>
      <c r="E252" s="16">
        <v>0</v>
      </c>
      <c r="F252" s="16">
        <f t="shared" si="27"/>
        <v>0</v>
      </c>
      <c r="G252" s="75">
        <f t="shared" si="28"/>
        <v>0</v>
      </c>
      <c r="H252" s="40">
        <v>0</v>
      </c>
      <c r="I252" s="118">
        <f t="shared" si="29"/>
        <v>0</v>
      </c>
      <c r="J252" s="118"/>
      <c r="K252" s="38"/>
      <c r="L252" s="38"/>
    </row>
    <row r="253" spans="2:12" x14ac:dyDescent="0.25">
      <c r="B253" s="11" t="s">
        <v>188</v>
      </c>
      <c r="C253" s="16">
        <v>0</v>
      </c>
      <c r="D253" s="16">
        <v>0</v>
      </c>
      <c r="E253" s="16">
        <v>0</v>
      </c>
      <c r="F253" s="16">
        <f t="shared" si="27"/>
        <v>0</v>
      </c>
      <c r="G253" s="75">
        <f t="shared" si="28"/>
        <v>0</v>
      </c>
      <c r="H253" s="40">
        <v>0</v>
      </c>
      <c r="I253" s="118">
        <f t="shared" si="29"/>
        <v>0</v>
      </c>
      <c r="J253" s="118"/>
      <c r="K253" s="38"/>
      <c r="L253" s="38"/>
    </row>
    <row r="254" spans="2:12" x14ac:dyDescent="0.25">
      <c r="B254" s="11" t="s">
        <v>189</v>
      </c>
      <c r="C254" s="16">
        <v>0</v>
      </c>
      <c r="D254" s="16">
        <v>0</v>
      </c>
      <c r="E254" s="16">
        <v>0</v>
      </c>
      <c r="F254" s="16">
        <f t="shared" si="27"/>
        <v>0</v>
      </c>
      <c r="G254" s="75">
        <f t="shared" si="28"/>
        <v>0</v>
      </c>
      <c r="H254" s="40">
        <v>0</v>
      </c>
      <c r="I254" s="118">
        <f t="shared" si="29"/>
        <v>0</v>
      </c>
      <c r="J254" s="118"/>
      <c r="K254" s="38"/>
      <c r="L254" s="38"/>
    </row>
    <row r="255" spans="2:12" x14ac:dyDescent="0.25">
      <c r="B255" s="11" t="s">
        <v>190</v>
      </c>
      <c r="C255" s="16">
        <v>0</v>
      </c>
      <c r="D255" s="16">
        <v>0</v>
      </c>
      <c r="E255" s="16">
        <v>1</v>
      </c>
      <c r="F255" s="16">
        <f t="shared" si="27"/>
        <v>1</v>
      </c>
      <c r="G255" s="75">
        <f>F255/$F$256</f>
        <v>3.7064492216456633E-4</v>
      </c>
      <c r="H255" s="40">
        <v>0</v>
      </c>
      <c r="I255" s="118">
        <f>H255/$H$256</f>
        <v>0</v>
      </c>
      <c r="J255" s="118"/>
      <c r="K255" s="38"/>
      <c r="L255" s="38"/>
    </row>
    <row r="256" spans="2:12" ht="25.5" x14ac:dyDescent="0.25">
      <c r="B256" s="30" t="s">
        <v>210</v>
      </c>
      <c r="C256" s="16">
        <v>0</v>
      </c>
      <c r="D256" s="16">
        <v>0</v>
      </c>
      <c r="E256" s="16">
        <v>2698</v>
      </c>
      <c r="F256" s="16">
        <f>SUM(C256:E256)</f>
        <v>2698</v>
      </c>
      <c r="G256" s="82">
        <f>F256/$F$256</f>
        <v>1</v>
      </c>
      <c r="H256" s="40">
        <v>7</v>
      </c>
      <c r="I256" s="120">
        <f>H256/$H$256</f>
        <v>1</v>
      </c>
      <c r="J256" s="121"/>
      <c r="K256" s="38"/>
      <c r="L256" s="38"/>
    </row>
    <row r="257" spans="1:13" ht="12.75" customHeight="1" x14ac:dyDescent="0.25">
      <c r="B257" s="104" t="s">
        <v>216</v>
      </c>
      <c r="C257" s="104"/>
      <c r="D257" s="104"/>
      <c r="E257" s="104"/>
      <c r="F257" s="104"/>
      <c r="G257" s="104"/>
      <c r="H257" s="81"/>
      <c r="I257" s="38"/>
      <c r="J257" s="38"/>
      <c r="K257" s="38"/>
      <c r="L257" s="38"/>
    </row>
    <row r="258" spans="1:13" x14ac:dyDescent="0.25">
      <c r="F258" s="12"/>
      <c r="G258" s="38"/>
      <c r="H258" s="38"/>
      <c r="I258" s="38"/>
      <c r="J258" s="38"/>
      <c r="K258" s="38"/>
      <c r="L258" s="38"/>
    </row>
    <row r="259" spans="1:13" x14ac:dyDescent="0.25">
      <c r="J259" s="12"/>
      <c r="K259" s="38"/>
      <c r="L259" s="38"/>
    </row>
    <row r="260" spans="1:13" x14ac:dyDescent="0.25">
      <c r="A260" s="29"/>
      <c r="B260" s="29"/>
      <c r="C260" s="29"/>
      <c r="D260" s="29"/>
      <c r="E260" s="12"/>
      <c r="F260" s="38"/>
      <c r="G260" s="38"/>
      <c r="H260" s="38"/>
      <c r="I260" s="38"/>
      <c r="J260" s="12"/>
      <c r="K260" s="38"/>
      <c r="L260" s="38"/>
      <c r="M260" s="38"/>
    </row>
    <row r="261" spans="1:13" x14ac:dyDescent="0.25">
      <c r="A261" s="37"/>
      <c r="B261" s="37"/>
      <c r="C261" s="37"/>
      <c r="D261" s="38"/>
      <c r="E261" s="12"/>
      <c r="F261" s="38"/>
      <c r="G261" s="38"/>
      <c r="H261" s="38"/>
      <c r="I261" s="38"/>
      <c r="J261" s="12"/>
      <c r="K261" s="38"/>
      <c r="L261" s="38"/>
      <c r="M261" s="38"/>
    </row>
    <row r="262" spans="1:13" ht="31.5" customHeight="1" x14ac:dyDescent="0.25">
      <c r="B262" s="89" t="s">
        <v>217</v>
      </c>
      <c r="C262" s="90"/>
      <c r="D262" s="90"/>
      <c r="E262" s="90"/>
      <c r="F262" s="90"/>
      <c r="G262" s="90"/>
      <c r="H262" s="91"/>
      <c r="I262" s="95" t="s">
        <v>225</v>
      </c>
      <c r="J262" s="96"/>
      <c r="K262" s="96"/>
      <c r="L262" s="97"/>
    </row>
    <row r="263" spans="1:13" x14ac:dyDescent="0.25">
      <c r="B263" s="23" t="s">
        <v>134</v>
      </c>
      <c r="C263" s="53" t="s">
        <v>23</v>
      </c>
      <c r="D263" s="53" t="s">
        <v>24</v>
      </c>
      <c r="E263" s="53" t="s">
        <v>50</v>
      </c>
      <c r="F263" s="23" t="s">
        <v>23</v>
      </c>
      <c r="G263" s="23" t="s">
        <v>24</v>
      </c>
      <c r="H263" s="23" t="s">
        <v>50</v>
      </c>
      <c r="I263" s="58"/>
      <c r="J263" s="58" t="s">
        <v>137</v>
      </c>
      <c r="K263" s="58" t="s">
        <v>138</v>
      </c>
      <c r="L263" s="58" t="s">
        <v>50</v>
      </c>
    </row>
    <row r="264" spans="1:13" x14ac:dyDescent="0.25">
      <c r="B264" s="27" t="s">
        <v>25</v>
      </c>
      <c r="C264" s="54">
        <v>0</v>
      </c>
      <c r="D264" s="54">
        <v>0</v>
      </c>
      <c r="E264" s="54">
        <f t="shared" ref="E264:E271" si="30">SUM(C264:D264)</f>
        <v>0</v>
      </c>
      <c r="F264" s="15">
        <v>0</v>
      </c>
      <c r="G264" s="15">
        <v>0</v>
      </c>
      <c r="H264" s="15">
        <v>0</v>
      </c>
      <c r="I264" s="65" t="s">
        <v>135</v>
      </c>
      <c r="J264" s="63">
        <v>0</v>
      </c>
      <c r="K264" s="61">
        <v>0</v>
      </c>
      <c r="L264" s="61">
        <v>0</v>
      </c>
    </row>
    <row r="265" spans="1:13" x14ac:dyDescent="0.25">
      <c r="B265" s="27" t="s">
        <v>26</v>
      </c>
      <c r="C265" s="54">
        <v>0</v>
      </c>
      <c r="D265" s="54">
        <v>0</v>
      </c>
      <c r="E265" s="54">
        <f t="shared" si="30"/>
        <v>0</v>
      </c>
      <c r="F265" s="15">
        <v>0</v>
      </c>
      <c r="G265" s="15">
        <v>0</v>
      </c>
      <c r="H265" s="15">
        <v>0</v>
      </c>
      <c r="I265" s="66"/>
      <c r="J265" s="64" t="s">
        <v>218</v>
      </c>
      <c r="K265" s="62"/>
      <c r="L265" s="62"/>
    </row>
    <row r="266" spans="1:13" ht="25.5" x14ac:dyDescent="0.25">
      <c r="B266" s="27" t="s">
        <v>27</v>
      </c>
      <c r="C266" s="54">
        <v>0</v>
      </c>
      <c r="D266" s="54">
        <v>0</v>
      </c>
      <c r="E266" s="54">
        <f t="shared" si="30"/>
        <v>0</v>
      </c>
      <c r="F266" s="15">
        <v>0</v>
      </c>
      <c r="G266" s="15">
        <v>0</v>
      </c>
      <c r="H266" s="15">
        <v>0</v>
      </c>
      <c r="I266" s="58" t="s">
        <v>139</v>
      </c>
      <c r="J266" s="56">
        <f t="shared" ref="J266:K271" si="31">+F266</f>
        <v>0</v>
      </c>
      <c r="K266" s="56">
        <f t="shared" si="31"/>
        <v>0</v>
      </c>
      <c r="L266" s="56">
        <f t="shared" ref="L266:L271" si="32">+J266+K266</f>
        <v>0</v>
      </c>
    </row>
    <row r="267" spans="1:13" ht="25.5" x14ac:dyDescent="0.25">
      <c r="B267" s="27" t="s">
        <v>29</v>
      </c>
      <c r="C267" s="54">
        <v>1</v>
      </c>
      <c r="D267" s="54">
        <v>0</v>
      </c>
      <c r="E267" s="54">
        <f t="shared" si="30"/>
        <v>1</v>
      </c>
      <c r="F267" s="15">
        <f t="shared" ref="F267:F272" si="33">+C267/E267</f>
        <v>1</v>
      </c>
      <c r="G267" s="15">
        <f t="shared" ref="G267:G272" si="34">+D267/E267</f>
        <v>0</v>
      </c>
      <c r="H267" s="15">
        <f t="shared" ref="H267:H272" si="35">+F267+G267</f>
        <v>1</v>
      </c>
      <c r="I267" s="58" t="s">
        <v>140</v>
      </c>
      <c r="J267" s="56">
        <f t="shared" si="31"/>
        <v>1</v>
      </c>
      <c r="K267" s="56">
        <f t="shared" si="31"/>
        <v>0</v>
      </c>
      <c r="L267" s="56">
        <f t="shared" si="32"/>
        <v>1</v>
      </c>
    </row>
    <row r="268" spans="1:13" ht="25.5" x14ac:dyDescent="0.25">
      <c r="B268" s="27" t="s">
        <v>30</v>
      </c>
      <c r="C268" s="54">
        <v>0</v>
      </c>
      <c r="D268" s="54">
        <v>0</v>
      </c>
      <c r="E268" s="54">
        <f t="shared" si="30"/>
        <v>0</v>
      </c>
      <c r="F268" s="15">
        <v>0</v>
      </c>
      <c r="G268" s="15">
        <v>0</v>
      </c>
      <c r="H268" s="15">
        <v>0</v>
      </c>
      <c r="I268" s="58" t="s">
        <v>136</v>
      </c>
      <c r="J268" s="56">
        <f t="shared" si="31"/>
        <v>0</v>
      </c>
      <c r="K268" s="56">
        <f t="shared" si="31"/>
        <v>0</v>
      </c>
      <c r="L268" s="56">
        <f t="shared" si="32"/>
        <v>0</v>
      </c>
    </row>
    <row r="269" spans="1:13" ht="25.5" customHeight="1" x14ac:dyDescent="0.25">
      <c r="B269" s="27" t="s">
        <v>28</v>
      </c>
      <c r="C269" s="54">
        <v>1</v>
      </c>
      <c r="D269" s="54">
        <v>0</v>
      </c>
      <c r="E269" s="54">
        <f t="shared" si="30"/>
        <v>1</v>
      </c>
      <c r="F269" s="15">
        <f t="shared" si="33"/>
        <v>1</v>
      </c>
      <c r="G269" s="15">
        <f t="shared" si="34"/>
        <v>0</v>
      </c>
      <c r="H269" s="15">
        <f t="shared" si="35"/>
        <v>1</v>
      </c>
      <c r="I269" s="59" t="s">
        <v>142</v>
      </c>
      <c r="J269" s="56">
        <f t="shared" si="31"/>
        <v>1</v>
      </c>
      <c r="K269" s="56">
        <f t="shared" si="31"/>
        <v>0</v>
      </c>
      <c r="L269" s="56">
        <f t="shared" si="32"/>
        <v>1</v>
      </c>
    </row>
    <row r="270" spans="1:13" ht="51" customHeight="1" x14ac:dyDescent="0.25">
      <c r="B270" s="27" t="s">
        <v>31</v>
      </c>
      <c r="C270" s="54">
        <v>0</v>
      </c>
      <c r="D270" s="54">
        <v>2</v>
      </c>
      <c r="E270" s="54">
        <f t="shared" si="30"/>
        <v>2</v>
      </c>
      <c r="F270" s="15">
        <f t="shared" si="33"/>
        <v>0</v>
      </c>
      <c r="G270" s="15">
        <f t="shared" si="34"/>
        <v>1</v>
      </c>
      <c r="H270" s="15">
        <f t="shared" si="35"/>
        <v>1</v>
      </c>
      <c r="I270" s="55" t="s">
        <v>141</v>
      </c>
      <c r="J270" s="55">
        <f t="shared" si="31"/>
        <v>0</v>
      </c>
      <c r="K270" s="55">
        <f t="shared" si="31"/>
        <v>1</v>
      </c>
      <c r="L270" s="56">
        <f t="shared" si="32"/>
        <v>1</v>
      </c>
    </row>
    <row r="271" spans="1:13" ht="49.5" customHeight="1" x14ac:dyDescent="0.25">
      <c r="B271" s="27" t="s">
        <v>32</v>
      </c>
      <c r="C271" s="54">
        <v>0</v>
      </c>
      <c r="D271" s="54">
        <v>4</v>
      </c>
      <c r="E271" s="54">
        <f t="shared" si="30"/>
        <v>4</v>
      </c>
      <c r="F271" s="15">
        <f t="shared" si="33"/>
        <v>0</v>
      </c>
      <c r="G271" s="15">
        <f t="shared" si="34"/>
        <v>1</v>
      </c>
      <c r="H271" s="15">
        <f t="shared" si="35"/>
        <v>1</v>
      </c>
      <c r="I271" s="55" t="s">
        <v>146</v>
      </c>
      <c r="J271" s="55">
        <f t="shared" si="31"/>
        <v>0</v>
      </c>
      <c r="K271" s="55">
        <f t="shared" si="31"/>
        <v>1</v>
      </c>
      <c r="L271" s="56">
        <f t="shared" si="32"/>
        <v>1</v>
      </c>
    </row>
    <row r="272" spans="1:13" x14ac:dyDescent="0.25">
      <c r="B272" s="27" t="s">
        <v>33</v>
      </c>
      <c r="C272" s="54">
        <v>2</v>
      </c>
      <c r="D272" s="54">
        <v>6</v>
      </c>
      <c r="E272" s="54">
        <v>8</v>
      </c>
      <c r="F272" s="15">
        <f t="shared" si="33"/>
        <v>0.25</v>
      </c>
      <c r="G272" s="15">
        <f t="shared" si="34"/>
        <v>0.75</v>
      </c>
      <c r="H272" s="15">
        <f t="shared" si="35"/>
        <v>1</v>
      </c>
      <c r="I272" s="58"/>
      <c r="J272" s="58"/>
      <c r="K272" s="58"/>
      <c r="L272" s="58"/>
    </row>
    <row r="273" spans="2:12" x14ac:dyDescent="0.25">
      <c r="B273" s="52" t="s">
        <v>222</v>
      </c>
      <c r="C273" s="52"/>
      <c r="D273" s="52"/>
      <c r="E273" s="52"/>
      <c r="F273" s="67"/>
      <c r="G273" s="67"/>
      <c r="H273" s="67"/>
      <c r="I273" s="67"/>
      <c r="J273" s="67"/>
      <c r="K273" s="67"/>
      <c r="L273" s="67"/>
    </row>
    <row r="274" spans="2:12" x14ac:dyDescent="0.25">
      <c r="B274" s="52"/>
      <c r="C274" s="52"/>
      <c r="D274" s="52"/>
      <c r="E274" s="52"/>
      <c r="F274" s="67"/>
      <c r="G274" s="67"/>
      <c r="H274" s="67"/>
      <c r="I274" s="67"/>
      <c r="J274" s="67"/>
      <c r="K274" s="67"/>
      <c r="L274" s="67"/>
    </row>
    <row r="275" spans="2:12" x14ac:dyDescent="0.25">
      <c r="C275" s="52"/>
    </row>
    <row r="277" spans="2:12" ht="51" customHeight="1" x14ac:dyDescent="0.25">
      <c r="B277" s="102" t="s">
        <v>82</v>
      </c>
      <c r="C277" s="86" t="s">
        <v>219</v>
      </c>
      <c r="D277" s="86"/>
      <c r="E277" s="86"/>
      <c r="F277" s="86"/>
      <c r="G277" s="86"/>
      <c r="H277" s="86"/>
      <c r="I277" s="86"/>
    </row>
    <row r="278" spans="2:12" ht="100.5" customHeight="1" x14ac:dyDescent="0.25">
      <c r="B278" s="103"/>
      <c r="C278" s="23" t="s">
        <v>143</v>
      </c>
      <c r="D278" s="23" t="s">
        <v>160</v>
      </c>
      <c r="E278" s="23" t="s">
        <v>161</v>
      </c>
      <c r="F278" s="23" t="s">
        <v>144</v>
      </c>
      <c r="G278" s="23" t="s">
        <v>145</v>
      </c>
      <c r="H278" s="23" t="s">
        <v>162</v>
      </c>
      <c r="I278" s="23" t="s">
        <v>163</v>
      </c>
    </row>
    <row r="279" spans="2:12" x14ac:dyDescent="0.25">
      <c r="B279" s="11" t="s">
        <v>169</v>
      </c>
      <c r="C279" s="17"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</row>
    <row r="280" spans="2:12" x14ac:dyDescent="0.25">
      <c r="B280" s="11" t="s">
        <v>170</v>
      </c>
      <c r="C280" s="17">
        <v>0</v>
      </c>
      <c r="D280" s="17"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</row>
    <row r="281" spans="2:12" x14ac:dyDescent="0.25">
      <c r="B281" s="11" t="s">
        <v>171</v>
      </c>
      <c r="C281" s="17">
        <v>0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</row>
    <row r="282" spans="2:12" x14ac:dyDescent="0.25">
      <c r="B282" s="11" t="s">
        <v>172</v>
      </c>
      <c r="C282" s="17"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</row>
    <row r="283" spans="2:12" x14ac:dyDescent="0.25">
      <c r="B283" s="11" t="s">
        <v>173</v>
      </c>
      <c r="C283" s="17">
        <v>0</v>
      </c>
      <c r="D283" s="17">
        <v>0</v>
      </c>
      <c r="E283" s="17">
        <v>0</v>
      </c>
      <c r="F283" s="17">
        <v>0</v>
      </c>
      <c r="G283" s="17">
        <v>0</v>
      </c>
      <c r="H283" s="17">
        <v>0</v>
      </c>
      <c r="I283" s="17">
        <v>0</v>
      </c>
    </row>
    <row r="284" spans="2:12" x14ac:dyDescent="0.25">
      <c r="B284" s="11" t="s">
        <v>174</v>
      </c>
      <c r="C284" s="17">
        <v>0</v>
      </c>
      <c r="D284" s="17"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</row>
    <row r="285" spans="2:12" x14ac:dyDescent="0.25">
      <c r="B285" s="11" t="s">
        <v>175</v>
      </c>
      <c r="C285" s="17" t="s">
        <v>74</v>
      </c>
      <c r="D285" s="17" t="s">
        <v>74</v>
      </c>
      <c r="E285" s="17">
        <v>100</v>
      </c>
      <c r="F285" s="17" t="s">
        <v>74</v>
      </c>
      <c r="G285" s="17">
        <v>100</v>
      </c>
      <c r="H285" s="17">
        <v>100</v>
      </c>
      <c r="I285" s="17">
        <v>0</v>
      </c>
    </row>
    <row r="286" spans="2:12" x14ac:dyDescent="0.25">
      <c r="B286" s="11" t="s">
        <v>176</v>
      </c>
      <c r="C286" s="17"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</row>
    <row r="287" spans="2:12" x14ac:dyDescent="0.25">
      <c r="B287" s="11" t="s">
        <v>177</v>
      </c>
      <c r="C287" s="17"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</row>
    <row r="288" spans="2:12" x14ac:dyDescent="0.25">
      <c r="B288" s="11" t="s">
        <v>178</v>
      </c>
      <c r="C288" s="17">
        <v>0</v>
      </c>
      <c r="D288" s="17"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</row>
    <row r="289" spans="2:9" x14ac:dyDescent="0.25">
      <c r="B289" s="11" t="s">
        <v>179</v>
      </c>
      <c r="C289" s="17">
        <v>0</v>
      </c>
      <c r="D289" s="17"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</row>
    <row r="290" spans="2:9" x14ac:dyDescent="0.25">
      <c r="B290" s="11" t="s">
        <v>180</v>
      </c>
      <c r="C290" s="17">
        <v>0</v>
      </c>
      <c r="D290" s="17">
        <v>0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</row>
    <row r="291" spans="2:9" x14ac:dyDescent="0.25">
      <c r="B291" s="11" t="s">
        <v>181</v>
      </c>
      <c r="C291" s="17"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</row>
    <row r="292" spans="2:9" x14ac:dyDescent="0.25">
      <c r="B292" s="11" t="s">
        <v>182</v>
      </c>
      <c r="C292" s="17"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</row>
    <row r="293" spans="2:9" x14ac:dyDescent="0.25">
      <c r="B293" s="11" t="s">
        <v>183</v>
      </c>
      <c r="C293" s="17">
        <v>0</v>
      </c>
      <c r="D293" s="17"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</row>
    <row r="294" spans="2:9" x14ac:dyDescent="0.25">
      <c r="B294" s="11" t="s">
        <v>184</v>
      </c>
      <c r="C294" s="17">
        <v>0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</row>
    <row r="295" spans="2:9" x14ac:dyDescent="0.25">
      <c r="B295" s="11" t="s">
        <v>185</v>
      </c>
      <c r="C295" s="17">
        <v>0</v>
      </c>
      <c r="D295" s="17">
        <v>0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</row>
    <row r="296" spans="2:9" x14ac:dyDescent="0.25">
      <c r="B296" s="11" t="s">
        <v>186</v>
      </c>
      <c r="C296" s="17">
        <v>0</v>
      </c>
      <c r="D296" s="17">
        <v>0</v>
      </c>
      <c r="E296" s="17">
        <v>0</v>
      </c>
      <c r="F296" s="17">
        <v>0</v>
      </c>
      <c r="G296" s="17">
        <v>0</v>
      </c>
      <c r="H296" s="17">
        <v>0</v>
      </c>
      <c r="I296" s="17">
        <v>0</v>
      </c>
    </row>
    <row r="297" spans="2:9" x14ac:dyDescent="0.25">
      <c r="B297" s="11" t="s">
        <v>187</v>
      </c>
      <c r="C297" s="17">
        <v>0</v>
      </c>
      <c r="D297" s="17"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</row>
    <row r="298" spans="2:9" x14ac:dyDescent="0.25">
      <c r="B298" s="11" t="s">
        <v>188</v>
      </c>
      <c r="C298" s="17"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</row>
    <row r="299" spans="2:9" x14ac:dyDescent="0.25">
      <c r="B299" s="11" t="s">
        <v>189</v>
      </c>
      <c r="C299" s="17">
        <v>0</v>
      </c>
      <c r="D299" s="17">
        <v>0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</row>
    <row r="300" spans="2:9" x14ac:dyDescent="0.25">
      <c r="B300" s="11" t="s">
        <v>190</v>
      </c>
      <c r="C300" s="17"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</row>
    <row r="301" spans="2:9" x14ac:dyDescent="0.25">
      <c r="B301" s="11" t="s">
        <v>220</v>
      </c>
      <c r="C301" s="17">
        <v>0</v>
      </c>
      <c r="D301" s="17">
        <v>0</v>
      </c>
      <c r="E301" s="17">
        <v>100</v>
      </c>
      <c r="F301" s="17">
        <v>0</v>
      </c>
      <c r="G301" s="17">
        <v>100</v>
      </c>
      <c r="H301" s="17">
        <v>100</v>
      </c>
      <c r="I301" s="17">
        <v>0</v>
      </c>
    </row>
    <row r="302" spans="2:9" x14ac:dyDescent="0.25">
      <c r="B302" s="52" t="s">
        <v>222</v>
      </c>
      <c r="C302" s="68"/>
      <c r="D302" s="68"/>
      <c r="E302" s="68"/>
      <c r="F302" s="68"/>
      <c r="G302" s="68"/>
      <c r="H302" s="68"/>
      <c r="I302" s="68"/>
    </row>
    <row r="303" spans="2:9" x14ac:dyDescent="0.25">
      <c r="C303" s="68"/>
      <c r="D303" s="68"/>
      <c r="E303" s="68"/>
      <c r="F303" s="68"/>
      <c r="G303" s="68"/>
      <c r="H303" s="68"/>
      <c r="I303" s="68"/>
    </row>
    <row r="304" spans="2:9" x14ac:dyDescent="0.25">
      <c r="B304" s="52"/>
      <c r="C304" s="68"/>
      <c r="D304" s="68"/>
      <c r="E304" s="68"/>
      <c r="F304" s="68"/>
      <c r="G304" s="68"/>
      <c r="H304" s="68"/>
      <c r="I304" s="68"/>
    </row>
    <row r="305" spans="1:8" x14ac:dyDescent="0.25">
      <c r="B305" s="52"/>
      <c r="C305" s="6"/>
      <c r="D305" s="6"/>
      <c r="E305" s="6"/>
    </row>
    <row r="306" spans="1:8" x14ac:dyDescent="0.25">
      <c r="A306" s="6"/>
      <c r="B306" s="6"/>
      <c r="C306" s="6"/>
      <c r="D306" s="6"/>
    </row>
    <row r="307" spans="1:8" ht="24.75" customHeight="1" x14ac:dyDescent="0.25">
      <c r="B307" s="22" t="s">
        <v>82</v>
      </c>
      <c r="C307" s="98" t="s">
        <v>221</v>
      </c>
      <c r="D307" s="98"/>
      <c r="E307" s="98"/>
      <c r="F307" s="98"/>
      <c r="G307" s="98"/>
      <c r="H307" s="98"/>
    </row>
    <row r="308" spans="1:8" ht="76.5" x14ac:dyDescent="0.25">
      <c r="B308" s="84" t="s">
        <v>82</v>
      </c>
      <c r="C308" s="27" t="s">
        <v>34</v>
      </c>
      <c r="D308" s="27" t="s">
        <v>147</v>
      </c>
      <c r="E308" s="27" t="s">
        <v>35</v>
      </c>
      <c r="F308" s="27" t="s">
        <v>148</v>
      </c>
      <c r="G308" s="15" t="s">
        <v>36</v>
      </c>
      <c r="H308" s="27" t="s">
        <v>149</v>
      </c>
    </row>
    <row r="309" spans="1:8" x14ac:dyDescent="0.25">
      <c r="B309" s="11" t="s">
        <v>169</v>
      </c>
      <c r="C309" s="16">
        <v>0</v>
      </c>
      <c r="D309" s="31">
        <v>0</v>
      </c>
      <c r="E309" s="16">
        <v>0</v>
      </c>
      <c r="F309" s="82">
        <v>0</v>
      </c>
      <c r="G309" s="18">
        <v>0</v>
      </c>
      <c r="H309" s="82">
        <v>0</v>
      </c>
    </row>
    <row r="310" spans="1:8" x14ac:dyDescent="0.25">
      <c r="B310" s="11" t="s">
        <v>170</v>
      </c>
      <c r="C310" s="16">
        <v>0</v>
      </c>
      <c r="D310" s="82">
        <v>0</v>
      </c>
      <c r="E310" s="16">
        <v>0</v>
      </c>
      <c r="F310" s="82">
        <v>0</v>
      </c>
      <c r="G310" s="18">
        <v>0</v>
      </c>
      <c r="H310" s="82">
        <v>0</v>
      </c>
    </row>
    <row r="311" spans="1:8" x14ac:dyDescent="0.25">
      <c r="B311" s="11" t="s">
        <v>171</v>
      </c>
      <c r="C311" s="16">
        <v>0</v>
      </c>
      <c r="D311" s="82">
        <v>0</v>
      </c>
      <c r="E311" s="16">
        <v>0</v>
      </c>
      <c r="F311" s="82">
        <v>0</v>
      </c>
      <c r="G311" s="18">
        <v>0</v>
      </c>
      <c r="H311" s="82">
        <v>0</v>
      </c>
    </row>
    <row r="312" spans="1:8" x14ac:dyDescent="0.25">
      <c r="B312" s="11" t="s">
        <v>172</v>
      </c>
      <c r="C312" s="16">
        <v>0</v>
      </c>
      <c r="D312" s="82">
        <v>0</v>
      </c>
      <c r="E312" s="16">
        <v>0</v>
      </c>
      <c r="F312" s="82">
        <v>0</v>
      </c>
      <c r="G312" s="18">
        <v>0</v>
      </c>
      <c r="H312" s="82">
        <v>0</v>
      </c>
    </row>
    <row r="313" spans="1:8" x14ac:dyDescent="0.25">
      <c r="B313" s="11" t="s">
        <v>173</v>
      </c>
      <c r="C313" s="16">
        <v>0</v>
      </c>
      <c r="D313" s="82">
        <v>0</v>
      </c>
      <c r="E313" s="16">
        <v>0</v>
      </c>
      <c r="F313" s="82">
        <v>0</v>
      </c>
      <c r="G313" s="18">
        <v>0</v>
      </c>
      <c r="H313" s="82">
        <v>0</v>
      </c>
    </row>
    <row r="314" spans="1:8" x14ac:dyDescent="0.25">
      <c r="B314" s="11" t="s">
        <v>174</v>
      </c>
      <c r="C314" s="16">
        <v>0</v>
      </c>
      <c r="D314" s="82">
        <f t="shared" ref="D314:F314" si="36">+C314/$H240</f>
        <v>0</v>
      </c>
      <c r="E314" s="16">
        <v>0</v>
      </c>
      <c r="F314" s="82">
        <f t="shared" si="36"/>
        <v>0</v>
      </c>
      <c r="G314" s="18">
        <v>0</v>
      </c>
      <c r="H314" s="82">
        <f t="shared" ref="H314" si="37">+G314/$H240</f>
        <v>0</v>
      </c>
    </row>
    <row r="315" spans="1:8" x14ac:dyDescent="0.25">
      <c r="B315" s="11" t="s">
        <v>175</v>
      </c>
      <c r="C315" s="16">
        <v>1</v>
      </c>
      <c r="D315" s="82">
        <v>0</v>
      </c>
      <c r="E315" s="16">
        <v>3</v>
      </c>
      <c r="F315" s="82">
        <v>0</v>
      </c>
      <c r="G315" s="18">
        <v>1</v>
      </c>
      <c r="H315" s="82">
        <v>0</v>
      </c>
    </row>
    <row r="316" spans="1:8" x14ac:dyDescent="0.25">
      <c r="B316" s="11" t="s">
        <v>176</v>
      </c>
      <c r="C316" s="16">
        <v>0</v>
      </c>
      <c r="D316" s="82">
        <v>0</v>
      </c>
      <c r="E316" s="16">
        <v>0</v>
      </c>
      <c r="F316" s="82">
        <v>0</v>
      </c>
      <c r="G316" s="18">
        <v>0</v>
      </c>
      <c r="H316" s="82">
        <v>0</v>
      </c>
    </row>
    <row r="317" spans="1:8" x14ac:dyDescent="0.25">
      <c r="B317" s="11" t="s">
        <v>177</v>
      </c>
      <c r="C317" s="16">
        <v>0</v>
      </c>
      <c r="D317" s="82">
        <v>0</v>
      </c>
      <c r="E317" s="16">
        <v>0</v>
      </c>
      <c r="F317" s="82">
        <v>0</v>
      </c>
      <c r="G317" s="18">
        <v>0</v>
      </c>
      <c r="H317" s="82">
        <v>0</v>
      </c>
    </row>
    <row r="318" spans="1:8" x14ac:dyDescent="0.25">
      <c r="B318" s="11" t="s">
        <v>178</v>
      </c>
      <c r="C318" s="16">
        <v>0</v>
      </c>
      <c r="D318" s="82">
        <v>0</v>
      </c>
      <c r="E318" s="16">
        <v>0</v>
      </c>
      <c r="F318" s="82">
        <v>0</v>
      </c>
      <c r="G318" s="18">
        <v>0</v>
      </c>
      <c r="H318" s="82">
        <v>0</v>
      </c>
    </row>
    <row r="319" spans="1:8" x14ac:dyDescent="0.25">
      <c r="B319" s="11" t="s">
        <v>179</v>
      </c>
      <c r="C319" s="16">
        <v>0</v>
      </c>
      <c r="D319" s="82">
        <v>0</v>
      </c>
      <c r="E319" s="16">
        <v>0</v>
      </c>
      <c r="F319" s="82">
        <v>0</v>
      </c>
      <c r="G319" s="18">
        <v>0</v>
      </c>
      <c r="H319" s="82">
        <v>0</v>
      </c>
    </row>
    <row r="320" spans="1:8" x14ac:dyDescent="0.25">
      <c r="B320" s="11" t="s">
        <v>180</v>
      </c>
      <c r="C320" s="16">
        <v>0</v>
      </c>
      <c r="D320" s="82">
        <v>0</v>
      </c>
      <c r="E320" s="16">
        <v>0</v>
      </c>
      <c r="F320" s="82">
        <v>0</v>
      </c>
      <c r="G320" s="18">
        <v>0</v>
      </c>
      <c r="H320" s="82">
        <v>0</v>
      </c>
    </row>
    <row r="321" spans="1:13" x14ac:dyDescent="0.25">
      <c r="B321" s="11" t="s">
        <v>181</v>
      </c>
      <c r="C321" s="16">
        <v>0</v>
      </c>
      <c r="D321" s="82">
        <v>0</v>
      </c>
      <c r="E321" s="16">
        <v>0</v>
      </c>
      <c r="F321" s="82">
        <v>0</v>
      </c>
      <c r="G321" s="18">
        <v>0</v>
      </c>
      <c r="H321" s="82">
        <v>0</v>
      </c>
    </row>
    <row r="322" spans="1:13" x14ac:dyDescent="0.25">
      <c r="B322" s="11" t="s">
        <v>182</v>
      </c>
      <c r="C322" s="16">
        <v>0</v>
      </c>
      <c r="D322" s="82">
        <v>0</v>
      </c>
      <c r="E322" s="16">
        <v>0</v>
      </c>
      <c r="F322" s="82">
        <v>0</v>
      </c>
      <c r="G322" s="18">
        <v>0</v>
      </c>
      <c r="H322" s="82">
        <v>0</v>
      </c>
    </row>
    <row r="323" spans="1:13" x14ac:dyDescent="0.25">
      <c r="B323" s="11" t="s">
        <v>183</v>
      </c>
      <c r="C323" s="16">
        <v>0</v>
      </c>
      <c r="D323" s="82">
        <v>0</v>
      </c>
      <c r="E323" s="16">
        <v>0</v>
      </c>
      <c r="F323" s="82">
        <v>0</v>
      </c>
      <c r="G323" s="18">
        <v>0</v>
      </c>
      <c r="H323" s="82">
        <v>0</v>
      </c>
    </row>
    <row r="324" spans="1:13" x14ac:dyDescent="0.25">
      <c r="B324" s="11" t="s">
        <v>184</v>
      </c>
      <c r="C324" s="16">
        <v>0</v>
      </c>
      <c r="D324" s="82">
        <v>0</v>
      </c>
      <c r="E324" s="16">
        <v>0</v>
      </c>
      <c r="F324" s="82">
        <v>0</v>
      </c>
      <c r="G324" s="18">
        <v>0</v>
      </c>
      <c r="H324" s="82">
        <v>0</v>
      </c>
    </row>
    <row r="325" spans="1:13" x14ac:dyDescent="0.25">
      <c r="B325" s="11" t="s">
        <v>185</v>
      </c>
      <c r="C325" s="16">
        <v>0</v>
      </c>
      <c r="D325" s="82">
        <v>0</v>
      </c>
      <c r="E325" s="16">
        <v>0</v>
      </c>
      <c r="F325" s="82">
        <v>0</v>
      </c>
      <c r="G325" s="18">
        <v>0</v>
      </c>
      <c r="H325" s="82">
        <v>0</v>
      </c>
    </row>
    <row r="326" spans="1:13" x14ac:dyDescent="0.25">
      <c r="B326" s="11" t="s">
        <v>186</v>
      </c>
      <c r="C326" s="16">
        <v>0</v>
      </c>
      <c r="D326" s="82">
        <v>0</v>
      </c>
      <c r="E326" s="16">
        <v>0</v>
      </c>
      <c r="F326" s="82">
        <v>0</v>
      </c>
      <c r="G326" s="18">
        <v>0</v>
      </c>
      <c r="H326" s="82">
        <v>0</v>
      </c>
    </row>
    <row r="327" spans="1:13" x14ac:dyDescent="0.25">
      <c r="B327" s="11" t="s">
        <v>187</v>
      </c>
      <c r="C327" s="16">
        <v>0</v>
      </c>
      <c r="D327" s="82">
        <v>0</v>
      </c>
      <c r="E327" s="16">
        <v>0</v>
      </c>
      <c r="F327" s="82">
        <v>0</v>
      </c>
      <c r="G327" s="18">
        <v>0</v>
      </c>
      <c r="H327" s="82">
        <v>0</v>
      </c>
    </row>
    <row r="328" spans="1:13" x14ac:dyDescent="0.25">
      <c r="B328" s="11" t="s">
        <v>188</v>
      </c>
      <c r="C328" s="16">
        <v>0</v>
      </c>
      <c r="D328" s="82">
        <v>0</v>
      </c>
      <c r="E328" s="16">
        <v>0</v>
      </c>
      <c r="F328" s="82">
        <v>0</v>
      </c>
      <c r="G328" s="18">
        <v>0</v>
      </c>
      <c r="H328" s="82">
        <v>0</v>
      </c>
    </row>
    <row r="329" spans="1:13" x14ac:dyDescent="0.25">
      <c r="B329" s="11" t="s">
        <v>189</v>
      </c>
      <c r="C329" s="16">
        <v>0</v>
      </c>
      <c r="D329" s="31">
        <v>0</v>
      </c>
      <c r="E329" s="16">
        <v>0</v>
      </c>
      <c r="F329" s="82">
        <v>0</v>
      </c>
      <c r="G329" s="18">
        <v>0</v>
      </c>
      <c r="H329" s="82">
        <v>0</v>
      </c>
    </row>
    <row r="330" spans="1:13" x14ac:dyDescent="0.25">
      <c r="B330" s="11" t="s">
        <v>190</v>
      </c>
      <c r="C330" s="16">
        <v>0</v>
      </c>
      <c r="D330" s="31">
        <v>0</v>
      </c>
      <c r="E330" s="16">
        <v>0</v>
      </c>
      <c r="F330" s="82">
        <v>0</v>
      </c>
      <c r="G330" s="18">
        <v>0</v>
      </c>
      <c r="H330" s="82">
        <v>0</v>
      </c>
    </row>
    <row r="331" spans="1:13" x14ac:dyDescent="0.25">
      <c r="B331" s="11" t="s">
        <v>100</v>
      </c>
      <c r="C331" s="16">
        <v>1</v>
      </c>
      <c r="D331" s="31">
        <v>0</v>
      </c>
      <c r="E331" s="16">
        <v>3</v>
      </c>
      <c r="F331" s="82">
        <v>0</v>
      </c>
      <c r="G331" s="18">
        <v>1</v>
      </c>
      <c r="H331" s="82">
        <v>0</v>
      </c>
    </row>
    <row r="332" spans="1:13" x14ac:dyDescent="0.25">
      <c r="B332" s="52" t="s">
        <v>222</v>
      </c>
      <c r="C332" s="38"/>
      <c r="D332" s="12"/>
      <c r="E332" s="38"/>
      <c r="F332" s="12"/>
      <c r="G332" s="69"/>
      <c r="H332" s="12"/>
      <c r="J332" s="38"/>
      <c r="K332" s="72"/>
      <c r="L332" s="38"/>
      <c r="M332" s="72"/>
    </row>
    <row r="333" spans="1:13" x14ac:dyDescent="0.25">
      <c r="B333" s="52"/>
      <c r="C333" s="38"/>
      <c r="D333" s="12"/>
      <c r="E333" s="38"/>
      <c r="F333" s="12"/>
      <c r="G333" s="69"/>
      <c r="H333" s="12"/>
      <c r="J333" s="38"/>
      <c r="K333" s="72"/>
      <c r="L333" s="38"/>
      <c r="M333" s="72"/>
    </row>
    <row r="334" spans="1:13" x14ac:dyDescent="0.25">
      <c r="B334" s="52"/>
      <c r="C334" s="38"/>
      <c r="D334" s="12"/>
      <c r="E334" s="38"/>
      <c r="F334" s="12"/>
      <c r="G334" s="69"/>
      <c r="H334" s="12"/>
      <c r="J334" s="38"/>
      <c r="K334" s="72"/>
      <c r="L334" s="38"/>
      <c r="M334" s="72"/>
    </row>
    <row r="335" spans="1:13" x14ac:dyDescent="0.25">
      <c r="A335" s="52"/>
      <c r="B335" s="38"/>
      <c r="C335" s="12"/>
      <c r="D335" s="38"/>
      <c r="E335" s="12"/>
      <c r="F335" s="69"/>
      <c r="G335" s="12"/>
      <c r="H335" s="38"/>
      <c r="I335" s="12"/>
      <c r="J335" s="38"/>
      <c r="K335" s="72"/>
      <c r="L335" s="38"/>
      <c r="M335" s="72"/>
    </row>
    <row r="336" spans="1:13" x14ac:dyDescent="0.25">
      <c r="A336" s="57"/>
      <c r="B336" s="38"/>
      <c r="C336" s="12"/>
      <c r="D336" s="38"/>
      <c r="E336" s="12"/>
      <c r="F336" s="69"/>
      <c r="G336" s="12"/>
      <c r="H336" s="38"/>
      <c r="I336" s="12"/>
      <c r="J336" s="38"/>
      <c r="K336" s="72"/>
      <c r="L336" s="38"/>
      <c r="M336" s="72"/>
    </row>
    <row r="337" spans="2:10" ht="26.25" customHeight="1" x14ac:dyDescent="0.25">
      <c r="B337" s="102" t="s">
        <v>82</v>
      </c>
      <c r="C337" s="89" t="s">
        <v>221</v>
      </c>
      <c r="D337" s="90"/>
      <c r="E337" s="90"/>
      <c r="F337" s="90"/>
      <c r="G337" s="90"/>
      <c r="H337" s="91"/>
      <c r="I337" s="12"/>
      <c r="J337" s="38"/>
    </row>
    <row r="338" spans="2:10" ht="76.5" x14ac:dyDescent="0.25">
      <c r="B338" s="103"/>
      <c r="C338" s="27" t="s">
        <v>37</v>
      </c>
      <c r="D338" s="27" t="s">
        <v>150</v>
      </c>
      <c r="E338" s="27" t="s">
        <v>152</v>
      </c>
      <c r="F338" s="27" t="s">
        <v>151</v>
      </c>
      <c r="G338" s="27" t="s">
        <v>38</v>
      </c>
      <c r="H338" s="27" t="s">
        <v>153</v>
      </c>
      <c r="I338" s="12"/>
      <c r="J338" s="38"/>
    </row>
    <row r="339" spans="2:10" x14ac:dyDescent="0.25">
      <c r="B339" s="11" t="s">
        <v>169</v>
      </c>
      <c r="C339" s="16">
        <v>0</v>
      </c>
      <c r="D339" s="70">
        <v>0</v>
      </c>
      <c r="E339" s="16">
        <v>0</v>
      </c>
      <c r="F339" s="71">
        <v>0</v>
      </c>
      <c r="G339" s="16">
        <v>0</v>
      </c>
      <c r="H339" s="70">
        <v>0</v>
      </c>
      <c r="I339" s="12"/>
      <c r="J339" s="38"/>
    </row>
    <row r="340" spans="2:10" x14ac:dyDescent="0.25">
      <c r="B340" s="11" t="s">
        <v>170</v>
      </c>
      <c r="C340" s="16">
        <v>0</v>
      </c>
      <c r="D340" s="70">
        <v>0</v>
      </c>
      <c r="E340" s="16">
        <v>0</v>
      </c>
      <c r="F340" s="71">
        <v>0</v>
      </c>
      <c r="G340" s="16">
        <v>0</v>
      </c>
      <c r="H340" s="70">
        <v>0</v>
      </c>
      <c r="I340" s="12"/>
      <c r="J340" s="38"/>
    </row>
    <row r="341" spans="2:10" x14ac:dyDescent="0.25">
      <c r="B341" s="11" t="s">
        <v>171</v>
      </c>
      <c r="C341" s="16">
        <v>0</v>
      </c>
      <c r="D341" s="70">
        <v>0</v>
      </c>
      <c r="E341" s="16">
        <v>0</v>
      </c>
      <c r="F341" s="71">
        <v>0</v>
      </c>
      <c r="G341" s="16">
        <v>0</v>
      </c>
      <c r="H341" s="70">
        <v>0</v>
      </c>
      <c r="I341" s="12"/>
      <c r="J341" s="38"/>
    </row>
    <row r="342" spans="2:10" x14ac:dyDescent="0.25">
      <c r="B342" s="11" t="s">
        <v>172</v>
      </c>
      <c r="C342" s="16">
        <v>0</v>
      </c>
      <c r="D342" s="70">
        <v>0</v>
      </c>
      <c r="E342" s="16">
        <v>0</v>
      </c>
      <c r="F342" s="71">
        <v>0</v>
      </c>
      <c r="G342" s="16">
        <v>0</v>
      </c>
      <c r="H342" s="70">
        <v>0</v>
      </c>
      <c r="I342" s="12"/>
      <c r="J342" s="38"/>
    </row>
    <row r="343" spans="2:10" x14ac:dyDescent="0.25">
      <c r="B343" s="11" t="s">
        <v>173</v>
      </c>
      <c r="C343" s="16">
        <v>0</v>
      </c>
      <c r="D343" s="70">
        <v>0</v>
      </c>
      <c r="E343" s="16">
        <v>0</v>
      </c>
      <c r="F343" s="71">
        <v>0</v>
      </c>
      <c r="G343" s="16">
        <v>0</v>
      </c>
      <c r="H343" s="70">
        <v>0</v>
      </c>
      <c r="I343" s="12"/>
      <c r="J343" s="38"/>
    </row>
    <row r="344" spans="2:10" x14ac:dyDescent="0.25">
      <c r="B344" s="11" t="s">
        <v>174</v>
      </c>
      <c r="C344" s="16">
        <v>0</v>
      </c>
      <c r="D344" s="70">
        <v>0</v>
      </c>
      <c r="E344" s="16">
        <v>0</v>
      </c>
      <c r="F344" s="71">
        <v>0</v>
      </c>
      <c r="G344" s="16">
        <v>0</v>
      </c>
      <c r="H344" s="70">
        <v>0</v>
      </c>
      <c r="I344" s="12"/>
      <c r="J344" s="38"/>
    </row>
    <row r="345" spans="2:10" x14ac:dyDescent="0.25">
      <c r="B345" s="11" t="s">
        <v>175</v>
      </c>
      <c r="C345" s="16">
        <v>2</v>
      </c>
      <c r="D345" s="70">
        <f t="shared" ref="D345" si="38">+C345/$H240</f>
        <v>0.2857142857142857</v>
      </c>
      <c r="E345" s="16">
        <v>0</v>
      </c>
      <c r="F345" s="71">
        <v>0</v>
      </c>
      <c r="G345" s="16" t="s">
        <v>74</v>
      </c>
      <c r="H345" s="70">
        <v>0</v>
      </c>
      <c r="I345" s="12"/>
      <c r="J345" s="38"/>
    </row>
    <row r="346" spans="2:10" x14ac:dyDescent="0.25">
      <c r="B346" s="11" t="s">
        <v>176</v>
      </c>
      <c r="C346" s="16">
        <v>0</v>
      </c>
      <c r="D346" s="70">
        <v>0</v>
      </c>
      <c r="E346" s="16">
        <v>0</v>
      </c>
      <c r="F346" s="71">
        <v>0</v>
      </c>
      <c r="G346" s="16">
        <v>0</v>
      </c>
      <c r="H346" s="70">
        <v>0</v>
      </c>
      <c r="I346" s="12"/>
      <c r="J346" s="38"/>
    </row>
    <row r="347" spans="2:10" x14ac:dyDescent="0.25">
      <c r="B347" s="11" t="s">
        <v>177</v>
      </c>
      <c r="C347" s="16">
        <v>0</v>
      </c>
      <c r="D347" s="70">
        <v>0</v>
      </c>
      <c r="E347" s="16">
        <v>0</v>
      </c>
      <c r="F347" s="71">
        <v>0</v>
      </c>
      <c r="G347" s="16">
        <v>0</v>
      </c>
      <c r="H347" s="70">
        <v>0</v>
      </c>
      <c r="I347" s="12"/>
      <c r="J347" s="38"/>
    </row>
    <row r="348" spans="2:10" x14ac:dyDescent="0.25">
      <c r="B348" s="11" t="s">
        <v>178</v>
      </c>
      <c r="C348" s="16">
        <v>0</v>
      </c>
      <c r="D348" s="70">
        <v>0</v>
      </c>
      <c r="E348" s="16">
        <v>0</v>
      </c>
      <c r="F348" s="71">
        <v>0</v>
      </c>
      <c r="G348" s="16">
        <v>0</v>
      </c>
      <c r="H348" s="70">
        <v>0</v>
      </c>
      <c r="I348" s="12"/>
      <c r="J348" s="38"/>
    </row>
    <row r="349" spans="2:10" x14ac:dyDescent="0.25">
      <c r="B349" s="11" t="s">
        <v>179</v>
      </c>
      <c r="C349" s="16">
        <v>0</v>
      </c>
      <c r="D349" s="70">
        <v>0</v>
      </c>
      <c r="E349" s="16">
        <v>0</v>
      </c>
      <c r="F349" s="71">
        <v>0</v>
      </c>
      <c r="G349" s="16">
        <v>0</v>
      </c>
      <c r="H349" s="70">
        <v>0</v>
      </c>
      <c r="I349" s="12"/>
      <c r="J349" s="38"/>
    </row>
    <row r="350" spans="2:10" x14ac:dyDescent="0.25">
      <c r="B350" s="11" t="s">
        <v>180</v>
      </c>
      <c r="C350" s="16">
        <v>0</v>
      </c>
      <c r="D350" s="70">
        <v>0</v>
      </c>
      <c r="E350" s="16">
        <v>0</v>
      </c>
      <c r="F350" s="71">
        <v>0</v>
      </c>
      <c r="G350" s="16">
        <v>0</v>
      </c>
      <c r="H350" s="70">
        <v>0</v>
      </c>
      <c r="I350" s="12"/>
      <c r="J350" s="38"/>
    </row>
    <row r="351" spans="2:10" x14ac:dyDescent="0.25">
      <c r="B351" s="11" t="s">
        <v>181</v>
      </c>
      <c r="C351" s="16">
        <v>0</v>
      </c>
      <c r="D351" s="70">
        <v>0</v>
      </c>
      <c r="E351" s="16">
        <v>0</v>
      </c>
      <c r="F351" s="71">
        <v>0</v>
      </c>
      <c r="G351" s="16">
        <v>0</v>
      </c>
      <c r="H351" s="70">
        <v>0</v>
      </c>
      <c r="I351" s="12"/>
      <c r="J351" s="38"/>
    </row>
    <row r="352" spans="2:10" x14ac:dyDescent="0.25">
      <c r="B352" s="11" t="s">
        <v>182</v>
      </c>
      <c r="C352" s="16">
        <v>0</v>
      </c>
      <c r="D352" s="70">
        <v>0</v>
      </c>
      <c r="E352" s="16">
        <v>0</v>
      </c>
      <c r="F352" s="71">
        <v>0</v>
      </c>
      <c r="G352" s="16">
        <v>0</v>
      </c>
      <c r="H352" s="70">
        <v>0</v>
      </c>
      <c r="I352" s="12"/>
      <c r="J352" s="38"/>
    </row>
    <row r="353" spans="1:10" x14ac:dyDescent="0.25">
      <c r="B353" s="11" t="s">
        <v>183</v>
      </c>
      <c r="C353" s="16">
        <v>0</v>
      </c>
      <c r="D353" s="70">
        <v>0</v>
      </c>
      <c r="E353" s="16">
        <v>0</v>
      </c>
      <c r="F353" s="71">
        <v>0</v>
      </c>
      <c r="G353" s="16">
        <v>0</v>
      </c>
      <c r="H353" s="70">
        <v>0</v>
      </c>
      <c r="I353" s="12"/>
      <c r="J353" s="38"/>
    </row>
    <row r="354" spans="1:10" x14ac:dyDescent="0.25">
      <c r="B354" s="11" t="s">
        <v>184</v>
      </c>
      <c r="C354" s="16">
        <v>0</v>
      </c>
      <c r="D354" s="70">
        <v>0</v>
      </c>
      <c r="E354" s="16">
        <v>0</v>
      </c>
      <c r="F354" s="71">
        <v>0</v>
      </c>
      <c r="G354" s="16">
        <v>0</v>
      </c>
      <c r="H354" s="70">
        <v>0</v>
      </c>
      <c r="I354" s="12"/>
      <c r="J354" s="38"/>
    </row>
    <row r="355" spans="1:10" x14ac:dyDescent="0.25">
      <c r="B355" s="11" t="s">
        <v>185</v>
      </c>
      <c r="C355" s="16">
        <v>0</v>
      </c>
      <c r="D355" s="70">
        <v>0</v>
      </c>
      <c r="E355" s="16">
        <v>0</v>
      </c>
      <c r="F355" s="71">
        <v>0</v>
      </c>
      <c r="G355" s="16">
        <v>0</v>
      </c>
      <c r="H355" s="70">
        <v>0</v>
      </c>
      <c r="I355" s="12"/>
      <c r="J355" s="38"/>
    </row>
    <row r="356" spans="1:10" x14ac:dyDescent="0.25">
      <c r="B356" s="11" t="s">
        <v>186</v>
      </c>
      <c r="C356" s="16">
        <v>0</v>
      </c>
      <c r="D356" s="70">
        <v>0</v>
      </c>
      <c r="E356" s="16">
        <v>0</v>
      </c>
      <c r="F356" s="71">
        <v>0</v>
      </c>
      <c r="G356" s="16">
        <v>0</v>
      </c>
      <c r="H356" s="70">
        <v>0</v>
      </c>
      <c r="I356" s="12"/>
      <c r="J356" s="38"/>
    </row>
    <row r="357" spans="1:10" x14ac:dyDescent="0.25">
      <c r="B357" s="11" t="s">
        <v>187</v>
      </c>
      <c r="C357" s="16">
        <v>0</v>
      </c>
      <c r="D357" s="70">
        <v>0</v>
      </c>
      <c r="E357" s="16">
        <v>0</v>
      </c>
      <c r="F357" s="71">
        <v>0</v>
      </c>
      <c r="G357" s="16">
        <v>0</v>
      </c>
      <c r="H357" s="70">
        <v>0</v>
      </c>
      <c r="I357" s="12"/>
      <c r="J357" s="38"/>
    </row>
    <row r="358" spans="1:10" x14ac:dyDescent="0.25">
      <c r="B358" s="11" t="s">
        <v>188</v>
      </c>
      <c r="C358" s="16">
        <v>0</v>
      </c>
      <c r="D358" s="70">
        <v>0</v>
      </c>
      <c r="E358" s="16">
        <v>0</v>
      </c>
      <c r="F358" s="71">
        <v>0</v>
      </c>
      <c r="G358" s="16">
        <v>0</v>
      </c>
      <c r="H358" s="70">
        <v>0</v>
      </c>
      <c r="I358" s="12"/>
      <c r="J358" s="38"/>
    </row>
    <row r="359" spans="1:10" x14ac:dyDescent="0.25">
      <c r="B359" s="11" t="s">
        <v>189</v>
      </c>
      <c r="C359" s="16">
        <v>0</v>
      </c>
      <c r="D359" s="70">
        <v>0</v>
      </c>
      <c r="E359" s="16">
        <v>0</v>
      </c>
      <c r="F359" s="71">
        <v>0</v>
      </c>
      <c r="G359" s="16">
        <v>0</v>
      </c>
      <c r="H359" s="70">
        <v>0</v>
      </c>
      <c r="I359" s="12"/>
      <c r="J359" s="38"/>
    </row>
    <row r="360" spans="1:10" x14ac:dyDescent="0.25">
      <c r="B360" s="11" t="s">
        <v>190</v>
      </c>
      <c r="C360" s="16">
        <v>0</v>
      </c>
      <c r="D360" s="70">
        <v>0</v>
      </c>
      <c r="E360" s="16">
        <v>0</v>
      </c>
      <c r="F360" s="71">
        <v>0</v>
      </c>
      <c r="G360" s="16">
        <v>0</v>
      </c>
      <c r="H360" s="70">
        <v>0</v>
      </c>
      <c r="I360" s="12"/>
      <c r="J360" s="38"/>
    </row>
    <row r="361" spans="1:10" x14ac:dyDescent="0.25">
      <c r="B361" s="11" t="s">
        <v>100</v>
      </c>
      <c r="C361" s="16">
        <v>2</v>
      </c>
      <c r="D361" s="70">
        <v>0</v>
      </c>
      <c r="E361" s="16">
        <v>0</v>
      </c>
      <c r="F361" s="71">
        <v>0</v>
      </c>
      <c r="G361" s="16">
        <v>0</v>
      </c>
      <c r="H361" s="70">
        <v>0</v>
      </c>
      <c r="I361" s="12"/>
      <c r="J361" s="38"/>
    </row>
    <row r="362" spans="1:10" x14ac:dyDescent="0.25">
      <c r="B362" s="52" t="s">
        <v>223</v>
      </c>
      <c r="C362" s="38"/>
      <c r="D362" s="12"/>
      <c r="E362" s="38"/>
      <c r="F362" s="12"/>
      <c r="G362" s="69"/>
      <c r="H362" s="76"/>
      <c r="I362" s="12"/>
      <c r="J362" s="38"/>
    </row>
    <row r="363" spans="1:10" x14ac:dyDescent="0.25">
      <c r="B363" s="52"/>
      <c r="C363" s="38"/>
      <c r="D363" s="12"/>
      <c r="E363" s="38"/>
      <c r="F363" s="12"/>
      <c r="G363" s="69"/>
      <c r="H363" s="12"/>
      <c r="I363" s="12"/>
      <c r="J363" s="38"/>
    </row>
    <row r="364" spans="1:10" x14ac:dyDescent="0.25">
      <c r="B364" s="52"/>
      <c r="C364" s="38"/>
      <c r="D364" s="38"/>
      <c r="E364" s="69"/>
      <c r="F364" s="38"/>
      <c r="G364" s="38"/>
      <c r="H364" s="38"/>
    </row>
    <row r="365" spans="1:10" x14ac:dyDescent="0.25">
      <c r="B365" s="52"/>
      <c r="C365" s="38"/>
      <c r="D365" s="38"/>
      <c r="E365" s="69"/>
      <c r="F365" s="38"/>
      <c r="G365" s="38"/>
      <c r="H365" s="38"/>
    </row>
    <row r="366" spans="1:10" x14ac:dyDescent="0.25">
      <c r="B366" s="52"/>
      <c r="C366" s="38"/>
      <c r="D366" s="38"/>
      <c r="E366" s="69"/>
      <c r="F366" s="38"/>
      <c r="G366" s="38"/>
      <c r="H366" s="38"/>
    </row>
    <row r="367" spans="1:10" x14ac:dyDescent="0.25">
      <c r="B367" s="52"/>
      <c r="C367" s="38"/>
      <c r="D367" s="38"/>
      <c r="E367" s="69"/>
      <c r="F367" s="38"/>
      <c r="G367" s="38"/>
      <c r="H367" s="38"/>
    </row>
    <row r="368" spans="1:10" x14ac:dyDescent="0.25">
      <c r="A368" s="52"/>
      <c r="B368" s="38"/>
      <c r="C368" s="38"/>
      <c r="D368" s="69"/>
      <c r="E368" s="38"/>
      <c r="F368" s="38"/>
      <c r="G368" s="38"/>
    </row>
    <row r="369" spans="2:10" x14ac:dyDescent="0.25">
      <c r="B369" s="29"/>
      <c r="C369" s="98" t="s">
        <v>224</v>
      </c>
      <c r="D369" s="98"/>
      <c r="E369" s="98"/>
      <c r="F369" s="98"/>
      <c r="G369" s="98"/>
      <c r="H369" s="98"/>
      <c r="I369" s="98"/>
      <c r="J369" s="98"/>
    </row>
    <row r="370" spans="2:10" ht="66" customHeight="1" x14ac:dyDescent="0.25">
      <c r="B370" s="29"/>
      <c r="C370" s="16" t="s">
        <v>39</v>
      </c>
      <c r="D370" s="27" t="s">
        <v>40</v>
      </c>
      <c r="E370" s="27" t="s">
        <v>41</v>
      </c>
      <c r="F370" s="27" t="s">
        <v>42</v>
      </c>
      <c r="G370" s="27" t="s">
        <v>43</v>
      </c>
      <c r="H370" s="27" t="s">
        <v>44</v>
      </c>
      <c r="I370" s="27" t="s">
        <v>45</v>
      </c>
      <c r="J370" s="27" t="s">
        <v>22</v>
      </c>
    </row>
    <row r="371" spans="2:10" x14ac:dyDescent="0.25">
      <c r="B371" s="29"/>
      <c r="C371" s="27">
        <v>0</v>
      </c>
      <c r="D371" s="27">
        <v>0</v>
      </c>
      <c r="E371" s="27">
        <v>0</v>
      </c>
      <c r="F371" s="27">
        <v>0</v>
      </c>
      <c r="G371" s="27">
        <v>0</v>
      </c>
      <c r="H371" s="27">
        <v>0</v>
      </c>
      <c r="I371" s="27">
        <v>0</v>
      </c>
      <c r="J371" s="27">
        <v>0</v>
      </c>
    </row>
    <row r="372" spans="2:10" ht="12.75" customHeight="1" x14ac:dyDescent="0.25">
      <c r="B372" s="29"/>
      <c r="C372" s="104"/>
      <c r="D372" s="104"/>
      <c r="E372" s="104"/>
      <c r="F372" s="104"/>
      <c r="G372" s="104"/>
      <c r="H372" s="104"/>
      <c r="I372" s="104"/>
      <c r="J372" s="104"/>
    </row>
    <row r="373" spans="2:10" x14ac:dyDescent="0.25">
      <c r="B373" s="29"/>
      <c r="C373" s="29"/>
      <c r="D373" s="29"/>
      <c r="E373" s="29"/>
      <c r="F373" s="29"/>
      <c r="G373" s="29"/>
    </row>
    <row r="374" spans="2:10" x14ac:dyDescent="0.25">
      <c r="B374" s="29"/>
      <c r="C374" s="29"/>
      <c r="D374" s="29"/>
      <c r="E374" s="29"/>
      <c r="F374" s="29"/>
      <c r="G374" s="29"/>
    </row>
    <row r="375" spans="2:10" ht="27" customHeight="1" x14ac:dyDescent="0.25">
      <c r="B375" s="29"/>
      <c r="C375" s="77"/>
      <c r="D375" s="77"/>
      <c r="E375" s="89" t="s">
        <v>75</v>
      </c>
      <c r="F375" s="90"/>
      <c r="G375" s="91"/>
    </row>
    <row r="376" spans="2:10" ht="38.25" x14ac:dyDescent="0.25">
      <c r="B376" s="29"/>
      <c r="C376" s="29"/>
      <c r="D376" s="29"/>
      <c r="E376" s="23" t="s">
        <v>46</v>
      </c>
      <c r="F376" s="23" t="s">
        <v>47</v>
      </c>
      <c r="G376" s="23" t="s">
        <v>154</v>
      </c>
    </row>
    <row r="377" spans="2:10" x14ac:dyDescent="0.25">
      <c r="B377" s="29"/>
      <c r="C377" s="29"/>
      <c r="D377" s="29"/>
      <c r="E377" s="27" t="s">
        <v>48</v>
      </c>
      <c r="F377" s="2">
        <v>1</v>
      </c>
      <c r="G377" s="15">
        <f>+F377/F379</f>
        <v>0.5</v>
      </c>
    </row>
    <row r="378" spans="2:10" x14ac:dyDescent="0.25">
      <c r="B378" s="29"/>
      <c r="C378" s="29"/>
      <c r="D378" s="29"/>
      <c r="E378" s="27" t="s">
        <v>49</v>
      </c>
      <c r="F378" s="2">
        <v>1</v>
      </c>
      <c r="G378" s="15">
        <f>+F378/F379</f>
        <v>0.5</v>
      </c>
    </row>
    <row r="379" spans="2:10" x14ac:dyDescent="0.25">
      <c r="B379" s="29"/>
      <c r="C379" s="29"/>
      <c r="D379" s="29"/>
      <c r="E379" s="27" t="s">
        <v>50</v>
      </c>
      <c r="F379" s="2">
        <v>2</v>
      </c>
      <c r="G379" s="15">
        <f>SUM(G377:G378)</f>
        <v>1</v>
      </c>
    </row>
    <row r="380" spans="2:10" x14ac:dyDescent="0.25">
      <c r="B380" s="29"/>
      <c r="C380" s="29"/>
      <c r="D380" s="29"/>
      <c r="E380" s="29"/>
      <c r="F380" s="29"/>
      <c r="G380" s="29"/>
    </row>
    <row r="381" spans="2:10" x14ac:dyDescent="0.25">
      <c r="B381" s="29"/>
      <c r="C381" s="29"/>
      <c r="D381" s="29"/>
      <c r="E381" s="29"/>
      <c r="F381" s="29"/>
      <c r="G381" s="29"/>
    </row>
    <row r="382" spans="2:10" ht="50.25" customHeight="1" x14ac:dyDescent="0.25">
      <c r="B382" s="6"/>
      <c r="C382" s="6"/>
      <c r="D382" s="6"/>
      <c r="E382" s="102" t="s">
        <v>82</v>
      </c>
      <c r="F382" s="98" t="s">
        <v>76</v>
      </c>
      <c r="G382" s="98"/>
    </row>
    <row r="383" spans="2:10" ht="25.5" x14ac:dyDescent="0.25">
      <c r="B383" s="6"/>
      <c r="C383" s="6"/>
      <c r="E383" s="103"/>
      <c r="F383" s="19" t="s">
        <v>51</v>
      </c>
      <c r="G383" s="19" t="s">
        <v>52</v>
      </c>
    </row>
    <row r="384" spans="2:10" x14ac:dyDescent="0.2">
      <c r="E384" s="11" t="s">
        <v>169</v>
      </c>
      <c r="F384" s="14">
        <v>0</v>
      </c>
      <c r="G384" s="14">
        <v>0</v>
      </c>
    </row>
    <row r="385" spans="5:7" x14ac:dyDescent="0.2">
      <c r="E385" s="11" t="s">
        <v>170</v>
      </c>
      <c r="F385" s="14">
        <v>0</v>
      </c>
      <c r="G385" s="14">
        <v>0</v>
      </c>
    </row>
    <row r="386" spans="5:7" x14ac:dyDescent="0.2">
      <c r="E386" s="11" t="s">
        <v>171</v>
      </c>
      <c r="F386" s="14">
        <v>0</v>
      </c>
      <c r="G386" s="14">
        <v>0</v>
      </c>
    </row>
    <row r="387" spans="5:7" x14ac:dyDescent="0.2">
      <c r="E387" s="11" t="s">
        <v>172</v>
      </c>
      <c r="F387" s="14">
        <v>0</v>
      </c>
      <c r="G387" s="14">
        <v>0</v>
      </c>
    </row>
    <row r="388" spans="5:7" x14ac:dyDescent="0.2">
      <c r="E388" s="11" t="s">
        <v>173</v>
      </c>
      <c r="F388" s="14">
        <v>0</v>
      </c>
      <c r="G388" s="14">
        <v>0</v>
      </c>
    </row>
    <row r="389" spans="5:7" x14ac:dyDescent="0.2">
      <c r="E389" s="11" t="s">
        <v>174</v>
      </c>
      <c r="F389" s="14">
        <v>0</v>
      </c>
      <c r="G389" s="14">
        <v>0</v>
      </c>
    </row>
    <row r="390" spans="5:7" x14ac:dyDescent="0.2">
      <c r="E390" s="11" t="s">
        <v>175</v>
      </c>
      <c r="F390" s="14" t="s">
        <v>74</v>
      </c>
      <c r="G390" s="14" t="s">
        <v>74</v>
      </c>
    </row>
    <row r="391" spans="5:7" x14ac:dyDescent="0.2">
      <c r="E391" s="11" t="s">
        <v>176</v>
      </c>
      <c r="F391" s="14">
        <v>0</v>
      </c>
      <c r="G391" s="14">
        <v>0</v>
      </c>
    </row>
    <row r="392" spans="5:7" x14ac:dyDescent="0.2">
      <c r="E392" s="11" t="s">
        <v>177</v>
      </c>
      <c r="F392" s="14">
        <v>0</v>
      </c>
      <c r="G392" s="14">
        <v>0</v>
      </c>
    </row>
    <row r="393" spans="5:7" x14ac:dyDescent="0.2">
      <c r="E393" s="11" t="s">
        <v>178</v>
      </c>
      <c r="F393" s="14">
        <v>0</v>
      </c>
      <c r="G393" s="14">
        <v>0</v>
      </c>
    </row>
    <row r="394" spans="5:7" x14ac:dyDescent="0.2">
      <c r="E394" s="11" t="s">
        <v>179</v>
      </c>
      <c r="F394" s="14">
        <v>0</v>
      </c>
      <c r="G394" s="14">
        <v>0</v>
      </c>
    </row>
    <row r="395" spans="5:7" x14ac:dyDescent="0.2">
      <c r="E395" s="11" t="s">
        <v>180</v>
      </c>
      <c r="F395" s="14">
        <v>0</v>
      </c>
      <c r="G395" s="14">
        <v>0</v>
      </c>
    </row>
    <row r="396" spans="5:7" x14ac:dyDescent="0.2">
      <c r="E396" s="11" t="s">
        <v>181</v>
      </c>
      <c r="F396" s="14">
        <v>0</v>
      </c>
      <c r="G396" s="14">
        <v>0</v>
      </c>
    </row>
    <row r="397" spans="5:7" x14ac:dyDescent="0.2">
      <c r="E397" s="11" t="s">
        <v>182</v>
      </c>
      <c r="F397" s="14">
        <v>0</v>
      </c>
      <c r="G397" s="14">
        <v>0</v>
      </c>
    </row>
    <row r="398" spans="5:7" x14ac:dyDescent="0.2">
      <c r="E398" s="11" t="s">
        <v>183</v>
      </c>
      <c r="F398" s="14">
        <v>0</v>
      </c>
      <c r="G398" s="14">
        <v>0</v>
      </c>
    </row>
    <row r="399" spans="5:7" x14ac:dyDescent="0.2">
      <c r="E399" s="11" t="s">
        <v>184</v>
      </c>
      <c r="F399" s="14">
        <v>0</v>
      </c>
      <c r="G399" s="14">
        <v>0</v>
      </c>
    </row>
    <row r="400" spans="5:7" x14ac:dyDescent="0.2">
      <c r="E400" s="11" t="s">
        <v>185</v>
      </c>
      <c r="F400" s="14">
        <v>0</v>
      </c>
      <c r="G400" s="14">
        <v>0</v>
      </c>
    </row>
    <row r="401" spans="1:7" x14ac:dyDescent="0.2">
      <c r="E401" s="11" t="s">
        <v>186</v>
      </c>
      <c r="F401" s="14">
        <v>0</v>
      </c>
      <c r="G401" s="14">
        <v>0</v>
      </c>
    </row>
    <row r="402" spans="1:7" x14ac:dyDescent="0.2">
      <c r="E402" s="11" t="s">
        <v>187</v>
      </c>
      <c r="F402" s="14">
        <v>0</v>
      </c>
      <c r="G402" s="14">
        <v>0</v>
      </c>
    </row>
    <row r="403" spans="1:7" x14ac:dyDescent="0.2">
      <c r="E403" s="11" t="s">
        <v>188</v>
      </c>
      <c r="F403" s="14">
        <v>0</v>
      </c>
      <c r="G403" s="14">
        <v>0</v>
      </c>
    </row>
    <row r="404" spans="1:7" x14ac:dyDescent="0.2">
      <c r="E404" s="11" t="s">
        <v>189</v>
      </c>
      <c r="F404" s="14">
        <v>0</v>
      </c>
      <c r="G404" s="14">
        <v>0</v>
      </c>
    </row>
    <row r="405" spans="1:7" x14ac:dyDescent="0.2">
      <c r="E405" s="11" t="s">
        <v>190</v>
      </c>
      <c r="F405" s="85">
        <v>0</v>
      </c>
      <c r="G405" s="85">
        <v>0</v>
      </c>
    </row>
    <row r="406" spans="1:7" x14ac:dyDescent="0.2">
      <c r="A406" s="6"/>
      <c r="E406" s="11" t="s">
        <v>100</v>
      </c>
      <c r="F406" s="85">
        <v>0</v>
      </c>
      <c r="G406" s="85">
        <v>0</v>
      </c>
    </row>
    <row r="407" spans="1:7" x14ac:dyDescent="0.25">
      <c r="B407" s="6"/>
      <c r="C407" s="6"/>
    </row>
    <row r="409" spans="1:7" x14ac:dyDescent="0.25">
      <c r="E409" s="89" t="s">
        <v>53</v>
      </c>
      <c r="F409" s="90"/>
      <c r="G409" s="91"/>
    </row>
    <row r="410" spans="1:7" ht="25.5" x14ac:dyDescent="0.25">
      <c r="E410" s="27"/>
      <c r="F410" s="23" t="s">
        <v>55</v>
      </c>
      <c r="G410" s="23" t="s">
        <v>56</v>
      </c>
    </row>
    <row r="411" spans="1:7" ht="63.75" x14ac:dyDescent="0.25">
      <c r="E411" s="23" t="s">
        <v>54</v>
      </c>
      <c r="F411" s="27" t="s">
        <v>58</v>
      </c>
      <c r="G411" s="2">
        <v>1</v>
      </c>
    </row>
    <row r="412" spans="1:7" ht="63.75" x14ac:dyDescent="0.25">
      <c r="E412" s="86" t="s">
        <v>57</v>
      </c>
      <c r="F412" s="27" t="s">
        <v>59</v>
      </c>
      <c r="G412" s="2">
        <v>1</v>
      </c>
    </row>
    <row r="413" spans="1:7" ht="63.75" x14ac:dyDescent="0.25">
      <c r="E413" s="86"/>
      <c r="F413" s="27" t="s">
        <v>78</v>
      </c>
      <c r="G413" s="2">
        <v>0</v>
      </c>
    </row>
    <row r="414" spans="1:7" ht="25.5" x14ac:dyDescent="0.25">
      <c r="E414" s="86" t="s">
        <v>60</v>
      </c>
      <c r="F414" s="27" t="s">
        <v>61</v>
      </c>
      <c r="G414" s="2">
        <v>0</v>
      </c>
    </row>
    <row r="415" spans="1:7" ht="25.5" x14ac:dyDescent="0.25">
      <c r="E415" s="86"/>
      <c r="F415" s="27" t="s">
        <v>62</v>
      </c>
      <c r="G415" s="2">
        <v>1</v>
      </c>
    </row>
    <row r="416" spans="1:7" ht="25.5" x14ac:dyDescent="0.25">
      <c r="E416" s="7" t="s">
        <v>63</v>
      </c>
      <c r="F416" s="27" t="s">
        <v>77</v>
      </c>
      <c r="G416" s="3">
        <v>0</v>
      </c>
    </row>
    <row r="417" spans="5:7" ht="38.25" x14ac:dyDescent="0.25">
      <c r="E417" s="27" t="s">
        <v>64</v>
      </c>
      <c r="F417" s="27" t="s">
        <v>65</v>
      </c>
      <c r="G417" s="2">
        <v>0</v>
      </c>
    </row>
    <row r="418" spans="5:7" ht="38.25" x14ac:dyDescent="0.25">
      <c r="E418" s="27" t="s">
        <v>66</v>
      </c>
      <c r="F418" s="4" t="s">
        <v>67</v>
      </c>
      <c r="G418" s="2">
        <v>5</v>
      </c>
    </row>
    <row r="419" spans="5:7" ht="25.5" x14ac:dyDescent="0.25">
      <c r="E419" s="4" t="s">
        <v>68</v>
      </c>
      <c r="F419" s="27" t="s">
        <v>69</v>
      </c>
      <c r="G419" s="2">
        <v>0</v>
      </c>
    </row>
    <row r="420" spans="5:7" ht="38.25" x14ac:dyDescent="0.25">
      <c r="E420" s="4" t="s">
        <v>70</v>
      </c>
      <c r="F420" s="27" t="s">
        <v>71</v>
      </c>
      <c r="G420" s="2">
        <v>8</v>
      </c>
    </row>
    <row r="421" spans="5:7" ht="38.25" x14ac:dyDescent="0.25">
      <c r="E421" s="4" t="s">
        <v>72</v>
      </c>
      <c r="F421" s="4" t="s">
        <v>73</v>
      </c>
      <c r="G421" s="5">
        <v>5</v>
      </c>
    </row>
    <row r="422" spans="5:7" ht="45" customHeight="1" x14ac:dyDescent="0.25">
      <c r="E422" s="4" t="s">
        <v>80</v>
      </c>
      <c r="F422" s="4" t="s">
        <v>81</v>
      </c>
      <c r="G422" s="2">
        <v>26</v>
      </c>
    </row>
    <row r="423" spans="5:7" ht="30.75" customHeight="1" x14ac:dyDescent="0.25">
      <c r="E423" s="20" t="s">
        <v>79</v>
      </c>
    </row>
    <row r="446" ht="38.25" customHeight="1" x14ac:dyDescent="0.25"/>
    <row r="454" ht="39.75" customHeight="1" x14ac:dyDescent="0.25"/>
    <row r="455" ht="57" customHeight="1" x14ac:dyDescent="0.25"/>
    <row r="456" ht="48" customHeight="1" x14ac:dyDescent="0.25"/>
    <row r="457" ht="63.75" customHeight="1" x14ac:dyDescent="0.25"/>
    <row r="458" ht="39.75" customHeight="1" x14ac:dyDescent="0.25"/>
    <row r="459" ht="42" customHeight="1" x14ac:dyDescent="0.25"/>
    <row r="460" ht="43.5" customHeight="1" x14ac:dyDescent="0.25"/>
    <row r="462" ht="38.25" customHeight="1" x14ac:dyDescent="0.25"/>
    <row r="463" ht="38.25" customHeight="1" x14ac:dyDescent="0.25"/>
    <row r="465" spans="1:5" ht="51" customHeight="1" x14ac:dyDescent="0.25"/>
    <row r="467" spans="1:5" ht="38.25" customHeight="1" x14ac:dyDescent="0.25"/>
    <row r="469" spans="1:5" x14ac:dyDescent="0.25">
      <c r="B469" s="10"/>
      <c r="C469" s="6"/>
    </row>
    <row r="470" spans="1:5" x14ac:dyDescent="0.25">
      <c r="B470" s="21"/>
      <c r="C470" s="6"/>
      <c r="E470" s="6"/>
    </row>
    <row r="471" spans="1:5" x14ac:dyDescent="0.25">
      <c r="A471" s="1"/>
      <c r="E471" s="6"/>
    </row>
    <row r="472" spans="1:5" x14ac:dyDescent="0.25">
      <c r="A472" s="6"/>
    </row>
    <row r="473" spans="1:5" ht="12.75" customHeight="1" x14ac:dyDescent="0.25"/>
    <row r="481" ht="45.75" customHeight="1" x14ac:dyDescent="0.25"/>
    <row r="482" ht="46.5" customHeight="1" x14ac:dyDescent="0.25"/>
    <row r="491" ht="20.25" customHeight="1" x14ac:dyDescent="0.25"/>
    <row r="532" ht="22.5" customHeight="1" x14ac:dyDescent="0.25"/>
  </sheetData>
  <mergeCells count="152">
    <mergeCell ref="J134:K134"/>
    <mergeCell ref="J135:K135"/>
    <mergeCell ref="J136:K136"/>
    <mergeCell ref="J137:K137"/>
    <mergeCell ref="B257:G257"/>
    <mergeCell ref="I236:J236"/>
    <mergeCell ref="I237:J237"/>
    <mergeCell ref="I238:J238"/>
    <mergeCell ref="I239:J239"/>
    <mergeCell ref="I240:J240"/>
    <mergeCell ref="I241:J241"/>
    <mergeCell ref="I242:J242"/>
    <mergeCell ref="I243:J243"/>
    <mergeCell ref="I244:J244"/>
    <mergeCell ref="I245:J245"/>
    <mergeCell ref="I246:J246"/>
    <mergeCell ref="I247:J247"/>
    <mergeCell ref="I248:J248"/>
    <mergeCell ref="I249:J249"/>
    <mergeCell ref="I250:J250"/>
    <mergeCell ref="I251:J251"/>
    <mergeCell ref="C115:C118"/>
    <mergeCell ref="D117:H117"/>
    <mergeCell ref="I117:I118"/>
    <mergeCell ref="J117:K118"/>
    <mergeCell ref="B142:F142"/>
    <mergeCell ref="A228:E228"/>
    <mergeCell ref="B85:B88"/>
    <mergeCell ref="C87:G87"/>
    <mergeCell ref="J140:K140"/>
    <mergeCell ref="K152:K154"/>
    <mergeCell ref="J141:K141"/>
    <mergeCell ref="B145:K145"/>
    <mergeCell ref="G147:G148"/>
    <mergeCell ref="J147:J148"/>
    <mergeCell ref="K147:K148"/>
    <mergeCell ref="K159:K161"/>
    <mergeCell ref="G149:G151"/>
    <mergeCell ref="J149:J151"/>
    <mergeCell ref="K149:K151"/>
    <mergeCell ref="G152:G154"/>
    <mergeCell ref="J152:J154"/>
    <mergeCell ref="J131:K131"/>
    <mergeCell ref="J132:K132"/>
    <mergeCell ref="J133:K133"/>
    <mergeCell ref="C174:F174"/>
    <mergeCell ref="G174:K174"/>
    <mergeCell ref="B203:F203"/>
    <mergeCell ref="G155:G158"/>
    <mergeCell ref="J155:J158"/>
    <mergeCell ref="J122:K122"/>
    <mergeCell ref="H52:I52"/>
    <mergeCell ref="J139:K139"/>
    <mergeCell ref="J119:K119"/>
    <mergeCell ref="J120:K120"/>
    <mergeCell ref="J121:K121"/>
    <mergeCell ref="J138:K138"/>
    <mergeCell ref="C85:M86"/>
    <mergeCell ref="J123:K123"/>
    <mergeCell ref="J124:K124"/>
    <mergeCell ref="J125:K125"/>
    <mergeCell ref="J126:K126"/>
    <mergeCell ref="J127:K127"/>
    <mergeCell ref="J128:K128"/>
    <mergeCell ref="J129:K129"/>
    <mergeCell ref="J130:K130"/>
    <mergeCell ref="G159:G161"/>
    <mergeCell ref="J159:J161"/>
    <mergeCell ref="B115:B118"/>
    <mergeCell ref="H30:I30"/>
    <mergeCell ref="H31:I31"/>
    <mergeCell ref="H32:I32"/>
    <mergeCell ref="H33:I33"/>
    <mergeCell ref="C53:I53"/>
    <mergeCell ref="D57:G57"/>
    <mergeCell ref="H57:L57"/>
    <mergeCell ref="H34:I34"/>
    <mergeCell ref="H35:I35"/>
    <mergeCell ref="H46:I46"/>
    <mergeCell ref="H47:I47"/>
    <mergeCell ref="H48:I48"/>
    <mergeCell ref="H49:I49"/>
    <mergeCell ref="H50:I50"/>
    <mergeCell ref="H51:I51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C337:H337"/>
    <mergeCell ref="B277:B278"/>
    <mergeCell ref="C277:I277"/>
    <mergeCell ref="I255:J255"/>
    <mergeCell ref="I232:J233"/>
    <mergeCell ref="I234:J234"/>
    <mergeCell ref="I235:J235"/>
    <mergeCell ref="I252:J252"/>
    <mergeCell ref="I253:J253"/>
    <mergeCell ref="I254:J254"/>
    <mergeCell ref="I256:J256"/>
    <mergeCell ref="F382:G382"/>
    <mergeCell ref="C372:J372"/>
    <mergeCell ref="A2:M2"/>
    <mergeCell ref="A3:M3"/>
    <mergeCell ref="A7:M7"/>
    <mergeCell ref="C28:I28"/>
    <mergeCell ref="H29:I29"/>
    <mergeCell ref="C8:I8"/>
    <mergeCell ref="H10:H11"/>
    <mergeCell ref="I10:I11"/>
    <mergeCell ref="H12:H14"/>
    <mergeCell ref="I12:I14"/>
    <mergeCell ref="H15:H17"/>
    <mergeCell ref="I15:I17"/>
    <mergeCell ref="A4:M4"/>
    <mergeCell ref="A5:M5"/>
    <mergeCell ref="A6:M6"/>
    <mergeCell ref="H18:H21"/>
    <mergeCell ref="I18:I21"/>
    <mergeCell ref="H22:H24"/>
    <mergeCell ref="I22:I24"/>
    <mergeCell ref="C26:I26"/>
    <mergeCell ref="H45:I45"/>
    <mergeCell ref="B337:B338"/>
    <mergeCell ref="E412:E413"/>
    <mergeCell ref="E414:E415"/>
    <mergeCell ref="A85:A88"/>
    <mergeCell ref="B55:B58"/>
    <mergeCell ref="C55:C58"/>
    <mergeCell ref="E409:G409"/>
    <mergeCell ref="B173:K173"/>
    <mergeCell ref="B174:B175"/>
    <mergeCell ref="A203:A204"/>
    <mergeCell ref="E375:G375"/>
    <mergeCell ref="B262:H262"/>
    <mergeCell ref="I262:L262"/>
    <mergeCell ref="C307:H307"/>
    <mergeCell ref="B231:J231"/>
    <mergeCell ref="B232:G232"/>
    <mergeCell ref="A202:L202"/>
    <mergeCell ref="C369:J369"/>
    <mergeCell ref="G203:L203"/>
    <mergeCell ref="H232:H233"/>
    <mergeCell ref="H87:M87"/>
    <mergeCell ref="D115:K116"/>
    <mergeCell ref="D55:L56"/>
    <mergeCell ref="K155:K158"/>
    <mergeCell ref="E382:E383"/>
  </mergeCells>
  <pageMargins left="0.7" right="0.7" top="0.75" bottom="0.75" header="0.3" footer="0.3"/>
  <pageSetup scale="37" fitToHeight="0" orientation="portrait" r:id="rId1"/>
  <rowBreaks count="3" manualBreakCount="3">
    <brk id="143" max="12" man="1"/>
    <brk id="169" max="12" man="1"/>
    <brk id="365" max="12" man="1"/>
  </rowBreaks>
  <ignoredErrors>
    <ignoredError sqref="F89:F11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Comuna 17</vt:lpstr>
      <vt:lpstr>'Comuna 17'!Área_de_impresión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FRAGATA</dc:creator>
  <cp:lastModifiedBy>Luffi</cp:lastModifiedBy>
  <cp:lastPrinted>2014-09-24T19:32:26Z</cp:lastPrinted>
  <dcterms:created xsi:type="dcterms:W3CDTF">2014-05-12T17:20:30Z</dcterms:created>
  <dcterms:modified xsi:type="dcterms:W3CDTF">2014-11-13T21:47:32Z</dcterms:modified>
</cp:coreProperties>
</file>