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90" windowWidth="16395" windowHeight="9465"/>
  </bookViews>
  <sheets>
    <sheet name="Comuna 14" sheetId="1" r:id="rId1"/>
  </sheets>
  <definedNames>
    <definedName name="_xlnm.Print_Area" localSheetId="0">'Comuna 14'!$A$1:$M$344</definedName>
  </definedNames>
  <calcPr calcId="145621"/>
</workbook>
</file>

<file path=xl/calcChain.xml><?xml version="1.0" encoding="utf-8"?>
<calcChain xmlns="http://schemas.openxmlformats.org/spreadsheetml/2006/main">
  <c r="L68" i="1" l="1"/>
  <c r="L69" i="1"/>
  <c r="L70" i="1"/>
  <c r="L71" i="1"/>
  <c r="L72" i="1"/>
  <c r="L73" i="1"/>
  <c r="L74" i="1"/>
  <c r="L75" i="1"/>
  <c r="L76" i="1"/>
  <c r="L67" i="1"/>
  <c r="E139" i="1"/>
  <c r="J139" i="1"/>
  <c r="G286" i="1" l="1"/>
  <c r="F286" i="1"/>
  <c r="F271" i="1"/>
  <c r="G270" i="1" s="1"/>
  <c r="J263" i="1"/>
  <c r="G253" i="1"/>
  <c r="E253" i="1"/>
  <c r="C253" i="1"/>
  <c r="H252" i="1"/>
  <c r="F252" i="1"/>
  <c r="D252" i="1"/>
  <c r="H251" i="1"/>
  <c r="F251" i="1"/>
  <c r="D251" i="1"/>
  <c r="H250" i="1"/>
  <c r="F250" i="1"/>
  <c r="D250" i="1"/>
  <c r="H249" i="1"/>
  <c r="F249" i="1"/>
  <c r="D249" i="1"/>
  <c r="H248" i="1"/>
  <c r="F248" i="1"/>
  <c r="D248" i="1"/>
  <c r="H247" i="1"/>
  <c r="F247" i="1"/>
  <c r="D247" i="1"/>
  <c r="H246" i="1"/>
  <c r="F246" i="1"/>
  <c r="D246" i="1"/>
  <c r="H245" i="1"/>
  <c r="F245" i="1"/>
  <c r="D245" i="1"/>
  <c r="H244" i="1"/>
  <c r="F244" i="1"/>
  <c r="D244" i="1"/>
  <c r="H243" i="1"/>
  <c r="F243" i="1"/>
  <c r="D243" i="1"/>
  <c r="G235" i="1"/>
  <c r="E235" i="1"/>
  <c r="C235" i="1"/>
  <c r="H234" i="1"/>
  <c r="F234" i="1"/>
  <c r="D234" i="1"/>
  <c r="H233" i="1"/>
  <c r="F233" i="1"/>
  <c r="D233" i="1"/>
  <c r="H232" i="1"/>
  <c r="F232" i="1"/>
  <c r="D232" i="1"/>
  <c r="H231" i="1"/>
  <c r="F231" i="1"/>
  <c r="D231" i="1"/>
  <c r="H230" i="1"/>
  <c r="F230" i="1"/>
  <c r="D230" i="1"/>
  <c r="H229" i="1"/>
  <c r="F229" i="1"/>
  <c r="D229" i="1"/>
  <c r="H228" i="1"/>
  <c r="F228" i="1"/>
  <c r="D228" i="1"/>
  <c r="H227" i="1"/>
  <c r="F227" i="1"/>
  <c r="D227" i="1"/>
  <c r="H226" i="1"/>
  <c r="F226" i="1"/>
  <c r="D226" i="1"/>
  <c r="H225" i="1"/>
  <c r="F225" i="1"/>
  <c r="D225" i="1"/>
  <c r="I213" i="1"/>
  <c r="H213" i="1"/>
  <c r="G213" i="1"/>
  <c r="F213" i="1"/>
  <c r="E213" i="1"/>
  <c r="D213" i="1"/>
  <c r="C213" i="1"/>
  <c r="E191" i="1"/>
  <c r="G191" i="1" s="1"/>
  <c r="E190" i="1"/>
  <c r="F190" i="1" s="1"/>
  <c r="E189" i="1"/>
  <c r="G189" i="1" s="1"/>
  <c r="K189" i="1" s="1"/>
  <c r="E188" i="1"/>
  <c r="F188" i="1" s="1"/>
  <c r="E187" i="1"/>
  <c r="G187" i="1" s="1"/>
  <c r="K187" i="1" s="1"/>
  <c r="E186" i="1"/>
  <c r="F186" i="1" s="1"/>
  <c r="E185" i="1"/>
  <c r="G185" i="1" s="1"/>
  <c r="K185" i="1" s="1"/>
  <c r="E184" i="1"/>
  <c r="G184" i="1" s="1"/>
  <c r="E183" i="1"/>
  <c r="H175" i="1"/>
  <c r="I174" i="1" s="1"/>
  <c r="D175" i="1"/>
  <c r="C175" i="1"/>
  <c r="I171" i="1"/>
  <c r="I170" i="1"/>
  <c r="I169" i="1"/>
  <c r="I168" i="1"/>
  <c r="I167" i="1"/>
  <c r="I166" i="1"/>
  <c r="I165" i="1"/>
  <c r="J158" i="1"/>
  <c r="I158" i="1"/>
  <c r="H158" i="1"/>
  <c r="G158" i="1"/>
  <c r="D158" i="1"/>
  <c r="C158" i="1"/>
  <c r="B158" i="1"/>
  <c r="K157" i="1"/>
  <c r="E157" i="1"/>
  <c r="K156" i="1"/>
  <c r="E156" i="1"/>
  <c r="K155" i="1"/>
  <c r="E155" i="1"/>
  <c r="K154" i="1"/>
  <c r="E154" i="1"/>
  <c r="K153" i="1"/>
  <c r="E153" i="1"/>
  <c r="K152" i="1"/>
  <c r="E152" i="1"/>
  <c r="K151" i="1"/>
  <c r="E151" i="1"/>
  <c r="K150" i="1"/>
  <c r="E150" i="1"/>
  <c r="K149" i="1"/>
  <c r="E149" i="1"/>
  <c r="K148" i="1"/>
  <c r="K158" i="1" s="1"/>
  <c r="E148" i="1"/>
  <c r="I140" i="1"/>
  <c r="H140" i="1"/>
  <c r="G140" i="1"/>
  <c r="D140" i="1"/>
  <c r="C140" i="1"/>
  <c r="J138" i="1"/>
  <c r="E138" i="1"/>
  <c r="J137" i="1"/>
  <c r="E137" i="1"/>
  <c r="J136" i="1"/>
  <c r="E136" i="1"/>
  <c r="J135" i="1"/>
  <c r="E135" i="1"/>
  <c r="J134" i="1"/>
  <c r="E134" i="1"/>
  <c r="J133" i="1"/>
  <c r="E133" i="1"/>
  <c r="J132" i="1"/>
  <c r="E132" i="1"/>
  <c r="J131" i="1"/>
  <c r="E131" i="1"/>
  <c r="J130" i="1"/>
  <c r="J140" i="1" s="1"/>
  <c r="E130" i="1"/>
  <c r="E140" i="1" s="1"/>
  <c r="J116" i="1"/>
  <c r="H116" i="1"/>
  <c r="E116" i="1"/>
  <c r="F113" i="1" s="1"/>
  <c r="D116" i="1"/>
  <c r="C116" i="1"/>
  <c r="I115" i="1"/>
  <c r="F115" i="1"/>
  <c r="I114" i="1"/>
  <c r="J113" i="1"/>
  <c r="I113" i="1"/>
  <c r="I112" i="1"/>
  <c r="I111" i="1"/>
  <c r="F111" i="1"/>
  <c r="I110" i="1"/>
  <c r="J109" i="1"/>
  <c r="I109" i="1"/>
  <c r="F109" i="1"/>
  <c r="I108" i="1"/>
  <c r="I107" i="1"/>
  <c r="F107" i="1"/>
  <c r="J106" i="1"/>
  <c r="I106" i="1"/>
  <c r="F106" i="1"/>
  <c r="I105" i="1"/>
  <c r="I104" i="1"/>
  <c r="F104" i="1"/>
  <c r="J103" i="1"/>
  <c r="I103" i="1"/>
  <c r="I102" i="1"/>
  <c r="F102" i="1"/>
  <c r="J101" i="1"/>
  <c r="I101" i="1"/>
  <c r="F101" i="1"/>
  <c r="I95" i="1"/>
  <c r="J94" i="1" s="1"/>
  <c r="F95" i="1"/>
  <c r="E95" i="1"/>
  <c r="D95" i="1"/>
  <c r="C95" i="1"/>
  <c r="G94" i="1"/>
  <c r="G93" i="1"/>
  <c r="G92" i="1"/>
  <c r="G91" i="1"/>
  <c r="G90" i="1"/>
  <c r="G89" i="1"/>
  <c r="G88" i="1"/>
  <c r="G87" i="1"/>
  <c r="G86" i="1"/>
  <c r="G85" i="1"/>
  <c r="K77" i="1"/>
  <c r="J77" i="1"/>
  <c r="I77" i="1"/>
  <c r="H77" i="1"/>
  <c r="E77" i="1"/>
  <c r="D77" i="1"/>
  <c r="C77" i="1"/>
  <c r="B77" i="1"/>
  <c r="F76" i="1"/>
  <c r="F75" i="1"/>
  <c r="F74" i="1"/>
  <c r="F73" i="1"/>
  <c r="F72" i="1"/>
  <c r="F71" i="1"/>
  <c r="F70" i="1"/>
  <c r="F69" i="1"/>
  <c r="F68" i="1"/>
  <c r="F67" i="1"/>
  <c r="J59" i="1"/>
  <c r="I59" i="1"/>
  <c r="H59" i="1"/>
  <c r="E59" i="1"/>
  <c r="D59" i="1"/>
  <c r="C59" i="1"/>
  <c r="K58" i="1"/>
  <c r="F58" i="1"/>
  <c r="K57" i="1"/>
  <c r="F57" i="1"/>
  <c r="K56" i="1"/>
  <c r="F56" i="1"/>
  <c r="K55" i="1"/>
  <c r="F55" i="1"/>
  <c r="K54" i="1"/>
  <c r="F54" i="1"/>
  <c r="K53" i="1"/>
  <c r="F53" i="1"/>
  <c r="K52" i="1"/>
  <c r="F52" i="1"/>
  <c r="K51" i="1"/>
  <c r="F51" i="1"/>
  <c r="K50" i="1"/>
  <c r="F50" i="1"/>
  <c r="K49" i="1"/>
  <c r="F49" i="1"/>
  <c r="I40" i="1"/>
  <c r="H40" i="1"/>
  <c r="F40" i="1"/>
  <c r="D40" i="1"/>
  <c r="G39" i="1"/>
  <c r="E39" i="1"/>
  <c r="G38" i="1"/>
  <c r="E38" i="1"/>
  <c r="G37" i="1"/>
  <c r="E37" i="1"/>
  <c r="G36" i="1"/>
  <c r="E36" i="1"/>
  <c r="G35" i="1"/>
  <c r="E35" i="1"/>
  <c r="G34" i="1"/>
  <c r="E34" i="1"/>
  <c r="G33" i="1"/>
  <c r="E33" i="1"/>
  <c r="G32" i="1"/>
  <c r="E32" i="1"/>
  <c r="G31" i="1"/>
  <c r="E31" i="1"/>
  <c r="G30" i="1"/>
  <c r="E30" i="1"/>
  <c r="E25" i="1"/>
  <c r="D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L77" i="1" l="1"/>
  <c r="F103" i="1"/>
  <c r="F108" i="1"/>
  <c r="G106" i="1" s="1"/>
  <c r="F105" i="1"/>
  <c r="F116" i="1" s="1"/>
  <c r="F110" i="1"/>
  <c r="F112" i="1"/>
  <c r="F114" i="1"/>
  <c r="G113" i="1" s="1"/>
  <c r="E158" i="1"/>
  <c r="F149" i="1" s="1"/>
  <c r="I172" i="1"/>
  <c r="I173" i="1"/>
  <c r="F139" i="1"/>
  <c r="K139" i="1"/>
  <c r="J85" i="1"/>
  <c r="J86" i="1"/>
  <c r="J87" i="1"/>
  <c r="J88" i="1"/>
  <c r="J89" i="1"/>
  <c r="J90" i="1"/>
  <c r="J91" i="1"/>
  <c r="J92" i="1"/>
  <c r="J93" i="1"/>
  <c r="F77" i="1"/>
  <c r="K59" i="1"/>
  <c r="M68" i="1"/>
  <c r="G103" i="1"/>
  <c r="G109" i="1"/>
  <c r="F253" i="1"/>
  <c r="G269" i="1"/>
  <c r="G271" i="1" s="1"/>
  <c r="G101" i="1"/>
  <c r="K183" i="1"/>
  <c r="F184" i="1"/>
  <c r="H184" i="1" s="1"/>
  <c r="F185" i="1"/>
  <c r="J185" i="1" s="1"/>
  <c r="L185" i="1" s="1"/>
  <c r="I116" i="1"/>
  <c r="F189" i="1"/>
  <c r="J189" i="1" s="1"/>
  <c r="E40" i="1"/>
  <c r="G40" i="1"/>
  <c r="F59" i="1"/>
  <c r="G49" i="1" s="1"/>
  <c r="M67" i="1"/>
  <c r="M69" i="1"/>
  <c r="M70" i="1"/>
  <c r="M71" i="1"/>
  <c r="M72" i="1"/>
  <c r="M73" i="1"/>
  <c r="M74" i="1"/>
  <c r="M75" i="1"/>
  <c r="M76" i="1"/>
  <c r="G95" i="1"/>
  <c r="H92" i="1" s="1"/>
  <c r="F235" i="1"/>
  <c r="H253" i="1"/>
  <c r="H85" i="1"/>
  <c r="F187" i="1"/>
  <c r="J187" i="1" s="1"/>
  <c r="L187" i="1" s="1"/>
  <c r="F191" i="1"/>
  <c r="H191" i="1" s="1"/>
  <c r="D235" i="1"/>
  <c r="H235" i="1"/>
  <c r="F25" i="1"/>
  <c r="G14" i="1" s="1"/>
  <c r="H94" i="1"/>
  <c r="F138" i="1"/>
  <c r="F137" i="1"/>
  <c r="F136" i="1"/>
  <c r="F135" i="1"/>
  <c r="F134" i="1"/>
  <c r="F133" i="1"/>
  <c r="F132" i="1"/>
  <c r="F131" i="1"/>
  <c r="F130" i="1"/>
  <c r="J188" i="1"/>
  <c r="L50" i="1"/>
  <c r="L51" i="1"/>
  <c r="L52" i="1"/>
  <c r="L53" i="1"/>
  <c r="L54" i="1"/>
  <c r="L55" i="1"/>
  <c r="L56" i="1"/>
  <c r="L57" i="1"/>
  <c r="L58" i="1"/>
  <c r="L149" i="1"/>
  <c r="L150" i="1"/>
  <c r="L151" i="1"/>
  <c r="L152" i="1"/>
  <c r="L153" i="1"/>
  <c r="L154" i="1"/>
  <c r="L155" i="1"/>
  <c r="L156" i="1"/>
  <c r="L157" i="1"/>
  <c r="L189" i="1"/>
  <c r="G24" i="1"/>
  <c r="G23" i="1"/>
  <c r="G16" i="1"/>
  <c r="G12" i="1"/>
  <c r="K138" i="1"/>
  <c r="K137" i="1"/>
  <c r="K136" i="1"/>
  <c r="K135" i="1"/>
  <c r="K134" i="1"/>
  <c r="K133" i="1"/>
  <c r="K132" i="1"/>
  <c r="K131" i="1"/>
  <c r="K130" i="1"/>
  <c r="J186" i="1"/>
  <c r="J190" i="1"/>
  <c r="G68" i="1"/>
  <c r="G69" i="1"/>
  <c r="G70" i="1"/>
  <c r="G71" i="1"/>
  <c r="G72" i="1"/>
  <c r="G73" i="1"/>
  <c r="G74" i="1"/>
  <c r="G75" i="1"/>
  <c r="G76" i="1"/>
  <c r="H87" i="1"/>
  <c r="H91" i="1"/>
  <c r="H93" i="1"/>
  <c r="F152" i="1"/>
  <c r="F156" i="1"/>
  <c r="L49" i="1"/>
  <c r="L59" i="1" s="1"/>
  <c r="G67" i="1"/>
  <c r="G183" i="1"/>
  <c r="J183" i="1"/>
  <c r="L183" i="1" s="1"/>
  <c r="H185" i="1"/>
  <c r="G186" i="1"/>
  <c r="K186" i="1" s="1"/>
  <c r="G188" i="1"/>
  <c r="K188" i="1" s="1"/>
  <c r="H189" i="1"/>
  <c r="G190" i="1"/>
  <c r="K190" i="1" s="1"/>
  <c r="L148" i="1"/>
  <c r="F183" i="1"/>
  <c r="H183" i="1" s="1"/>
  <c r="D253" i="1"/>
  <c r="F151" i="1" l="1"/>
  <c r="H187" i="1"/>
  <c r="F154" i="1"/>
  <c r="F150" i="1"/>
  <c r="G17" i="1"/>
  <c r="G25" i="1"/>
  <c r="F155" i="1"/>
  <c r="F148" i="1"/>
  <c r="F157" i="1"/>
  <c r="F153" i="1"/>
  <c r="F158" i="1" s="1"/>
  <c r="G11" i="1"/>
  <c r="G18" i="1"/>
  <c r="G56" i="1"/>
  <c r="G58" i="1"/>
  <c r="G54" i="1"/>
  <c r="L158" i="1"/>
  <c r="G116" i="1"/>
  <c r="H89" i="1"/>
  <c r="H86" i="1"/>
  <c r="H88" i="1"/>
  <c r="H90" i="1"/>
  <c r="G52" i="1"/>
  <c r="G57" i="1"/>
  <c r="G55" i="1"/>
  <c r="G53" i="1"/>
  <c r="G51" i="1"/>
  <c r="G50" i="1"/>
  <c r="K140" i="1"/>
  <c r="I175" i="1"/>
  <c r="J95" i="1"/>
  <c r="M77" i="1"/>
  <c r="G19" i="1"/>
  <c r="G13" i="1"/>
  <c r="H12" i="1" s="1"/>
  <c r="G20" i="1"/>
  <c r="G10" i="1"/>
  <c r="H10" i="1" s="1"/>
  <c r="G21" i="1"/>
  <c r="H18" i="1" s="1"/>
  <c r="G15" i="1"/>
  <c r="H15" i="1" s="1"/>
  <c r="G22" i="1"/>
  <c r="H22" i="1" s="1"/>
  <c r="G77" i="1"/>
  <c r="H190" i="1"/>
  <c r="H186" i="1"/>
  <c r="H188" i="1"/>
  <c r="F140" i="1"/>
  <c r="L190" i="1"/>
  <c r="L186" i="1"/>
  <c r="L188" i="1"/>
  <c r="G59" i="1" l="1"/>
  <c r="H95" i="1"/>
  <c r="H25" i="1"/>
  <c r="E175" i="1" l="1"/>
  <c r="F174" i="1"/>
  <c r="F173" i="1"/>
  <c r="F172" i="1"/>
  <c r="F171" i="1"/>
  <c r="F170" i="1"/>
  <c r="F169" i="1"/>
  <c r="F168" i="1"/>
  <c r="F167" i="1"/>
  <c r="F166" i="1"/>
  <c r="F165" i="1"/>
  <c r="F175" i="1" l="1"/>
  <c r="G165" i="1" s="1"/>
  <c r="G168" i="1"/>
  <c r="G170" i="1"/>
  <c r="G172" i="1"/>
  <c r="G174" i="1"/>
  <c r="G166" i="1" l="1"/>
  <c r="G173" i="1"/>
  <c r="G171" i="1"/>
  <c r="G169" i="1"/>
  <c r="G167" i="1"/>
  <c r="G175" i="1" l="1"/>
</calcChain>
</file>

<file path=xl/sharedStrings.xml><?xml version="1.0" encoding="utf-8"?>
<sst xmlns="http://schemas.openxmlformats.org/spreadsheetml/2006/main" count="413" uniqueCount="230">
  <si>
    <t>Alcaldía de Santiago de Cali</t>
  </si>
  <si>
    <t>Secretaria de Bienestar Social</t>
  </si>
  <si>
    <t>Asesoría de Participación Ciudadana</t>
  </si>
  <si>
    <t>Ficha de caracterización socio-económica de los barrios de Santiago de Cali 
(Diagnóstico Descriptivo)</t>
  </si>
  <si>
    <t>Población total al 2012 ,por rango de edad y sexo, según el DANE con base en Proyecciones del Censo de 2005</t>
  </si>
  <si>
    <t>Rangos de Edad</t>
  </si>
  <si>
    <t>Total  Hombres</t>
  </si>
  <si>
    <t>Total Mujeres</t>
  </si>
  <si>
    <t>Total Personas</t>
  </si>
  <si>
    <t>% Part</t>
  </si>
  <si>
    <t>% Participacion Rangos de Edad</t>
  </si>
  <si>
    <t>Rangos de edad</t>
  </si>
  <si>
    <t>De 0 a 4 años</t>
  </si>
  <si>
    <t>Primera Infancia y Niñez</t>
  </si>
  <si>
    <t>De 5 a 9 años</t>
  </si>
  <si>
    <t>De 10 a 14 años</t>
  </si>
  <si>
    <t>Preadolescenia, adolescencia y juventud</t>
  </si>
  <si>
    <t>De 15 a 19 años</t>
  </si>
  <si>
    <t>De 20 a 24 años</t>
  </si>
  <si>
    <t>De 25 a 29 años</t>
  </si>
  <si>
    <t>Adulto Joven</t>
  </si>
  <si>
    <t>De 30 a 34 años</t>
  </si>
  <si>
    <t>De 35 a 39 años</t>
  </si>
  <si>
    <t>De 40 a 44 años</t>
  </si>
  <si>
    <t>Adultos</t>
  </si>
  <si>
    <t>De 45 a 49 años</t>
  </si>
  <si>
    <t>De 50 a 54 años</t>
  </si>
  <si>
    <t>De 55 a 59 años</t>
  </si>
  <si>
    <t>De 60 a 64 años</t>
  </si>
  <si>
    <t>Adultos Mayores</t>
  </si>
  <si>
    <t>De 65 a 69 años</t>
  </si>
  <si>
    <t>De 70 años o más</t>
  </si>
  <si>
    <t xml:space="preserve">Total </t>
  </si>
  <si>
    <t>Nombre del Barrio</t>
  </si>
  <si>
    <t>% Part Hombres</t>
  </si>
  <si>
    <t>% Part Mujeres</t>
  </si>
  <si>
    <t>Nombre del Barrrio</t>
  </si>
  <si>
    <t>Estrato moda</t>
  </si>
  <si>
    <t>Primera Infancia y niñez</t>
  </si>
  <si>
    <t>Preadolescencia, Adolescencia y Juventud</t>
  </si>
  <si>
    <t>0 a 4</t>
  </si>
  <si>
    <t>5 a 9</t>
  </si>
  <si>
    <t>Subtotal</t>
  </si>
  <si>
    <t>% part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</si>
  <si>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</si>
  <si>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</si>
  <si>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</si>
  <si>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</si>
  <si>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</si>
  <si>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</si>
  <si>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</si>
  <si>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</si>
  <si>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</si>
  <si>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</si>
  <si>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Adulto Mayor</t>
  </si>
  <si>
    <t>POBLACION TOTAL</t>
  </si>
  <si>
    <t>% Part Poblacion Total</t>
  </si>
  <si>
    <t>60 a 64</t>
  </si>
  <si>
    <t>65 a 69</t>
  </si>
  <si>
    <t>70 o +</t>
  </si>
  <si>
    <t>Edad</t>
  </si>
  <si>
    <t xml:space="preserve">Total  Hombres encuestados por el Sisben </t>
  </si>
  <si>
    <t xml:space="preserve">Total Mujeres encuestados por el Sisben </t>
  </si>
  <si>
    <t>Total Personas encuestadas por el Sisben</t>
  </si>
  <si>
    <t>% participacion</t>
  </si>
  <si>
    <t xml:space="preserve">Total poblacion según Dane  </t>
  </si>
  <si>
    <t>% población  encuestada por el Sisben por quintiles de edad</t>
  </si>
  <si>
    <t>% población  encuestada por el Sisben por rangos de edad</t>
  </si>
  <si>
    <t>Preadolescencia, adolescencia y juventud</t>
  </si>
  <si>
    <t>Poblacion Total</t>
  </si>
  <si>
    <t>El 67% de la poblacion de primera infancia y niñez de la comuna ha sido encuestada por el sisben III</t>
  </si>
  <si>
    <t>NOMBRE DEL BARRIO</t>
  </si>
  <si>
    <t>Primera Infancia y niñez - Encuestada por el Sisben</t>
  </si>
  <si>
    <t>Preadolescencia y adolescencia - Encuestada por el Sisben</t>
  </si>
  <si>
    <t>% Participacion</t>
  </si>
  <si>
    <t>Adulto joven - Encuestado por el Sisben</t>
  </si>
  <si>
    <t>Adultos- Encuestados por el Sisben</t>
  </si>
  <si>
    <t>Adulto Mayor- Encuestado por el Sisben</t>
  </si>
  <si>
    <t>TOTAL DE LA POBLACIÓN ENCUESTADA</t>
  </si>
  <si>
    <t>% part- poblacion encuestada del sisben por barrio</t>
  </si>
  <si>
    <t>Quintiles de Edad</t>
  </si>
  <si>
    <t>Si Asiste</t>
  </si>
  <si>
    <t>No Asiste</t>
  </si>
  <si>
    <t>Total</t>
  </si>
  <si>
    <t>% de Asistencia</t>
  </si>
  <si>
    <t>% Inasistencia</t>
  </si>
  <si>
    <t>0 - 4 años</t>
  </si>
  <si>
    <t>Preescolar</t>
  </si>
  <si>
    <t>5 años</t>
  </si>
  <si>
    <t>6 - 10 años</t>
  </si>
  <si>
    <t>Basica Primaria</t>
  </si>
  <si>
    <t>11 - 14 años</t>
  </si>
  <si>
    <t>Basica Secundaria</t>
  </si>
  <si>
    <t>15 - 16 años</t>
  </si>
  <si>
    <t>Media Secundaria</t>
  </si>
  <si>
    <t>11 - 16 años</t>
  </si>
  <si>
    <t>Secundaria Completa</t>
  </si>
  <si>
    <t>17 - 21 años</t>
  </si>
  <si>
    <t>Estudios Superiores a nivel de Pregrado</t>
  </si>
  <si>
    <t>22 años y más</t>
  </si>
  <si>
    <t>Estudios Superiores a nivel de Posgrado</t>
  </si>
  <si>
    <t>Total personas</t>
  </si>
  <si>
    <t>El 28% de la poblacion entre 17-21 años de la comuna asiste a Estudios superiores a nivel de Pregrado</t>
  </si>
  <si>
    <t>El 2% de la poblacion mayor a 22 años de la comuna asiste a Estudios superiores a nivel de Posgrado</t>
  </si>
  <si>
    <t>5 años (Preescolar)</t>
  </si>
  <si>
    <t>6 - 10 años (Basica Primaria)</t>
  </si>
  <si>
    <t>11 - 14 años (Basica Secundaria)</t>
  </si>
  <si>
    <t>15 - 16 años (Media Secundaria)</t>
  </si>
  <si>
    <t>11 - 16 años (Secundaria Completa)</t>
  </si>
  <si>
    <t>5 - 16 años  Educacion basica completa (Grado 0 a 11)</t>
  </si>
  <si>
    <t>17 - 21 años (Estudios Superiores a Nivel de Pregrado Tecnico-Tecnologico y Universitario)</t>
  </si>
  <si>
    <t>Primaria</t>
  </si>
  <si>
    <t>Porcentaje de la población total del barrio encuesta que ha aprobado Primaria</t>
  </si>
  <si>
    <t>Secundaria</t>
  </si>
  <si>
    <t>Porcentaje de la población total del barrio encuesta que ha aprobado Secundaria</t>
  </si>
  <si>
    <t>Técnica o tecnológica</t>
  </si>
  <si>
    <t>Porcentaje de la población total del barrio encuesta que ha aprobado Técnica o tecnológica</t>
  </si>
  <si>
    <t>Total Comuna</t>
  </si>
  <si>
    <t>Universidad</t>
  </si>
  <si>
    <t>Porcentaje de la población total del barrio encuesta que ha aprobado Universidad</t>
  </si>
  <si>
    <t>Posgrado</t>
  </si>
  <si>
    <t>Porcentaje de la población total del barrio encuesta que ha aprobado Posgrado</t>
  </si>
  <si>
    <t xml:space="preserve"> Ninguno</t>
  </si>
  <si>
    <t>Porcentaje de la población total del barrio encuesta que ha aprobado Ninguno</t>
  </si>
  <si>
    <t xml:space="preserve">Comuna  13 - Personas encuestadas por Sisben III a junio 2013 en situación de discapacidad </t>
  </si>
  <si>
    <t>Ceguera total</t>
  </si>
  <si>
    <t>Sordera Total</t>
  </si>
  <si>
    <t>Mudez</t>
  </si>
  <si>
    <t>Dificultad para moverse o caminar por sí mismo</t>
  </si>
  <si>
    <t>Dificultad para bañarse, vestirse, alimentarse por sí mismo</t>
  </si>
  <si>
    <t>Dificultad para salir a la calle sin ayuda o compañía</t>
  </si>
  <si>
    <t>Dificultad para entender o aprender</t>
  </si>
  <si>
    <t>El tipo de condición de discapacidad que más se padece  en la comuna es dificultad para moverse o caminar por sí mismo</t>
  </si>
  <si>
    <t xml:space="preserve">Jefes de hogar según su sexo, por barrio, encuestados por el SISBEN III  </t>
  </si>
  <si>
    <t>Sexo</t>
  </si>
  <si>
    <t>Número de personas</t>
  </si>
  <si>
    <t>Porcentaje de jefes de hogar según sexo</t>
  </si>
  <si>
    <t>Hombre</t>
  </si>
  <si>
    <t>Mujer</t>
  </si>
  <si>
    <t>Mujeres menores de  19 años embarazadas o que han tenido hijos, según barrios, encuestadas por el SISBEN III</t>
  </si>
  <si>
    <t>Mujeres menores de 15 años</t>
  </si>
  <si>
    <t>Mujeres Entre 15 y 19 años</t>
  </si>
  <si>
    <t xml:space="preserve">Balance de Equipamientos colectivos existentes </t>
  </si>
  <si>
    <t>Sector</t>
  </si>
  <si>
    <t>Tipo de Equipamiento</t>
  </si>
  <si>
    <t>Numero (Cantidad)</t>
  </si>
  <si>
    <t>Educación</t>
  </si>
  <si>
    <t>No. de Instituciones Educativas oficiales (Sede Principal)</t>
  </si>
  <si>
    <t>No. de sedes satélites de Instituciones Educativas Oficiales</t>
  </si>
  <si>
    <t>Entidad Administrativa de Servicio Educativo de Primera Infancia</t>
  </si>
  <si>
    <t>Salud</t>
  </si>
  <si>
    <t>No. de Puestos de Salud</t>
  </si>
  <si>
    <t>No. de Centros de Salud</t>
  </si>
  <si>
    <t>ICBF</t>
  </si>
  <si>
    <t>No. de hogares infantiles</t>
  </si>
  <si>
    <t>Cultura</t>
  </si>
  <si>
    <t xml:space="preserve">No. de  bibliotecas comunitarias </t>
  </si>
  <si>
    <t>Organización comunitaria</t>
  </si>
  <si>
    <t>No. de Juntas de acción comunitarias</t>
  </si>
  <si>
    <t>Telemática</t>
  </si>
  <si>
    <t xml:space="preserve">No. de puntos Vive Digital </t>
  </si>
  <si>
    <t>MetroCali</t>
  </si>
  <si>
    <t>No. de puntos de venta y recarga del SITM-MIO</t>
  </si>
  <si>
    <t>Gobierno</t>
  </si>
  <si>
    <t>No. de parques iluminados con luz blanca</t>
  </si>
  <si>
    <t xml:space="preserve">Deporte </t>
  </si>
  <si>
    <t>No. de escenarios deportivos</t>
  </si>
  <si>
    <t>Datos recopilados por la Alcaldía</t>
  </si>
  <si>
    <t>COMUNA 14</t>
  </si>
  <si>
    <t>Alfonso Bonilla Aragón</t>
  </si>
  <si>
    <t>Alirio Mora Beltrán</t>
  </si>
  <si>
    <t>Manuela Beltrán</t>
  </si>
  <si>
    <t>Las Orquideas</t>
  </si>
  <si>
    <t>José Manuel Marroquin II Etapa</t>
  </si>
  <si>
    <t>José manuel Marroquin I Etapa</t>
  </si>
  <si>
    <t>Puerta del Sol</t>
  </si>
  <si>
    <t>Los Naranjos</t>
  </si>
  <si>
    <t>Promociones Populares B</t>
  </si>
  <si>
    <t>Los Naranjos II</t>
  </si>
  <si>
    <t>El 53,4% de los habitantes de la comuna 14 tienen menos de 24 años, el 39,8% tiene entre 25 y 59 años y solo el 6,9% restante tiene mas de 60 años</t>
  </si>
  <si>
    <t>Comuna 14 - Población total al 2012 por genero  según el DANE con base en Proyecciones del Censo de 2005</t>
  </si>
  <si>
    <t>En la comuna 14, el 52% son mujeres y el 48% son  hombres, una proporcion similar se observa en los barrios de esta comuna</t>
  </si>
  <si>
    <t>Comuna  14 - Población año 2012, por quintiles de edad y rangos de edad -  según el DANE con base en Proyecciones del Censo de 2005 - A</t>
  </si>
  <si>
    <t>TOTAL COMUNA 14</t>
  </si>
  <si>
    <t>Barrio con mayor participación en la población de primera infancia y niñez: Promociones Populares B (37%)</t>
  </si>
  <si>
    <t>Barrio con mayor participación en la población de preadolescentes, adolescentes y jovenes: Promociones Populares B (40%)</t>
  </si>
  <si>
    <t>Comuna  14 - Población año 2012, por quintiles de edad y rangos de edad -  según el DANE con base en Proyecciones del Censo de 2005 - B</t>
  </si>
  <si>
    <t>Barrio con mayor participación en la población de adultos jovenes: Promociones Populares B con 35%</t>
  </si>
  <si>
    <t>Barrio con mayor participación en la población de adultos mayores: Promociones Populares B con 29%</t>
  </si>
  <si>
    <t>Comuna  14 - Población año 2012, por quintiles de edad y rangos de edad -  según el DANE con base en Proyecciones del Censo de 2005 - C</t>
  </si>
  <si>
    <t>Comuna 14 - Población  Encuestadas por el SISBEN III a junio 2013</t>
  </si>
  <si>
    <t>El 71% de la poblacion de Preadolescencia, adolescencia y juventud de la comuna 10 ha sido encuestada por el Sisben III</t>
  </si>
  <si>
    <t>El 90% de la poblacion de Adulta Joven de la comuna ha sido encuestada por el Sisben III</t>
  </si>
  <si>
    <t>El 76% de la poblacion de Adulta de la comuna ha sido encuestada por el Sisben III</t>
  </si>
  <si>
    <t>El 83% de la poblacion de Adulta Mayor de la comuna  ha sido encuestada por el sisben III</t>
  </si>
  <si>
    <t>El 76% de la poblacion total de la comuna  ha sido encuestada por el Sisben III</t>
  </si>
  <si>
    <t>Comuna 14- Población encuestada por el SISBEN IIII a junio 2013 por grupos de edades - A</t>
  </si>
  <si>
    <t>TOTAL ENCUESTADOS SISBEN - COMUNA 14</t>
  </si>
  <si>
    <t>Barrio con mayor participación en la población de primera infancia y niñez encuestada por el Sisben III es Manuela Beltrán (17%)</t>
  </si>
  <si>
    <t>Barrio con mayor participación en la población de preadolescentes, adolescentes y jovenes encuestados por el Sisben III es Manuela Beltrán (17%)</t>
  </si>
  <si>
    <t>Comuna 14 - Población encuestada por el SISBEN IIII a junio 2013 por grupos de edades - B</t>
  </si>
  <si>
    <t>Barrio con mayor participación en la población de adultos jovenes encuestados por el Sisben III es Manuela Beltrán (17%)</t>
  </si>
  <si>
    <t>Barrio con mayor participación en la población de adultos encuestados por el Sisben III es Manuela Beltrán (16,2%)</t>
  </si>
  <si>
    <t>Comuna 14 - Población encuestada por el SISBEN III a junio 2013 por grupos de edades - C</t>
  </si>
  <si>
    <t>Barrio con mayor participación en población de adultos mayores encuestados por el Sisben III es Manuela Beltrán (17%)</t>
  </si>
  <si>
    <t>Comuna 14 - Poblacion encuestada por el SISBEN III  a junio de 2013 según Asistencia Educativa</t>
  </si>
  <si>
    <t>Comuna 14 - Poblacion Encuestada por Sisben III a junio 2013 según Nivel Educativo esperado por rangos de edad</t>
  </si>
  <si>
    <t>El 29% de la poblacion de primera infancia de la comuna asiste a la educación preescolar sisben III</t>
  </si>
  <si>
    <t>El 95% de la poblacion entre 6 y 10 años de la comuna asiste a la educación Básica primaria</t>
  </si>
  <si>
    <t>El 96% de la poblacion entre 11 y 14 años de la comuna asiste a la educación Basica Secundaria</t>
  </si>
  <si>
    <t>El 81% de la poblacion entre 15 y 16 años de la comuna asiste a la educación Media Secundaria</t>
  </si>
  <si>
    <t>El 91% de la poblacion entre 11-16 años de la comuna asiste a la educación Secundaria Completa</t>
  </si>
  <si>
    <t>Comuna 14  - Tasa de asistencia escolar según nivel educativo esperado por rangos de edad  - En poblacion encuestada por el SISBEN III a Junio 2013</t>
  </si>
  <si>
    <t>Promedio Comuna 14</t>
  </si>
  <si>
    <t>Barrios con mayor porcentaje de población igual a 5 años en nivel preescolar es Manuela Beltrán (79,91%)</t>
  </si>
  <si>
    <t>El barrio con mayor porcentaje de población entre 6 y 10 años en nivel basica primaria es Puerta del Sol (96,44%)</t>
  </si>
  <si>
    <t>Barrio con mayor porcentaje de población entre 15 y 16 años en nivel Media Secundaria es Puerta del Sol  (86,64%)</t>
  </si>
  <si>
    <t>Barrios con mayor porcentaje de población entre11 y 14 años en nivel basica secundaria es Promociones Populares B (96,40%)</t>
  </si>
  <si>
    <t>Barrio con mayor porcentaje de población entre 11 y 16 años en nivel de secundaria completa es Puerta del Sol (93,10%)</t>
  </si>
  <si>
    <t>Barrio con mayor porcentaje de población entre 5 y 16 años en nivel Basico completo a es Puerta del Sol (92,60%)</t>
  </si>
  <si>
    <t>Barrio con mayor porcentaje de población entre 17 y 21 años en nivel  Estudios superiores a nivel de Pregrado, técnico, tencológico y Universitario es Alfonso Bonilla Aragón (30,75)</t>
  </si>
  <si>
    <t>Comuna 14 - Población encuestada por SISBEN III a junio 2013  según maximo nivel educativo aprobado por  barrios</t>
  </si>
  <si>
    <t>Barrio con mayor porcentaje de población con nivel  de primaria aprobada es Los Naranjos II (38,1%)</t>
  </si>
  <si>
    <t>Barrio con mayor porcentaje de población con nivel  de Secundaria aprobada es Puerta del Sol (53,3%)</t>
  </si>
  <si>
    <t>Barrio con mayor porcentaje de población con nivel Técnico o tecnológico aprobado es Puerta del Sol (3,0%)</t>
  </si>
  <si>
    <t>Los barrio con mayor porcentaje de población con nivel  Universitario aprobado son Puertas del Sol y Naranjos (1,4%)</t>
  </si>
  <si>
    <t>Los barrios con mayor porcentaje de población con nivel  de Posgrado aprobado es Alirio Mora Beltrán y Los Naranjos II (0,04%)</t>
  </si>
  <si>
    <t>Barrio con mayor porcentaje de población con nivel Ningun nivel educativo aprobado es Los Naranjos II (18%)</t>
  </si>
  <si>
    <t>El Barrio con mayor número de mujeres menores de 15 años embarazadas es Manuela Beltrán</t>
  </si>
  <si>
    <t>Barrio con participación en la población de adultos: Promociones Populares B con 37,3%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</si>
</sst>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8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</cellStyleXfs>
  <cellXfs count="154">
    <xf numFmtId="0" fontId="0" fillId="0" borderId="0" xfId="0"/>
    <xf numFmtId="0" fontId="3" fillId="0" borderId="0" xfId="0" applyFont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 wrapText="1"/>
    </xf>
    <xf numFmtId="9" fontId="6" fillId="0" borderId="4" xfId="1" applyFont="1" applyFill="1" applyBorder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9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2" borderId="4" xfId="0" applyNumberFormat="1" applyFont="1" applyFill="1" applyBorder="1" applyAlignment="1">
      <alignment vertical="center" wrapText="1"/>
    </xf>
    <xf numFmtId="9" fontId="3" fillId="0" borderId="4" xfId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0" fontId="3" fillId="2" borderId="4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/>
    </xf>
    <xf numFmtId="9" fontId="6" fillId="2" borderId="4" xfId="1" applyFont="1" applyFill="1" applyBorder="1" applyAlignment="1">
      <alignment horizontal="center" vertical="center"/>
    </xf>
    <xf numFmtId="3" fontId="6" fillId="3" borderId="4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164" fontId="6" fillId="3" borderId="4" xfId="1" applyNumberFormat="1" applyFont="1" applyFill="1" applyBorder="1" applyAlignment="1">
      <alignment horizontal="center" vertical="center"/>
    </xf>
    <xf numFmtId="9" fontId="6" fillId="3" borderId="4" xfId="1" applyFont="1" applyFill="1" applyBorder="1" applyAlignment="1">
      <alignment horizontal="center" vertical="center"/>
    </xf>
    <xf numFmtId="164" fontId="6" fillId="3" borderId="1" xfId="1" applyNumberFormat="1" applyFont="1" applyFill="1" applyBorder="1" applyAlignment="1">
      <alignment vertical="center"/>
    </xf>
    <xf numFmtId="9" fontId="6" fillId="3" borderId="3" xfId="1" applyFont="1" applyFill="1" applyBorder="1" applyAlignment="1">
      <alignment vertical="center"/>
    </xf>
    <xf numFmtId="9" fontId="3" fillId="0" borderId="0" xfId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9" fontId="3" fillId="3" borderId="4" xfId="1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9" fontId="3" fillId="0" borderId="4" xfId="1" applyFont="1" applyBorder="1" applyAlignment="1">
      <alignment horizontal="center" vertical="center" wrapText="1"/>
    </xf>
    <xf numFmtId="9" fontId="3" fillId="3" borderId="4" xfId="0" applyNumberFormat="1" applyFont="1" applyFill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1" fontId="5" fillId="0" borderId="4" xfId="1" applyNumberFormat="1" applyFont="1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center" wrapText="1"/>
    </xf>
    <xf numFmtId="1" fontId="3" fillId="0" borderId="4" xfId="1" applyNumberFormat="1" applyFont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/>
    </xf>
    <xf numFmtId="3" fontId="3" fillId="0" borderId="4" xfId="1" applyNumberFormat="1" applyFont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3" fontId="5" fillId="3" borderId="4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164" fontId="3" fillId="3" borderId="4" xfId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9" fontId="3" fillId="0" borderId="0" xfId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/>
    </xf>
    <xf numFmtId="3" fontId="3" fillId="0" borderId="4" xfId="1" applyNumberFormat="1" applyFont="1" applyFill="1" applyBorder="1" applyAlignment="1">
      <alignment horizontal="center" vertical="center" wrapText="1"/>
    </xf>
    <xf numFmtId="3" fontId="3" fillId="0" borderId="0" xfId="1" applyNumberFormat="1" applyFont="1" applyFill="1" applyBorder="1" applyAlignment="1">
      <alignment horizontal="center" vertical="center" wrapText="1"/>
    </xf>
    <xf numFmtId="10" fontId="3" fillId="0" borderId="0" xfId="1" applyNumberFormat="1" applyFont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vertical="center"/>
    </xf>
    <xf numFmtId="10" fontId="3" fillId="3" borderId="4" xfId="1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3" fontId="0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3" fontId="3" fillId="3" borderId="4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9" fontId="3" fillId="0" borderId="4" xfId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3" fontId="7" fillId="3" borderId="3" xfId="0" applyNumberFormat="1" applyFont="1" applyFill="1" applyBorder="1" applyAlignment="1">
      <alignment horizontal="center" vertical="center"/>
    </xf>
    <xf numFmtId="3" fontId="7" fillId="3" borderId="8" xfId="0" applyNumberFormat="1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/>
    </xf>
    <xf numFmtId="3" fontId="7" fillId="3" borderId="11" xfId="0" applyNumberFormat="1" applyFont="1" applyFill="1" applyBorder="1" applyAlignment="1">
      <alignment horizontal="center" vertical="center"/>
    </xf>
    <xf numFmtId="3" fontId="7" fillId="3" borderId="13" xfId="0" applyNumberFormat="1" applyFont="1" applyFill="1" applyBorder="1" applyAlignment="1">
      <alignment horizontal="center" vertical="center"/>
    </xf>
    <xf numFmtId="9" fontId="6" fillId="3" borderId="1" xfId="1" applyFont="1" applyFill="1" applyBorder="1" applyAlignment="1">
      <alignment horizontal="center" vertical="center"/>
    </xf>
    <xf numFmtId="9" fontId="6" fillId="3" borderId="3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9" fontId="3" fillId="3" borderId="5" xfId="0" applyNumberFormat="1" applyFont="1" applyFill="1" applyBorder="1" applyAlignment="1">
      <alignment horizontal="center" vertical="center" wrapText="1"/>
    </xf>
    <xf numFmtId="9" fontId="3" fillId="3" borderId="6" xfId="0" applyNumberFormat="1" applyFont="1" applyFill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9" fontId="3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" fontId="7" fillId="3" borderId="5" xfId="0" applyNumberFormat="1" applyFont="1" applyFill="1" applyBorder="1" applyAlignment="1">
      <alignment horizontal="center" vertical="center" wrapText="1"/>
    </xf>
    <xf numFmtId="3" fontId="7" fillId="3" borderId="6" xfId="0" applyNumberFormat="1" applyFont="1" applyFill="1" applyBorder="1" applyAlignment="1">
      <alignment horizontal="center" vertical="center" wrapText="1"/>
    </xf>
    <xf numFmtId="9" fontId="3" fillId="3" borderId="7" xfId="0" applyNumberFormat="1" applyFont="1" applyFill="1" applyBorder="1" applyAlignment="1">
      <alignment horizontal="center" vertical="center" wrapText="1"/>
    </xf>
    <xf numFmtId="9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9" fontId="6" fillId="2" borderId="4" xfId="1" applyFont="1" applyFill="1" applyBorder="1" applyAlignment="1">
      <alignment horizontal="center" vertical="center"/>
    </xf>
    <xf numFmtId="9" fontId="5" fillId="0" borderId="1" xfId="1" applyFont="1" applyBorder="1" applyAlignment="1">
      <alignment horizontal="center" vertical="center" wrapText="1"/>
    </xf>
    <xf numFmtId="9" fontId="5" fillId="0" borderId="2" xfId="1" applyFont="1" applyBorder="1" applyAlignment="1">
      <alignment horizontal="center" vertical="center" wrapText="1"/>
    </xf>
    <xf numFmtId="9" fontId="5" fillId="0" borderId="3" xfId="1" applyFont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3" borderId="4" xfId="0" applyNumberFormat="1" applyFont="1" applyFill="1" applyBorder="1" applyAlignment="1">
      <alignment horizontal="center" vertical="center"/>
    </xf>
    <xf numFmtId="1" fontId="3" fillId="3" borderId="4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9" fontId="6" fillId="2" borderId="1" xfId="1" applyFont="1" applyFill="1" applyBorder="1" applyAlignment="1">
      <alignment horizontal="center" vertical="center"/>
    </xf>
    <xf numFmtId="9" fontId="6" fillId="2" borderId="3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9" fontId="3" fillId="3" borderId="5" xfId="1" applyFont="1" applyFill="1" applyBorder="1" applyAlignment="1">
      <alignment horizontal="center" vertical="center" wrapText="1"/>
    </xf>
    <xf numFmtId="9" fontId="3" fillId="3" borderId="6" xfId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</cellXfs>
  <cellStyles count="4">
    <cellStyle name="Normal" xfId="0" builtinId="0"/>
    <cellStyle name="Normal 2" xfId="2"/>
    <cellStyle name="Normal 3" xfId="3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12"/>
  <sheetViews>
    <sheetView tabSelected="1" topLeftCell="B100" zoomScale="80" zoomScaleNormal="80" zoomScaleSheetLayoutView="100" zoomScalePageLayoutView="40" workbookViewId="0">
      <selection activeCell="L67" sqref="L67"/>
    </sheetView>
  </sheetViews>
  <sheetFormatPr baseColWidth="10" defaultColWidth="11.42578125" defaultRowHeight="12.75" x14ac:dyDescent="0.25"/>
  <cols>
    <col min="1" max="1" width="26.5703125" style="1" customWidth="1"/>
    <col min="2" max="2" width="22" style="1" customWidth="1"/>
    <col min="3" max="3" width="16.85546875" style="1" customWidth="1"/>
    <col min="4" max="4" width="15.42578125" style="1" bestFit="1" customWidth="1"/>
    <col min="5" max="5" width="18.5703125" style="1" customWidth="1"/>
    <col min="6" max="6" width="16.140625" style="1" customWidth="1"/>
    <col min="7" max="7" width="16" style="1" customWidth="1"/>
    <col min="8" max="8" width="19.7109375" style="1" customWidth="1"/>
    <col min="9" max="9" width="14" style="1" customWidth="1"/>
    <col min="10" max="10" width="15.7109375" style="1" customWidth="1"/>
    <col min="11" max="11" width="14.7109375" style="1" customWidth="1"/>
    <col min="12" max="12" width="15" style="1" bestFit="1" customWidth="1"/>
    <col min="13" max="13" width="18.5703125" style="1" customWidth="1"/>
    <col min="14" max="14" width="11.42578125" style="1"/>
    <col min="15" max="15" width="13.42578125" style="1" customWidth="1"/>
    <col min="16" max="16384" width="11.42578125" style="1"/>
  </cols>
  <sheetData>
    <row r="2" spans="1:13" ht="23.25" x14ac:dyDescent="0.25">
      <c r="A2" s="79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3" ht="23.25" x14ac:dyDescent="0.25">
      <c r="A3" s="79" t="s">
        <v>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1:13" ht="23.25" x14ac:dyDescent="0.25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</row>
    <row r="5" spans="1:13" ht="23.25" x14ac:dyDescent="0.25">
      <c r="A5" s="79" t="s">
        <v>3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4.25" x14ac:dyDescent="0.25">
      <c r="A6" s="80" t="s">
        <v>168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</row>
    <row r="8" spans="1:13" ht="24" customHeight="1" x14ac:dyDescent="0.25">
      <c r="C8" s="76" t="s">
        <v>4</v>
      </c>
      <c r="D8" s="77"/>
      <c r="E8" s="77"/>
      <c r="F8" s="77"/>
      <c r="G8" s="77"/>
      <c r="H8" s="77"/>
      <c r="I8" s="78"/>
    </row>
    <row r="9" spans="1:13" ht="25.5" x14ac:dyDescent="0.25">
      <c r="C9" s="2" t="s">
        <v>5</v>
      </c>
      <c r="D9" s="2" t="s">
        <v>6</v>
      </c>
      <c r="E9" s="2" t="s">
        <v>7</v>
      </c>
      <c r="F9" s="3" t="s">
        <v>8</v>
      </c>
      <c r="G9" s="3" t="s">
        <v>9</v>
      </c>
      <c r="H9" s="4" t="s">
        <v>10</v>
      </c>
      <c r="I9" s="4" t="s">
        <v>11</v>
      </c>
    </row>
    <row r="10" spans="1:13" x14ac:dyDescent="0.25">
      <c r="C10" s="4" t="s">
        <v>12</v>
      </c>
      <c r="D10" s="5">
        <v>8997.7997882998643</v>
      </c>
      <c r="E10" s="5">
        <v>8828.6689058830434</v>
      </c>
      <c r="F10" s="5">
        <f>SUM(D10:E10)</f>
        <v>17826.468694182906</v>
      </c>
      <c r="G10" s="6">
        <f>+F10/$F$25</f>
        <v>9.6407585577696658E-2</v>
      </c>
      <c r="H10" s="82">
        <f>SUM(G10:G11)</f>
        <v>0.21271850596800496</v>
      </c>
      <c r="I10" s="83" t="s">
        <v>13</v>
      </c>
    </row>
    <row r="11" spans="1:13" x14ac:dyDescent="0.25">
      <c r="C11" s="4" t="s">
        <v>14</v>
      </c>
      <c r="D11" s="5">
        <v>10842.124384098574</v>
      </c>
      <c r="E11" s="5">
        <v>10664.616695506922</v>
      </c>
      <c r="F11" s="5">
        <f t="shared" ref="F11:F25" si="0">SUM(D11:E11)</f>
        <v>21506.741079605497</v>
      </c>
      <c r="G11" s="6">
        <f t="shared" ref="G11:G25" si="1">+F11/$F$25</f>
        <v>0.1163109203903083</v>
      </c>
      <c r="H11" s="82"/>
      <c r="I11" s="84"/>
    </row>
    <row r="12" spans="1:13" x14ac:dyDescent="0.25">
      <c r="C12" s="4" t="s">
        <v>15</v>
      </c>
      <c r="D12" s="5">
        <v>11504.124189180831</v>
      </c>
      <c r="E12" s="5">
        <v>11088.542122768069</v>
      </c>
      <c r="F12" s="5">
        <f t="shared" si="0"/>
        <v>22592.666311948902</v>
      </c>
      <c r="G12" s="6">
        <f t="shared" si="1"/>
        <v>0.12218372849179672</v>
      </c>
      <c r="H12" s="82">
        <f>SUM(G12:G14)</f>
        <v>0.320856367295284</v>
      </c>
      <c r="I12" s="83" t="s">
        <v>16</v>
      </c>
    </row>
    <row r="13" spans="1:13" x14ac:dyDescent="0.25">
      <c r="C13" s="4" t="s">
        <v>17</v>
      </c>
      <c r="D13" s="5">
        <v>9198.2013151631272</v>
      </c>
      <c r="E13" s="5">
        <v>10122.494278561959</v>
      </c>
      <c r="F13" s="5">
        <f t="shared" si="0"/>
        <v>19320.695593725086</v>
      </c>
      <c r="G13" s="6">
        <f t="shared" si="1"/>
        <v>0.10448853588599394</v>
      </c>
      <c r="H13" s="82"/>
      <c r="I13" s="85"/>
      <c r="J13" s="7"/>
    </row>
    <row r="14" spans="1:13" x14ac:dyDescent="0.25">
      <c r="C14" s="4" t="s">
        <v>18</v>
      </c>
      <c r="D14" s="5">
        <v>8222.1767864162011</v>
      </c>
      <c r="E14" s="5">
        <v>9193.1536783767679</v>
      </c>
      <c r="F14" s="5">
        <f t="shared" si="0"/>
        <v>17415.330464792969</v>
      </c>
      <c r="G14" s="6">
        <f t="shared" si="1"/>
        <v>9.4184102917493337E-2</v>
      </c>
      <c r="H14" s="82"/>
      <c r="I14" s="84"/>
    </row>
    <row r="15" spans="1:13" x14ac:dyDescent="0.25">
      <c r="C15" s="4" t="s">
        <v>19</v>
      </c>
      <c r="D15" s="5">
        <v>7534.785769525889</v>
      </c>
      <c r="E15" s="5">
        <v>7555.5557311105131</v>
      </c>
      <c r="F15" s="5">
        <f t="shared" si="0"/>
        <v>15090.341500636401</v>
      </c>
      <c r="G15" s="6">
        <f t="shared" si="1"/>
        <v>8.161029616000201E-2</v>
      </c>
      <c r="H15" s="82">
        <f>SUM(G15:G17)</f>
        <v>0.19407952539637421</v>
      </c>
      <c r="I15" s="83" t="s">
        <v>20</v>
      </c>
    </row>
    <row r="16" spans="1:13" x14ac:dyDescent="0.25">
      <c r="C16" s="4" t="s">
        <v>21</v>
      </c>
      <c r="D16" s="5">
        <v>4832.7547004014805</v>
      </c>
      <c r="E16" s="5">
        <v>5351.4184169803493</v>
      </c>
      <c r="F16" s="5">
        <f t="shared" si="0"/>
        <v>10184.17311738183</v>
      </c>
      <c r="G16" s="6">
        <f t="shared" si="1"/>
        <v>5.5077175305755066E-2</v>
      </c>
      <c r="H16" s="82"/>
      <c r="I16" s="85"/>
    </row>
    <row r="17" spans="1:9" x14ac:dyDescent="0.25">
      <c r="C17" s="4" t="s">
        <v>22</v>
      </c>
      <c r="D17" s="5">
        <v>4751.680783544005</v>
      </c>
      <c r="E17" s="5">
        <v>5860.530346507272</v>
      </c>
      <c r="F17" s="5">
        <f t="shared" si="0"/>
        <v>10612.211130051277</v>
      </c>
      <c r="G17" s="6">
        <f t="shared" si="1"/>
        <v>5.7392053930617137E-2</v>
      </c>
      <c r="H17" s="82"/>
      <c r="I17" s="84"/>
    </row>
    <row r="18" spans="1:9" x14ac:dyDescent="0.25">
      <c r="C18" s="4" t="s">
        <v>23</v>
      </c>
      <c r="D18" s="5">
        <v>5124.939028398021</v>
      </c>
      <c r="E18" s="5">
        <v>6085.656917838206</v>
      </c>
      <c r="F18" s="5">
        <f t="shared" si="0"/>
        <v>11210.595946236226</v>
      </c>
      <c r="G18" s="6">
        <f t="shared" si="1"/>
        <v>6.0628187590312153E-2</v>
      </c>
      <c r="H18" s="82">
        <f>SUM(G18:G21)</f>
        <v>0.203836734708644</v>
      </c>
      <c r="I18" s="83" t="s">
        <v>24</v>
      </c>
    </row>
    <row r="19" spans="1:9" x14ac:dyDescent="0.25">
      <c r="C19" s="4" t="s">
        <v>25</v>
      </c>
      <c r="D19" s="5">
        <v>5146.3278181979958</v>
      </c>
      <c r="E19" s="5">
        <v>5856.36182999218</v>
      </c>
      <c r="F19" s="5">
        <f t="shared" si="0"/>
        <v>11002.689648190175</v>
      </c>
      <c r="G19" s="6">
        <f t="shared" si="1"/>
        <v>5.9503806504811053E-2</v>
      </c>
      <c r="H19" s="82"/>
      <c r="I19" s="85"/>
    </row>
    <row r="20" spans="1:9" x14ac:dyDescent="0.25">
      <c r="C20" s="4" t="s">
        <v>26</v>
      </c>
      <c r="D20" s="5">
        <v>3770.5619871593308</v>
      </c>
      <c r="E20" s="5">
        <v>5304.858022246819</v>
      </c>
      <c r="F20" s="5">
        <f t="shared" si="0"/>
        <v>9075.4200094061489</v>
      </c>
      <c r="G20" s="6">
        <f t="shared" si="1"/>
        <v>4.9080911436815984E-2</v>
      </c>
      <c r="H20" s="82"/>
      <c r="I20" s="85"/>
    </row>
    <row r="21" spans="1:9" x14ac:dyDescent="0.25">
      <c r="C21" s="4" t="s">
        <v>27</v>
      </c>
      <c r="D21" s="5">
        <v>2754.827881476037</v>
      </c>
      <c r="E21" s="5">
        <v>3647.3717296099153</v>
      </c>
      <c r="F21" s="5">
        <f t="shared" si="0"/>
        <v>6402.1996110859527</v>
      </c>
      <c r="G21" s="6">
        <f t="shared" si="1"/>
        <v>3.4623829176704826E-2</v>
      </c>
      <c r="H21" s="82"/>
      <c r="I21" s="84"/>
    </row>
    <row r="22" spans="1:9" x14ac:dyDescent="0.25">
      <c r="C22" s="4" t="s">
        <v>28</v>
      </c>
      <c r="D22" s="5">
        <v>1699.4008246153155</v>
      </c>
      <c r="E22" s="5">
        <v>2243.9249027429296</v>
      </c>
      <c r="F22" s="5">
        <f t="shared" si="0"/>
        <v>3943.3257273582449</v>
      </c>
      <c r="G22" s="6">
        <f t="shared" si="1"/>
        <v>2.1325957431214519E-2</v>
      </c>
      <c r="H22" s="82">
        <f>SUM(G22:G24)</f>
        <v>6.8508866631692825E-2</v>
      </c>
      <c r="I22" s="83" t="s">
        <v>29</v>
      </c>
    </row>
    <row r="23" spans="1:9" x14ac:dyDescent="0.25">
      <c r="C23" s="4" t="s">
        <v>30</v>
      </c>
      <c r="D23" s="5">
        <v>1483.3765631698805</v>
      </c>
      <c r="E23" s="5">
        <v>2009.0351732920512</v>
      </c>
      <c r="F23" s="5">
        <f t="shared" si="0"/>
        <v>3492.4117364619315</v>
      </c>
      <c r="G23" s="6">
        <f t="shared" si="1"/>
        <v>1.8887362894557766E-2</v>
      </c>
      <c r="H23" s="82"/>
      <c r="I23" s="85"/>
    </row>
    <row r="24" spans="1:9" x14ac:dyDescent="0.25">
      <c r="C24" s="4" t="s">
        <v>31</v>
      </c>
      <c r="D24" s="5">
        <v>2208.653949780833</v>
      </c>
      <c r="E24" s="5">
        <v>3023.3998080718852</v>
      </c>
      <c r="F24" s="5">
        <f t="shared" si="0"/>
        <v>5232.0537578527183</v>
      </c>
      <c r="G24" s="6">
        <f t="shared" si="1"/>
        <v>2.8295546305920544E-2</v>
      </c>
      <c r="H24" s="82"/>
      <c r="I24" s="84"/>
    </row>
    <row r="25" spans="1:9" x14ac:dyDescent="0.25">
      <c r="C25" s="4" t="s">
        <v>32</v>
      </c>
      <c r="D25" s="5">
        <f>SUM(D10:D24)</f>
        <v>88071.735769427367</v>
      </c>
      <c r="E25" s="5">
        <f>SUM(E10:E24)</f>
        <v>96835.588559488882</v>
      </c>
      <c r="F25" s="5">
        <f t="shared" si="0"/>
        <v>184907.32432891626</v>
      </c>
      <c r="G25" s="6">
        <f t="shared" si="1"/>
        <v>1</v>
      </c>
      <c r="H25" s="8">
        <f>SUM(H10:H24)</f>
        <v>1</v>
      </c>
      <c r="I25" s="4"/>
    </row>
    <row r="26" spans="1:9" ht="38.25" customHeight="1" x14ac:dyDescent="0.25">
      <c r="C26" s="86" t="s">
        <v>179</v>
      </c>
      <c r="D26" s="86"/>
      <c r="E26" s="86"/>
      <c r="F26" s="86"/>
      <c r="G26" s="86"/>
      <c r="H26" s="86"/>
      <c r="I26" s="86"/>
    </row>
    <row r="27" spans="1:9" x14ac:dyDescent="0.25">
      <c r="A27" s="9"/>
      <c r="B27" s="10"/>
      <c r="C27" s="10"/>
      <c r="D27" s="11"/>
      <c r="E27" s="11"/>
      <c r="F27" s="11"/>
      <c r="G27" s="11"/>
      <c r="H27" s="11"/>
      <c r="I27" s="11"/>
    </row>
    <row r="28" spans="1:9" ht="25.5" customHeight="1" x14ac:dyDescent="0.25">
      <c r="C28" s="81" t="s">
        <v>180</v>
      </c>
      <c r="D28" s="81"/>
      <c r="E28" s="81"/>
      <c r="F28" s="81"/>
      <c r="G28" s="81"/>
      <c r="H28" s="81"/>
      <c r="I28" s="81"/>
    </row>
    <row r="29" spans="1:9" ht="40.5" customHeight="1" x14ac:dyDescent="0.25">
      <c r="C29" s="4" t="s">
        <v>33</v>
      </c>
      <c r="D29" s="2" t="s">
        <v>6</v>
      </c>
      <c r="E29" s="4" t="s">
        <v>34</v>
      </c>
      <c r="F29" s="2" t="s">
        <v>7</v>
      </c>
      <c r="G29" s="4" t="s">
        <v>35</v>
      </c>
      <c r="H29" s="81" t="s">
        <v>8</v>
      </c>
      <c r="I29" s="81"/>
    </row>
    <row r="30" spans="1:9" ht="25.5" x14ac:dyDescent="0.25">
      <c r="C30" s="12" t="s">
        <v>169</v>
      </c>
      <c r="D30" s="5">
        <v>11455.530388135183</v>
      </c>
      <c r="E30" s="13">
        <f>+D30/H30</f>
        <v>0.47668618431831306</v>
      </c>
      <c r="F30" s="5">
        <v>12576.066844994633</v>
      </c>
      <c r="G30" s="13">
        <f>+F30/H30</f>
        <v>0.52331381568168689</v>
      </c>
      <c r="H30" s="14">
        <v>24031.597233129818</v>
      </c>
      <c r="I30" s="15"/>
    </row>
    <row r="31" spans="1:9" x14ac:dyDescent="0.25">
      <c r="C31" s="12" t="s">
        <v>170</v>
      </c>
      <c r="D31" s="5">
        <v>5460.4561335606377</v>
      </c>
      <c r="E31" s="13">
        <f>+D31/H31</f>
        <v>0.47320569282335678</v>
      </c>
      <c r="F31" s="5">
        <v>6078.8305157210198</v>
      </c>
      <c r="G31" s="13">
        <f t="shared" ref="G31:G39" si="2">+F31/H31</f>
        <v>0.52679430717664322</v>
      </c>
      <c r="H31" s="14">
        <v>11539.286649281657</v>
      </c>
      <c r="I31" s="15"/>
    </row>
    <row r="32" spans="1:9" x14ac:dyDescent="0.25">
      <c r="C32" s="12" t="s">
        <v>171</v>
      </c>
      <c r="D32" s="5">
        <v>11253.627996837296</v>
      </c>
      <c r="E32" s="13">
        <f t="shared" ref="E32:E39" si="3">+D32/H32</f>
        <v>0.47697024289512624</v>
      </c>
      <c r="F32" s="5">
        <v>12340.355410869093</v>
      </c>
      <c r="G32" s="13">
        <f t="shared" si="2"/>
        <v>0.52302975710487365</v>
      </c>
      <c r="H32" s="14">
        <v>23593.983407706393</v>
      </c>
      <c r="I32" s="15"/>
    </row>
    <row r="33" spans="1:12" x14ac:dyDescent="0.25">
      <c r="C33" s="12" t="s">
        <v>172</v>
      </c>
      <c r="D33" s="5">
        <v>4957.5474142148578</v>
      </c>
      <c r="E33" s="13">
        <f t="shared" si="3"/>
        <v>0.47464286584139753</v>
      </c>
      <c r="F33" s="5">
        <v>5487.2475484706811</v>
      </c>
      <c r="G33" s="13">
        <f t="shared" si="2"/>
        <v>0.5253571341586023</v>
      </c>
      <c r="H33" s="14">
        <v>10444.794962685541</v>
      </c>
      <c r="I33" s="15"/>
    </row>
    <row r="34" spans="1:12" ht="25.5" x14ac:dyDescent="0.25">
      <c r="C34" s="16" t="s">
        <v>173</v>
      </c>
      <c r="D34" s="5">
        <v>6224.4974377889639</v>
      </c>
      <c r="E34" s="13">
        <f t="shared" si="3"/>
        <v>0.47398998957614991</v>
      </c>
      <c r="F34" s="5">
        <v>6907.6310347026556</v>
      </c>
      <c r="G34" s="13">
        <f t="shared" si="2"/>
        <v>0.52601001042385009</v>
      </c>
      <c r="H34" s="14">
        <v>13132.128472491619</v>
      </c>
      <c r="I34" s="15"/>
    </row>
    <row r="35" spans="1:12" ht="25.5" x14ac:dyDescent="0.25">
      <c r="C35" s="12" t="s">
        <v>174</v>
      </c>
      <c r="D35" s="5">
        <v>7717.4803655684782</v>
      </c>
      <c r="E35" s="13">
        <f t="shared" si="3"/>
        <v>0.47501467216113025</v>
      </c>
      <c r="F35" s="5">
        <v>8529.344875548757</v>
      </c>
      <c r="G35" s="13">
        <f t="shared" si="2"/>
        <v>0.52498532783886986</v>
      </c>
      <c r="H35" s="14">
        <v>16246.825241117233</v>
      </c>
      <c r="I35" s="15"/>
    </row>
    <row r="36" spans="1:12" x14ac:dyDescent="0.25">
      <c r="C36" s="12" t="s">
        <v>175</v>
      </c>
      <c r="D36" s="5">
        <v>1936.3494329104535</v>
      </c>
      <c r="E36" s="13">
        <f t="shared" si="3"/>
        <v>0.47428128961217397</v>
      </c>
      <c r="F36" s="5">
        <v>2146.3531221362177</v>
      </c>
      <c r="G36" s="13">
        <f t="shared" si="2"/>
        <v>0.52571871038782569</v>
      </c>
      <c r="H36" s="14">
        <v>4082.7025550466724</v>
      </c>
      <c r="I36" s="15"/>
    </row>
    <row r="37" spans="1:12" x14ac:dyDescent="0.25">
      <c r="C37" s="12" t="s">
        <v>176</v>
      </c>
      <c r="D37" s="5">
        <v>1147.6583353850676</v>
      </c>
      <c r="E37" s="13">
        <f t="shared" si="3"/>
        <v>0.47525229207594494</v>
      </c>
      <c r="F37" s="5">
        <v>1267.1818548052674</v>
      </c>
      <c r="G37" s="13">
        <f t="shared" si="2"/>
        <v>0.52474770792405501</v>
      </c>
      <c r="H37" s="14">
        <v>2414.8401901903353</v>
      </c>
      <c r="I37" s="15"/>
    </row>
    <row r="38" spans="1:12" ht="25.5" x14ac:dyDescent="0.25">
      <c r="C38" s="12" t="s">
        <v>177</v>
      </c>
      <c r="D38" s="5">
        <v>32687.684706466596</v>
      </c>
      <c r="E38" s="13">
        <f t="shared" si="3"/>
        <v>0.47730516070029161</v>
      </c>
      <c r="F38" s="5">
        <v>35796.143665529089</v>
      </c>
      <c r="G38" s="13">
        <f t="shared" si="2"/>
        <v>0.52269483929970817</v>
      </c>
      <c r="H38" s="14">
        <v>68483.828371995696</v>
      </c>
      <c r="I38" s="15"/>
    </row>
    <row r="39" spans="1:12" x14ac:dyDescent="0.25">
      <c r="C39" s="12" t="s">
        <v>178</v>
      </c>
      <c r="D39" s="5">
        <v>5230.9035585598403</v>
      </c>
      <c r="E39" s="13">
        <f t="shared" si="3"/>
        <v>0.47826115637253397</v>
      </c>
      <c r="F39" s="5">
        <v>5706.4336867114653</v>
      </c>
      <c r="G39" s="13">
        <f t="shared" si="2"/>
        <v>0.52173884362746592</v>
      </c>
      <c r="H39" s="14">
        <v>10937.337245271307</v>
      </c>
      <c r="I39" s="15"/>
    </row>
    <row r="40" spans="1:12" x14ac:dyDescent="0.25">
      <c r="C40" s="4" t="s">
        <v>32</v>
      </c>
      <c r="D40" s="5">
        <f>SUM(D30:D39)</f>
        <v>88071.735769427381</v>
      </c>
      <c r="E40" s="13">
        <f>+D40/H40</f>
        <v>0.47630203989520653</v>
      </c>
      <c r="F40" s="5">
        <f>SUM(F30:F39)</f>
        <v>96835.588559488868</v>
      </c>
      <c r="G40" s="13">
        <f>+F40/H40</f>
        <v>0.52369796010479319</v>
      </c>
      <c r="H40" s="87">
        <f>SUBTOTAL(9,H30:H39)</f>
        <v>184907.32432891629</v>
      </c>
      <c r="I40" s="88">
        <f>SUBTOTAL(9,I30:I39)</f>
        <v>0</v>
      </c>
    </row>
    <row r="41" spans="1:12" ht="30.75" customHeight="1" x14ac:dyDescent="0.25">
      <c r="C41" s="89" t="s">
        <v>181</v>
      </c>
      <c r="D41" s="90"/>
      <c r="E41" s="90"/>
      <c r="F41" s="90"/>
      <c r="G41" s="90"/>
      <c r="H41" s="90"/>
      <c r="I41" s="91"/>
    </row>
    <row r="42" spans="1:12" x14ac:dyDescent="0.25">
      <c r="C42" s="17"/>
      <c r="D42" s="17"/>
      <c r="E42" s="17"/>
      <c r="F42" s="17"/>
      <c r="G42" s="17"/>
      <c r="H42" s="17"/>
      <c r="I42" s="17"/>
    </row>
    <row r="43" spans="1:12" x14ac:dyDescent="0.25">
      <c r="C43" s="17"/>
      <c r="D43" s="17"/>
      <c r="E43" s="17"/>
      <c r="F43" s="17"/>
      <c r="G43" s="17"/>
      <c r="H43" s="17"/>
      <c r="I43" s="17"/>
    </row>
    <row r="44" spans="1:12" x14ac:dyDescent="0.25">
      <c r="A44" s="9"/>
      <c r="B44" s="10"/>
      <c r="C44" s="10"/>
      <c r="D44" s="10"/>
    </row>
    <row r="45" spans="1:12" ht="24.75" customHeight="1" x14ac:dyDescent="0.25">
      <c r="B45" s="92" t="s">
        <v>36</v>
      </c>
      <c r="C45" s="93" t="s">
        <v>37</v>
      </c>
      <c r="D45" s="94" t="s">
        <v>182</v>
      </c>
      <c r="E45" s="94"/>
      <c r="F45" s="94"/>
      <c r="G45" s="94"/>
      <c r="H45" s="94"/>
      <c r="I45" s="94"/>
      <c r="J45" s="94"/>
      <c r="K45" s="94"/>
      <c r="L45" s="94"/>
    </row>
    <row r="46" spans="1:12" ht="24.75" customHeight="1" x14ac:dyDescent="0.25">
      <c r="B46" s="92"/>
      <c r="C46" s="93"/>
      <c r="D46" s="94"/>
      <c r="E46" s="94"/>
      <c r="F46" s="94"/>
      <c r="G46" s="94"/>
      <c r="H46" s="94"/>
      <c r="I46" s="94"/>
      <c r="J46" s="94"/>
      <c r="K46" s="94"/>
      <c r="L46" s="94"/>
    </row>
    <row r="47" spans="1:12" ht="24.75" customHeight="1" x14ac:dyDescent="0.25">
      <c r="B47" s="92"/>
      <c r="C47" s="93"/>
      <c r="D47" s="93" t="s">
        <v>38</v>
      </c>
      <c r="E47" s="93"/>
      <c r="F47" s="93"/>
      <c r="G47" s="93"/>
      <c r="H47" s="95" t="s">
        <v>39</v>
      </c>
      <c r="I47" s="95"/>
      <c r="J47" s="95"/>
      <c r="K47" s="95"/>
      <c r="L47" s="95"/>
    </row>
    <row r="48" spans="1:12" ht="24.75" customHeight="1" x14ac:dyDescent="0.25">
      <c r="B48" s="92"/>
      <c r="C48" s="93"/>
      <c r="D48" s="18" t="s">
        <v>40</v>
      </c>
      <c r="E48" s="18" t="s">
        <v>41</v>
      </c>
      <c r="F48" s="18" t="s">
        <v>42</v>
      </c>
      <c r="G48" s="18" t="s">
        <v>43</v>
      </c>
      <c r="H48" s="19" t="s">
        <v>44</v>
      </c>
      <c r="I48" s="19" t="s">
        <v>45</v>
      </c>
      <c r="J48" s="19" t="s">
        <v>46</v>
      </c>
      <c r="K48" s="19" t="s">
        <v>42</v>
      </c>
      <c r="L48" s="18" t="s">
        <v>43</v>
      </c>
    </row>
    <row r="49" spans="1:13" x14ac:dyDescent="0.25">
      <c r="B49" s="12" t="s">
        <v>169</v>
      </c>
      <c r="C49" s="20">
        <v>1</v>
      </c>
      <c r="D49" s="21">
        <v>2742.5757182738812</v>
      </c>
      <c r="E49" s="21">
        <v>2904.5817539328191</v>
      </c>
      <c r="F49" s="21">
        <f>SUM(D49:E49)</f>
        <v>5647.1574722066998</v>
      </c>
      <c r="G49" s="22">
        <f t="shared" ref="G49:G58" si="4">F49/$F$59</f>
        <v>0.14357225115073008</v>
      </c>
      <c r="H49" s="23">
        <v>2744.7002688421408</v>
      </c>
      <c r="I49" s="23">
        <v>2263.4453204449455</v>
      </c>
      <c r="J49" s="23">
        <v>2241.6362451802256</v>
      </c>
      <c r="K49" s="23">
        <f>SUM(H49:J49)</f>
        <v>7249.7818344673124</v>
      </c>
      <c r="L49" s="22">
        <f t="shared" ref="L49:L58" si="5">K49/$K$59</f>
        <v>0.12219689234337748</v>
      </c>
      <c r="M49" s="7"/>
    </row>
    <row r="50" spans="1:13" x14ac:dyDescent="0.25">
      <c r="B50" s="12" t="s">
        <v>170</v>
      </c>
      <c r="C50" s="20">
        <v>2</v>
      </c>
      <c r="D50" s="21">
        <v>1018.5522233684744</v>
      </c>
      <c r="E50" s="21">
        <v>1210.4728459004671</v>
      </c>
      <c r="F50" s="21">
        <f>SUM(D50:E50)</f>
        <v>2229.0250692689415</v>
      </c>
      <c r="G50" s="22">
        <f t="shared" si="4"/>
        <v>5.6670306900667961E-2</v>
      </c>
      <c r="H50" s="23">
        <v>1172.8585732223185</v>
      </c>
      <c r="I50" s="23">
        <v>985.26223509188105</v>
      </c>
      <c r="J50" s="23">
        <v>1080.040465226873</v>
      </c>
      <c r="K50" s="23">
        <f t="shared" ref="K50:K58" si="6">SUM(H50:J50)</f>
        <v>3238.1612735410727</v>
      </c>
      <c r="L50" s="22">
        <f t="shared" si="5"/>
        <v>5.4580020967274621E-2</v>
      </c>
    </row>
    <row r="51" spans="1:13" x14ac:dyDescent="0.25">
      <c r="B51" s="12" t="s">
        <v>171</v>
      </c>
      <c r="C51" s="20">
        <v>1</v>
      </c>
      <c r="D51" s="21">
        <v>2611.7671251927022</v>
      </c>
      <c r="E51" s="21">
        <v>2828.7732369126484</v>
      </c>
      <c r="F51" s="21">
        <f t="shared" ref="F51:F58" si="7">SUM(D51:E51)</f>
        <v>5440.5403621053501</v>
      </c>
      <c r="G51" s="22">
        <f t="shared" si="4"/>
        <v>0.13831925727380934</v>
      </c>
      <c r="H51" s="23">
        <v>2822.0804006834333</v>
      </c>
      <c r="I51" s="23">
        <v>2364.3963160912954</v>
      </c>
      <c r="J51" s="23">
        <v>2279.1181560794143</v>
      </c>
      <c r="K51" s="23">
        <f t="shared" si="6"/>
        <v>7465.5948728541425</v>
      </c>
      <c r="L51" s="22">
        <f t="shared" si="5"/>
        <v>0.12583447526934569</v>
      </c>
    </row>
    <row r="52" spans="1:13" x14ac:dyDescent="0.25">
      <c r="B52" s="12" t="s">
        <v>172</v>
      </c>
      <c r="C52" s="20">
        <v>1</v>
      </c>
      <c r="D52" s="21">
        <v>988.01469400982751</v>
      </c>
      <c r="E52" s="21">
        <v>1144.5816429046431</v>
      </c>
      <c r="F52" s="21">
        <f t="shared" si="7"/>
        <v>2132.5963369144706</v>
      </c>
      <c r="G52" s="22">
        <f t="shared" si="4"/>
        <v>5.4218721258177865E-2</v>
      </c>
      <c r="H52" s="23">
        <v>1148.6507520773314</v>
      </c>
      <c r="I52" s="23">
        <v>1016.7541152172274</v>
      </c>
      <c r="J52" s="23">
        <v>1052.6290619803715</v>
      </c>
      <c r="K52" s="23">
        <f t="shared" si="6"/>
        <v>3218.0339292749304</v>
      </c>
      <c r="L52" s="22">
        <f t="shared" si="5"/>
        <v>5.4240769528182374E-2</v>
      </c>
    </row>
    <row r="53" spans="1:13" ht="25.5" x14ac:dyDescent="0.25">
      <c r="B53" s="16" t="s">
        <v>173</v>
      </c>
      <c r="C53" s="20">
        <v>2</v>
      </c>
      <c r="D53" s="21">
        <v>1183.067441557236</v>
      </c>
      <c r="E53" s="21">
        <v>1320.8950696222323</v>
      </c>
      <c r="F53" s="21">
        <f t="shared" si="7"/>
        <v>2503.9625111794685</v>
      </c>
      <c r="G53" s="22">
        <f t="shared" si="4"/>
        <v>6.3660263822356691E-2</v>
      </c>
      <c r="H53" s="23">
        <v>1372.6351663700646</v>
      </c>
      <c r="I53" s="23">
        <v>1235.6302074446842</v>
      </c>
      <c r="J53" s="23">
        <v>1299.8638589874333</v>
      </c>
      <c r="K53" s="23">
        <f t="shared" si="6"/>
        <v>3908.1292328021818</v>
      </c>
      <c r="L53" s="22">
        <f t="shared" si="5"/>
        <v>6.5872499066701104E-2</v>
      </c>
    </row>
    <row r="54" spans="1:13" ht="25.5" x14ac:dyDescent="0.25">
      <c r="B54" s="12" t="s">
        <v>174</v>
      </c>
      <c r="C54" s="20">
        <v>2</v>
      </c>
      <c r="D54" s="21">
        <v>1483.9327310584997</v>
      </c>
      <c r="E54" s="21">
        <v>1750.7864960546938</v>
      </c>
      <c r="F54" s="21">
        <f t="shared" si="7"/>
        <v>3234.7192271131935</v>
      </c>
      <c r="G54" s="22">
        <f t="shared" si="4"/>
        <v>8.2238882758782786E-2</v>
      </c>
      <c r="H54" s="23">
        <v>1795.9136498465634</v>
      </c>
      <c r="I54" s="23">
        <v>1552.4000799483063</v>
      </c>
      <c r="J54" s="23">
        <v>1641.8514776047687</v>
      </c>
      <c r="K54" s="23">
        <f t="shared" si="6"/>
        <v>4990.1652073996383</v>
      </c>
      <c r="L54" s="22">
        <f t="shared" si="5"/>
        <v>8.4110486983928145E-2</v>
      </c>
    </row>
    <row r="55" spans="1:13" x14ac:dyDescent="0.25">
      <c r="B55" s="12" t="s">
        <v>175</v>
      </c>
      <c r="C55" s="20">
        <v>1</v>
      </c>
      <c r="D55" s="21">
        <v>324.73493250090922</v>
      </c>
      <c r="E55" s="21">
        <v>426.07409414398126</v>
      </c>
      <c r="F55" s="21">
        <f t="shared" si="7"/>
        <v>750.80902664489054</v>
      </c>
      <c r="G55" s="22">
        <f t="shared" si="4"/>
        <v>1.9088425047508548E-2</v>
      </c>
      <c r="H55" s="23">
        <v>479.75998922526691</v>
      </c>
      <c r="I55" s="23">
        <v>387.99277416796639</v>
      </c>
      <c r="J55" s="23">
        <v>347.86495310919054</v>
      </c>
      <c r="K55" s="23">
        <f t="shared" si="6"/>
        <v>1215.6177165024237</v>
      </c>
      <c r="L55" s="22">
        <f t="shared" si="5"/>
        <v>2.0489541702886784E-2</v>
      </c>
    </row>
    <row r="56" spans="1:13" x14ac:dyDescent="0.25">
      <c r="B56" s="12" t="s">
        <v>176</v>
      </c>
      <c r="C56" s="20">
        <v>1</v>
      </c>
      <c r="D56" s="21">
        <v>233.60991331111524</v>
      </c>
      <c r="E56" s="21">
        <v>248.23181036955378</v>
      </c>
      <c r="F56" s="21">
        <f t="shared" si="7"/>
        <v>481.84172368066902</v>
      </c>
      <c r="G56" s="22">
        <f t="shared" si="4"/>
        <v>1.2250251796174734E-2</v>
      </c>
      <c r="H56" s="23">
        <v>258.20082290156148</v>
      </c>
      <c r="I56" s="23">
        <v>232.45707416782815</v>
      </c>
      <c r="J56" s="23">
        <v>267.478757307129</v>
      </c>
      <c r="K56" s="23">
        <f t="shared" si="6"/>
        <v>758.13665437651866</v>
      </c>
      <c r="L56" s="22">
        <f t="shared" si="5"/>
        <v>1.277858358384971E-2</v>
      </c>
    </row>
    <row r="57" spans="1:13" ht="25.5" x14ac:dyDescent="0.25">
      <c r="B57" s="12" t="s">
        <v>177</v>
      </c>
      <c r="C57" s="20">
        <v>1</v>
      </c>
      <c r="D57" s="21">
        <v>6222.9800997492985</v>
      </c>
      <c r="E57" s="21">
        <v>8330.8160446744496</v>
      </c>
      <c r="F57" s="21">
        <f t="shared" si="7"/>
        <v>14553.796144423748</v>
      </c>
      <c r="G57" s="22">
        <f t="shared" si="4"/>
        <v>0.37001292872168234</v>
      </c>
      <c r="H57" s="23">
        <v>9284.7625962851598</v>
      </c>
      <c r="I57" s="23">
        <v>8137.3263881854054</v>
      </c>
      <c r="J57" s="23">
        <v>6273.0078625579099</v>
      </c>
      <c r="K57" s="23">
        <f t="shared" si="6"/>
        <v>23695.096847028479</v>
      </c>
      <c r="L57" s="22">
        <f t="shared" si="5"/>
        <v>0.39938680426443351</v>
      </c>
    </row>
    <row r="58" spans="1:13" x14ac:dyDescent="0.25">
      <c r="B58" s="12" t="s">
        <v>178</v>
      </c>
      <c r="C58" s="20">
        <v>1</v>
      </c>
      <c r="D58" s="21">
        <v>1017.2338151609621</v>
      </c>
      <c r="E58" s="21">
        <v>1341.5280850900062</v>
      </c>
      <c r="F58" s="21">
        <f t="shared" si="7"/>
        <v>2358.7619002509682</v>
      </c>
      <c r="G58" s="22">
        <f t="shared" si="4"/>
        <v>5.9968711270109561E-2</v>
      </c>
      <c r="H58" s="23">
        <v>1513.1040924950585</v>
      </c>
      <c r="I58" s="23">
        <v>1145.0310829655471</v>
      </c>
      <c r="J58" s="23">
        <v>931.83962675965347</v>
      </c>
      <c r="K58" s="23">
        <f t="shared" si="6"/>
        <v>3589.9748022202593</v>
      </c>
      <c r="L58" s="22">
        <f t="shared" si="5"/>
        <v>6.0509926290020534E-2</v>
      </c>
    </row>
    <row r="59" spans="1:13" x14ac:dyDescent="0.2">
      <c r="B59" s="25" t="s">
        <v>183</v>
      </c>
      <c r="C59" s="24">
        <f>MODE(C49:C58)</f>
        <v>1</v>
      </c>
      <c r="D59" s="21">
        <f>SUM(D49:D58)</f>
        <v>17826.468694182906</v>
      </c>
      <c r="E59" s="21">
        <f>SUM(E49:E58)</f>
        <v>21506.741079605494</v>
      </c>
      <c r="F59" s="21">
        <f>+D59+E59</f>
        <v>39333.209773788403</v>
      </c>
      <c r="G59" s="22">
        <f>SUM(G49:G58)</f>
        <v>0.99999999999999989</v>
      </c>
      <c r="H59" s="23">
        <f>SUBTOTAL(9,H49:H58)</f>
        <v>22592.666311948895</v>
      </c>
      <c r="I59" s="23">
        <f>SUM(I49:I58)</f>
        <v>19320.695593725086</v>
      </c>
      <c r="J59" s="23">
        <f>SUM(J49:J58)</f>
        <v>17415.330464792969</v>
      </c>
      <c r="K59" s="23">
        <f>SUM(K49:K58)</f>
        <v>59328.692370466961</v>
      </c>
      <c r="L59" s="22">
        <f>SUM(L49:L58)</f>
        <v>1</v>
      </c>
    </row>
    <row r="60" spans="1:13" ht="15.75" customHeight="1" x14ac:dyDescent="0.25">
      <c r="B60" s="26" t="s">
        <v>184</v>
      </c>
    </row>
    <row r="61" spans="1:13" ht="16.5" customHeight="1" x14ac:dyDescent="0.25">
      <c r="B61" s="26" t="s">
        <v>185</v>
      </c>
    </row>
    <row r="62" spans="1:13" ht="19.5" customHeight="1" x14ac:dyDescent="0.25"/>
    <row r="63" spans="1:13" ht="19.5" customHeight="1" x14ac:dyDescent="0.25">
      <c r="A63" s="92" t="s">
        <v>36</v>
      </c>
      <c r="B63" s="93" t="s">
        <v>37</v>
      </c>
      <c r="C63" s="96" t="s">
        <v>186</v>
      </c>
      <c r="D63" s="97"/>
      <c r="E63" s="97"/>
      <c r="F63" s="97"/>
      <c r="G63" s="97"/>
      <c r="H63" s="97"/>
      <c r="I63" s="97"/>
      <c r="J63" s="97"/>
      <c r="K63" s="97"/>
      <c r="L63" s="97"/>
      <c r="M63" s="98"/>
    </row>
    <row r="64" spans="1:13" ht="19.5" customHeight="1" x14ac:dyDescent="0.25">
      <c r="A64" s="92"/>
      <c r="B64" s="93"/>
      <c r="C64" s="99"/>
      <c r="D64" s="100"/>
      <c r="E64" s="100"/>
      <c r="F64" s="100"/>
      <c r="G64" s="100"/>
      <c r="H64" s="100"/>
      <c r="I64" s="100"/>
      <c r="J64" s="100"/>
      <c r="K64" s="100"/>
      <c r="L64" s="100"/>
      <c r="M64" s="101"/>
    </row>
    <row r="65" spans="1:13" ht="19.5" customHeight="1" x14ac:dyDescent="0.25">
      <c r="A65" s="92"/>
      <c r="B65" s="93"/>
      <c r="C65" s="102" t="s">
        <v>20</v>
      </c>
      <c r="D65" s="103"/>
      <c r="E65" s="103"/>
      <c r="F65" s="103"/>
      <c r="G65" s="104"/>
      <c r="H65" s="105" t="s">
        <v>24</v>
      </c>
      <c r="I65" s="106"/>
      <c r="J65" s="106"/>
      <c r="K65" s="106"/>
      <c r="L65" s="106"/>
      <c r="M65" s="107"/>
    </row>
    <row r="66" spans="1:13" ht="19.5" customHeight="1" x14ac:dyDescent="0.25">
      <c r="A66" s="92"/>
      <c r="B66" s="93"/>
      <c r="C66" s="18" t="s">
        <v>47</v>
      </c>
      <c r="D66" s="18" t="s">
        <v>48</v>
      </c>
      <c r="E66" s="18" t="s">
        <v>49</v>
      </c>
      <c r="F66" s="18" t="s">
        <v>42</v>
      </c>
      <c r="G66" s="18" t="s">
        <v>43</v>
      </c>
      <c r="H66" s="19" t="s">
        <v>50</v>
      </c>
      <c r="I66" s="19" t="s">
        <v>51</v>
      </c>
      <c r="J66" s="19" t="s">
        <v>52</v>
      </c>
      <c r="K66" s="19" t="s">
        <v>53</v>
      </c>
      <c r="L66" s="19" t="s">
        <v>42</v>
      </c>
      <c r="M66" s="19" t="s">
        <v>43</v>
      </c>
    </row>
    <row r="67" spans="1:13" x14ac:dyDescent="0.25">
      <c r="A67" s="12" t="s">
        <v>169</v>
      </c>
      <c r="B67" s="20">
        <v>1</v>
      </c>
      <c r="C67" s="21">
        <v>2107.1561729277128</v>
      </c>
      <c r="D67" s="21">
        <v>1317.4995970576615</v>
      </c>
      <c r="E67" s="21">
        <v>1193.0111469766141</v>
      </c>
      <c r="F67" s="21">
        <f>SUM(C67:E67)</f>
        <v>4617.6669169619881</v>
      </c>
      <c r="G67" s="22">
        <f t="shared" ref="G67:G76" si="8">F67/$F$77</f>
        <v>0.12867339721597174</v>
      </c>
      <c r="H67" s="23">
        <v>1168.2388544837495</v>
      </c>
      <c r="I67" s="23">
        <v>1300.3247679543394</v>
      </c>
      <c r="J67" s="23">
        <v>1221.6386493887433</v>
      </c>
      <c r="K67" s="23">
        <v>937.37202268944475</v>
      </c>
      <c r="L67" s="23">
        <f>SUM(H67:K67)</f>
        <v>4627.5742945162765</v>
      </c>
      <c r="M67" s="27">
        <f t="shared" ref="M67:M76" si="9">L67/$L$77</f>
        <v>0.12277694759861137</v>
      </c>
    </row>
    <row r="68" spans="1:13" x14ac:dyDescent="0.25">
      <c r="A68" s="12" t="s">
        <v>170</v>
      </c>
      <c r="B68" s="20">
        <v>2</v>
      </c>
      <c r="C68" s="21">
        <v>1104.9661872060267</v>
      </c>
      <c r="D68" s="21">
        <v>732.24293760207422</v>
      </c>
      <c r="E68" s="21">
        <v>642.01655732125619</v>
      </c>
      <c r="F68" s="21">
        <f t="shared" ref="F68:F76" si="10">SUM(C68:E68)</f>
        <v>2479.2256821293572</v>
      </c>
      <c r="G68" s="22">
        <f t="shared" si="8"/>
        <v>6.9084755726502162E-2</v>
      </c>
      <c r="H68" s="23">
        <v>577.97168587547912</v>
      </c>
      <c r="I68" s="23">
        <v>685.4591356616852</v>
      </c>
      <c r="J68" s="23">
        <v>709.30646601683486</v>
      </c>
      <c r="K68" s="23">
        <v>529.3966012070598</v>
      </c>
      <c r="L68" s="23">
        <f t="shared" ref="L68:L77" si="11">SUM(H68:K68)</f>
        <v>2502.1338887610591</v>
      </c>
      <c r="M68" s="27">
        <f t="shared" si="9"/>
        <v>6.6385614102223406E-2</v>
      </c>
    </row>
    <row r="69" spans="1:13" x14ac:dyDescent="0.25">
      <c r="A69" s="12" t="s">
        <v>171</v>
      </c>
      <c r="B69" s="20">
        <v>1</v>
      </c>
      <c r="C69" s="21">
        <v>1937.2954502304599</v>
      </c>
      <c r="D69" s="21">
        <v>1232.7260133248503</v>
      </c>
      <c r="E69" s="21">
        <v>1167.9443326537512</v>
      </c>
      <c r="F69" s="21">
        <f t="shared" si="10"/>
        <v>4337.9657962090614</v>
      </c>
      <c r="G69" s="22">
        <f t="shared" si="8"/>
        <v>0.12087939776568829</v>
      </c>
      <c r="H69" s="23">
        <v>1206.4967218071924</v>
      </c>
      <c r="I69" s="23">
        <v>1352.0202832391817</v>
      </c>
      <c r="J69" s="23">
        <v>1170.6398256481532</v>
      </c>
      <c r="K69" s="23">
        <v>890.11327964738734</v>
      </c>
      <c r="L69" s="23">
        <f t="shared" si="11"/>
        <v>4619.2701103419149</v>
      </c>
      <c r="M69" s="27">
        <f t="shared" si="9"/>
        <v>0.12255662431035362</v>
      </c>
    </row>
    <row r="70" spans="1:13" x14ac:dyDescent="0.25">
      <c r="A70" s="12" t="s">
        <v>172</v>
      </c>
      <c r="B70" s="20">
        <v>1</v>
      </c>
      <c r="C70" s="21">
        <v>857.34251001119594</v>
      </c>
      <c r="D70" s="21">
        <v>605.52633056414254</v>
      </c>
      <c r="E70" s="21">
        <v>543.67930222499604</v>
      </c>
      <c r="F70" s="21">
        <f t="shared" si="10"/>
        <v>2006.5481428003345</v>
      </c>
      <c r="G70" s="22">
        <f t="shared" si="8"/>
        <v>5.5913380253373356E-2</v>
      </c>
      <c r="H70" s="23">
        <v>585.06711848198256</v>
      </c>
      <c r="I70" s="23">
        <v>624.97880633701595</v>
      </c>
      <c r="J70" s="23">
        <v>582.83514873686545</v>
      </c>
      <c r="K70" s="23">
        <v>431.41909643200239</v>
      </c>
      <c r="L70" s="23">
        <f t="shared" si="11"/>
        <v>2224.3001699878664</v>
      </c>
      <c r="M70" s="27">
        <f t="shared" si="9"/>
        <v>5.901424116254609E-2</v>
      </c>
    </row>
    <row r="71" spans="1:13" ht="25.5" x14ac:dyDescent="0.25">
      <c r="A71" s="16" t="s">
        <v>173</v>
      </c>
      <c r="B71" s="20">
        <v>2</v>
      </c>
      <c r="C71" s="21">
        <v>1265.3520675979719</v>
      </c>
      <c r="D71" s="21">
        <v>831.86757745951491</v>
      </c>
      <c r="E71" s="21">
        <v>731.34119531125236</v>
      </c>
      <c r="F71" s="21">
        <f t="shared" si="10"/>
        <v>2828.5608403687388</v>
      </c>
      <c r="G71" s="22">
        <f t="shared" si="8"/>
        <v>7.8819139428480706E-2</v>
      </c>
      <c r="H71" s="23">
        <v>691.80792346921714</v>
      </c>
      <c r="I71" s="23">
        <v>733.74528834986427</v>
      </c>
      <c r="J71" s="23">
        <v>746.5871262492426</v>
      </c>
      <c r="K71" s="23">
        <v>609.3757381957538</v>
      </c>
      <c r="L71" s="23">
        <f t="shared" si="11"/>
        <v>2781.516076264078</v>
      </c>
      <c r="M71" s="27">
        <f t="shared" si="9"/>
        <v>7.3798070393998424E-2</v>
      </c>
    </row>
    <row r="72" spans="1:13" ht="25.5" x14ac:dyDescent="0.25">
      <c r="A72" s="12" t="s">
        <v>174</v>
      </c>
      <c r="B72" s="20">
        <v>2</v>
      </c>
      <c r="C72" s="21">
        <v>1524.8245236517064</v>
      </c>
      <c r="D72" s="21">
        <v>960.88362039173091</v>
      </c>
      <c r="E72" s="21">
        <v>938.3505168524656</v>
      </c>
      <c r="F72" s="21">
        <f t="shared" si="10"/>
        <v>3424.0586608959029</v>
      </c>
      <c r="G72" s="22">
        <f t="shared" si="8"/>
        <v>9.5412958120875579E-2</v>
      </c>
      <c r="H72" s="23">
        <v>818.37534282313629</v>
      </c>
      <c r="I72" s="23">
        <v>941.72987120325354</v>
      </c>
      <c r="J72" s="23">
        <v>886.13711459704894</v>
      </c>
      <c r="K72" s="23">
        <v>675.84292748184612</v>
      </c>
      <c r="L72" s="23">
        <f t="shared" si="11"/>
        <v>3322.0852561052852</v>
      </c>
      <c r="M72" s="27">
        <f t="shared" si="9"/>
        <v>8.8140235347554483E-2</v>
      </c>
    </row>
    <row r="73" spans="1:13" x14ac:dyDescent="0.25">
      <c r="A73" s="12" t="s">
        <v>175</v>
      </c>
      <c r="B73" s="20">
        <v>1</v>
      </c>
      <c r="C73" s="21">
        <v>327.75568093596218</v>
      </c>
      <c r="D73" s="21">
        <v>244.35531342049958</v>
      </c>
      <c r="E73" s="21">
        <v>260.89302089669144</v>
      </c>
      <c r="F73" s="21">
        <f t="shared" si="10"/>
        <v>833.00401525315328</v>
      </c>
      <c r="G73" s="22">
        <f t="shared" si="8"/>
        <v>2.3212037261381085E-2</v>
      </c>
      <c r="H73" s="23">
        <v>297.07633414781947</v>
      </c>
      <c r="I73" s="23">
        <v>327.15465207138982</v>
      </c>
      <c r="J73" s="23">
        <v>234.35030009523416</v>
      </c>
      <c r="K73" s="23">
        <v>128.77288785132137</v>
      </c>
      <c r="L73" s="23">
        <f t="shared" si="11"/>
        <v>987.35417416576479</v>
      </c>
      <c r="M73" s="27">
        <f t="shared" si="9"/>
        <v>2.6196085462414379E-2</v>
      </c>
    </row>
    <row r="74" spans="1:13" x14ac:dyDescent="0.25">
      <c r="A74" s="12" t="s">
        <v>176</v>
      </c>
      <c r="B74" s="20">
        <v>1</v>
      </c>
      <c r="C74" s="21">
        <v>196.99306508025805</v>
      </c>
      <c r="D74" s="21">
        <v>167.40613248347361</v>
      </c>
      <c r="E74" s="21">
        <v>131.48625420522367</v>
      </c>
      <c r="F74" s="21">
        <f t="shared" si="10"/>
        <v>495.88545176895536</v>
      </c>
      <c r="G74" s="22">
        <f t="shared" si="8"/>
        <v>1.3818074550744745E-2</v>
      </c>
      <c r="H74" s="23">
        <v>143.44256132318827</v>
      </c>
      <c r="I74" s="23">
        <v>156.92104611360432</v>
      </c>
      <c r="J74" s="23">
        <v>129.28786141234033</v>
      </c>
      <c r="K74" s="23">
        <v>87.609873060659098</v>
      </c>
      <c r="L74" s="23">
        <f t="shared" si="11"/>
        <v>517.26134190979201</v>
      </c>
      <c r="M74" s="27">
        <f t="shared" si="9"/>
        <v>1.37237707335576E-2</v>
      </c>
    </row>
    <row r="75" spans="1:13" x14ac:dyDescent="0.25">
      <c r="A75" s="12" t="s">
        <v>177</v>
      </c>
      <c r="B75" s="20">
        <v>1</v>
      </c>
      <c r="C75" s="21">
        <v>4868.0240464024782</v>
      </c>
      <c r="D75" s="21">
        <v>3367.6092723373495</v>
      </c>
      <c r="E75" s="21">
        <v>4285.8193514920204</v>
      </c>
      <c r="F75" s="21">
        <f t="shared" si="10"/>
        <v>12521.452670231847</v>
      </c>
      <c r="G75" s="22">
        <f t="shared" si="8"/>
        <v>0.34891599635292525</v>
      </c>
      <c r="H75" s="23">
        <v>5030.3079871685723</v>
      </c>
      <c r="I75" s="23">
        <v>4264.5518852452033</v>
      </c>
      <c r="J75" s="23">
        <v>2933.7031420738181</v>
      </c>
      <c r="K75" s="23">
        <v>1824.0693133484176</v>
      </c>
      <c r="L75" s="23">
        <f t="shared" si="11"/>
        <v>14052.632327836012</v>
      </c>
      <c r="M75" s="27">
        <f t="shared" si="9"/>
        <v>0.37283881211411757</v>
      </c>
    </row>
    <row r="76" spans="1:13" x14ac:dyDescent="0.25">
      <c r="A76" s="12" t="s">
        <v>178</v>
      </c>
      <c r="B76" s="20">
        <v>1</v>
      </c>
      <c r="C76" s="21">
        <v>900.63179659263096</v>
      </c>
      <c r="D76" s="21">
        <v>724.05632274053426</v>
      </c>
      <c r="E76" s="21">
        <v>717.66945211700602</v>
      </c>
      <c r="F76" s="21">
        <f t="shared" si="10"/>
        <v>2342.3575714501712</v>
      </c>
      <c r="G76" s="22">
        <f t="shared" si="8"/>
        <v>6.5270863324057266E-2</v>
      </c>
      <c r="H76" s="23">
        <v>691.81141665589007</v>
      </c>
      <c r="I76" s="23">
        <v>615.80391201463658</v>
      </c>
      <c r="J76" s="23">
        <v>460.93437518786789</v>
      </c>
      <c r="K76" s="23">
        <v>288.22787117205945</v>
      </c>
      <c r="L76" s="23">
        <f t="shared" si="11"/>
        <v>2056.777575030454</v>
      </c>
      <c r="M76" s="27">
        <f t="shared" si="9"/>
        <v>5.4569598774623154E-2</v>
      </c>
    </row>
    <row r="77" spans="1:13" x14ac:dyDescent="0.2">
      <c r="A77" s="25" t="s">
        <v>183</v>
      </c>
      <c r="B77" s="24">
        <f>MODE(B67:B76)</f>
        <v>1</v>
      </c>
      <c r="C77" s="21">
        <f t="shared" ref="C77:K77" si="12">SUM(C67:C76)</f>
        <v>15090.341500636405</v>
      </c>
      <c r="D77" s="21">
        <f t="shared" si="12"/>
        <v>10184.173117381832</v>
      </c>
      <c r="E77" s="21">
        <f t="shared" si="12"/>
        <v>10612.211130051277</v>
      </c>
      <c r="F77" s="21">
        <f t="shared" si="12"/>
        <v>35886.725748069504</v>
      </c>
      <c r="G77" s="22">
        <f t="shared" si="12"/>
        <v>1.0000000000000002</v>
      </c>
      <c r="H77" s="23">
        <f t="shared" si="12"/>
        <v>11210.595946236228</v>
      </c>
      <c r="I77" s="23">
        <f t="shared" si="12"/>
        <v>11002.689648190175</v>
      </c>
      <c r="J77" s="23">
        <f t="shared" si="12"/>
        <v>9075.4200094061489</v>
      </c>
      <c r="K77" s="23">
        <f t="shared" si="12"/>
        <v>6402.1996110859518</v>
      </c>
      <c r="L77" s="23">
        <f t="shared" si="11"/>
        <v>37690.905214918501</v>
      </c>
      <c r="M77" s="28">
        <f>SUM(M67:M76)</f>
        <v>1</v>
      </c>
    </row>
    <row r="78" spans="1:13" x14ac:dyDescent="0.25">
      <c r="A78" s="26" t="s">
        <v>187</v>
      </c>
    </row>
    <row r="79" spans="1:13" x14ac:dyDescent="0.25">
      <c r="A79" s="26" t="s">
        <v>229</v>
      </c>
    </row>
    <row r="80" spans="1:13" ht="24.75" customHeight="1" x14ac:dyDescent="0.25"/>
    <row r="81" spans="2:11" ht="24.75" customHeight="1" x14ac:dyDescent="0.25">
      <c r="B81" s="92" t="s">
        <v>36</v>
      </c>
      <c r="C81" s="93" t="s">
        <v>37</v>
      </c>
      <c r="D81" s="94" t="s">
        <v>189</v>
      </c>
      <c r="E81" s="94"/>
      <c r="F81" s="94"/>
      <c r="G81" s="94"/>
      <c r="H81" s="94"/>
      <c r="I81" s="94"/>
      <c r="J81" s="94"/>
      <c r="K81" s="94"/>
    </row>
    <row r="82" spans="2:11" ht="24.75" customHeight="1" x14ac:dyDescent="0.25">
      <c r="B82" s="92"/>
      <c r="C82" s="93"/>
      <c r="D82" s="94"/>
      <c r="E82" s="94"/>
      <c r="F82" s="94"/>
      <c r="G82" s="94"/>
      <c r="H82" s="94"/>
      <c r="I82" s="94"/>
      <c r="J82" s="94"/>
      <c r="K82" s="94"/>
    </row>
    <row r="83" spans="2:11" ht="24.75" customHeight="1" x14ac:dyDescent="0.25">
      <c r="B83" s="92"/>
      <c r="C83" s="93"/>
      <c r="D83" s="94" t="s">
        <v>54</v>
      </c>
      <c r="E83" s="94"/>
      <c r="F83" s="94"/>
      <c r="G83" s="94"/>
      <c r="H83" s="94"/>
      <c r="I83" s="123" t="s">
        <v>55</v>
      </c>
      <c r="J83" s="108" t="s">
        <v>56</v>
      </c>
      <c r="K83" s="109"/>
    </row>
    <row r="84" spans="2:11" ht="24.75" customHeight="1" x14ac:dyDescent="0.25">
      <c r="B84" s="92"/>
      <c r="C84" s="93"/>
      <c r="D84" s="18" t="s">
        <v>57</v>
      </c>
      <c r="E84" s="18" t="s">
        <v>58</v>
      </c>
      <c r="F84" s="18" t="s">
        <v>59</v>
      </c>
      <c r="G84" s="18" t="s">
        <v>42</v>
      </c>
      <c r="H84" s="18" t="s">
        <v>43</v>
      </c>
      <c r="I84" s="124"/>
      <c r="J84" s="110"/>
      <c r="K84" s="111"/>
    </row>
    <row r="85" spans="2:11" x14ac:dyDescent="0.25">
      <c r="B85" s="12" t="s">
        <v>169</v>
      </c>
      <c r="C85" s="20">
        <v>1</v>
      </c>
      <c r="D85" s="21">
        <v>608.14607435328764</v>
      </c>
      <c r="E85" s="21">
        <v>517.96018878576285</v>
      </c>
      <c r="F85" s="21">
        <v>763.31045183849164</v>
      </c>
      <c r="G85" s="21">
        <f>SUM(D85:F85)</f>
        <v>1889.4167149775421</v>
      </c>
      <c r="H85" s="22">
        <f t="shared" ref="H85:H94" si="13">G85/$G$95</f>
        <v>0.14915123575331768</v>
      </c>
      <c r="I85" s="23">
        <v>24031.597233129818</v>
      </c>
      <c r="J85" s="29">
        <f t="shared" ref="J85:J94" si="14">I85/$I$95</f>
        <v>0.12996563181230184</v>
      </c>
      <c r="K85" s="30"/>
    </row>
    <row r="86" spans="2:11" x14ac:dyDescent="0.25">
      <c r="B86" s="12" t="s">
        <v>170</v>
      </c>
      <c r="C86" s="20">
        <v>2</v>
      </c>
      <c r="D86" s="21">
        <v>362.8267872973197</v>
      </c>
      <c r="E86" s="21">
        <v>292.73846522260578</v>
      </c>
      <c r="F86" s="21">
        <v>435.17548306130215</v>
      </c>
      <c r="G86" s="21">
        <f t="shared" ref="G86:G94" si="15">SUM(D86:F86)</f>
        <v>1090.7407355812277</v>
      </c>
      <c r="H86" s="22">
        <f t="shared" si="13"/>
        <v>8.6103466381346444E-2</v>
      </c>
      <c r="I86" s="23">
        <v>11539.286649281657</v>
      </c>
      <c r="J86" s="29">
        <f t="shared" si="14"/>
        <v>6.2405784579713991E-2</v>
      </c>
      <c r="K86" s="30"/>
    </row>
    <row r="87" spans="2:11" x14ac:dyDescent="0.25">
      <c r="B87" s="12" t="s">
        <v>171</v>
      </c>
      <c r="C87" s="20">
        <v>1</v>
      </c>
      <c r="D87" s="21">
        <v>532.91903106208758</v>
      </c>
      <c r="E87" s="21">
        <v>482.51093172338881</v>
      </c>
      <c r="F87" s="21">
        <v>715.18230341044557</v>
      </c>
      <c r="G87" s="21">
        <f t="shared" si="15"/>
        <v>1730.6122661959221</v>
      </c>
      <c r="H87" s="22">
        <f t="shared" si="13"/>
        <v>0.13661515538992119</v>
      </c>
      <c r="I87" s="23">
        <v>23593.983407706393</v>
      </c>
      <c r="J87" s="29">
        <f t="shared" si="14"/>
        <v>0.12759896609469626</v>
      </c>
      <c r="K87" s="30"/>
    </row>
    <row r="88" spans="2:11" x14ac:dyDescent="0.25">
      <c r="B88" s="12" t="s">
        <v>172</v>
      </c>
      <c r="C88" s="20">
        <v>1</v>
      </c>
      <c r="D88" s="21">
        <v>256.93126099207325</v>
      </c>
      <c r="E88" s="21">
        <v>232.77426263436774</v>
      </c>
      <c r="F88" s="21">
        <v>373.61086008149732</v>
      </c>
      <c r="G88" s="21">
        <f t="shared" si="15"/>
        <v>863.31638370793826</v>
      </c>
      <c r="H88" s="22">
        <f t="shared" si="13"/>
        <v>6.8150506161715044E-2</v>
      </c>
      <c r="I88" s="23">
        <v>10444.794962685541</v>
      </c>
      <c r="J88" s="29">
        <f t="shared" si="14"/>
        <v>5.6486648111927475E-2</v>
      </c>
      <c r="K88" s="30"/>
    </row>
    <row r="89" spans="2:11" ht="25.5" x14ac:dyDescent="0.25">
      <c r="B89" s="16" t="s">
        <v>173</v>
      </c>
      <c r="C89" s="20">
        <v>2</v>
      </c>
      <c r="D89" s="21">
        <v>360.48154359488927</v>
      </c>
      <c r="E89" s="21">
        <v>297.11980312459093</v>
      </c>
      <c r="F89" s="21">
        <v>452.35846515767162</v>
      </c>
      <c r="G89" s="21">
        <f t="shared" si="15"/>
        <v>1109.9598118771519</v>
      </c>
      <c r="H89" s="22">
        <f t="shared" si="13"/>
        <v>8.7620627183858171E-2</v>
      </c>
      <c r="I89" s="23">
        <v>13132.128472491619</v>
      </c>
      <c r="J89" s="29">
        <f t="shared" si="14"/>
        <v>7.1020055696290135E-2</v>
      </c>
      <c r="K89" s="30"/>
    </row>
    <row r="90" spans="2:11" ht="25.5" x14ac:dyDescent="0.25">
      <c r="B90" s="12" t="s">
        <v>174</v>
      </c>
      <c r="C90" s="20">
        <v>2</v>
      </c>
      <c r="D90" s="21">
        <v>405.92000815026074</v>
      </c>
      <c r="E90" s="21">
        <v>353.58128858806941</v>
      </c>
      <c r="F90" s="21">
        <v>516.29559286488438</v>
      </c>
      <c r="G90" s="21">
        <f t="shared" si="15"/>
        <v>1275.7968896032146</v>
      </c>
      <c r="H90" s="22">
        <f t="shared" si="13"/>
        <v>0.10071186580818423</v>
      </c>
      <c r="I90" s="23">
        <v>16246.825241117233</v>
      </c>
      <c r="J90" s="29">
        <f t="shared" si="14"/>
        <v>8.7864692759369034E-2</v>
      </c>
      <c r="K90" s="30"/>
    </row>
    <row r="91" spans="2:11" x14ac:dyDescent="0.25">
      <c r="B91" s="12" t="s">
        <v>175</v>
      </c>
      <c r="C91" s="20">
        <v>1</v>
      </c>
      <c r="D91" s="21">
        <v>80.343391783374031</v>
      </c>
      <c r="E91" s="21">
        <v>80.406007096961574</v>
      </c>
      <c r="F91" s="21">
        <v>135.16822360010457</v>
      </c>
      <c r="G91" s="21">
        <f t="shared" si="15"/>
        <v>295.91762248044017</v>
      </c>
      <c r="H91" s="22">
        <f t="shared" si="13"/>
        <v>2.3359843661945167E-2</v>
      </c>
      <c r="I91" s="23">
        <v>4082.7025550466724</v>
      </c>
      <c r="J91" s="29">
        <f t="shared" si="14"/>
        <v>2.2079723287674054E-2</v>
      </c>
      <c r="K91" s="30"/>
    </row>
    <row r="92" spans="2:11" x14ac:dyDescent="0.25">
      <c r="B92" s="12" t="s">
        <v>176</v>
      </c>
      <c r="C92" s="20">
        <v>1</v>
      </c>
      <c r="D92" s="21">
        <v>48.996686978158344</v>
      </c>
      <c r="E92" s="21">
        <v>43.336385243064335</v>
      </c>
      <c r="F92" s="21">
        <v>69.381946233177516</v>
      </c>
      <c r="G92" s="21">
        <f t="shared" si="15"/>
        <v>161.71501845440019</v>
      </c>
      <c r="H92" s="22">
        <f t="shared" si="13"/>
        <v>1.2765841781298658E-2</v>
      </c>
      <c r="I92" s="23">
        <v>2414.8401901903353</v>
      </c>
      <c r="J92" s="29">
        <f t="shared" si="14"/>
        <v>1.3059732484662297E-2</v>
      </c>
      <c r="K92" s="30"/>
    </row>
    <row r="93" spans="2:11" ht="25.5" x14ac:dyDescent="0.25">
      <c r="B93" s="12" t="s">
        <v>177</v>
      </c>
      <c r="C93" s="20">
        <v>1</v>
      </c>
      <c r="D93" s="21">
        <v>1094.1535935866268</v>
      </c>
      <c r="E93" s="21">
        <v>1022.1558188672985</v>
      </c>
      <c r="F93" s="21">
        <v>1544.5409700216776</v>
      </c>
      <c r="G93" s="21">
        <f t="shared" si="15"/>
        <v>3660.8503824756026</v>
      </c>
      <c r="H93" s="22">
        <f t="shared" si="13"/>
        <v>0.28898884725952678</v>
      </c>
      <c r="I93" s="23">
        <v>68483.828371995696</v>
      </c>
      <c r="J93" s="29">
        <f t="shared" si="14"/>
        <v>0.37036839195280064</v>
      </c>
      <c r="K93" s="30"/>
    </row>
    <row r="94" spans="2:11" x14ac:dyDescent="0.25">
      <c r="B94" s="12" t="s">
        <v>178</v>
      </c>
      <c r="C94" s="20">
        <v>1</v>
      </c>
      <c r="D94" s="21">
        <v>192.60734956016753</v>
      </c>
      <c r="E94" s="21">
        <v>169.82858517582142</v>
      </c>
      <c r="F94" s="21">
        <v>227.02946158346606</v>
      </c>
      <c r="G94" s="21">
        <f t="shared" si="15"/>
        <v>589.46539631945507</v>
      </c>
      <c r="H94" s="22">
        <f t="shared" si="13"/>
        <v>4.6532610618886638E-2</v>
      </c>
      <c r="I94" s="23">
        <v>10937.337245271307</v>
      </c>
      <c r="J94" s="29">
        <f t="shared" si="14"/>
        <v>5.9150373220564184E-2</v>
      </c>
      <c r="K94" s="30"/>
    </row>
    <row r="95" spans="2:11" ht="24.75" customHeight="1" x14ac:dyDescent="0.2">
      <c r="B95" s="25" t="s">
        <v>183</v>
      </c>
      <c r="C95" s="24">
        <f>MODE(C85:C94)</f>
        <v>1</v>
      </c>
      <c r="D95" s="21">
        <f>SUM(D85:D94)</f>
        <v>3943.3257273582453</v>
      </c>
      <c r="E95" s="21">
        <f>SUM(E85:E94)</f>
        <v>3492.4117364619315</v>
      </c>
      <c r="F95" s="21">
        <f>SUM(F85:F94)</f>
        <v>5232.0537578527192</v>
      </c>
      <c r="G95" s="21">
        <f>SUM(D95:F95)</f>
        <v>12667.791221672895</v>
      </c>
      <c r="H95" s="22">
        <f>SUM(H85:H94)</f>
        <v>1.0000000000000002</v>
      </c>
      <c r="I95" s="23">
        <f>SUM(I85:I94)</f>
        <v>184907.32432891629</v>
      </c>
      <c r="J95" s="112">
        <f>SUM(J85:K94)</f>
        <v>0.99999999999999989</v>
      </c>
      <c r="K95" s="113"/>
    </row>
    <row r="96" spans="2:11" x14ac:dyDescent="0.25">
      <c r="B96" s="74" t="s">
        <v>188</v>
      </c>
      <c r="C96" s="74"/>
      <c r="D96" s="74"/>
      <c r="E96" s="74"/>
      <c r="F96" s="74"/>
      <c r="G96" s="74"/>
    </row>
    <row r="98" spans="1:11" x14ac:dyDescent="0.25">
      <c r="A98" s="9"/>
      <c r="B98" s="31"/>
      <c r="C98" s="31"/>
    </row>
    <row r="99" spans="1:11" ht="25.5" customHeight="1" x14ac:dyDescent="0.25">
      <c r="B99" s="114" t="s">
        <v>190</v>
      </c>
      <c r="C99" s="115"/>
      <c r="D99" s="115"/>
      <c r="E99" s="115"/>
      <c r="F99" s="115"/>
      <c r="G99" s="115"/>
      <c r="H99" s="115"/>
      <c r="I99" s="115"/>
      <c r="J99" s="115"/>
      <c r="K99" s="116"/>
    </row>
    <row r="100" spans="1:11" ht="76.5" customHeight="1" x14ac:dyDescent="0.25">
      <c r="B100" s="32" t="s">
        <v>60</v>
      </c>
      <c r="C100" s="33" t="s">
        <v>61</v>
      </c>
      <c r="D100" s="33" t="s">
        <v>62</v>
      </c>
      <c r="E100" s="33" t="s">
        <v>63</v>
      </c>
      <c r="F100" s="33" t="s">
        <v>64</v>
      </c>
      <c r="G100" s="33" t="s">
        <v>10</v>
      </c>
      <c r="H100" s="34" t="s">
        <v>65</v>
      </c>
      <c r="I100" s="34" t="s">
        <v>66</v>
      </c>
      <c r="J100" s="34" t="s">
        <v>67</v>
      </c>
      <c r="K100" s="34" t="s">
        <v>11</v>
      </c>
    </row>
    <row r="101" spans="1:11" ht="12.75" customHeight="1" x14ac:dyDescent="0.25">
      <c r="B101" s="32" t="s">
        <v>12</v>
      </c>
      <c r="C101" s="35">
        <v>6829</v>
      </c>
      <c r="D101" s="35">
        <v>6659</v>
      </c>
      <c r="E101" s="35">
        <v>13488</v>
      </c>
      <c r="F101" s="36">
        <f t="shared" ref="F101:F115" si="16">E101/$E$116</f>
        <v>9.6402075560701572E-2</v>
      </c>
      <c r="G101" s="117">
        <f>SUM(F101:F102)</f>
        <v>0.1874365681775948</v>
      </c>
      <c r="H101" s="37">
        <v>17826.468694182906</v>
      </c>
      <c r="I101" s="38">
        <f>E101/H101</f>
        <v>0.75662769959601561</v>
      </c>
      <c r="J101" s="119">
        <f>(SUM(E101:E102)/SUM(H101:H102))</f>
        <v>0.66673938259359411</v>
      </c>
      <c r="K101" s="121" t="s">
        <v>13</v>
      </c>
    </row>
    <row r="102" spans="1:11" ht="12.75" customHeight="1" x14ac:dyDescent="0.25">
      <c r="B102" s="32" t="s">
        <v>14</v>
      </c>
      <c r="C102" s="35">
        <v>6436</v>
      </c>
      <c r="D102" s="35">
        <v>6301</v>
      </c>
      <c r="E102" s="35">
        <v>12737</v>
      </c>
      <c r="F102" s="36">
        <f t="shared" si="16"/>
        <v>9.1034492616893239E-2</v>
      </c>
      <c r="G102" s="118"/>
      <c r="H102" s="37">
        <v>21506.741079605497</v>
      </c>
      <c r="I102" s="38">
        <f t="shared" ref="I102:I116" si="17">E102/H102</f>
        <v>0.59223291677967405</v>
      </c>
      <c r="J102" s="120"/>
      <c r="K102" s="122"/>
    </row>
    <row r="103" spans="1:11" ht="12.75" customHeight="1" x14ac:dyDescent="0.25">
      <c r="B103" s="32" t="s">
        <v>15</v>
      </c>
      <c r="C103" s="35">
        <v>7088</v>
      </c>
      <c r="D103" s="35">
        <v>6872</v>
      </c>
      <c r="E103" s="35">
        <v>13960</v>
      </c>
      <c r="F103" s="36">
        <f t="shared" si="16"/>
        <v>9.9775576425518528E-2</v>
      </c>
      <c r="G103" s="117">
        <f>SUM(F103:F105)</f>
        <v>0.30232142601884016</v>
      </c>
      <c r="H103" s="37">
        <v>22592.666311948902</v>
      </c>
      <c r="I103" s="38">
        <f t="shared" si="17"/>
        <v>0.61789962314526714</v>
      </c>
      <c r="J103" s="119">
        <f>(SUM(E103:E105)/SUM(H103:H105))</f>
        <v>0.71296026104657395</v>
      </c>
      <c r="K103" s="121" t="s">
        <v>68</v>
      </c>
    </row>
    <row r="104" spans="1:11" x14ac:dyDescent="0.25">
      <c r="B104" s="32" t="s">
        <v>17</v>
      </c>
      <c r="C104" s="35">
        <v>7008</v>
      </c>
      <c r="D104" s="35">
        <v>7475</v>
      </c>
      <c r="E104" s="35">
        <v>14483</v>
      </c>
      <c r="F104" s="36">
        <f t="shared" si="16"/>
        <v>0.10351358691767801</v>
      </c>
      <c r="G104" s="125"/>
      <c r="H104" s="37">
        <v>19320.695593725086</v>
      </c>
      <c r="I104" s="38">
        <f t="shared" si="17"/>
        <v>0.74961069231398392</v>
      </c>
      <c r="J104" s="126"/>
      <c r="K104" s="127"/>
    </row>
    <row r="105" spans="1:11" x14ac:dyDescent="0.25">
      <c r="B105" s="32" t="s">
        <v>18</v>
      </c>
      <c r="C105" s="35">
        <v>6600</v>
      </c>
      <c r="D105" s="35">
        <v>7256</v>
      </c>
      <c r="E105" s="35">
        <v>13856</v>
      </c>
      <c r="F105" s="36">
        <f t="shared" si="16"/>
        <v>9.9032262675643606E-2</v>
      </c>
      <c r="G105" s="118"/>
      <c r="H105" s="37">
        <v>17415.330464792969</v>
      </c>
      <c r="I105" s="38">
        <f t="shared" si="17"/>
        <v>0.79562084842498093</v>
      </c>
      <c r="J105" s="120"/>
      <c r="K105" s="122"/>
    </row>
    <row r="106" spans="1:11" x14ac:dyDescent="0.25">
      <c r="B106" s="32" t="s">
        <v>19</v>
      </c>
      <c r="C106" s="35">
        <v>6024</v>
      </c>
      <c r="D106" s="35">
        <v>6786</v>
      </c>
      <c r="E106" s="35">
        <v>12810</v>
      </c>
      <c r="F106" s="36">
        <f t="shared" si="16"/>
        <v>9.1556241691324675E-2</v>
      </c>
      <c r="G106" s="117">
        <f>SUM(F106:F108)</f>
        <v>0.23027717026173222</v>
      </c>
      <c r="H106" s="37">
        <v>15090.341500636401</v>
      </c>
      <c r="I106" s="38">
        <f t="shared" si="17"/>
        <v>0.84888734953147127</v>
      </c>
      <c r="J106" s="119">
        <f>(SUM(E106:E108)/SUM(H106:H108))</f>
        <v>0.8977971472288242</v>
      </c>
      <c r="K106" s="121" t="s">
        <v>20</v>
      </c>
    </row>
    <row r="107" spans="1:11" x14ac:dyDescent="0.25">
      <c r="B107" s="32" t="s">
        <v>21</v>
      </c>
      <c r="C107" s="35">
        <v>4860</v>
      </c>
      <c r="D107" s="35">
        <v>5543</v>
      </c>
      <c r="E107" s="35">
        <v>10403</v>
      </c>
      <c r="F107" s="36">
        <f t="shared" si="16"/>
        <v>7.4352816730277174E-2</v>
      </c>
      <c r="G107" s="125"/>
      <c r="H107" s="37">
        <v>10184.17311738183</v>
      </c>
      <c r="I107" s="38">
        <f t="shared" si="17"/>
        <v>1.0214869562895281</v>
      </c>
      <c r="J107" s="126"/>
      <c r="K107" s="127"/>
    </row>
    <row r="108" spans="1:11" x14ac:dyDescent="0.25">
      <c r="B108" s="32" t="s">
        <v>22</v>
      </c>
      <c r="C108" s="35">
        <v>4024</v>
      </c>
      <c r="D108" s="35">
        <v>4982</v>
      </c>
      <c r="E108" s="35">
        <v>9006</v>
      </c>
      <c r="F108" s="36">
        <f t="shared" si="16"/>
        <v>6.436811184013036E-2</v>
      </c>
      <c r="G108" s="118"/>
      <c r="H108" s="37">
        <v>10612.211130051277</v>
      </c>
      <c r="I108" s="38">
        <f t="shared" si="17"/>
        <v>0.84864500806030274</v>
      </c>
      <c r="J108" s="120"/>
      <c r="K108" s="122"/>
    </row>
    <row r="109" spans="1:11" x14ac:dyDescent="0.25">
      <c r="B109" s="32" t="s">
        <v>23</v>
      </c>
      <c r="C109" s="35">
        <v>3728</v>
      </c>
      <c r="D109" s="35">
        <v>4691</v>
      </c>
      <c r="E109" s="35">
        <v>8419</v>
      </c>
      <c r="F109" s="36">
        <f t="shared" si="16"/>
        <v>6.017267750189402E-2</v>
      </c>
      <c r="G109" s="117">
        <f>SUM(F109:F112)</f>
        <v>0.20509741698471917</v>
      </c>
      <c r="H109" s="37">
        <v>11210.595946236226</v>
      </c>
      <c r="I109" s="38">
        <f t="shared" si="17"/>
        <v>0.75098594582980593</v>
      </c>
      <c r="J109" s="119">
        <f>(SUM(E109:E112)/SUM(H109:H112))</f>
        <v>0.76135077776380355</v>
      </c>
      <c r="K109" s="121" t="s">
        <v>24</v>
      </c>
    </row>
    <row r="110" spans="1:11" x14ac:dyDescent="0.25">
      <c r="B110" s="32" t="s">
        <v>25</v>
      </c>
      <c r="C110" s="35">
        <v>3376</v>
      </c>
      <c r="D110" s="35">
        <v>4536</v>
      </c>
      <c r="E110" s="35">
        <v>7912</v>
      </c>
      <c r="F110" s="36">
        <f t="shared" si="16"/>
        <v>5.6549022971253769E-2</v>
      </c>
      <c r="G110" s="125"/>
      <c r="H110" s="37">
        <v>11002.689648190175</v>
      </c>
      <c r="I110" s="38">
        <f t="shared" si="17"/>
        <v>0.71909689839351598</v>
      </c>
      <c r="J110" s="126"/>
      <c r="K110" s="127"/>
    </row>
    <row r="111" spans="1:11" x14ac:dyDescent="0.25">
      <c r="B111" s="32" t="s">
        <v>26</v>
      </c>
      <c r="C111" s="35">
        <v>2974</v>
      </c>
      <c r="D111" s="35">
        <v>3942</v>
      </c>
      <c r="E111" s="35">
        <v>6916</v>
      </c>
      <c r="F111" s="36">
        <f t="shared" si="16"/>
        <v>4.943036436668239E-2</v>
      </c>
      <c r="G111" s="125"/>
      <c r="H111" s="37">
        <v>9075.4200094061489</v>
      </c>
      <c r="I111" s="38">
        <f t="shared" si="17"/>
        <v>0.7620583943037309</v>
      </c>
      <c r="J111" s="126"/>
      <c r="K111" s="127"/>
    </row>
    <row r="112" spans="1:11" ht="12.75" customHeight="1" x14ac:dyDescent="0.25">
      <c r="B112" s="32" t="s">
        <v>27</v>
      </c>
      <c r="C112" s="35">
        <v>2448</v>
      </c>
      <c r="D112" s="35">
        <v>3001</v>
      </c>
      <c r="E112" s="35">
        <v>5449</v>
      </c>
      <c r="F112" s="36">
        <f t="shared" si="16"/>
        <v>3.8945352144889006E-2</v>
      </c>
      <c r="G112" s="118"/>
      <c r="H112" s="37">
        <v>6402.1996110859527</v>
      </c>
      <c r="I112" s="38">
        <f t="shared" si="17"/>
        <v>0.85111373137516577</v>
      </c>
      <c r="J112" s="120"/>
      <c r="K112" s="122"/>
    </row>
    <row r="113" spans="1:13" ht="12.75" customHeight="1" x14ac:dyDescent="0.25">
      <c r="B113" s="32" t="s">
        <v>28</v>
      </c>
      <c r="C113" s="35">
        <v>1634</v>
      </c>
      <c r="D113" s="35">
        <v>1916</v>
      </c>
      <c r="E113" s="35">
        <v>3550</v>
      </c>
      <c r="F113" s="36">
        <f t="shared" si="16"/>
        <v>2.5372728962076704E-2</v>
      </c>
      <c r="G113" s="117">
        <f>SUM(F113:F115)</f>
        <v>7.4867418557113652E-2</v>
      </c>
      <c r="H113" s="37">
        <v>3943.3257273582449</v>
      </c>
      <c r="I113" s="38">
        <f t="shared" si="17"/>
        <v>0.90025532899060157</v>
      </c>
      <c r="J113" s="119">
        <f>(SUM(E113:E115)/SUM(H113:H115))</f>
        <v>0.82690027146000622</v>
      </c>
      <c r="K113" s="121" t="s">
        <v>29</v>
      </c>
    </row>
    <row r="114" spans="1:13" x14ac:dyDescent="0.25">
      <c r="B114" s="32" t="s">
        <v>30</v>
      </c>
      <c r="C114" s="35">
        <v>1171</v>
      </c>
      <c r="D114" s="35">
        <v>1436</v>
      </c>
      <c r="E114" s="35">
        <v>2607</v>
      </c>
      <c r="F114" s="36">
        <f t="shared" si="16"/>
        <v>1.8632874480037736E-2</v>
      </c>
      <c r="G114" s="125"/>
      <c r="H114" s="37">
        <v>3492.4117364619315</v>
      </c>
      <c r="I114" s="38">
        <f t="shared" si="17"/>
        <v>0.74647555807411237</v>
      </c>
      <c r="J114" s="126"/>
      <c r="K114" s="127"/>
    </row>
    <row r="115" spans="1:13" x14ac:dyDescent="0.25">
      <c r="B115" s="32" t="s">
        <v>59</v>
      </c>
      <c r="C115" s="35">
        <v>1745</v>
      </c>
      <c r="D115" s="35">
        <v>2573</v>
      </c>
      <c r="E115" s="35">
        <v>4318</v>
      </c>
      <c r="F115" s="36">
        <f t="shared" si="16"/>
        <v>3.0861815114999212E-2</v>
      </c>
      <c r="G115" s="125"/>
      <c r="H115" s="37">
        <v>5232.0537578527183</v>
      </c>
      <c r="I115" s="38">
        <f t="shared" si="17"/>
        <v>0.82529733061690591</v>
      </c>
      <c r="J115" s="126"/>
      <c r="K115" s="127"/>
    </row>
    <row r="116" spans="1:13" x14ac:dyDescent="0.25">
      <c r="B116" s="32" t="s">
        <v>32</v>
      </c>
      <c r="C116" s="35">
        <f>SUM(C101:C115)</f>
        <v>65945</v>
      </c>
      <c r="D116" s="35">
        <f t="shared" ref="D116:H116" si="18">SUM(D101:D115)</f>
        <v>73969</v>
      </c>
      <c r="E116" s="35">
        <f t="shared" si="18"/>
        <v>139914</v>
      </c>
      <c r="F116" s="36">
        <f t="shared" si="18"/>
        <v>0.99999999999999989</v>
      </c>
      <c r="G116" s="39">
        <f t="shared" si="18"/>
        <v>1</v>
      </c>
      <c r="H116" s="37">
        <f t="shared" si="18"/>
        <v>184907.32432891626</v>
      </c>
      <c r="I116" s="38">
        <f t="shared" si="17"/>
        <v>0.75667094587945372</v>
      </c>
      <c r="J116" s="40">
        <f>(SUM(E101:E115)/SUM(H101:H115))</f>
        <v>0.75667094587945372</v>
      </c>
      <c r="K116" s="32" t="s">
        <v>69</v>
      </c>
    </row>
    <row r="117" spans="1:13" ht="20.25" customHeight="1" x14ac:dyDescent="0.25">
      <c r="B117" s="26" t="s">
        <v>70</v>
      </c>
    </row>
    <row r="118" spans="1:13" ht="12.75" customHeight="1" x14ac:dyDescent="0.25">
      <c r="B118" s="26" t="s">
        <v>191</v>
      </c>
    </row>
    <row r="119" spans="1:13" ht="12.75" customHeight="1" x14ac:dyDescent="0.25">
      <c r="B119" s="26" t="s">
        <v>192</v>
      </c>
    </row>
    <row r="120" spans="1:13" ht="12.75" customHeight="1" x14ac:dyDescent="0.25">
      <c r="B120" s="26" t="s">
        <v>193</v>
      </c>
    </row>
    <row r="121" spans="1:13" ht="12.75" customHeight="1" x14ac:dyDescent="0.25">
      <c r="B121" s="26" t="s">
        <v>194</v>
      </c>
    </row>
    <row r="122" spans="1:13" ht="12.75" customHeight="1" x14ac:dyDescent="0.25">
      <c r="B122" s="26" t="s">
        <v>195</v>
      </c>
      <c r="K122" s="41"/>
      <c r="L122" s="41"/>
      <c r="M122" s="41"/>
    </row>
    <row r="123" spans="1:13" x14ac:dyDescent="0.25">
      <c r="A123" s="9"/>
      <c r="B123" s="9"/>
      <c r="C123" s="9"/>
      <c r="D123" s="9"/>
      <c r="K123" s="41"/>
      <c r="L123" s="41"/>
      <c r="M123" s="41"/>
    </row>
    <row r="124" spans="1:13" x14ac:dyDescent="0.25">
      <c r="A124" s="17"/>
      <c r="B124" s="17"/>
      <c r="C124" s="9"/>
      <c r="D124" s="9"/>
      <c r="K124" s="41"/>
      <c r="L124" s="41"/>
      <c r="M124" s="41"/>
    </row>
    <row r="125" spans="1:13" x14ac:dyDescent="0.25">
      <c r="A125" s="17"/>
      <c r="B125" s="17"/>
      <c r="C125" s="9"/>
      <c r="D125" s="9"/>
      <c r="K125" s="41"/>
      <c r="L125" s="41"/>
      <c r="M125" s="41"/>
    </row>
    <row r="126" spans="1:13" ht="12.75" customHeight="1" x14ac:dyDescent="0.25">
      <c r="K126" s="41"/>
      <c r="L126" s="41"/>
      <c r="M126" s="41"/>
    </row>
    <row r="127" spans="1:13" ht="18" customHeight="1" x14ac:dyDescent="0.25">
      <c r="B127" s="129" t="s">
        <v>196</v>
      </c>
      <c r="C127" s="130"/>
      <c r="D127" s="130"/>
      <c r="E127" s="130"/>
      <c r="F127" s="130"/>
      <c r="G127" s="130"/>
      <c r="H127" s="130"/>
      <c r="I127" s="130"/>
      <c r="J127" s="130"/>
      <c r="K127" s="131"/>
      <c r="L127" s="41"/>
      <c r="M127" s="41"/>
    </row>
    <row r="128" spans="1:13" x14ac:dyDescent="0.25">
      <c r="B128" s="132" t="s">
        <v>71</v>
      </c>
      <c r="C128" s="134" t="s">
        <v>72</v>
      </c>
      <c r="D128" s="135"/>
      <c r="E128" s="135"/>
      <c r="F128" s="136"/>
      <c r="G128" s="137" t="s">
        <v>73</v>
      </c>
      <c r="H128" s="137"/>
      <c r="I128" s="137"/>
      <c r="J128" s="137"/>
      <c r="K128" s="137"/>
      <c r="L128" s="41"/>
      <c r="M128" s="41"/>
    </row>
    <row r="129" spans="1:13" x14ac:dyDescent="0.25">
      <c r="B129" s="133"/>
      <c r="C129" s="42" t="s">
        <v>40</v>
      </c>
      <c r="D129" s="42" t="s">
        <v>41</v>
      </c>
      <c r="E129" s="18" t="s">
        <v>42</v>
      </c>
      <c r="F129" s="18" t="s">
        <v>74</v>
      </c>
      <c r="G129" s="43" t="s">
        <v>44</v>
      </c>
      <c r="H129" s="43" t="s">
        <v>45</v>
      </c>
      <c r="I129" s="43" t="s">
        <v>46</v>
      </c>
      <c r="J129" s="19" t="s">
        <v>42</v>
      </c>
      <c r="K129" s="19" t="s">
        <v>74</v>
      </c>
      <c r="L129" s="41"/>
      <c r="M129" s="41"/>
    </row>
    <row r="130" spans="1:13" x14ac:dyDescent="0.25">
      <c r="B130" s="12" t="s">
        <v>169</v>
      </c>
      <c r="C130" s="44">
        <v>2030</v>
      </c>
      <c r="D130" s="44">
        <v>1971</v>
      </c>
      <c r="E130" s="21">
        <f>SUM(C130:D130)</f>
        <v>4001</v>
      </c>
      <c r="F130" s="38">
        <f t="shared" ref="F130:F139" si="19">E130/$E$140</f>
        <v>0.15256434699714014</v>
      </c>
      <c r="G130" s="45">
        <v>2163</v>
      </c>
      <c r="H130" s="45">
        <v>2245</v>
      </c>
      <c r="I130" s="45">
        <v>2081</v>
      </c>
      <c r="J130" s="23">
        <f>SUM(G130:I130)</f>
        <v>6489</v>
      </c>
      <c r="K130" s="36">
        <f t="shared" ref="K130:K139" si="20">J130/$J$140</f>
        <v>0.1534078819830256</v>
      </c>
      <c r="L130" s="41"/>
      <c r="M130" s="41"/>
    </row>
    <row r="131" spans="1:13" x14ac:dyDescent="0.25">
      <c r="B131" s="12" t="s">
        <v>170</v>
      </c>
      <c r="C131" s="44">
        <v>1156</v>
      </c>
      <c r="D131" s="44">
        <v>1121</v>
      </c>
      <c r="E131" s="21">
        <f t="shared" ref="E131:E139" si="21">SUM(C131:D131)</f>
        <v>2277</v>
      </c>
      <c r="F131" s="38">
        <f t="shared" si="19"/>
        <v>8.6825548141086756E-2</v>
      </c>
      <c r="G131" s="45">
        <v>1205</v>
      </c>
      <c r="H131" s="45">
        <v>1221</v>
      </c>
      <c r="I131" s="45">
        <v>1132</v>
      </c>
      <c r="J131" s="23">
        <f t="shared" ref="J131:J139" si="22">SUM(G131:I131)</f>
        <v>3558</v>
      </c>
      <c r="K131" s="36">
        <f t="shared" si="20"/>
        <v>8.4115463722546635E-2</v>
      </c>
      <c r="L131" s="41"/>
      <c r="M131" s="41"/>
    </row>
    <row r="132" spans="1:13" x14ac:dyDescent="0.25">
      <c r="B132" s="12" t="s">
        <v>171</v>
      </c>
      <c r="C132" s="44">
        <v>2336</v>
      </c>
      <c r="D132" s="44">
        <v>2171</v>
      </c>
      <c r="E132" s="21">
        <f t="shared" si="21"/>
        <v>4507</v>
      </c>
      <c r="F132" s="38">
        <f t="shared" si="19"/>
        <v>0.17185891325071498</v>
      </c>
      <c r="G132" s="45">
        <v>2401</v>
      </c>
      <c r="H132" s="45">
        <v>2475</v>
      </c>
      <c r="I132" s="45">
        <v>2344</v>
      </c>
      <c r="J132" s="23">
        <f t="shared" si="22"/>
        <v>7220</v>
      </c>
      <c r="K132" s="36">
        <f t="shared" si="20"/>
        <v>0.17068961441168823</v>
      </c>
      <c r="L132" s="41"/>
      <c r="M132" s="41"/>
    </row>
    <row r="133" spans="1:13" ht="10.5" customHeight="1" x14ac:dyDescent="0.25">
      <c r="B133" s="12" t="s">
        <v>172</v>
      </c>
      <c r="C133" s="44">
        <v>1196</v>
      </c>
      <c r="D133" s="44">
        <v>1089</v>
      </c>
      <c r="E133" s="21">
        <f t="shared" si="21"/>
        <v>2285</v>
      </c>
      <c r="F133" s="38">
        <f t="shared" si="19"/>
        <v>8.7130600571973305E-2</v>
      </c>
      <c r="G133" s="45">
        <v>1185</v>
      </c>
      <c r="H133" s="45">
        <v>1201</v>
      </c>
      <c r="I133" s="45">
        <v>1231</v>
      </c>
      <c r="J133" s="23">
        <f t="shared" si="22"/>
        <v>3617</v>
      </c>
      <c r="K133" s="36">
        <f t="shared" si="20"/>
        <v>8.5510295751672613E-2</v>
      </c>
      <c r="L133" s="41"/>
      <c r="M133" s="41"/>
    </row>
    <row r="134" spans="1:13" ht="10.5" customHeight="1" x14ac:dyDescent="0.25">
      <c r="B134" s="16" t="s">
        <v>173</v>
      </c>
      <c r="C134" s="44">
        <v>1404</v>
      </c>
      <c r="D134" s="44">
        <v>1270</v>
      </c>
      <c r="E134" s="21">
        <f t="shared" si="21"/>
        <v>2674</v>
      </c>
      <c r="F134" s="38">
        <f t="shared" si="19"/>
        <v>0.10196377502383222</v>
      </c>
      <c r="G134" s="45">
        <v>1363</v>
      </c>
      <c r="H134" s="45">
        <v>1461</v>
      </c>
      <c r="I134" s="45">
        <v>1476</v>
      </c>
      <c r="J134" s="23">
        <f t="shared" si="22"/>
        <v>4300</v>
      </c>
      <c r="K134" s="36">
        <f t="shared" si="20"/>
        <v>0.10165724958036833</v>
      </c>
      <c r="L134" s="41"/>
      <c r="M134" s="41"/>
    </row>
    <row r="135" spans="1:13" ht="10.5" customHeight="1" x14ac:dyDescent="0.25">
      <c r="B135" s="12" t="s">
        <v>174</v>
      </c>
      <c r="C135" s="44">
        <v>1804</v>
      </c>
      <c r="D135" s="44">
        <v>1705</v>
      </c>
      <c r="E135" s="21">
        <f t="shared" si="21"/>
        <v>3509</v>
      </c>
      <c r="F135" s="38">
        <f t="shared" si="19"/>
        <v>0.13380362249761676</v>
      </c>
      <c r="G135" s="45">
        <v>1829</v>
      </c>
      <c r="H135" s="45">
        <v>1854</v>
      </c>
      <c r="I135" s="45">
        <v>1873</v>
      </c>
      <c r="J135" s="23">
        <f t="shared" si="22"/>
        <v>5556</v>
      </c>
      <c r="K135" s="36">
        <f t="shared" si="20"/>
        <v>0.13135062294616895</v>
      </c>
      <c r="L135" s="41"/>
      <c r="M135" s="41"/>
    </row>
    <row r="136" spans="1:13" x14ac:dyDescent="0.25">
      <c r="B136" s="12" t="s">
        <v>175</v>
      </c>
      <c r="C136" s="44">
        <v>538</v>
      </c>
      <c r="D136" s="44">
        <v>578</v>
      </c>
      <c r="E136" s="21">
        <f t="shared" si="21"/>
        <v>1116</v>
      </c>
      <c r="F136" s="38">
        <f t="shared" si="19"/>
        <v>4.2554814108674927E-2</v>
      </c>
      <c r="G136" s="45">
        <v>632</v>
      </c>
      <c r="H136" s="45">
        <v>659</v>
      </c>
      <c r="I136" s="45">
        <v>524</v>
      </c>
      <c r="J136" s="23">
        <f t="shared" si="22"/>
        <v>1815</v>
      </c>
      <c r="K136" s="36">
        <f t="shared" si="20"/>
        <v>4.2908815811248495E-2</v>
      </c>
      <c r="L136" s="41"/>
      <c r="M136" s="41"/>
    </row>
    <row r="137" spans="1:13" x14ac:dyDescent="0.25">
      <c r="B137" s="12" t="s">
        <v>176</v>
      </c>
      <c r="C137" s="44">
        <v>275</v>
      </c>
      <c r="D137" s="44">
        <v>244</v>
      </c>
      <c r="E137" s="21">
        <f t="shared" si="21"/>
        <v>519</v>
      </c>
      <c r="F137" s="38">
        <f t="shared" si="19"/>
        <v>1.9790276453765489E-2</v>
      </c>
      <c r="G137" s="45">
        <v>289</v>
      </c>
      <c r="H137" s="45">
        <v>277</v>
      </c>
      <c r="I137" s="45">
        <v>276</v>
      </c>
      <c r="J137" s="23">
        <f t="shared" si="22"/>
        <v>842</v>
      </c>
      <c r="K137" s="36">
        <f t="shared" si="20"/>
        <v>1.9905907941086078E-2</v>
      </c>
      <c r="L137" s="41"/>
      <c r="M137" s="41"/>
    </row>
    <row r="138" spans="1:13" ht="25.5" x14ac:dyDescent="0.25">
      <c r="B138" s="12" t="s">
        <v>177</v>
      </c>
      <c r="C138" s="44">
        <v>1947</v>
      </c>
      <c r="D138" s="44">
        <v>1848</v>
      </c>
      <c r="E138" s="21">
        <f t="shared" si="21"/>
        <v>3795</v>
      </c>
      <c r="F138" s="38">
        <f t="shared" si="19"/>
        <v>0.14470924690181125</v>
      </c>
      <c r="G138" s="45">
        <v>2023</v>
      </c>
      <c r="H138" s="45">
        <v>2255</v>
      </c>
      <c r="I138" s="45">
        <v>2164</v>
      </c>
      <c r="J138" s="23">
        <f t="shared" si="22"/>
        <v>6442</v>
      </c>
      <c r="K138" s="36">
        <f t="shared" si="20"/>
        <v>0.15229674460389134</v>
      </c>
      <c r="L138" s="41"/>
      <c r="M138" s="41"/>
    </row>
    <row r="139" spans="1:13" x14ac:dyDescent="0.25">
      <c r="B139" s="12" t="s">
        <v>178</v>
      </c>
      <c r="C139" s="44">
        <v>802</v>
      </c>
      <c r="D139" s="44">
        <v>740</v>
      </c>
      <c r="E139" s="21">
        <f t="shared" si="21"/>
        <v>1542</v>
      </c>
      <c r="F139" s="38">
        <f t="shared" si="19"/>
        <v>5.8798856053384176E-2</v>
      </c>
      <c r="G139" s="45">
        <v>870</v>
      </c>
      <c r="H139" s="45">
        <v>835</v>
      </c>
      <c r="I139" s="45">
        <v>755</v>
      </c>
      <c r="J139" s="23">
        <f t="shared" si="22"/>
        <v>2460</v>
      </c>
      <c r="K139" s="36">
        <f t="shared" si="20"/>
        <v>5.8157403248303742E-2</v>
      </c>
      <c r="L139" s="41"/>
      <c r="M139" s="41"/>
    </row>
    <row r="140" spans="1:13" ht="25.5" x14ac:dyDescent="0.25">
      <c r="B140" s="12" t="s">
        <v>197</v>
      </c>
      <c r="C140" s="46">
        <f t="shared" ref="C140:K140" si="23">SUM(C130:C139)</f>
        <v>13488</v>
      </c>
      <c r="D140" s="46">
        <f t="shared" si="23"/>
        <v>12737</v>
      </c>
      <c r="E140" s="46">
        <f t="shared" si="23"/>
        <v>26225</v>
      </c>
      <c r="F140" s="38">
        <f t="shared" si="23"/>
        <v>1</v>
      </c>
      <c r="G140" s="75">
        <f t="shared" si="23"/>
        <v>13960</v>
      </c>
      <c r="H140" s="75">
        <f t="shared" si="23"/>
        <v>14483</v>
      </c>
      <c r="I140" s="75">
        <f t="shared" si="23"/>
        <v>13856</v>
      </c>
      <c r="J140" s="75">
        <f t="shared" si="23"/>
        <v>42299</v>
      </c>
      <c r="K140" s="36">
        <f t="shared" si="23"/>
        <v>1</v>
      </c>
      <c r="L140" s="41"/>
      <c r="M140" s="41"/>
    </row>
    <row r="141" spans="1:13" x14ac:dyDescent="0.25">
      <c r="B141" s="26" t="s">
        <v>198</v>
      </c>
      <c r="C141" s="47"/>
      <c r="D141" s="47"/>
      <c r="E141" s="41"/>
      <c r="F141" s="31"/>
      <c r="G141" s="41"/>
      <c r="H141" s="41"/>
      <c r="I141" s="41"/>
      <c r="J141" s="41"/>
      <c r="K141" s="31"/>
      <c r="L141" s="41"/>
      <c r="M141" s="41"/>
    </row>
    <row r="142" spans="1:13" x14ac:dyDescent="0.25">
      <c r="B142" s="26" t="s">
        <v>199</v>
      </c>
      <c r="C142" s="47"/>
      <c r="D142" s="47"/>
      <c r="E142" s="41"/>
      <c r="F142" s="31"/>
      <c r="G142" s="41"/>
      <c r="H142" s="41"/>
      <c r="I142" s="41"/>
      <c r="J142" s="41"/>
      <c r="K142" s="31"/>
      <c r="L142" s="41"/>
      <c r="M142" s="41"/>
    </row>
    <row r="143" spans="1:13" x14ac:dyDescent="0.25">
      <c r="A143" s="26"/>
      <c r="C143" s="47"/>
      <c r="D143" s="47"/>
      <c r="E143" s="41"/>
      <c r="F143" s="31"/>
      <c r="G143" s="41"/>
      <c r="H143" s="41"/>
      <c r="I143" s="41"/>
      <c r="J143" s="41"/>
      <c r="K143" s="31"/>
      <c r="L143" s="41"/>
      <c r="M143" s="41"/>
    </row>
    <row r="144" spans="1:13" x14ac:dyDescent="0.25">
      <c r="A144" s="26"/>
      <c r="B144" s="47"/>
      <c r="C144" s="47"/>
      <c r="D144" s="41"/>
      <c r="E144" s="31"/>
      <c r="F144" s="41"/>
      <c r="G144" s="41"/>
      <c r="H144" s="41"/>
      <c r="I144" s="41"/>
      <c r="J144" s="31"/>
      <c r="K144" s="41"/>
      <c r="L144" s="41"/>
      <c r="M144" s="41"/>
    </row>
    <row r="145" spans="1:13" ht="27.75" customHeight="1" x14ac:dyDescent="0.25">
      <c r="A145" s="129" t="s">
        <v>200</v>
      </c>
      <c r="B145" s="130"/>
      <c r="C145" s="130"/>
      <c r="D145" s="130"/>
      <c r="E145" s="130"/>
      <c r="F145" s="130"/>
      <c r="G145" s="130"/>
      <c r="H145" s="130"/>
      <c r="I145" s="130"/>
      <c r="J145" s="130"/>
      <c r="K145" s="130"/>
      <c r="L145" s="131"/>
      <c r="M145" s="41"/>
    </row>
    <row r="146" spans="1:13" ht="15" customHeight="1" x14ac:dyDescent="0.25">
      <c r="A146" s="132" t="s">
        <v>71</v>
      </c>
      <c r="B146" s="134" t="s">
        <v>75</v>
      </c>
      <c r="C146" s="135"/>
      <c r="D146" s="135"/>
      <c r="E146" s="135"/>
      <c r="F146" s="136"/>
      <c r="G146" s="137" t="s">
        <v>76</v>
      </c>
      <c r="H146" s="137"/>
      <c r="I146" s="137"/>
      <c r="J146" s="137"/>
      <c r="K146" s="137"/>
      <c r="L146" s="137"/>
      <c r="M146" s="41"/>
    </row>
    <row r="147" spans="1:13" x14ac:dyDescent="0.25">
      <c r="A147" s="133"/>
      <c r="B147" s="48" t="s">
        <v>47</v>
      </c>
      <c r="C147" s="48" t="s">
        <v>48</v>
      </c>
      <c r="D147" s="48" t="s">
        <v>49</v>
      </c>
      <c r="E147" s="18" t="s">
        <v>42</v>
      </c>
      <c r="F147" s="18" t="s">
        <v>74</v>
      </c>
      <c r="G147" s="43" t="s">
        <v>50</v>
      </c>
      <c r="H147" s="43" t="s">
        <v>51</v>
      </c>
      <c r="I147" s="43" t="s">
        <v>52</v>
      </c>
      <c r="J147" s="43" t="s">
        <v>53</v>
      </c>
      <c r="K147" s="49" t="s">
        <v>42</v>
      </c>
      <c r="L147" s="49" t="s">
        <v>74</v>
      </c>
      <c r="M147" s="41"/>
    </row>
    <row r="148" spans="1:13" x14ac:dyDescent="0.25">
      <c r="A148" s="12" t="s">
        <v>169</v>
      </c>
      <c r="B148" s="50">
        <v>2076</v>
      </c>
      <c r="C148" s="50">
        <v>1742</v>
      </c>
      <c r="D148" s="50">
        <v>1409</v>
      </c>
      <c r="E148" s="21">
        <f>SUM(B148:D148)</f>
        <v>5227</v>
      </c>
      <c r="F148" s="38">
        <f t="shared" ref="F148:F157" si="24">E148/$E$158</f>
        <v>0.16223346472578293</v>
      </c>
      <c r="G148" s="51">
        <v>1247</v>
      </c>
      <c r="H148" s="51">
        <v>1236</v>
      </c>
      <c r="I148" s="51">
        <v>1173</v>
      </c>
      <c r="J148" s="51">
        <v>938</v>
      </c>
      <c r="K148" s="35">
        <f t="shared" ref="K148:K157" si="25">SUM(G148:J148)</f>
        <v>4594</v>
      </c>
      <c r="L148" s="52">
        <f t="shared" ref="L148:L157" si="26">K148/$K$158</f>
        <v>0.160091998884862</v>
      </c>
      <c r="M148" s="41"/>
    </row>
    <row r="149" spans="1:13" x14ac:dyDescent="0.25">
      <c r="A149" s="12" t="s">
        <v>170</v>
      </c>
      <c r="B149" s="50">
        <v>1166</v>
      </c>
      <c r="C149" s="50">
        <v>1006</v>
      </c>
      <c r="D149" s="50">
        <v>849</v>
      </c>
      <c r="E149" s="21">
        <f t="shared" ref="E149:E157" si="27">SUM(B149:D149)</f>
        <v>3021</v>
      </c>
      <c r="F149" s="38">
        <f t="shared" si="24"/>
        <v>9.3764548868679978E-2</v>
      </c>
      <c r="G149" s="51">
        <v>712</v>
      </c>
      <c r="H149" s="51">
        <v>653</v>
      </c>
      <c r="I149" s="51">
        <v>651</v>
      </c>
      <c r="J149" s="51">
        <v>603</v>
      </c>
      <c r="K149" s="35">
        <f t="shared" si="25"/>
        <v>2619</v>
      </c>
      <c r="L149" s="52">
        <f t="shared" si="26"/>
        <v>9.1267075550599389E-2</v>
      </c>
      <c r="M149" s="41"/>
    </row>
    <row r="150" spans="1:13" x14ac:dyDescent="0.25">
      <c r="A150" s="12" t="s">
        <v>171</v>
      </c>
      <c r="B150" s="50">
        <v>2188</v>
      </c>
      <c r="C150" s="50">
        <v>1708</v>
      </c>
      <c r="D150" s="50">
        <v>1429</v>
      </c>
      <c r="E150" s="21">
        <f t="shared" si="27"/>
        <v>5325</v>
      </c>
      <c r="F150" s="38">
        <f t="shared" si="24"/>
        <v>0.16527514820447561</v>
      </c>
      <c r="G150" s="51">
        <v>1266</v>
      </c>
      <c r="H150" s="51">
        <v>1254</v>
      </c>
      <c r="I150" s="51">
        <v>1212</v>
      </c>
      <c r="J150" s="51">
        <v>926</v>
      </c>
      <c r="K150" s="35">
        <f t="shared" si="25"/>
        <v>4658</v>
      </c>
      <c r="L150" s="52">
        <f t="shared" si="26"/>
        <v>0.1623222748815166</v>
      </c>
      <c r="M150" s="41"/>
    </row>
    <row r="151" spans="1:13" x14ac:dyDescent="0.25">
      <c r="A151" s="12" t="s">
        <v>172</v>
      </c>
      <c r="B151" s="50">
        <v>1136</v>
      </c>
      <c r="C151" s="50">
        <v>850</v>
      </c>
      <c r="D151" s="50">
        <v>760</v>
      </c>
      <c r="E151" s="21">
        <f t="shared" si="27"/>
        <v>2746</v>
      </c>
      <c r="F151" s="38">
        <f t="shared" si="24"/>
        <v>8.5229212576430055E-2</v>
      </c>
      <c r="G151" s="51">
        <v>677</v>
      </c>
      <c r="H151" s="51">
        <v>688</v>
      </c>
      <c r="I151" s="51">
        <v>614</v>
      </c>
      <c r="J151" s="51">
        <v>502</v>
      </c>
      <c r="K151" s="35">
        <f t="shared" si="25"/>
        <v>2481</v>
      </c>
      <c r="L151" s="52">
        <f t="shared" si="26"/>
        <v>8.6458042932812937E-2</v>
      </c>
      <c r="M151" s="41"/>
    </row>
    <row r="152" spans="1:13" ht="25.5" x14ac:dyDescent="0.25">
      <c r="A152" s="16" t="s">
        <v>173</v>
      </c>
      <c r="B152" s="50">
        <v>1379</v>
      </c>
      <c r="C152" s="50">
        <v>1145</v>
      </c>
      <c r="D152" s="50">
        <v>999</v>
      </c>
      <c r="E152" s="21">
        <f t="shared" si="27"/>
        <v>3523</v>
      </c>
      <c r="F152" s="38">
        <f t="shared" si="24"/>
        <v>0.10934541730035073</v>
      </c>
      <c r="G152" s="51">
        <v>859</v>
      </c>
      <c r="H152" s="51">
        <v>792</v>
      </c>
      <c r="I152" s="51">
        <v>705</v>
      </c>
      <c r="J152" s="51">
        <v>628</v>
      </c>
      <c r="K152" s="35">
        <f t="shared" si="25"/>
        <v>2984</v>
      </c>
      <c r="L152" s="52">
        <f t="shared" si="26"/>
        <v>0.10398661834402008</v>
      </c>
      <c r="M152" s="41"/>
    </row>
    <row r="153" spans="1:13" ht="25.5" x14ac:dyDescent="0.25">
      <c r="A153" s="12" t="s">
        <v>174</v>
      </c>
      <c r="B153" s="50">
        <v>1803</v>
      </c>
      <c r="C153" s="50">
        <v>1412</v>
      </c>
      <c r="D153" s="50">
        <v>1136</v>
      </c>
      <c r="E153" s="21">
        <f t="shared" si="27"/>
        <v>4351</v>
      </c>
      <c r="F153" s="38">
        <f t="shared" si="24"/>
        <v>0.13504453893665228</v>
      </c>
      <c r="G153" s="51">
        <v>1090</v>
      </c>
      <c r="H153" s="51">
        <v>955</v>
      </c>
      <c r="I153" s="51">
        <v>886</v>
      </c>
      <c r="J153" s="51">
        <v>784</v>
      </c>
      <c r="K153" s="35">
        <f t="shared" si="25"/>
        <v>3715</v>
      </c>
      <c r="L153" s="52">
        <f t="shared" si="26"/>
        <v>0.12946055199330916</v>
      </c>
      <c r="M153" s="41"/>
    </row>
    <row r="154" spans="1:13" x14ac:dyDescent="0.25">
      <c r="A154" s="12" t="s">
        <v>175</v>
      </c>
      <c r="B154" s="50">
        <v>511</v>
      </c>
      <c r="C154" s="50">
        <v>539</v>
      </c>
      <c r="D154" s="50">
        <v>478</v>
      </c>
      <c r="E154" s="21">
        <f t="shared" si="27"/>
        <v>1528</v>
      </c>
      <c r="F154" s="38">
        <f t="shared" si="24"/>
        <v>4.7425432198392251E-2</v>
      </c>
      <c r="G154" s="51">
        <v>448</v>
      </c>
      <c r="H154" s="51">
        <v>407</v>
      </c>
      <c r="I154" s="51">
        <v>289</v>
      </c>
      <c r="J154" s="51">
        <v>207</v>
      </c>
      <c r="K154" s="35">
        <f t="shared" si="25"/>
        <v>1351</v>
      </c>
      <c r="L154" s="52">
        <f t="shared" si="26"/>
        <v>4.70797323668804E-2</v>
      </c>
      <c r="M154" s="41"/>
    </row>
    <row r="155" spans="1:13" x14ac:dyDescent="0.25">
      <c r="A155" s="12" t="s">
        <v>176</v>
      </c>
      <c r="B155" s="50">
        <v>251</v>
      </c>
      <c r="C155" s="50">
        <v>212</v>
      </c>
      <c r="D155" s="50">
        <v>204</v>
      </c>
      <c r="E155" s="21">
        <f t="shared" si="27"/>
        <v>667</v>
      </c>
      <c r="F155" s="38">
        <f t="shared" si="24"/>
        <v>2.0702070207020702E-2</v>
      </c>
      <c r="G155" s="51">
        <v>161</v>
      </c>
      <c r="H155" s="51">
        <v>143</v>
      </c>
      <c r="I155" s="51">
        <v>141</v>
      </c>
      <c r="J155" s="51">
        <v>103</v>
      </c>
      <c r="K155" s="35">
        <f t="shared" si="25"/>
        <v>548</v>
      </c>
      <c r="L155" s="52">
        <f t="shared" si="26"/>
        <v>1.9096738221354891E-2</v>
      </c>
      <c r="M155" s="41"/>
    </row>
    <row r="156" spans="1:13" x14ac:dyDescent="0.25">
      <c r="A156" s="12" t="s">
        <v>177</v>
      </c>
      <c r="B156" s="50">
        <v>1694</v>
      </c>
      <c r="C156" s="50">
        <v>1215</v>
      </c>
      <c r="D156" s="50">
        <v>1203</v>
      </c>
      <c r="E156" s="21">
        <f t="shared" si="27"/>
        <v>4112</v>
      </c>
      <c r="F156" s="38">
        <f t="shared" si="24"/>
        <v>0.12762655575902418</v>
      </c>
      <c r="G156" s="51">
        <v>1439</v>
      </c>
      <c r="H156" s="51">
        <v>1330</v>
      </c>
      <c r="I156" s="51">
        <v>911</v>
      </c>
      <c r="J156" s="51">
        <v>552</v>
      </c>
      <c r="K156" s="35">
        <f t="shared" si="25"/>
        <v>4232</v>
      </c>
      <c r="L156" s="52">
        <f t="shared" si="26"/>
        <v>0.14747700027878449</v>
      </c>
      <c r="M156" s="41"/>
    </row>
    <row r="157" spans="1:13" x14ac:dyDescent="0.25">
      <c r="A157" s="12" t="s">
        <v>178</v>
      </c>
      <c r="B157" s="50">
        <v>606</v>
      </c>
      <c r="C157" s="50">
        <v>574</v>
      </c>
      <c r="D157" s="50">
        <v>539</v>
      </c>
      <c r="E157" s="21">
        <f t="shared" si="27"/>
        <v>1719</v>
      </c>
      <c r="F157" s="38">
        <f t="shared" si="24"/>
        <v>5.3353611223191287E-2</v>
      </c>
      <c r="G157" s="51">
        <v>520</v>
      </c>
      <c r="H157" s="51">
        <v>454</v>
      </c>
      <c r="I157" s="51">
        <v>334</v>
      </c>
      <c r="J157" s="51">
        <v>206</v>
      </c>
      <c r="K157" s="35">
        <f t="shared" si="25"/>
        <v>1514</v>
      </c>
      <c r="L157" s="52">
        <f t="shared" si="26"/>
        <v>5.275996654586005E-2</v>
      </c>
      <c r="M157" s="41"/>
    </row>
    <row r="158" spans="1:13" ht="25.5" x14ac:dyDescent="0.25">
      <c r="A158" s="12" t="s">
        <v>197</v>
      </c>
      <c r="B158" s="37">
        <f t="shared" ref="B158:L158" si="28">SUM(B148:B157)</f>
        <v>12810</v>
      </c>
      <c r="C158" s="37">
        <f t="shared" si="28"/>
        <v>10403</v>
      </c>
      <c r="D158" s="37">
        <f t="shared" si="28"/>
        <v>9006</v>
      </c>
      <c r="E158" s="37">
        <f t="shared" si="28"/>
        <v>32219</v>
      </c>
      <c r="F158" s="38">
        <f t="shared" si="28"/>
        <v>0.99999999999999989</v>
      </c>
      <c r="G158" s="35">
        <f t="shared" si="28"/>
        <v>8419</v>
      </c>
      <c r="H158" s="35">
        <f t="shared" si="28"/>
        <v>7912</v>
      </c>
      <c r="I158" s="35">
        <f t="shared" si="28"/>
        <v>6916</v>
      </c>
      <c r="J158" s="35">
        <f t="shared" si="28"/>
        <v>5449</v>
      </c>
      <c r="K158" s="35">
        <f t="shared" si="28"/>
        <v>28696</v>
      </c>
      <c r="L158" s="36">
        <f t="shared" si="28"/>
        <v>1.0000000000000002</v>
      </c>
      <c r="M158" s="41"/>
    </row>
    <row r="159" spans="1:13" ht="12.75" customHeight="1" x14ac:dyDescent="0.25">
      <c r="A159" s="26" t="s">
        <v>201</v>
      </c>
      <c r="C159" s="47"/>
      <c r="D159" s="41"/>
      <c r="E159" s="31"/>
      <c r="F159" s="41"/>
      <c r="G159" s="41"/>
      <c r="H159" s="41"/>
      <c r="I159" s="41"/>
      <c r="J159" s="31"/>
      <c r="K159" s="41"/>
      <c r="L159" s="41"/>
      <c r="M159" s="41"/>
    </row>
    <row r="160" spans="1:13" ht="12.75" customHeight="1" x14ac:dyDescent="0.25">
      <c r="A160" s="26" t="s">
        <v>202</v>
      </c>
      <c r="B160" s="26"/>
      <c r="C160" s="26"/>
      <c r="D160" s="26"/>
      <c r="E160" s="31"/>
      <c r="F160" s="41"/>
      <c r="G160" s="41"/>
      <c r="H160" s="41"/>
      <c r="I160" s="41"/>
      <c r="J160" s="31"/>
      <c r="K160" s="41"/>
      <c r="L160" s="41"/>
      <c r="M160" s="41"/>
    </row>
    <row r="161" spans="1:13" x14ac:dyDescent="0.25">
      <c r="E161" s="31"/>
      <c r="F161" s="41"/>
      <c r="G161" s="41"/>
      <c r="H161" s="41"/>
      <c r="I161" s="41"/>
      <c r="J161" s="41"/>
      <c r="K161" s="41"/>
      <c r="L161" s="41"/>
      <c r="M161" s="41"/>
    </row>
    <row r="162" spans="1:13" ht="21.75" customHeight="1" x14ac:dyDescent="0.25">
      <c r="A162" s="47"/>
      <c r="B162" s="129" t="s">
        <v>203</v>
      </c>
      <c r="C162" s="130"/>
      <c r="D162" s="130"/>
      <c r="E162" s="130"/>
      <c r="F162" s="130"/>
      <c r="G162" s="130"/>
      <c r="H162" s="130"/>
      <c r="I162" s="130"/>
      <c r="J162" s="131"/>
      <c r="K162" s="41"/>
      <c r="L162" s="41"/>
      <c r="M162" s="41"/>
    </row>
    <row r="163" spans="1:13" ht="12.75" customHeight="1" x14ac:dyDescent="0.25">
      <c r="B163" s="129" t="s">
        <v>77</v>
      </c>
      <c r="C163" s="130"/>
      <c r="D163" s="130"/>
      <c r="E163" s="130"/>
      <c r="F163" s="130"/>
      <c r="G163" s="131"/>
      <c r="H163" s="138" t="s">
        <v>78</v>
      </c>
      <c r="I163" s="139" t="s">
        <v>79</v>
      </c>
      <c r="J163" s="139"/>
      <c r="K163" s="41"/>
      <c r="L163" s="41"/>
    </row>
    <row r="164" spans="1:13" ht="23.25" customHeight="1" x14ac:dyDescent="0.25">
      <c r="B164" s="25" t="s">
        <v>71</v>
      </c>
      <c r="C164" s="48" t="s">
        <v>57</v>
      </c>
      <c r="D164" s="48" t="s">
        <v>58</v>
      </c>
      <c r="E164" s="48" t="s">
        <v>59</v>
      </c>
      <c r="F164" s="18" t="s">
        <v>42</v>
      </c>
      <c r="G164" s="18" t="s">
        <v>74</v>
      </c>
      <c r="H164" s="138"/>
      <c r="I164" s="139"/>
      <c r="J164" s="139"/>
      <c r="K164" s="41"/>
      <c r="L164" s="41"/>
    </row>
    <row r="165" spans="1:13" x14ac:dyDescent="0.25">
      <c r="B165" s="12" t="s">
        <v>169</v>
      </c>
      <c r="C165" s="50">
        <v>641</v>
      </c>
      <c r="D165" s="50">
        <v>464</v>
      </c>
      <c r="E165" s="50">
        <v>748</v>
      </c>
      <c r="F165" s="21">
        <f>SUM(C165:E165)</f>
        <v>1853</v>
      </c>
      <c r="G165" s="38">
        <f t="shared" ref="G165:G174" si="29">F165/$F$175</f>
        <v>0.17689737470167063</v>
      </c>
      <c r="H165" s="51">
        <v>22164</v>
      </c>
      <c r="I165" s="128">
        <f t="shared" ref="I165:I174" si="30">H165/$H$175</f>
        <v>0.15841159569449806</v>
      </c>
      <c r="J165" s="128"/>
      <c r="K165" s="41"/>
      <c r="L165" s="41"/>
    </row>
    <row r="166" spans="1:13" x14ac:dyDescent="0.25">
      <c r="B166" s="12" t="s">
        <v>170</v>
      </c>
      <c r="C166" s="50">
        <v>384</v>
      </c>
      <c r="D166" s="50">
        <v>307</v>
      </c>
      <c r="E166" s="50">
        <v>459</v>
      </c>
      <c r="F166" s="21">
        <f t="shared" ref="F166:F174" si="31">SUM(C166:E166)</f>
        <v>1150</v>
      </c>
      <c r="G166" s="38">
        <f t="shared" si="29"/>
        <v>0.10978520286396182</v>
      </c>
      <c r="H166" s="51">
        <v>12625</v>
      </c>
      <c r="I166" s="128">
        <f t="shared" si="30"/>
        <v>9.02340008862587E-2</v>
      </c>
      <c r="J166" s="128"/>
      <c r="K166" s="41"/>
      <c r="L166" s="41"/>
    </row>
    <row r="167" spans="1:13" x14ac:dyDescent="0.25">
      <c r="B167" s="12" t="s">
        <v>171</v>
      </c>
      <c r="C167" s="50">
        <v>575</v>
      </c>
      <c r="D167" s="50">
        <v>437</v>
      </c>
      <c r="E167" s="50">
        <v>748</v>
      </c>
      <c r="F167" s="21">
        <f t="shared" si="31"/>
        <v>1760</v>
      </c>
      <c r="G167" s="38">
        <f t="shared" si="29"/>
        <v>0.16801909307875895</v>
      </c>
      <c r="H167" s="51">
        <v>23470</v>
      </c>
      <c r="I167" s="128">
        <f t="shared" si="30"/>
        <v>0.16774590105350429</v>
      </c>
      <c r="J167" s="128"/>
      <c r="K167" s="41"/>
      <c r="L167" s="41"/>
    </row>
    <row r="168" spans="1:13" x14ac:dyDescent="0.25">
      <c r="B168" s="12" t="s">
        <v>172</v>
      </c>
      <c r="C168" s="50">
        <v>327</v>
      </c>
      <c r="D168" s="50">
        <v>263</v>
      </c>
      <c r="E168" s="50">
        <v>395</v>
      </c>
      <c r="F168" s="21">
        <f t="shared" si="31"/>
        <v>985</v>
      </c>
      <c r="G168" s="38">
        <f t="shared" si="29"/>
        <v>9.4033412887828169E-2</v>
      </c>
      <c r="H168" s="51">
        <v>12114</v>
      </c>
      <c r="I168" s="128">
        <f t="shared" si="30"/>
        <v>8.658175736523864E-2</v>
      </c>
      <c r="J168" s="128"/>
      <c r="K168" s="41"/>
      <c r="L168" s="41"/>
    </row>
    <row r="169" spans="1:13" ht="25.5" x14ac:dyDescent="0.25">
      <c r="B169" s="16" t="s">
        <v>173</v>
      </c>
      <c r="C169" s="50">
        <v>482</v>
      </c>
      <c r="D169" s="50">
        <v>318</v>
      </c>
      <c r="E169" s="50">
        <v>490</v>
      </c>
      <c r="F169" s="21">
        <f t="shared" si="31"/>
        <v>1290</v>
      </c>
      <c r="G169" s="38">
        <f t="shared" si="29"/>
        <v>0.12315035799522674</v>
      </c>
      <c r="H169" s="51">
        <v>14771</v>
      </c>
      <c r="I169" s="128">
        <f t="shared" si="30"/>
        <v>0.10557199422502395</v>
      </c>
      <c r="J169" s="128"/>
      <c r="K169" s="41"/>
      <c r="L169" s="41"/>
    </row>
    <row r="170" spans="1:13" ht="25.5" x14ac:dyDescent="0.25">
      <c r="B170" s="12" t="s">
        <v>174</v>
      </c>
      <c r="C170" s="50">
        <v>524</v>
      </c>
      <c r="D170" s="50">
        <v>351</v>
      </c>
      <c r="E170" s="50">
        <v>603</v>
      </c>
      <c r="F170" s="21">
        <f t="shared" si="31"/>
        <v>1478</v>
      </c>
      <c r="G170" s="38">
        <f t="shared" si="29"/>
        <v>0.14109785202863961</v>
      </c>
      <c r="H170" s="51">
        <v>18609</v>
      </c>
      <c r="I170" s="128">
        <f t="shared" si="30"/>
        <v>0.13300313049444659</v>
      </c>
      <c r="J170" s="128"/>
      <c r="K170" s="41"/>
      <c r="L170" s="41"/>
    </row>
    <row r="171" spans="1:13" x14ac:dyDescent="0.25">
      <c r="B171" s="12" t="s">
        <v>175</v>
      </c>
      <c r="C171" s="50">
        <v>106</v>
      </c>
      <c r="D171" s="50">
        <v>86</v>
      </c>
      <c r="E171" s="50">
        <v>176</v>
      </c>
      <c r="F171" s="21">
        <f t="shared" si="31"/>
        <v>368</v>
      </c>
      <c r="G171" s="38">
        <f t="shared" si="29"/>
        <v>3.5131264916467779E-2</v>
      </c>
      <c r="H171" s="51">
        <v>6178</v>
      </c>
      <c r="I171" s="128">
        <f t="shared" si="30"/>
        <v>4.4155695641608414E-2</v>
      </c>
      <c r="J171" s="128"/>
      <c r="K171" s="41"/>
      <c r="L171" s="41"/>
    </row>
    <row r="172" spans="1:13" x14ac:dyDescent="0.25">
      <c r="B172" s="12" t="s">
        <v>176</v>
      </c>
      <c r="C172" s="50">
        <v>51</v>
      </c>
      <c r="D172" s="50">
        <v>34</v>
      </c>
      <c r="E172" s="50">
        <v>75</v>
      </c>
      <c r="F172" s="21">
        <f t="shared" si="31"/>
        <v>160</v>
      </c>
      <c r="G172" s="38">
        <f t="shared" si="29"/>
        <v>1.5274463007159905E-2</v>
      </c>
      <c r="H172" s="51">
        <v>2736</v>
      </c>
      <c r="I172" s="128">
        <f t="shared" si="30"/>
        <v>1.9554869419786441E-2</v>
      </c>
      <c r="J172" s="128"/>
      <c r="K172" s="41"/>
      <c r="L172" s="41"/>
    </row>
    <row r="173" spans="1:13" ht="25.5" x14ac:dyDescent="0.25">
      <c r="B173" s="12" t="s">
        <v>177</v>
      </c>
      <c r="C173" s="50">
        <v>319</v>
      </c>
      <c r="D173" s="50">
        <v>237</v>
      </c>
      <c r="E173" s="50">
        <v>449</v>
      </c>
      <c r="F173" s="21">
        <f t="shared" si="31"/>
        <v>1005</v>
      </c>
      <c r="G173" s="38">
        <f t="shared" si="29"/>
        <v>9.5942720763723149E-2</v>
      </c>
      <c r="H173" s="51">
        <v>19586</v>
      </c>
      <c r="I173" s="128">
        <f t="shared" si="30"/>
        <v>0.1399859913947139</v>
      </c>
      <c r="J173" s="128"/>
      <c r="K173" s="41"/>
      <c r="L173" s="41"/>
    </row>
    <row r="174" spans="1:13" x14ac:dyDescent="0.25">
      <c r="B174" s="12" t="s">
        <v>178</v>
      </c>
      <c r="C174" s="50">
        <v>141</v>
      </c>
      <c r="D174" s="50">
        <v>110</v>
      </c>
      <c r="E174" s="50">
        <v>175</v>
      </c>
      <c r="F174" s="21">
        <f t="shared" si="31"/>
        <v>426</v>
      </c>
      <c r="G174" s="38">
        <f t="shared" si="29"/>
        <v>4.0668257756563249E-2</v>
      </c>
      <c r="H174" s="51">
        <v>7661</v>
      </c>
      <c r="I174" s="128">
        <f t="shared" si="30"/>
        <v>5.475506382492102E-2</v>
      </c>
      <c r="J174" s="128"/>
      <c r="K174" s="41"/>
      <c r="L174" s="41"/>
    </row>
    <row r="175" spans="1:13" ht="25.5" x14ac:dyDescent="0.25">
      <c r="B175" s="12" t="s">
        <v>197</v>
      </c>
      <c r="C175" s="37">
        <f t="shared" ref="C175:H175" si="32">SUM(C165:C174)</f>
        <v>3550</v>
      </c>
      <c r="D175" s="37">
        <f t="shared" si="32"/>
        <v>2607</v>
      </c>
      <c r="E175" s="37">
        <f t="shared" si="32"/>
        <v>4318</v>
      </c>
      <c r="F175" s="37">
        <f t="shared" si="32"/>
        <v>10475</v>
      </c>
      <c r="G175" s="38">
        <f t="shared" si="32"/>
        <v>1</v>
      </c>
      <c r="H175" s="35">
        <f t="shared" si="32"/>
        <v>139914</v>
      </c>
      <c r="I175" s="140">
        <f>SUM(I165:J174)</f>
        <v>0.99999999999999989</v>
      </c>
      <c r="J175" s="141"/>
      <c r="K175" s="41"/>
      <c r="L175" s="41"/>
    </row>
    <row r="176" spans="1:13" ht="12.75" customHeight="1" x14ac:dyDescent="0.25">
      <c r="B176" s="142" t="s">
        <v>204</v>
      </c>
      <c r="C176" s="142"/>
      <c r="D176" s="142"/>
      <c r="E176" s="142"/>
      <c r="F176" s="142"/>
      <c r="G176" s="142"/>
      <c r="H176" s="142"/>
      <c r="I176" s="41"/>
      <c r="J176" s="41"/>
      <c r="K176" s="41"/>
      <c r="L176" s="41"/>
    </row>
    <row r="177" spans="1:13" x14ac:dyDescent="0.25">
      <c r="F177" s="31"/>
      <c r="G177" s="41"/>
      <c r="H177" s="41"/>
      <c r="I177" s="41"/>
      <c r="J177" s="41"/>
      <c r="K177" s="41"/>
      <c r="L177" s="41"/>
    </row>
    <row r="178" spans="1:13" x14ac:dyDescent="0.25">
      <c r="J178" s="31"/>
      <c r="K178" s="41"/>
      <c r="L178" s="41"/>
    </row>
    <row r="179" spans="1:13" x14ac:dyDescent="0.25">
      <c r="A179" s="53"/>
      <c r="B179" s="53"/>
      <c r="C179" s="53"/>
      <c r="D179" s="53"/>
      <c r="E179" s="31"/>
      <c r="F179" s="41"/>
      <c r="G179" s="41"/>
      <c r="H179" s="41"/>
      <c r="I179" s="41"/>
      <c r="J179" s="31"/>
      <c r="K179" s="41"/>
      <c r="L179" s="41"/>
      <c r="M179" s="41"/>
    </row>
    <row r="180" spans="1:13" x14ac:dyDescent="0.25">
      <c r="A180" s="47"/>
      <c r="B180" s="47"/>
      <c r="C180" s="47"/>
      <c r="D180" s="41"/>
      <c r="E180" s="31"/>
      <c r="F180" s="41"/>
      <c r="G180" s="41"/>
      <c r="H180" s="41"/>
      <c r="I180" s="41"/>
      <c r="J180" s="31"/>
      <c r="K180" s="41"/>
      <c r="L180" s="41"/>
      <c r="M180" s="41"/>
    </row>
    <row r="181" spans="1:13" ht="31.5" customHeight="1" x14ac:dyDescent="0.25">
      <c r="B181" s="114" t="s">
        <v>205</v>
      </c>
      <c r="C181" s="115"/>
      <c r="D181" s="115"/>
      <c r="E181" s="115"/>
      <c r="F181" s="115"/>
      <c r="G181" s="115"/>
      <c r="H181" s="116"/>
      <c r="I181" s="143" t="s">
        <v>206</v>
      </c>
      <c r="J181" s="144"/>
      <c r="K181" s="144"/>
      <c r="L181" s="145"/>
    </row>
    <row r="182" spans="1:13" x14ac:dyDescent="0.25">
      <c r="B182" s="34" t="s">
        <v>80</v>
      </c>
      <c r="C182" s="33" t="s">
        <v>81</v>
      </c>
      <c r="D182" s="33" t="s">
        <v>82</v>
      </c>
      <c r="E182" s="33" t="s">
        <v>83</v>
      </c>
      <c r="F182" s="34" t="s">
        <v>81</v>
      </c>
      <c r="G182" s="34" t="s">
        <v>82</v>
      </c>
      <c r="H182" s="34" t="s">
        <v>83</v>
      </c>
      <c r="I182" s="54"/>
      <c r="J182" s="54" t="s">
        <v>84</v>
      </c>
      <c r="K182" s="54" t="s">
        <v>85</v>
      </c>
      <c r="L182" s="54" t="s">
        <v>83</v>
      </c>
    </row>
    <row r="183" spans="1:13" x14ac:dyDescent="0.25">
      <c r="B183" s="32" t="s">
        <v>86</v>
      </c>
      <c r="C183" s="35">
        <v>2850</v>
      </c>
      <c r="D183" s="35">
        <v>10638</v>
      </c>
      <c r="E183" s="35">
        <f>SUM(C183:D183)</f>
        <v>13488</v>
      </c>
      <c r="F183" s="13">
        <f t="shared" ref="F183:F191" si="33">+C183/E183</f>
        <v>0.21129893238434164</v>
      </c>
      <c r="G183" s="13">
        <f>+D183/E183</f>
        <v>0.78870106761565839</v>
      </c>
      <c r="H183" s="13">
        <f t="shared" ref="H183:H191" si="34">+F183+G183</f>
        <v>1</v>
      </c>
      <c r="I183" s="55" t="s">
        <v>87</v>
      </c>
      <c r="J183" s="117">
        <f>+(C183+C184)/(E183+E184)</f>
        <v>0.28773079589136052</v>
      </c>
      <c r="K183" s="146">
        <f>+(D183+D184)/(E183+E184)</f>
        <v>0.71226920410863948</v>
      </c>
      <c r="L183" s="146">
        <f>+J183+K183</f>
        <v>1</v>
      </c>
    </row>
    <row r="184" spans="1:13" x14ac:dyDescent="0.25">
      <c r="B184" s="32" t="s">
        <v>88</v>
      </c>
      <c r="C184" s="35">
        <v>1716</v>
      </c>
      <c r="D184" s="35">
        <v>665</v>
      </c>
      <c r="E184" s="35">
        <f t="shared" ref="E184:E190" si="35">SUM(C184:D184)</f>
        <v>2381</v>
      </c>
      <c r="F184" s="13">
        <f t="shared" si="33"/>
        <v>0.72070558588828226</v>
      </c>
      <c r="G184" s="13">
        <f t="shared" ref="G184:G191" si="36">+D184/E184</f>
        <v>0.27929441411171779</v>
      </c>
      <c r="H184" s="13">
        <f t="shared" si="34"/>
        <v>1</v>
      </c>
      <c r="I184" s="56"/>
      <c r="J184" s="118"/>
      <c r="K184" s="147"/>
      <c r="L184" s="147"/>
    </row>
    <row r="185" spans="1:13" ht="25.5" x14ac:dyDescent="0.25">
      <c r="B185" s="32" t="s">
        <v>89</v>
      </c>
      <c r="C185" s="35">
        <v>12467</v>
      </c>
      <c r="D185" s="35">
        <v>635</v>
      </c>
      <c r="E185" s="35">
        <f t="shared" si="35"/>
        <v>13102</v>
      </c>
      <c r="F185" s="13">
        <f t="shared" si="33"/>
        <v>0.95153411692871315</v>
      </c>
      <c r="G185" s="13">
        <f t="shared" si="36"/>
        <v>4.8465883071286825E-2</v>
      </c>
      <c r="H185" s="13">
        <f t="shared" si="34"/>
        <v>1</v>
      </c>
      <c r="I185" s="54" t="s">
        <v>90</v>
      </c>
      <c r="J185" s="39">
        <f t="shared" ref="J185:K190" si="37">+F185</f>
        <v>0.95153411692871315</v>
      </c>
      <c r="K185" s="39">
        <f t="shared" si="37"/>
        <v>4.8465883071286825E-2</v>
      </c>
      <c r="L185" s="39">
        <f t="shared" ref="L185:L190" si="38">+J185+K185</f>
        <v>1</v>
      </c>
    </row>
    <row r="186" spans="1:13" ht="25.5" x14ac:dyDescent="0.25">
      <c r="B186" s="32" t="s">
        <v>91</v>
      </c>
      <c r="C186" s="35">
        <v>10720</v>
      </c>
      <c r="D186" s="35">
        <v>494</v>
      </c>
      <c r="E186" s="35">
        <f t="shared" si="35"/>
        <v>11214</v>
      </c>
      <c r="F186" s="13">
        <f t="shared" si="33"/>
        <v>0.95594792224005709</v>
      </c>
      <c r="G186" s="13">
        <f t="shared" si="36"/>
        <v>4.405207775994293E-2</v>
      </c>
      <c r="H186" s="13">
        <f t="shared" si="34"/>
        <v>1</v>
      </c>
      <c r="I186" s="54" t="s">
        <v>92</v>
      </c>
      <c r="J186" s="39">
        <f t="shared" si="37"/>
        <v>0.95594792224005709</v>
      </c>
      <c r="K186" s="39">
        <f t="shared" si="37"/>
        <v>4.405207775994293E-2</v>
      </c>
      <c r="L186" s="39">
        <f t="shared" si="38"/>
        <v>1</v>
      </c>
    </row>
    <row r="187" spans="1:13" ht="25.5" x14ac:dyDescent="0.25">
      <c r="B187" s="32" t="s">
        <v>93</v>
      </c>
      <c r="C187" s="35">
        <v>4684</v>
      </c>
      <c r="D187" s="35">
        <v>1115</v>
      </c>
      <c r="E187" s="35">
        <f t="shared" si="35"/>
        <v>5799</v>
      </c>
      <c r="F187" s="13">
        <f t="shared" si="33"/>
        <v>0.80772546990860494</v>
      </c>
      <c r="G187" s="13">
        <f t="shared" si="36"/>
        <v>0.19227453009139506</v>
      </c>
      <c r="H187" s="13">
        <f t="shared" si="34"/>
        <v>1</v>
      </c>
      <c r="I187" s="54" t="s">
        <v>94</v>
      </c>
      <c r="J187" s="39">
        <f t="shared" si="37"/>
        <v>0.80772546990860494</v>
      </c>
      <c r="K187" s="39">
        <f t="shared" si="37"/>
        <v>0.19227453009139506</v>
      </c>
      <c r="L187" s="39">
        <f t="shared" si="38"/>
        <v>1</v>
      </c>
    </row>
    <row r="188" spans="1:13" ht="25.5" customHeight="1" x14ac:dyDescent="0.25">
      <c r="B188" s="32" t="s">
        <v>95</v>
      </c>
      <c r="C188" s="35">
        <v>15404</v>
      </c>
      <c r="D188" s="35">
        <v>1609</v>
      </c>
      <c r="E188" s="35">
        <f t="shared" si="35"/>
        <v>17013</v>
      </c>
      <c r="F188" s="13">
        <f t="shared" si="33"/>
        <v>0.90542526303415038</v>
      </c>
      <c r="G188" s="13">
        <f t="shared" si="36"/>
        <v>9.4574736965849643E-2</v>
      </c>
      <c r="H188" s="13">
        <f t="shared" si="34"/>
        <v>1</v>
      </c>
      <c r="I188" s="57" t="s">
        <v>96</v>
      </c>
      <c r="J188" s="39">
        <f t="shared" si="37"/>
        <v>0.90542526303415038</v>
      </c>
      <c r="K188" s="39">
        <f t="shared" si="37"/>
        <v>9.4574736965849643E-2</v>
      </c>
      <c r="L188" s="39">
        <f t="shared" si="38"/>
        <v>1</v>
      </c>
    </row>
    <row r="189" spans="1:13" ht="38.25" customHeight="1" x14ac:dyDescent="0.25">
      <c r="B189" s="32" t="s">
        <v>97</v>
      </c>
      <c r="C189" s="35">
        <v>4101</v>
      </c>
      <c r="D189" s="35">
        <v>10375</v>
      </c>
      <c r="E189" s="35">
        <f>SUM(C189:D189)</f>
        <v>14476</v>
      </c>
      <c r="F189" s="13">
        <f t="shared" si="33"/>
        <v>0.28329649074329927</v>
      </c>
      <c r="G189" s="13">
        <f t="shared" si="36"/>
        <v>0.71670350925670079</v>
      </c>
      <c r="H189" s="13">
        <f t="shared" si="34"/>
        <v>1</v>
      </c>
      <c r="I189" s="36" t="s">
        <v>98</v>
      </c>
      <c r="J189" s="36">
        <f t="shared" si="37"/>
        <v>0.28329649074329927</v>
      </c>
      <c r="K189" s="36">
        <f t="shared" si="37"/>
        <v>0.71670350925670079</v>
      </c>
      <c r="L189" s="39">
        <f t="shared" si="38"/>
        <v>1</v>
      </c>
    </row>
    <row r="190" spans="1:13" ht="38.25" customHeight="1" x14ac:dyDescent="0.25">
      <c r="B190" s="32" t="s">
        <v>99</v>
      </c>
      <c r="C190" s="35">
        <v>1828</v>
      </c>
      <c r="D190" s="35">
        <v>77626</v>
      </c>
      <c r="E190" s="35">
        <f t="shared" si="35"/>
        <v>79454</v>
      </c>
      <c r="F190" s="13">
        <f t="shared" si="33"/>
        <v>2.300702293150754E-2</v>
      </c>
      <c r="G190" s="13">
        <f>+D190/E190</f>
        <v>0.97699297706849242</v>
      </c>
      <c r="H190" s="13">
        <f t="shared" si="34"/>
        <v>1</v>
      </c>
      <c r="I190" s="36" t="s">
        <v>100</v>
      </c>
      <c r="J190" s="36">
        <f t="shared" si="37"/>
        <v>2.300702293150754E-2</v>
      </c>
      <c r="K190" s="36">
        <f t="shared" si="37"/>
        <v>0.97699297706849242</v>
      </c>
      <c r="L190" s="39">
        <f t="shared" si="38"/>
        <v>1</v>
      </c>
    </row>
    <row r="191" spans="1:13" x14ac:dyDescent="0.25">
      <c r="B191" s="32" t="s">
        <v>101</v>
      </c>
      <c r="C191" s="35">
        <v>38366</v>
      </c>
      <c r="D191" s="35">
        <v>101548</v>
      </c>
      <c r="E191" s="35">
        <f>SUM(C191:D191)</f>
        <v>139914</v>
      </c>
      <c r="F191" s="13">
        <f t="shared" si="33"/>
        <v>0.27421130122789716</v>
      </c>
      <c r="G191" s="13">
        <f t="shared" si="36"/>
        <v>0.72578869877210284</v>
      </c>
      <c r="H191" s="13">
        <f t="shared" si="34"/>
        <v>1</v>
      </c>
      <c r="I191" s="54"/>
      <c r="J191" s="54"/>
      <c r="K191" s="54"/>
      <c r="L191" s="54"/>
    </row>
    <row r="192" spans="1:13" x14ac:dyDescent="0.25">
      <c r="B192" s="26" t="s">
        <v>207</v>
      </c>
      <c r="C192" s="26"/>
      <c r="D192" s="26"/>
      <c r="E192" s="26"/>
      <c r="F192" s="58"/>
      <c r="G192" s="58"/>
      <c r="H192" s="58"/>
      <c r="I192" s="58"/>
      <c r="J192" s="58"/>
      <c r="K192" s="58"/>
      <c r="L192" s="58"/>
    </row>
    <row r="193" spans="1:12" x14ac:dyDescent="0.25">
      <c r="B193" s="26" t="s">
        <v>208</v>
      </c>
      <c r="C193" s="26"/>
      <c r="D193" s="26"/>
      <c r="E193" s="26"/>
      <c r="F193" s="58"/>
      <c r="G193" s="58"/>
      <c r="H193" s="58"/>
      <c r="I193" s="58"/>
      <c r="J193" s="58"/>
      <c r="K193" s="58"/>
      <c r="L193" s="58"/>
    </row>
    <row r="194" spans="1:12" x14ac:dyDescent="0.25">
      <c r="B194" s="26" t="s">
        <v>209</v>
      </c>
      <c r="C194" s="26"/>
      <c r="D194" s="26"/>
      <c r="E194" s="26"/>
      <c r="F194" s="58"/>
      <c r="G194" s="58"/>
      <c r="H194" s="58"/>
      <c r="I194" s="58"/>
      <c r="J194" s="58"/>
      <c r="K194" s="58"/>
      <c r="L194" s="58"/>
    </row>
    <row r="195" spans="1:12" x14ac:dyDescent="0.25">
      <c r="B195" s="26" t="s">
        <v>210</v>
      </c>
      <c r="C195" s="26"/>
      <c r="D195" s="26"/>
      <c r="E195" s="26"/>
      <c r="F195" s="58"/>
      <c r="G195" s="58"/>
      <c r="H195" s="58"/>
      <c r="I195" s="58"/>
      <c r="J195" s="58"/>
      <c r="K195" s="58"/>
      <c r="L195" s="58"/>
    </row>
    <row r="196" spans="1:12" x14ac:dyDescent="0.25">
      <c r="A196" s="9"/>
      <c r="B196" s="26" t="s">
        <v>211</v>
      </c>
      <c r="C196" s="9"/>
      <c r="I196" s="58"/>
      <c r="J196" s="58"/>
      <c r="K196" s="58"/>
      <c r="L196" s="58"/>
    </row>
    <row r="197" spans="1:12" x14ac:dyDescent="0.25">
      <c r="B197" s="26" t="s">
        <v>102</v>
      </c>
    </row>
    <row r="198" spans="1:12" x14ac:dyDescent="0.25">
      <c r="B198" s="26" t="s">
        <v>103</v>
      </c>
    </row>
    <row r="199" spans="1:12" x14ac:dyDescent="0.25">
      <c r="C199" s="26"/>
    </row>
    <row r="201" spans="1:12" ht="51" customHeight="1" x14ac:dyDescent="0.25">
      <c r="B201" s="148" t="s">
        <v>36</v>
      </c>
      <c r="C201" s="150" t="s">
        <v>212</v>
      </c>
      <c r="D201" s="151"/>
      <c r="E201" s="151"/>
      <c r="F201" s="151"/>
      <c r="G201" s="151"/>
      <c r="H201" s="151"/>
      <c r="I201" s="152"/>
    </row>
    <row r="202" spans="1:12" ht="89.25" customHeight="1" x14ac:dyDescent="0.25">
      <c r="B202" s="149"/>
      <c r="C202" s="34" t="s">
        <v>104</v>
      </c>
      <c r="D202" s="34" t="s">
        <v>105</v>
      </c>
      <c r="E202" s="34" t="s">
        <v>106</v>
      </c>
      <c r="F202" s="34" t="s">
        <v>107</v>
      </c>
      <c r="G202" s="34" t="s">
        <v>108</v>
      </c>
      <c r="H202" s="34" t="s">
        <v>109</v>
      </c>
      <c r="I202" s="34" t="s">
        <v>110</v>
      </c>
    </row>
    <row r="203" spans="1:12" x14ac:dyDescent="0.25">
      <c r="B203" s="12" t="s">
        <v>169</v>
      </c>
      <c r="C203" s="59">
        <v>67.329545454545453</v>
      </c>
      <c r="D203" s="59">
        <v>94.662095984329085</v>
      </c>
      <c r="E203" s="59">
        <v>95.804597701149433</v>
      </c>
      <c r="F203" s="59">
        <v>81.27090301003345</v>
      </c>
      <c r="G203" s="59">
        <v>90.860826697004171</v>
      </c>
      <c r="H203" s="59">
        <v>90.757304710793079</v>
      </c>
      <c r="I203" s="59">
        <v>30.748049564020192</v>
      </c>
    </row>
    <row r="204" spans="1:12" x14ac:dyDescent="0.25">
      <c r="B204" s="12" t="s">
        <v>170</v>
      </c>
      <c r="C204" s="59">
        <v>71.555555555555543</v>
      </c>
      <c r="D204" s="59">
        <v>94.477998274374471</v>
      </c>
      <c r="E204" s="59">
        <v>95.753715498938433</v>
      </c>
      <c r="F204" s="59">
        <v>83.196721311475414</v>
      </c>
      <c r="G204" s="59">
        <v>91.468531468531467</v>
      </c>
      <c r="H204" s="59">
        <v>91.115849324804557</v>
      </c>
      <c r="I204" s="59">
        <v>30.532445923460898</v>
      </c>
    </row>
    <row r="205" spans="1:12" x14ac:dyDescent="0.25">
      <c r="B205" s="12" t="s">
        <v>171</v>
      </c>
      <c r="C205" s="59">
        <v>79.90654205607477</v>
      </c>
      <c r="D205" s="59">
        <v>95.80892293826048</v>
      </c>
      <c r="E205" s="59">
        <v>96.05194805194806</v>
      </c>
      <c r="F205" s="59">
        <v>80.322906155398584</v>
      </c>
      <c r="G205" s="59">
        <v>90.706447187928674</v>
      </c>
      <c r="H205" s="59">
        <v>91.910839475103359</v>
      </c>
      <c r="I205" s="59">
        <v>25.635767022149302</v>
      </c>
    </row>
    <row r="206" spans="1:12" x14ac:dyDescent="0.25">
      <c r="B206" s="12" t="s">
        <v>172</v>
      </c>
      <c r="C206" s="59">
        <v>62.5</v>
      </c>
      <c r="D206" s="59">
        <v>93.810786914235194</v>
      </c>
      <c r="E206" s="59">
        <v>94.415718717683561</v>
      </c>
      <c r="F206" s="59">
        <v>78.969072164948457</v>
      </c>
      <c r="G206" s="59">
        <v>89.256198347107443</v>
      </c>
      <c r="H206" s="59">
        <v>89.416455237404861</v>
      </c>
      <c r="I206" s="59">
        <v>26.494345718901453</v>
      </c>
    </row>
    <row r="207" spans="1:12" ht="25.5" x14ac:dyDescent="0.25">
      <c r="B207" s="16" t="s">
        <v>173</v>
      </c>
      <c r="C207" s="59">
        <v>74.400000000000006</v>
      </c>
      <c r="D207" s="59">
        <v>95.504731861198735</v>
      </c>
      <c r="E207" s="59">
        <v>94.618834080717491</v>
      </c>
      <c r="F207" s="59">
        <v>76.67269439421338</v>
      </c>
      <c r="G207" s="59">
        <v>88.669064748201436</v>
      </c>
      <c r="H207" s="59">
        <v>90.269930947897052</v>
      </c>
      <c r="I207" s="59">
        <v>27.290705339485825</v>
      </c>
    </row>
    <row r="208" spans="1:12" ht="25.5" x14ac:dyDescent="0.25">
      <c r="B208" s="12" t="s">
        <v>174</v>
      </c>
      <c r="C208" s="59">
        <v>71.786833855799372</v>
      </c>
      <c r="D208" s="59">
        <v>95.377677564825262</v>
      </c>
      <c r="E208" s="59">
        <v>95.558639833448993</v>
      </c>
      <c r="F208" s="59">
        <v>79.892761394101868</v>
      </c>
      <c r="G208" s="59">
        <v>90.214906264288985</v>
      </c>
      <c r="H208" s="59">
        <v>90.981308411214954</v>
      </c>
      <c r="I208" s="59">
        <v>26.794258373205743</v>
      </c>
    </row>
    <row r="209" spans="1:9" x14ac:dyDescent="0.25">
      <c r="B209" s="12" t="s">
        <v>175</v>
      </c>
      <c r="C209" s="59">
        <v>76.106194690265482</v>
      </c>
      <c r="D209" s="59">
        <v>95.093062605752962</v>
      </c>
      <c r="E209" s="59">
        <v>96.442687747035578</v>
      </c>
      <c r="F209" s="59">
        <v>86.641221374045813</v>
      </c>
      <c r="G209" s="59">
        <v>93.098958333333343</v>
      </c>
      <c r="H209" s="59">
        <v>92.595108695652172</v>
      </c>
      <c r="I209" s="59">
        <v>30.732484076433121</v>
      </c>
    </row>
    <row r="210" spans="1:9" x14ac:dyDescent="0.25">
      <c r="B210" s="12" t="s">
        <v>176</v>
      </c>
      <c r="C210" s="59">
        <v>61.904761904761905</v>
      </c>
      <c r="D210" s="59">
        <v>97.58064516129032</v>
      </c>
      <c r="E210" s="59">
        <v>95.884773662551439</v>
      </c>
      <c r="F210" s="59">
        <v>82.456140350877192</v>
      </c>
      <c r="G210" s="59">
        <v>91.596638655462186</v>
      </c>
      <c r="H210" s="59">
        <v>91.962905718701705</v>
      </c>
      <c r="I210" s="59">
        <v>31.851851851851855</v>
      </c>
    </row>
    <row r="211" spans="1:9" ht="25.5" x14ac:dyDescent="0.25">
      <c r="B211" s="12" t="s">
        <v>177</v>
      </c>
      <c r="C211" s="59">
        <v>74.780058651026394</v>
      </c>
      <c r="D211" s="59">
        <v>96.095783446121814</v>
      </c>
      <c r="E211" s="59">
        <v>96.395276569297707</v>
      </c>
      <c r="F211" s="59">
        <v>83.673469387755105</v>
      </c>
      <c r="G211" s="59">
        <v>91.732283464566933</v>
      </c>
      <c r="H211" s="59">
        <v>92.274052478134109</v>
      </c>
      <c r="I211" s="59">
        <v>29.378283712784587</v>
      </c>
    </row>
    <row r="212" spans="1:9" x14ac:dyDescent="0.25">
      <c r="B212" s="12" t="s">
        <v>178</v>
      </c>
      <c r="C212" s="59">
        <v>62.222222222222221</v>
      </c>
      <c r="D212" s="59">
        <v>93.324432576769027</v>
      </c>
      <c r="E212" s="59">
        <v>94.352617079889811</v>
      </c>
      <c r="F212" s="59">
        <v>75.301204819277118</v>
      </c>
      <c r="G212" s="59">
        <v>88.374291115311905</v>
      </c>
      <c r="H212" s="59">
        <v>88.465499485066942</v>
      </c>
      <c r="I212" s="59">
        <v>28.963051251489869</v>
      </c>
    </row>
    <row r="213" spans="1:9" x14ac:dyDescent="0.25">
      <c r="B213" s="25" t="s">
        <v>213</v>
      </c>
      <c r="C213" s="59">
        <f t="shared" ref="C213:I213" si="39">AVERAGE(C203:C212)</f>
        <v>70.249171439025105</v>
      </c>
      <c r="D213" s="59">
        <f t="shared" si="39"/>
        <v>95.173613732715737</v>
      </c>
      <c r="E213" s="59">
        <f t="shared" si="39"/>
        <v>95.527880894266048</v>
      </c>
      <c r="F213" s="59">
        <f t="shared" si="39"/>
        <v>80.83970943621263</v>
      </c>
      <c r="G213" s="59">
        <f t="shared" si="39"/>
        <v>90.597814628173666</v>
      </c>
      <c r="H213" s="59">
        <f t="shared" si="39"/>
        <v>90.974925448477265</v>
      </c>
      <c r="I213" s="59">
        <f t="shared" si="39"/>
        <v>28.842124283378279</v>
      </c>
    </row>
    <row r="214" spans="1:9" x14ac:dyDescent="0.25">
      <c r="B214" s="26" t="s">
        <v>214</v>
      </c>
      <c r="C214" s="60"/>
      <c r="D214" s="60"/>
      <c r="E214" s="60"/>
      <c r="F214" s="60"/>
      <c r="G214" s="60"/>
      <c r="H214" s="60"/>
      <c r="I214" s="60"/>
    </row>
    <row r="215" spans="1:9" x14ac:dyDescent="0.25">
      <c r="B215" s="26" t="s">
        <v>215</v>
      </c>
      <c r="C215" s="60"/>
      <c r="D215" s="60"/>
      <c r="E215" s="60"/>
      <c r="F215" s="60"/>
      <c r="G215" s="60"/>
      <c r="H215" s="60"/>
      <c r="I215" s="60"/>
    </row>
    <row r="216" spans="1:9" x14ac:dyDescent="0.25">
      <c r="B216" s="26" t="s">
        <v>217</v>
      </c>
      <c r="C216" s="60"/>
      <c r="D216" s="60"/>
      <c r="E216" s="60"/>
      <c r="F216" s="60"/>
      <c r="G216" s="60"/>
      <c r="H216" s="60"/>
      <c r="I216" s="60"/>
    </row>
    <row r="217" spans="1:9" x14ac:dyDescent="0.25">
      <c r="B217" s="26" t="s">
        <v>216</v>
      </c>
      <c r="C217" s="9"/>
      <c r="D217" s="9"/>
      <c r="E217" s="9"/>
    </row>
    <row r="218" spans="1:9" x14ac:dyDescent="0.25">
      <c r="B218" s="26" t="s">
        <v>218</v>
      </c>
      <c r="C218" s="9"/>
      <c r="D218" s="9"/>
      <c r="E218" s="9"/>
    </row>
    <row r="219" spans="1:9" x14ac:dyDescent="0.25">
      <c r="B219" s="26" t="s">
        <v>219</v>
      </c>
      <c r="C219" s="9"/>
      <c r="D219" s="9"/>
      <c r="E219" s="9"/>
    </row>
    <row r="220" spans="1:9" x14ac:dyDescent="0.25">
      <c r="B220" s="26" t="s">
        <v>220</v>
      </c>
      <c r="C220" s="9"/>
      <c r="D220" s="9"/>
      <c r="E220" s="9"/>
    </row>
    <row r="221" spans="1:9" x14ac:dyDescent="0.25">
      <c r="A221" s="26"/>
      <c r="B221" s="9"/>
      <c r="C221" s="9"/>
      <c r="D221" s="9"/>
    </row>
    <row r="222" spans="1:9" x14ac:dyDescent="0.25">
      <c r="A222" s="9"/>
      <c r="B222" s="9"/>
      <c r="C222" s="9"/>
      <c r="D222" s="9"/>
    </row>
    <row r="223" spans="1:9" ht="24.75" customHeight="1" x14ac:dyDescent="0.25">
      <c r="B223" s="61" t="s">
        <v>36</v>
      </c>
      <c r="C223" s="114" t="s">
        <v>221</v>
      </c>
      <c r="D223" s="115"/>
      <c r="E223" s="115"/>
      <c r="F223" s="115"/>
      <c r="G223" s="115"/>
      <c r="H223" s="116"/>
    </row>
    <row r="224" spans="1:9" ht="76.5" x14ac:dyDescent="0.25">
      <c r="B224" s="61"/>
      <c r="C224" s="32" t="s">
        <v>111</v>
      </c>
      <c r="D224" s="54" t="s">
        <v>112</v>
      </c>
      <c r="E224" s="32" t="s">
        <v>113</v>
      </c>
      <c r="F224" s="54" t="s">
        <v>114</v>
      </c>
      <c r="G224" s="13" t="s">
        <v>115</v>
      </c>
      <c r="H224" s="54" t="s">
        <v>116</v>
      </c>
    </row>
    <row r="225" spans="1:13" x14ac:dyDescent="0.25">
      <c r="B225" s="12" t="s">
        <v>169</v>
      </c>
      <c r="C225" s="32">
        <v>8410</v>
      </c>
      <c r="D225" s="52">
        <f t="shared" ref="D225:D234" si="40">+C225/$H165</f>
        <v>0.37944414365637974</v>
      </c>
      <c r="E225" s="32">
        <v>9926</v>
      </c>
      <c r="F225" s="52">
        <f t="shared" ref="F225:F235" si="41">+E225/$H165</f>
        <v>0.44784334957588884</v>
      </c>
      <c r="G225" s="62">
        <v>267</v>
      </c>
      <c r="H225" s="52">
        <f t="shared" ref="H225:H235" si="42">+G225/$H165</f>
        <v>1.2046561992420142E-2</v>
      </c>
    </row>
    <row r="226" spans="1:13" x14ac:dyDescent="0.25">
      <c r="B226" s="12" t="s">
        <v>170</v>
      </c>
      <c r="C226" s="32">
        <v>4537</v>
      </c>
      <c r="D226" s="52">
        <f t="shared" si="40"/>
        <v>0.35936633663366335</v>
      </c>
      <c r="E226" s="32">
        <v>5867</v>
      </c>
      <c r="F226" s="52">
        <f t="shared" si="41"/>
        <v>0.46471287128712874</v>
      </c>
      <c r="G226" s="62">
        <v>193</v>
      </c>
      <c r="H226" s="52">
        <f t="shared" si="42"/>
        <v>1.5287128712871287E-2</v>
      </c>
    </row>
    <row r="227" spans="1:13" x14ac:dyDescent="0.25">
      <c r="B227" s="12" t="s">
        <v>171</v>
      </c>
      <c r="C227" s="32">
        <v>9240</v>
      </c>
      <c r="D227" s="52">
        <f t="shared" si="40"/>
        <v>0.39369407754580316</v>
      </c>
      <c r="E227" s="32">
        <v>10023</v>
      </c>
      <c r="F227" s="52">
        <f t="shared" si="41"/>
        <v>0.42705581593523645</v>
      </c>
      <c r="G227" s="62">
        <v>190</v>
      </c>
      <c r="H227" s="52">
        <f t="shared" si="42"/>
        <v>8.0954409884959524E-3</v>
      </c>
    </row>
    <row r="228" spans="1:13" x14ac:dyDescent="0.25">
      <c r="B228" s="12" t="s">
        <v>172</v>
      </c>
      <c r="C228" s="32">
        <v>4592</v>
      </c>
      <c r="D228" s="52">
        <f t="shared" si="40"/>
        <v>0.3790655439986792</v>
      </c>
      <c r="E228" s="32">
        <v>5347</v>
      </c>
      <c r="F228" s="52">
        <f t="shared" si="41"/>
        <v>0.44139012712563974</v>
      </c>
      <c r="G228" s="62">
        <v>132</v>
      </c>
      <c r="H228" s="52">
        <f t="shared" si="42"/>
        <v>1.0896483407627538E-2</v>
      </c>
    </row>
    <row r="229" spans="1:13" ht="25.5" x14ac:dyDescent="0.25">
      <c r="B229" s="16" t="s">
        <v>173</v>
      </c>
      <c r="C229" s="32">
        <v>5551</v>
      </c>
      <c r="D229" s="52">
        <f t="shared" si="40"/>
        <v>0.3758039401530025</v>
      </c>
      <c r="E229" s="32">
        <v>6697</v>
      </c>
      <c r="F229" s="52">
        <f t="shared" si="41"/>
        <v>0.4533883961817074</v>
      </c>
      <c r="G229" s="62">
        <v>173</v>
      </c>
      <c r="H229" s="52">
        <f t="shared" si="42"/>
        <v>1.1712138650057545E-2</v>
      </c>
    </row>
    <row r="230" spans="1:13" ht="25.5" x14ac:dyDescent="0.25">
      <c r="B230" s="12" t="s">
        <v>174</v>
      </c>
      <c r="C230" s="32">
        <v>7102</v>
      </c>
      <c r="D230" s="52">
        <f t="shared" si="40"/>
        <v>0.3816432908807566</v>
      </c>
      <c r="E230" s="32">
        <v>8172</v>
      </c>
      <c r="F230" s="52">
        <f t="shared" si="41"/>
        <v>0.43914235047557632</v>
      </c>
      <c r="G230" s="62">
        <v>204</v>
      </c>
      <c r="H230" s="52">
        <f t="shared" si="42"/>
        <v>1.096243753022731E-2</v>
      </c>
    </row>
    <row r="231" spans="1:13" x14ac:dyDescent="0.25">
      <c r="B231" s="12" t="s">
        <v>175</v>
      </c>
      <c r="C231" s="32">
        <v>1851</v>
      </c>
      <c r="D231" s="52">
        <f t="shared" si="40"/>
        <v>0.29961152476529623</v>
      </c>
      <c r="E231" s="32">
        <v>3290</v>
      </c>
      <c r="F231" s="52">
        <f t="shared" si="41"/>
        <v>0.53253480090644223</v>
      </c>
      <c r="G231" s="62">
        <v>123</v>
      </c>
      <c r="H231" s="52">
        <f t="shared" si="42"/>
        <v>1.9909355778569116E-2</v>
      </c>
    </row>
    <row r="232" spans="1:13" x14ac:dyDescent="0.25">
      <c r="B232" s="12" t="s">
        <v>176</v>
      </c>
      <c r="C232" s="32">
        <v>955</v>
      </c>
      <c r="D232" s="52">
        <f t="shared" si="40"/>
        <v>0.34904970760233917</v>
      </c>
      <c r="E232" s="32">
        <v>1298</v>
      </c>
      <c r="F232" s="52">
        <f t="shared" si="41"/>
        <v>0.47441520467836257</v>
      </c>
      <c r="G232" s="62">
        <v>45</v>
      </c>
      <c r="H232" s="52">
        <f t="shared" si="42"/>
        <v>1.6447368421052631E-2</v>
      </c>
    </row>
    <row r="233" spans="1:13" ht="25.5" x14ac:dyDescent="0.25">
      <c r="B233" s="12" t="s">
        <v>177</v>
      </c>
      <c r="C233" s="32">
        <v>6923</v>
      </c>
      <c r="D233" s="52">
        <f t="shared" si="40"/>
        <v>0.35346676197283772</v>
      </c>
      <c r="E233" s="32">
        <v>9169</v>
      </c>
      <c r="F233" s="52">
        <f t="shared" si="41"/>
        <v>0.46814050852649852</v>
      </c>
      <c r="G233" s="62">
        <v>231</v>
      </c>
      <c r="H233" s="52">
        <f t="shared" si="42"/>
        <v>1.1794138670478913E-2</v>
      </c>
    </row>
    <row r="234" spans="1:13" x14ac:dyDescent="0.25">
      <c r="B234" s="12" t="s">
        <v>178</v>
      </c>
      <c r="C234" s="32">
        <v>2922</v>
      </c>
      <c r="D234" s="52">
        <f t="shared" si="40"/>
        <v>0.38141234825740766</v>
      </c>
      <c r="E234" s="32">
        <v>3284</v>
      </c>
      <c r="F234" s="52">
        <f t="shared" si="41"/>
        <v>0.42866466518731239</v>
      </c>
      <c r="G234" s="62">
        <v>96</v>
      </c>
      <c r="H234" s="52">
        <f t="shared" si="42"/>
        <v>1.2531001174781359E-2</v>
      </c>
    </row>
    <row r="235" spans="1:13" x14ac:dyDescent="0.25">
      <c r="B235" s="25" t="s">
        <v>117</v>
      </c>
      <c r="C235" s="37">
        <f>SUM(C225:C234)</f>
        <v>52083</v>
      </c>
      <c r="D235" s="52">
        <f>+C235/H175</f>
        <v>0.37225009648784252</v>
      </c>
      <c r="E235" s="37">
        <f>SUM(E225:E234)</f>
        <v>63073</v>
      </c>
      <c r="F235" s="52">
        <f t="shared" si="41"/>
        <v>0.45079834755635606</v>
      </c>
      <c r="G235" s="62">
        <f>SUM(G225:G234)</f>
        <v>1654</v>
      </c>
      <c r="H235" s="52">
        <f t="shared" si="42"/>
        <v>1.182154752204926E-2</v>
      </c>
    </row>
    <row r="236" spans="1:13" x14ac:dyDescent="0.25">
      <c r="B236" s="26" t="s">
        <v>222</v>
      </c>
      <c r="C236" s="41"/>
      <c r="D236" s="31"/>
      <c r="E236" s="41"/>
      <c r="F236" s="31"/>
      <c r="G236" s="63"/>
      <c r="H236" s="31"/>
      <c r="J236" s="41"/>
      <c r="K236" s="64"/>
      <c r="L236" s="41"/>
      <c r="M236" s="64"/>
    </row>
    <row r="237" spans="1:13" x14ac:dyDescent="0.25">
      <c r="B237" s="26" t="s">
        <v>223</v>
      </c>
      <c r="C237" s="41"/>
      <c r="D237" s="31"/>
      <c r="E237" s="41"/>
      <c r="F237" s="31"/>
      <c r="G237" s="63"/>
      <c r="H237" s="31"/>
      <c r="J237" s="41"/>
      <c r="K237" s="64"/>
      <c r="L237" s="41"/>
      <c r="M237" s="64"/>
    </row>
    <row r="238" spans="1:13" x14ac:dyDescent="0.25">
      <c r="B238" s="26" t="s">
        <v>224</v>
      </c>
      <c r="C238" s="41"/>
      <c r="D238" s="31"/>
      <c r="E238" s="41"/>
      <c r="F238" s="31"/>
      <c r="G238" s="63"/>
      <c r="H238" s="31"/>
      <c r="J238" s="41"/>
      <c r="K238" s="64"/>
      <c r="L238" s="41"/>
      <c r="M238" s="64"/>
    </row>
    <row r="239" spans="1:13" x14ac:dyDescent="0.25">
      <c r="A239" s="26"/>
      <c r="B239" s="41"/>
      <c r="C239" s="31"/>
      <c r="D239" s="41"/>
      <c r="E239" s="31"/>
      <c r="F239" s="63"/>
      <c r="G239" s="31"/>
      <c r="H239" s="41"/>
      <c r="I239" s="31"/>
      <c r="J239" s="41"/>
      <c r="K239" s="64"/>
      <c r="L239" s="41"/>
      <c r="M239" s="64"/>
    </row>
    <row r="240" spans="1:13" x14ac:dyDescent="0.25">
      <c r="A240" s="65"/>
      <c r="B240" s="41"/>
      <c r="C240" s="31"/>
      <c r="D240" s="41"/>
      <c r="E240" s="31"/>
      <c r="F240" s="63"/>
      <c r="G240" s="31"/>
      <c r="H240" s="41"/>
      <c r="I240" s="31"/>
      <c r="J240" s="41"/>
      <c r="K240" s="64"/>
      <c r="L240" s="41"/>
      <c r="M240" s="64"/>
    </row>
    <row r="241" spans="2:10" ht="26.25" customHeight="1" x14ac:dyDescent="0.25">
      <c r="B241" s="148" t="s">
        <v>36</v>
      </c>
      <c r="C241" s="114" t="s">
        <v>221</v>
      </c>
      <c r="D241" s="115"/>
      <c r="E241" s="115"/>
      <c r="F241" s="115"/>
      <c r="G241" s="115"/>
      <c r="H241" s="116"/>
      <c r="I241" s="31"/>
      <c r="J241" s="41"/>
    </row>
    <row r="242" spans="2:10" ht="76.5" x14ac:dyDescent="0.25">
      <c r="B242" s="149"/>
      <c r="C242" s="32" t="s">
        <v>118</v>
      </c>
      <c r="D242" s="54" t="s">
        <v>119</v>
      </c>
      <c r="E242" s="32" t="s">
        <v>120</v>
      </c>
      <c r="F242" s="54" t="s">
        <v>121</v>
      </c>
      <c r="G242" s="32" t="s">
        <v>122</v>
      </c>
      <c r="H242" s="54" t="s">
        <v>123</v>
      </c>
      <c r="I242" s="31"/>
      <c r="J242" s="41"/>
    </row>
    <row r="243" spans="2:10" x14ac:dyDescent="0.25">
      <c r="B243" s="12" t="s">
        <v>169</v>
      </c>
      <c r="C243" s="32">
        <v>191</v>
      </c>
      <c r="D243" s="52">
        <f t="shared" ref="D243:D253" si="43">+C243/$H165</f>
        <v>8.6175780545027971E-3</v>
      </c>
      <c r="E243" s="32">
        <v>7</v>
      </c>
      <c r="F243" s="66">
        <f t="shared" ref="F243:F253" si="44">+E243/$H165</f>
        <v>3.1582746796607108E-4</v>
      </c>
      <c r="G243" s="32">
        <v>3363</v>
      </c>
      <c r="H243" s="52">
        <f t="shared" ref="H243:H253" si="45">+G243/$H165</f>
        <v>0.15173253925284244</v>
      </c>
      <c r="I243" s="31"/>
      <c r="J243" s="41"/>
    </row>
    <row r="244" spans="2:10" x14ac:dyDescent="0.25">
      <c r="B244" s="12" t="s">
        <v>170</v>
      </c>
      <c r="C244" s="32">
        <v>120</v>
      </c>
      <c r="D244" s="52">
        <f t="shared" si="43"/>
        <v>9.5049504950495047E-3</v>
      </c>
      <c r="E244" s="32">
        <v>5</v>
      </c>
      <c r="F244" s="66">
        <f t="shared" si="44"/>
        <v>3.9603960396039607E-4</v>
      </c>
      <c r="G244" s="32">
        <v>1903</v>
      </c>
      <c r="H244" s="52">
        <f t="shared" si="45"/>
        <v>0.15073267326732673</v>
      </c>
      <c r="I244" s="31"/>
      <c r="J244" s="41"/>
    </row>
    <row r="245" spans="2:10" x14ac:dyDescent="0.25">
      <c r="B245" s="12" t="s">
        <v>171</v>
      </c>
      <c r="C245" s="32">
        <v>146</v>
      </c>
      <c r="D245" s="52">
        <f t="shared" si="43"/>
        <v>6.2207072858968893E-3</v>
      </c>
      <c r="E245" s="32">
        <v>4</v>
      </c>
      <c r="F245" s="66">
        <f t="shared" si="44"/>
        <v>1.7043033659991478E-4</v>
      </c>
      <c r="G245" s="32">
        <v>3867</v>
      </c>
      <c r="H245" s="52">
        <f t="shared" si="45"/>
        <v>0.16476352790796761</v>
      </c>
      <c r="I245" s="31"/>
      <c r="J245" s="41"/>
    </row>
    <row r="246" spans="2:10" x14ac:dyDescent="0.25">
      <c r="B246" s="12" t="s">
        <v>172</v>
      </c>
      <c r="C246" s="32">
        <v>105</v>
      </c>
      <c r="D246" s="52">
        <f t="shared" si="43"/>
        <v>8.6676572560673605E-3</v>
      </c>
      <c r="E246" s="32">
        <v>3</v>
      </c>
      <c r="F246" s="66">
        <f t="shared" si="44"/>
        <v>2.4764735017335313E-4</v>
      </c>
      <c r="G246" s="32">
        <v>1935</v>
      </c>
      <c r="H246" s="52">
        <f t="shared" si="45"/>
        <v>0.15973254086181277</v>
      </c>
      <c r="I246" s="31"/>
      <c r="J246" s="41"/>
    </row>
    <row r="247" spans="2:10" ht="25.5" x14ac:dyDescent="0.25">
      <c r="B247" s="16" t="s">
        <v>173</v>
      </c>
      <c r="C247" s="32">
        <v>146</v>
      </c>
      <c r="D247" s="52">
        <f t="shared" si="43"/>
        <v>9.8842326179676386E-3</v>
      </c>
      <c r="E247" s="32">
        <v>2</v>
      </c>
      <c r="F247" s="66">
        <f t="shared" si="44"/>
        <v>1.354004468214745E-4</v>
      </c>
      <c r="G247" s="32">
        <v>2202</v>
      </c>
      <c r="H247" s="52">
        <f t="shared" si="45"/>
        <v>0.14907589195044343</v>
      </c>
      <c r="I247" s="31"/>
      <c r="J247" s="41"/>
    </row>
    <row r="248" spans="2:10" ht="25.5" x14ac:dyDescent="0.25">
      <c r="B248" s="12" t="s">
        <v>174</v>
      </c>
      <c r="C248" s="32">
        <v>128</v>
      </c>
      <c r="D248" s="52">
        <f t="shared" si="43"/>
        <v>6.8783921758288997E-3</v>
      </c>
      <c r="E248" s="32">
        <v>3</v>
      </c>
      <c r="F248" s="66">
        <f t="shared" si="44"/>
        <v>1.6121231662098983E-4</v>
      </c>
      <c r="G248" s="32">
        <v>3000</v>
      </c>
      <c r="H248" s="52">
        <f t="shared" si="45"/>
        <v>0.16121231662098984</v>
      </c>
      <c r="I248" s="31"/>
      <c r="J248" s="41"/>
    </row>
    <row r="249" spans="2:10" x14ac:dyDescent="0.25">
      <c r="B249" s="12" t="s">
        <v>175</v>
      </c>
      <c r="C249" s="32">
        <v>86</v>
      </c>
      <c r="D249" s="52">
        <f t="shared" si="43"/>
        <v>1.3920362576885724E-2</v>
      </c>
      <c r="E249" s="32">
        <v>1</v>
      </c>
      <c r="F249" s="66">
        <f t="shared" si="44"/>
        <v>1.6186468112657819E-4</v>
      </c>
      <c r="G249" s="32">
        <v>827</v>
      </c>
      <c r="H249" s="52">
        <f t="shared" si="45"/>
        <v>0.13386209129168017</v>
      </c>
      <c r="I249" s="31"/>
      <c r="J249" s="41"/>
    </row>
    <row r="250" spans="2:10" x14ac:dyDescent="0.25">
      <c r="B250" s="12" t="s">
        <v>176</v>
      </c>
      <c r="C250" s="32">
        <v>38</v>
      </c>
      <c r="D250" s="52">
        <f t="shared" si="43"/>
        <v>1.3888888888888888E-2</v>
      </c>
      <c r="E250" s="32">
        <v>0</v>
      </c>
      <c r="F250" s="66">
        <f t="shared" si="44"/>
        <v>0</v>
      </c>
      <c r="G250" s="32">
        <v>400</v>
      </c>
      <c r="H250" s="52">
        <f t="shared" si="45"/>
        <v>0.14619883040935672</v>
      </c>
      <c r="I250" s="31"/>
      <c r="J250" s="41"/>
    </row>
    <row r="251" spans="2:10" ht="25.5" x14ac:dyDescent="0.25">
      <c r="B251" s="12" t="s">
        <v>177</v>
      </c>
      <c r="C251" s="32">
        <v>165</v>
      </c>
      <c r="D251" s="52">
        <f t="shared" si="43"/>
        <v>8.4243847646277951E-3</v>
      </c>
      <c r="E251" s="32">
        <v>1</v>
      </c>
      <c r="F251" s="66">
        <f t="shared" si="44"/>
        <v>5.1056877361380575E-5</v>
      </c>
      <c r="G251" s="32">
        <v>3097</v>
      </c>
      <c r="H251" s="52">
        <f t="shared" si="45"/>
        <v>0.15812314918819564</v>
      </c>
      <c r="I251" s="31"/>
      <c r="J251" s="41"/>
    </row>
    <row r="252" spans="2:10" x14ac:dyDescent="0.25">
      <c r="B252" s="12" t="s">
        <v>178</v>
      </c>
      <c r="C252" s="32">
        <v>66</v>
      </c>
      <c r="D252" s="52">
        <f t="shared" si="43"/>
        <v>8.6150633076621849E-3</v>
      </c>
      <c r="E252" s="32">
        <v>3</v>
      </c>
      <c r="F252" s="66">
        <f t="shared" si="44"/>
        <v>3.9159378671191748E-4</v>
      </c>
      <c r="G252" s="32">
        <v>1290</v>
      </c>
      <c r="H252" s="52">
        <f t="shared" si="45"/>
        <v>0.16838532828612451</v>
      </c>
      <c r="I252" s="31"/>
      <c r="J252" s="41"/>
    </row>
    <row r="253" spans="2:10" x14ac:dyDescent="0.25">
      <c r="B253" s="25" t="s">
        <v>117</v>
      </c>
      <c r="C253" s="37">
        <f>SUM(C243:C252)</f>
        <v>1191</v>
      </c>
      <c r="D253" s="52">
        <f t="shared" si="43"/>
        <v>8.5123718855868603E-3</v>
      </c>
      <c r="E253" s="37">
        <f>SUM(E243:E252)</f>
        <v>29</v>
      </c>
      <c r="F253" s="66">
        <f t="shared" si="44"/>
        <v>2.0727018025358434E-4</v>
      </c>
      <c r="G253" s="37">
        <f>SUM(G243:G252)</f>
        <v>21884</v>
      </c>
      <c r="H253" s="52">
        <f t="shared" si="45"/>
        <v>0.15641036636791172</v>
      </c>
      <c r="I253" s="31"/>
      <c r="J253" s="41"/>
    </row>
    <row r="254" spans="2:10" x14ac:dyDescent="0.25">
      <c r="B254" s="26" t="s">
        <v>225</v>
      </c>
      <c r="C254" s="41"/>
      <c r="D254" s="31"/>
      <c r="E254" s="41"/>
      <c r="F254" s="31"/>
      <c r="G254" s="63"/>
      <c r="H254" s="31"/>
      <c r="I254" s="31"/>
      <c r="J254" s="41"/>
    </row>
    <row r="255" spans="2:10" x14ac:dyDescent="0.25">
      <c r="B255" s="26" t="s">
        <v>226</v>
      </c>
      <c r="C255" s="41"/>
      <c r="D255" s="31"/>
      <c r="E255" s="41"/>
      <c r="F255" s="31"/>
      <c r="G255" s="63"/>
      <c r="H255" s="31"/>
      <c r="I255" s="31"/>
      <c r="J255" s="41"/>
    </row>
    <row r="256" spans="2:10" x14ac:dyDescent="0.25">
      <c r="B256" s="26" t="s">
        <v>227</v>
      </c>
      <c r="C256" s="41"/>
      <c r="D256" s="41"/>
      <c r="E256" s="63"/>
      <c r="F256" s="41"/>
      <c r="G256" s="41"/>
      <c r="H256" s="41"/>
    </row>
    <row r="257" spans="1:10" x14ac:dyDescent="0.25">
      <c r="B257" s="26"/>
      <c r="C257" s="41"/>
      <c r="D257" s="41"/>
      <c r="E257" s="63"/>
      <c r="F257" s="41"/>
      <c r="G257" s="41"/>
      <c r="H257" s="41"/>
    </row>
    <row r="258" spans="1:10" x14ac:dyDescent="0.25">
      <c r="B258" s="26"/>
      <c r="C258" s="41"/>
      <c r="D258" s="41"/>
      <c r="E258" s="63"/>
      <c r="F258" s="41"/>
      <c r="G258" s="41"/>
      <c r="H258" s="41"/>
    </row>
    <row r="259" spans="1:10" x14ac:dyDescent="0.25">
      <c r="B259" s="26"/>
      <c r="C259" s="41"/>
      <c r="D259" s="41"/>
      <c r="E259" s="63"/>
      <c r="F259" s="41"/>
      <c r="G259" s="41"/>
      <c r="H259" s="41"/>
    </row>
    <row r="260" spans="1:10" x14ac:dyDescent="0.25">
      <c r="A260" s="26"/>
      <c r="B260" s="41"/>
      <c r="C260" s="41"/>
      <c r="D260" s="63"/>
      <c r="E260" s="41"/>
      <c r="F260" s="41"/>
      <c r="G260" s="41"/>
    </row>
    <row r="261" spans="1:10" ht="12.75" customHeight="1" x14ac:dyDescent="0.25">
      <c r="B261" s="53"/>
      <c r="C261" s="114" t="s">
        <v>124</v>
      </c>
      <c r="D261" s="115"/>
      <c r="E261" s="115"/>
      <c r="F261" s="115"/>
      <c r="G261" s="115"/>
      <c r="H261" s="115"/>
      <c r="I261" s="115"/>
      <c r="J261" s="116"/>
    </row>
    <row r="262" spans="1:10" ht="51" x14ac:dyDescent="0.25">
      <c r="B262" s="53"/>
      <c r="C262" s="37" t="s">
        <v>125</v>
      </c>
      <c r="D262" s="32" t="s">
        <v>126</v>
      </c>
      <c r="E262" s="32" t="s">
        <v>127</v>
      </c>
      <c r="F262" s="32" t="s">
        <v>128</v>
      </c>
      <c r="G262" s="32" t="s">
        <v>129</v>
      </c>
      <c r="H262" s="32" t="s">
        <v>130</v>
      </c>
      <c r="I262" s="32" t="s">
        <v>131</v>
      </c>
      <c r="J262" s="32" t="s">
        <v>32</v>
      </c>
    </row>
    <row r="263" spans="1:10" x14ac:dyDescent="0.25">
      <c r="B263" s="53"/>
      <c r="C263" s="32">
        <v>202</v>
      </c>
      <c r="D263" s="32">
        <v>489</v>
      </c>
      <c r="E263" s="32">
        <v>83</v>
      </c>
      <c r="F263" s="32">
        <v>711</v>
      </c>
      <c r="G263" s="32">
        <v>200</v>
      </c>
      <c r="H263" s="32">
        <v>491</v>
      </c>
      <c r="I263" s="32">
        <v>484</v>
      </c>
      <c r="J263" s="32">
        <f>SUM(C263:I263)</f>
        <v>2660</v>
      </c>
    </row>
    <row r="264" spans="1:10" ht="12.75" customHeight="1" x14ac:dyDescent="0.25">
      <c r="B264" s="53"/>
      <c r="C264" s="142" t="s">
        <v>132</v>
      </c>
      <c r="D264" s="142"/>
      <c r="E264" s="142"/>
      <c r="F264" s="142"/>
      <c r="G264" s="142"/>
      <c r="H264" s="142"/>
      <c r="I264" s="142"/>
      <c r="J264" s="142"/>
    </row>
    <row r="265" spans="1:10" x14ac:dyDescent="0.25">
      <c r="B265" s="53"/>
      <c r="C265" s="53"/>
      <c r="D265" s="53"/>
      <c r="E265" s="53"/>
      <c r="F265" s="53"/>
      <c r="G265" s="53"/>
    </row>
    <row r="266" spans="1:10" x14ac:dyDescent="0.25">
      <c r="B266" s="53"/>
      <c r="C266" s="53"/>
      <c r="D266" s="53"/>
      <c r="E266" s="53"/>
      <c r="F266" s="53"/>
      <c r="G266" s="53"/>
    </row>
    <row r="267" spans="1:10" x14ac:dyDescent="0.25">
      <c r="B267" s="53"/>
      <c r="C267" s="53"/>
      <c r="D267" s="53"/>
      <c r="E267" s="114" t="s">
        <v>133</v>
      </c>
      <c r="F267" s="115"/>
      <c r="G267" s="116"/>
    </row>
    <row r="268" spans="1:10" ht="38.25" x14ac:dyDescent="0.25">
      <c r="B268" s="53"/>
      <c r="C268" s="53"/>
      <c r="D268" s="53"/>
      <c r="E268" s="34" t="s">
        <v>134</v>
      </c>
      <c r="F268" s="34" t="s">
        <v>135</v>
      </c>
      <c r="G268" s="34" t="s">
        <v>136</v>
      </c>
    </row>
    <row r="269" spans="1:10" x14ac:dyDescent="0.25">
      <c r="B269" s="53"/>
      <c r="C269" s="53"/>
      <c r="D269" s="53"/>
      <c r="E269" s="32" t="s">
        <v>137</v>
      </c>
      <c r="F269" s="67">
        <v>19961</v>
      </c>
      <c r="G269" s="13">
        <f>+F269/F271</f>
        <v>0.57023282388230256</v>
      </c>
    </row>
    <row r="270" spans="1:10" x14ac:dyDescent="0.25">
      <c r="B270" s="53"/>
      <c r="C270" s="53"/>
      <c r="D270" s="53"/>
      <c r="E270" s="32" t="s">
        <v>138</v>
      </c>
      <c r="F270" s="67">
        <v>15044</v>
      </c>
      <c r="G270" s="13">
        <f>+F270/F271</f>
        <v>0.42976717611769749</v>
      </c>
    </row>
    <row r="271" spans="1:10" x14ac:dyDescent="0.25">
      <c r="B271" s="53"/>
      <c r="C271" s="53"/>
      <c r="D271" s="53"/>
      <c r="E271" s="32" t="s">
        <v>83</v>
      </c>
      <c r="F271" s="67">
        <f>SUM(F269:F270)</f>
        <v>35005</v>
      </c>
      <c r="G271" s="13">
        <f>SUM(G269:G270)</f>
        <v>1</v>
      </c>
    </row>
    <row r="272" spans="1:10" x14ac:dyDescent="0.25">
      <c r="B272" s="53"/>
      <c r="C272" s="53"/>
      <c r="D272" s="53"/>
      <c r="E272" s="53"/>
      <c r="F272" s="53"/>
      <c r="G272" s="53"/>
    </row>
    <row r="273" spans="1:7" x14ac:dyDescent="0.25">
      <c r="B273" s="53"/>
      <c r="C273" s="53"/>
      <c r="D273" s="53"/>
      <c r="E273" s="53"/>
      <c r="F273" s="53"/>
      <c r="G273" s="53"/>
    </row>
    <row r="274" spans="1:7" x14ac:dyDescent="0.25">
      <c r="B274" s="9"/>
      <c r="C274" s="9"/>
      <c r="D274" s="9"/>
      <c r="E274" s="148" t="s">
        <v>36</v>
      </c>
      <c r="F274" s="94" t="s">
        <v>139</v>
      </c>
      <c r="G274" s="94"/>
    </row>
    <row r="275" spans="1:7" ht="25.5" x14ac:dyDescent="0.25">
      <c r="B275" s="9"/>
      <c r="C275" s="9"/>
      <c r="E275" s="149"/>
      <c r="F275" s="68" t="s">
        <v>140</v>
      </c>
      <c r="G275" s="68" t="s">
        <v>141</v>
      </c>
    </row>
    <row r="276" spans="1:7" ht="25.5" x14ac:dyDescent="0.25">
      <c r="B276" s="9"/>
      <c r="C276" s="9"/>
      <c r="E276" s="12" t="s">
        <v>169</v>
      </c>
      <c r="F276" s="68">
        <v>236</v>
      </c>
      <c r="G276" s="68">
        <v>8</v>
      </c>
    </row>
    <row r="277" spans="1:7" x14ac:dyDescent="0.25">
      <c r="B277" s="9"/>
      <c r="C277" s="9"/>
      <c r="E277" s="12" t="s">
        <v>170</v>
      </c>
      <c r="F277" s="68">
        <v>143</v>
      </c>
      <c r="G277" s="68">
        <v>3</v>
      </c>
    </row>
    <row r="278" spans="1:7" x14ac:dyDescent="0.25">
      <c r="B278" s="9"/>
      <c r="C278" s="9"/>
      <c r="E278" s="12" t="s">
        <v>171</v>
      </c>
      <c r="F278" s="68">
        <v>300</v>
      </c>
      <c r="G278" s="68">
        <v>5</v>
      </c>
    </row>
    <row r="279" spans="1:7" x14ac:dyDescent="0.25">
      <c r="B279" s="9"/>
      <c r="C279" s="9"/>
      <c r="E279" s="12" t="s">
        <v>172</v>
      </c>
      <c r="F279" s="68">
        <v>147</v>
      </c>
      <c r="G279" s="68">
        <v>3</v>
      </c>
    </row>
    <row r="280" spans="1:7" ht="25.5" x14ac:dyDescent="0.25">
      <c r="B280" s="9"/>
      <c r="C280" s="9"/>
      <c r="E280" s="16" t="s">
        <v>173</v>
      </c>
      <c r="F280" s="68">
        <v>179</v>
      </c>
      <c r="G280" s="68">
        <v>5</v>
      </c>
    </row>
    <row r="281" spans="1:7" ht="25.5" x14ac:dyDescent="0.25">
      <c r="B281" s="9"/>
      <c r="C281" s="9"/>
      <c r="E281" s="12" t="s">
        <v>174</v>
      </c>
      <c r="F281" s="68">
        <v>235</v>
      </c>
      <c r="G281" s="68">
        <v>6</v>
      </c>
    </row>
    <row r="282" spans="1:7" x14ac:dyDescent="0.25">
      <c r="B282" s="9"/>
      <c r="C282" s="9"/>
      <c r="E282" s="12" t="s">
        <v>175</v>
      </c>
      <c r="F282" s="68">
        <v>66</v>
      </c>
      <c r="G282" s="68">
        <v>1</v>
      </c>
    </row>
    <row r="283" spans="1:7" x14ac:dyDescent="0.25">
      <c r="B283" s="9"/>
      <c r="C283" s="9"/>
      <c r="E283" s="12" t="s">
        <v>176</v>
      </c>
      <c r="F283" s="68">
        <v>28</v>
      </c>
      <c r="G283" s="68">
        <v>1</v>
      </c>
    </row>
    <row r="284" spans="1:7" ht="25.5" x14ac:dyDescent="0.25">
      <c r="B284" s="9"/>
      <c r="C284" s="9"/>
      <c r="E284" s="12" t="s">
        <v>177</v>
      </c>
      <c r="F284" s="68">
        <v>246</v>
      </c>
      <c r="G284" s="68">
        <v>10</v>
      </c>
    </row>
    <row r="285" spans="1:7" x14ac:dyDescent="0.25">
      <c r="B285" s="9"/>
      <c r="C285" s="9"/>
      <c r="E285" s="12" t="s">
        <v>178</v>
      </c>
      <c r="F285" s="68">
        <v>102</v>
      </c>
      <c r="G285" s="68">
        <v>2</v>
      </c>
    </row>
    <row r="286" spans="1:7" x14ac:dyDescent="0.2">
      <c r="A286" s="9"/>
      <c r="E286" s="25" t="s">
        <v>117</v>
      </c>
      <c r="F286" s="24">
        <f>SUM(F276:F285)</f>
        <v>1682</v>
      </c>
      <c r="G286" s="24">
        <f>SUM(G276:G285)</f>
        <v>44</v>
      </c>
    </row>
    <row r="287" spans="1:7" ht="27" customHeight="1" x14ac:dyDescent="0.25">
      <c r="B287" s="9"/>
      <c r="C287" s="9"/>
      <c r="E287" s="153" t="s">
        <v>228</v>
      </c>
      <c r="F287" s="153"/>
      <c r="G287" s="153"/>
    </row>
    <row r="289" spans="5:7" x14ac:dyDescent="0.25">
      <c r="E289" s="114" t="s">
        <v>142</v>
      </c>
      <c r="F289" s="115"/>
      <c r="G289" s="116"/>
    </row>
    <row r="290" spans="5:7" ht="25.5" x14ac:dyDescent="0.25">
      <c r="E290" s="34" t="s">
        <v>143</v>
      </c>
      <c r="F290" s="34" t="s">
        <v>144</v>
      </c>
      <c r="G290" s="34" t="s">
        <v>145</v>
      </c>
    </row>
    <row r="291" spans="5:7" ht="63.75" x14ac:dyDescent="0.25">
      <c r="E291" s="121" t="s">
        <v>146</v>
      </c>
      <c r="F291" s="32" t="s">
        <v>147</v>
      </c>
      <c r="G291" s="67">
        <v>4</v>
      </c>
    </row>
    <row r="292" spans="5:7" ht="63.75" x14ac:dyDescent="0.25">
      <c r="E292" s="127"/>
      <c r="F292" s="32" t="s">
        <v>148</v>
      </c>
      <c r="G292" s="67">
        <v>8</v>
      </c>
    </row>
    <row r="293" spans="5:7" ht="63.75" x14ac:dyDescent="0.25">
      <c r="E293" s="122"/>
      <c r="F293" s="32" t="s">
        <v>149</v>
      </c>
      <c r="G293" s="67">
        <v>1</v>
      </c>
    </row>
    <row r="294" spans="5:7" ht="25.5" x14ac:dyDescent="0.25">
      <c r="E294" s="121" t="s">
        <v>150</v>
      </c>
      <c r="F294" s="32" t="s">
        <v>151</v>
      </c>
      <c r="G294" s="67">
        <v>5</v>
      </c>
    </row>
    <row r="295" spans="5:7" ht="25.5" x14ac:dyDescent="0.25">
      <c r="E295" s="122"/>
      <c r="F295" s="32" t="s">
        <v>152</v>
      </c>
      <c r="G295" s="67">
        <v>2</v>
      </c>
    </row>
    <row r="296" spans="5:7" ht="25.5" x14ac:dyDescent="0.25">
      <c r="E296" s="69" t="s">
        <v>153</v>
      </c>
      <c r="F296" s="32" t="s">
        <v>154</v>
      </c>
      <c r="G296" s="5">
        <v>287</v>
      </c>
    </row>
    <row r="297" spans="5:7" ht="38.25" x14ac:dyDescent="0.25">
      <c r="E297" s="32" t="s">
        <v>155</v>
      </c>
      <c r="F297" s="32" t="s">
        <v>156</v>
      </c>
      <c r="G297" s="67">
        <v>3</v>
      </c>
    </row>
    <row r="298" spans="5:7" ht="38.25" x14ac:dyDescent="0.25">
      <c r="E298" s="32" t="s">
        <v>157</v>
      </c>
      <c r="F298" s="4" t="s">
        <v>158</v>
      </c>
      <c r="G298" s="67">
        <v>10</v>
      </c>
    </row>
    <row r="299" spans="5:7" ht="25.5" x14ac:dyDescent="0.25">
      <c r="E299" s="4" t="s">
        <v>159</v>
      </c>
      <c r="F299" s="32" t="s">
        <v>160</v>
      </c>
      <c r="G299" s="67">
        <v>0</v>
      </c>
    </row>
    <row r="300" spans="5:7" ht="38.25" x14ac:dyDescent="0.25">
      <c r="E300" s="4" t="s">
        <v>161</v>
      </c>
      <c r="F300" s="32" t="s">
        <v>162</v>
      </c>
      <c r="G300" s="67">
        <v>7</v>
      </c>
    </row>
    <row r="301" spans="5:7" ht="38.25" x14ac:dyDescent="0.25">
      <c r="E301" s="4" t="s">
        <v>163</v>
      </c>
      <c r="F301" s="4" t="s">
        <v>164</v>
      </c>
      <c r="G301" s="70">
        <v>16</v>
      </c>
    </row>
    <row r="302" spans="5:7" ht="25.5" x14ac:dyDescent="0.25">
      <c r="E302" s="4" t="s">
        <v>165</v>
      </c>
      <c r="F302" s="4" t="s">
        <v>166</v>
      </c>
      <c r="G302" s="67">
        <v>25</v>
      </c>
    </row>
    <row r="304" spans="5:7" x14ac:dyDescent="0.25">
      <c r="E304" s="71" t="s">
        <v>167</v>
      </c>
    </row>
    <row r="326" ht="38.25" customHeight="1" x14ac:dyDescent="0.25"/>
    <row r="334" ht="39.75" customHeight="1" x14ac:dyDescent="0.25"/>
    <row r="335" ht="57" customHeight="1" x14ac:dyDescent="0.25"/>
    <row r="336" ht="48" customHeight="1" x14ac:dyDescent="0.25"/>
    <row r="337" spans="1:5" ht="63.75" customHeight="1" x14ac:dyDescent="0.25"/>
    <row r="338" spans="1:5" ht="39.75" customHeight="1" x14ac:dyDescent="0.25"/>
    <row r="339" spans="1:5" ht="42" customHeight="1" x14ac:dyDescent="0.25"/>
    <row r="340" spans="1:5" ht="43.5" customHeight="1" x14ac:dyDescent="0.25"/>
    <row r="342" spans="1:5" ht="38.25" customHeight="1" x14ac:dyDescent="0.25"/>
    <row r="343" spans="1:5" ht="38.25" customHeight="1" x14ac:dyDescent="0.25"/>
    <row r="345" spans="1:5" ht="51" customHeight="1" x14ac:dyDescent="0.25"/>
    <row r="347" spans="1:5" ht="38.25" customHeight="1" x14ac:dyDescent="0.25"/>
    <row r="349" spans="1:5" x14ac:dyDescent="0.25">
      <c r="B349" s="72"/>
      <c r="C349" s="9"/>
    </row>
    <row r="350" spans="1:5" x14ac:dyDescent="0.25">
      <c r="B350" s="73"/>
      <c r="C350" s="9"/>
    </row>
    <row r="351" spans="1:5" x14ac:dyDescent="0.25">
      <c r="A351" s="17"/>
      <c r="E351" s="9"/>
    </row>
    <row r="352" spans="1:5" x14ac:dyDescent="0.25">
      <c r="A352" s="9"/>
      <c r="E352" s="9"/>
    </row>
    <row r="353" ht="12.75" customHeight="1" x14ac:dyDescent="0.25"/>
    <row r="361" ht="45.75" customHeight="1" x14ac:dyDescent="0.25"/>
    <row r="362" ht="46.5" customHeight="1" x14ac:dyDescent="0.25"/>
    <row r="371" ht="20.25" customHeight="1" x14ac:dyDescent="0.25"/>
    <row r="412" ht="22.5" customHeight="1" x14ac:dyDescent="0.25"/>
  </sheetData>
  <mergeCells count="97">
    <mergeCell ref="E287:G287"/>
    <mergeCell ref="E289:G289"/>
    <mergeCell ref="E291:E293"/>
    <mergeCell ref="E294:E295"/>
    <mergeCell ref="B241:B242"/>
    <mergeCell ref="C241:H241"/>
    <mergeCell ref="C261:J261"/>
    <mergeCell ref="C264:J264"/>
    <mergeCell ref="E267:G267"/>
    <mergeCell ref="E274:E275"/>
    <mergeCell ref="F274:G274"/>
    <mergeCell ref="C223:H223"/>
    <mergeCell ref="I175:J175"/>
    <mergeCell ref="B176:H176"/>
    <mergeCell ref="B181:H181"/>
    <mergeCell ref="I181:L181"/>
    <mergeCell ref="J183:J184"/>
    <mergeCell ref="K183:K184"/>
    <mergeCell ref="L183:L184"/>
    <mergeCell ref="B201:B202"/>
    <mergeCell ref="C201:I201"/>
    <mergeCell ref="I173:J173"/>
    <mergeCell ref="I174:J174"/>
    <mergeCell ref="I167:J167"/>
    <mergeCell ref="I168:J168"/>
    <mergeCell ref="I169:J169"/>
    <mergeCell ref="I170:J170"/>
    <mergeCell ref="I171:J171"/>
    <mergeCell ref="I172:J172"/>
    <mergeCell ref="I166:J166"/>
    <mergeCell ref="B127:K127"/>
    <mergeCell ref="B128:B129"/>
    <mergeCell ref="C128:F128"/>
    <mergeCell ref="G128:K128"/>
    <mergeCell ref="A145:L145"/>
    <mergeCell ref="A146:A147"/>
    <mergeCell ref="B146:F146"/>
    <mergeCell ref="G146:L146"/>
    <mergeCell ref="B162:J162"/>
    <mergeCell ref="B163:G163"/>
    <mergeCell ref="H163:H164"/>
    <mergeCell ref="I163:J164"/>
    <mergeCell ref="I165:J165"/>
    <mergeCell ref="G109:G112"/>
    <mergeCell ref="J109:J112"/>
    <mergeCell ref="K109:K112"/>
    <mergeCell ref="G113:G115"/>
    <mergeCell ref="J113:J115"/>
    <mergeCell ref="K113:K115"/>
    <mergeCell ref="G103:G105"/>
    <mergeCell ref="J103:J105"/>
    <mergeCell ref="K103:K105"/>
    <mergeCell ref="G106:G108"/>
    <mergeCell ref="J106:J108"/>
    <mergeCell ref="K106:K108"/>
    <mergeCell ref="J83:K84"/>
    <mergeCell ref="J95:K95"/>
    <mergeCell ref="B99:K99"/>
    <mergeCell ref="G101:G102"/>
    <mergeCell ref="J101:J102"/>
    <mergeCell ref="K101:K102"/>
    <mergeCell ref="B81:B84"/>
    <mergeCell ref="C81:C84"/>
    <mergeCell ref="D81:K82"/>
    <mergeCell ref="D83:H83"/>
    <mergeCell ref="I83:I84"/>
    <mergeCell ref="A63:A66"/>
    <mergeCell ref="B63:B66"/>
    <mergeCell ref="C63:M64"/>
    <mergeCell ref="C65:G65"/>
    <mergeCell ref="H65:M65"/>
    <mergeCell ref="H29:I29"/>
    <mergeCell ref="H40:I40"/>
    <mergeCell ref="C41:I41"/>
    <mergeCell ref="B45:B48"/>
    <mergeCell ref="C45:C48"/>
    <mergeCell ref="D45:L46"/>
    <mergeCell ref="D47:G47"/>
    <mergeCell ref="H47:L47"/>
    <mergeCell ref="C28:I28"/>
    <mergeCell ref="H10:H11"/>
    <mergeCell ref="I10:I11"/>
    <mergeCell ref="H12:H14"/>
    <mergeCell ref="I12:I14"/>
    <mergeCell ref="H15:H17"/>
    <mergeCell ref="I15:I17"/>
    <mergeCell ref="H18:H21"/>
    <mergeCell ref="I18:I21"/>
    <mergeCell ref="H22:H24"/>
    <mergeCell ref="I22:I24"/>
    <mergeCell ref="C26:I26"/>
    <mergeCell ref="C8:I8"/>
    <mergeCell ref="A2:M2"/>
    <mergeCell ref="A3:M3"/>
    <mergeCell ref="A4:M4"/>
    <mergeCell ref="A5:M5"/>
    <mergeCell ref="A6:M6"/>
  </mergeCells>
  <pageMargins left="0.7" right="0.7" top="0.75" bottom="0.75" header="0.3" footer="0.3"/>
  <pageSetup scale="39" fitToHeight="0" orientation="portrait" r:id="rId1"/>
  <rowBreaks count="2" manualBreakCount="2">
    <brk id="123" max="12" man="1"/>
    <brk id="25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Comuna 14</vt:lpstr>
      <vt:lpstr>'Comuna 14'!Área_de_impresión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UsuarioParticipacion</dc:creator>
  <cp:lastModifiedBy>Luffi</cp:lastModifiedBy>
  <dcterms:created xsi:type="dcterms:W3CDTF">2014-09-29T16:22:41Z</dcterms:created>
  <dcterms:modified xsi:type="dcterms:W3CDTF">2014-11-13T21:46:26Z</dcterms:modified>
</cp:coreProperties>
</file>