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6155" windowHeight="9210"/>
  </bookViews>
  <sheets>
    <sheet name="Comuna 13" sheetId="1" r:id="rId1"/>
  </sheets>
  <definedNames>
    <definedName name="_xlnm.Print_Area" localSheetId="0">'Comuna 13'!$A$1:$M$476</definedName>
  </definedNames>
  <calcPr calcId="145621"/>
</workbook>
</file>

<file path=xl/calcChain.xml><?xml version="1.0" encoding="utf-8"?>
<calcChain xmlns="http://schemas.openxmlformats.org/spreadsheetml/2006/main">
  <c r="G121" i="1" l="1"/>
  <c r="L93" i="1"/>
  <c r="F92" i="1"/>
  <c r="K61" i="1"/>
  <c r="F6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91" i="1"/>
  <c r="H352" i="1"/>
  <c r="H351" i="1"/>
  <c r="C164" i="1"/>
  <c r="C143" i="1"/>
  <c r="B113" i="1"/>
  <c r="C83" i="1"/>
  <c r="G418" i="1"/>
  <c r="F418" i="1"/>
  <c r="F391" i="1"/>
  <c r="G390" i="1" s="1"/>
  <c r="J383" i="1"/>
  <c r="G373" i="1"/>
  <c r="E373" i="1"/>
  <c r="C373" i="1"/>
  <c r="H372" i="1"/>
  <c r="F372" i="1"/>
  <c r="D372" i="1"/>
  <c r="H371" i="1"/>
  <c r="F371" i="1"/>
  <c r="D371" i="1"/>
  <c r="H370" i="1"/>
  <c r="F370" i="1"/>
  <c r="D370" i="1"/>
  <c r="H369" i="1"/>
  <c r="F369" i="1"/>
  <c r="D369" i="1"/>
  <c r="H368" i="1"/>
  <c r="F368" i="1"/>
  <c r="D368" i="1"/>
  <c r="H367" i="1"/>
  <c r="F367" i="1"/>
  <c r="D367" i="1"/>
  <c r="H366" i="1"/>
  <c r="F366" i="1"/>
  <c r="D366" i="1"/>
  <c r="H365" i="1"/>
  <c r="F365" i="1"/>
  <c r="D365" i="1"/>
  <c r="H364" i="1"/>
  <c r="F364" i="1"/>
  <c r="D364" i="1"/>
  <c r="H363" i="1"/>
  <c r="F363" i="1"/>
  <c r="D363" i="1"/>
  <c r="H362" i="1"/>
  <c r="F362" i="1"/>
  <c r="D362" i="1"/>
  <c r="H361" i="1"/>
  <c r="F361" i="1"/>
  <c r="D361" i="1"/>
  <c r="H360" i="1"/>
  <c r="F360" i="1"/>
  <c r="D360" i="1"/>
  <c r="H359" i="1"/>
  <c r="F359" i="1"/>
  <c r="D359" i="1"/>
  <c r="H358" i="1"/>
  <c r="F358" i="1"/>
  <c r="D358" i="1"/>
  <c r="H357" i="1"/>
  <c r="F357" i="1"/>
  <c r="D357" i="1"/>
  <c r="H356" i="1"/>
  <c r="F356" i="1"/>
  <c r="D356" i="1"/>
  <c r="H355" i="1"/>
  <c r="F355" i="1"/>
  <c r="D355" i="1"/>
  <c r="H354" i="1"/>
  <c r="F354" i="1"/>
  <c r="D354" i="1"/>
  <c r="H353" i="1"/>
  <c r="F353" i="1"/>
  <c r="D353" i="1"/>
  <c r="F352" i="1"/>
  <c r="D352" i="1"/>
  <c r="F351" i="1"/>
  <c r="D351" i="1"/>
  <c r="G343" i="1"/>
  <c r="E343" i="1"/>
  <c r="C343" i="1"/>
  <c r="H342" i="1"/>
  <c r="F342" i="1"/>
  <c r="D342" i="1"/>
  <c r="H341" i="1"/>
  <c r="F341" i="1"/>
  <c r="D341" i="1"/>
  <c r="H340" i="1"/>
  <c r="F340" i="1"/>
  <c r="D340" i="1"/>
  <c r="H339" i="1"/>
  <c r="F339" i="1"/>
  <c r="D339" i="1"/>
  <c r="H338" i="1"/>
  <c r="F338" i="1"/>
  <c r="D338" i="1"/>
  <c r="H337" i="1"/>
  <c r="F337" i="1"/>
  <c r="D337" i="1"/>
  <c r="H336" i="1"/>
  <c r="F336" i="1"/>
  <c r="D336" i="1"/>
  <c r="H335" i="1"/>
  <c r="F335" i="1"/>
  <c r="D335" i="1"/>
  <c r="H334" i="1"/>
  <c r="F334" i="1"/>
  <c r="D334" i="1"/>
  <c r="H333" i="1"/>
  <c r="F333" i="1"/>
  <c r="D333" i="1"/>
  <c r="H332" i="1"/>
  <c r="F332" i="1"/>
  <c r="D332" i="1"/>
  <c r="H331" i="1"/>
  <c r="F331" i="1"/>
  <c r="D331" i="1"/>
  <c r="H330" i="1"/>
  <c r="F330" i="1"/>
  <c r="D330" i="1"/>
  <c r="H329" i="1"/>
  <c r="F329" i="1"/>
  <c r="D329" i="1"/>
  <c r="H328" i="1"/>
  <c r="F328" i="1"/>
  <c r="D328" i="1"/>
  <c r="H327" i="1"/>
  <c r="F327" i="1"/>
  <c r="D327" i="1"/>
  <c r="H326" i="1"/>
  <c r="F326" i="1"/>
  <c r="D326" i="1"/>
  <c r="H325" i="1"/>
  <c r="F325" i="1"/>
  <c r="D325" i="1"/>
  <c r="H324" i="1"/>
  <c r="F324" i="1"/>
  <c r="D324" i="1"/>
  <c r="H323" i="1"/>
  <c r="F323" i="1"/>
  <c r="D323" i="1"/>
  <c r="H322" i="1"/>
  <c r="F322" i="1"/>
  <c r="D322" i="1"/>
  <c r="H321" i="1"/>
  <c r="F321" i="1"/>
  <c r="D321" i="1"/>
  <c r="I309" i="1"/>
  <c r="H309" i="1"/>
  <c r="G309" i="1"/>
  <c r="F309" i="1"/>
  <c r="E309" i="1"/>
  <c r="D309" i="1"/>
  <c r="C309" i="1"/>
  <c r="E275" i="1"/>
  <c r="G275" i="1" s="1"/>
  <c r="E274" i="1"/>
  <c r="F274" i="1" s="1"/>
  <c r="E273" i="1"/>
  <c r="G273" i="1" s="1"/>
  <c r="K273" i="1" s="1"/>
  <c r="E272" i="1"/>
  <c r="F272" i="1" s="1"/>
  <c r="E271" i="1"/>
  <c r="G271" i="1" s="1"/>
  <c r="K271" i="1" s="1"/>
  <c r="E270" i="1"/>
  <c r="F270" i="1" s="1"/>
  <c r="E269" i="1"/>
  <c r="G269" i="1" s="1"/>
  <c r="K269" i="1" s="1"/>
  <c r="E268" i="1"/>
  <c r="G268" i="1" s="1"/>
  <c r="E267" i="1"/>
  <c r="H259" i="1"/>
  <c r="H373" i="1" s="1"/>
  <c r="D259" i="1"/>
  <c r="C259" i="1"/>
  <c r="J230" i="1"/>
  <c r="I230" i="1"/>
  <c r="H230" i="1"/>
  <c r="G230" i="1"/>
  <c r="D230" i="1"/>
  <c r="C230" i="1"/>
  <c r="B230" i="1"/>
  <c r="K229" i="1"/>
  <c r="E229" i="1"/>
  <c r="K228" i="1"/>
  <c r="E228" i="1"/>
  <c r="K227" i="1"/>
  <c r="E227" i="1"/>
  <c r="K226" i="1"/>
  <c r="E226" i="1"/>
  <c r="K225" i="1"/>
  <c r="E225" i="1"/>
  <c r="K224" i="1"/>
  <c r="E224" i="1"/>
  <c r="K223" i="1"/>
  <c r="E223" i="1"/>
  <c r="K222" i="1"/>
  <c r="E222" i="1"/>
  <c r="K221" i="1"/>
  <c r="E221" i="1"/>
  <c r="K220" i="1"/>
  <c r="E220" i="1"/>
  <c r="K219" i="1"/>
  <c r="E219" i="1"/>
  <c r="K218" i="1"/>
  <c r="E218" i="1"/>
  <c r="K217" i="1"/>
  <c r="E217" i="1"/>
  <c r="K216" i="1"/>
  <c r="E216" i="1"/>
  <c r="K215" i="1"/>
  <c r="E215" i="1"/>
  <c r="K214" i="1"/>
  <c r="E214" i="1"/>
  <c r="K213" i="1"/>
  <c r="E213" i="1"/>
  <c r="K212" i="1"/>
  <c r="E212" i="1"/>
  <c r="K211" i="1"/>
  <c r="E211" i="1"/>
  <c r="K210" i="1"/>
  <c r="E210" i="1"/>
  <c r="K209" i="1"/>
  <c r="E209" i="1"/>
  <c r="K208" i="1"/>
  <c r="E208" i="1"/>
  <c r="I200" i="1"/>
  <c r="H200" i="1"/>
  <c r="G200" i="1"/>
  <c r="D200" i="1"/>
  <c r="C200" i="1"/>
  <c r="J199" i="1"/>
  <c r="E199" i="1"/>
  <c r="J198" i="1"/>
  <c r="E198" i="1"/>
  <c r="J197" i="1"/>
  <c r="E197" i="1"/>
  <c r="J196" i="1"/>
  <c r="E196" i="1"/>
  <c r="J195" i="1"/>
  <c r="E195" i="1"/>
  <c r="J194" i="1"/>
  <c r="E194" i="1"/>
  <c r="J193" i="1"/>
  <c r="E193" i="1"/>
  <c r="J192" i="1"/>
  <c r="E192" i="1"/>
  <c r="J191" i="1"/>
  <c r="E191" i="1"/>
  <c r="J190" i="1"/>
  <c r="E190" i="1"/>
  <c r="J189" i="1"/>
  <c r="E189" i="1"/>
  <c r="J188" i="1"/>
  <c r="E188" i="1"/>
  <c r="J187" i="1"/>
  <c r="E187" i="1"/>
  <c r="J186" i="1"/>
  <c r="E186" i="1"/>
  <c r="J185" i="1"/>
  <c r="E185" i="1"/>
  <c r="J184" i="1"/>
  <c r="E184" i="1"/>
  <c r="J183" i="1"/>
  <c r="E183" i="1"/>
  <c r="J182" i="1"/>
  <c r="E182" i="1"/>
  <c r="J181" i="1"/>
  <c r="E181" i="1"/>
  <c r="J180" i="1"/>
  <c r="E180" i="1"/>
  <c r="J179" i="1"/>
  <c r="E179" i="1"/>
  <c r="J178" i="1"/>
  <c r="E178" i="1"/>
  <c r="E200" i="1" s="1"/>
  <c r="J164" i="1"/>
  <c r="H164" i="1"/>
  <c r="E164" i="1"/>
  <c r="D164" i="1"/>
  <c r="I163" i="1"/>
  <c r="I162" i="1"/>
  <c r="J161" i="1"/>
  <c r="I161" i="1"/>
  <c r="F161" i="1"/>
  <c r="I160" i="1"/>
  <c r="F160" i="1"/>
  <c r="I159" i="1"/>
  <c r="F159" i="1"/>
  <c r="I158" i="1"/>
  <c r="F158" i="1"/>
  <c r="J157" i="1"/>
  <c r="I157" i="1"/>
  <c r="F157" i="1"/>
  <c r="G157" i="1" s="1"/>
  <c r="I156" i="1"/>
  <c r="F156" i="1"/>
  <c r="I155" i="1"/>
  <c r="F155" i="1"/>
  <c r="J154" i="1"/>
  <c r="I154" i="1"/>
  <c r="F154" i="1"/>
  <c r="G154" i="1" s="1"/>
  <c r="I153" i="1"/>
  <c r="F153" i="1"/>
  <c r="I152" i="1"/>
  <c r="F152" i="1"/>
  <c r="J151" i="1"/>
  <c r="I151" i="1"/>
  <c r="F151" i="1"/>
  <c r="G151" i="1" s="1"/>
  <c r="I150" i="1"/>
  <c r="F150" i="1"/>
  <c r="J149" i="1"/>
  <c r="I149" i="1"/>
  <c r="F149" i="1"/>
  <c r="G149" i="1" s="1"/>
  <c r="I143" i="1"/>
  <c r="J122" i="1" s="1"/>
  <c r="F143" i="1"/>
  <c r="E143" i="1"/>
  <c r="D143" i="1"/>
  <c r="J142" i="1"/>
  <c r="G142" i="1"/>
  <c r="J141" i="1"/>
  <c r="G141" i="1"/>
  <c r="J140" i="1"/>
  <c r="G140" i="1"/>
  <c r="J139" i="1"/>
  <c r="G139" i="1"/>
  <c r="J138" i="1"/>
  <c r="G138" i="1"/>
  <c r="J137" i="1"/>
  <c r="G137" i="1"/>
  <c r="J136" i="1"/>
  <c r="G136" i="1"/>
  <c r="J135" i="1"/>
  <c r="G135" i="1"/>
  <c r="J134" i="1"/>
  <c r="G134" i="1"/>
  <c r="J133" i="1"/>
  <c r="G133" i="1"/>
  <c r="J132" i="1"/>
  <c r="G132" i="1"/>
  <c r="J131" i="1"/>
  <c r="G131" i="1"/>
  <c r="J130" i="1"/>
  <c r="G130" i="1"/>
  <c r="J129" i="1"/>
  <c r="G129" i="1"/>
  <c r="J128" i="1"/>
  <c r="G128" i="1"/>
  <c r="J127" i="1"/>
  <c r="G127" i="1"/>
  <c r="J126" i="1"/>
  <c r="G126" i="1"/>
  <c r="J125" i="1"/>
  <c r="G125" i="1"/>
  <c r="J124" i="1"/>
  <c r="G124" i="1"/>
  <c r="J123" i="1"/>
  <c r="G123" i="1"/>
  <c r="G122" i="1"/>
  <c r="J121" i="1"/>
  <c r="K113" i="1"/>
  <c r="J113" i="1"/>
  <c r="I113" i="1"/>
  <c r="H113" i="1"/>
  <c r="L113" i="1" s="1"/>
  <c r="E113" i="1"/>
  <c r="D113" i="1"/>
  <c r="C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J83" i="1"/>
  <c r="I83" i="1"/>
  <c r="H83" i="1"/>
  <c r="E83" i="1"/>
  <c r="D83" i="1"/>
  <c r="K82" i="1"/>
  <c r="F82" i="1"/>
  <c r="K81" i="1"/>
  <c r="F81" i="1"/>
  <c r="K80" i="1"/>
  <c r="F80" i="1"/>
  <c r="K79" i="1"/>
  <c r="F79" i="1"/>
  <c r="K78" i="1"/>
  <c r="F78" i="1"/>
  <c r="K77" i="1"/>
  <c r="F77" i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K66" i="1"/>
  <c r="F66" i="1"/>
  <c r="K65" i="1"/>
  <c r="F65" i="1"/>
  <c r="K64" i="1"/>
  <c r="F64" i="1"/>
  <c r="K63" i="1"/>
  <c r="F63" i="1"/>
  <c r="K62" i="1"/>
  <c r="F62" i="1"/>
  <c r="I52" i="1"/>
  <c r="H52" i="1"/>
  <c r="F52" i="1"/>
  <c r="D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E25" i="1"/>
  <c r="D25" i="1"/>
  <c r="F25" i="1" s="1"/>
  <c r="F24" i="1"/>
  <c r="F23" i="1"/>
  <c r="F22" i="1"/>
  <c r="F21" i="1"/>
  <c r="G21" i="1" s="1"/>
  <c r="F20" i="1"/>
  <c r="F19" i="1"/>
  <c r="F18" i="1"/>
  <c r="F17" i="1"/>
  <c r="F16" i="1"/>
  <c r="F15" i="1"/>
  <c r="G15" i="1" s="1"/>
  <c r="F14" i="1"/>
  <c r="F13" i="1"/>
  <c r="G13" i="1" s="1"/>
  <c r="F12" i="1"/>
  <c r="F11" i="1"/>
  <c r="G11" i="1" s="1"/>
  <c r="F10" i="1"/>
  <c r="G10" i="1" s="1"/>
  <c r="I248" i="1" l="1"/>
  <c r="I238" i="1"/>
  <c r="I252" i="1"/>
  <c r="J143" i="1"/>
  <c r="J200" i="1"/>
  <c r="E230" i="1"/>
  <c r="I240" i="1"/>
  <c r="G19" i="1"/>
  <c r="K230" i="1"/>
  <c r="I244" i="1"/>
  <c r="G389" i="1"/>
  <c r="I242" i="1"/>
  <c r="I246" i="1"/>
  <c r="I250" i="1"/>
  <c r="I256" i="1"/>
  <c r="I237" i="1"/>
  <c r="I239" i="1"/>
  <c r="I241" i="1"/>
  <c r="I243" i="1"/>
  <c r="I245" i="1"/>
  <c r="I247" i="1"/>
  <c r="I249" i="1"/>
  <c r="I251" i="1"/>
  <c r="I254" i="1"/>
  <c r="I258" i="1"/>
  <c r="D343" i="1"/>
  <c r="H343" i="1"/>
  <c r="F343" i="1"/>
  <c r="F271" i="1"/>
  <c r="J271" i="1" s="1"/>
  <c r="L271" i="1" s="1"/>
  <c r="F275" i="1"/>
  <c r="H275" i="1" s="1"/>
  <c r="K267" i="1"/>
  <c r="F268" i="1"/>
  <c r="H268" i="1" s="1"/>
  <c r="F269" i="1"/>
  <c r="J269" i="1" s="1"/>
  <c r="F273" i="1"/>
  <c r="J273" i="1" s="1"/>
  <c r="I164" i="1"/>
  <c r="F162" i="1"/>
  <c r="G161" i="1" s="1"/>
  <c r="G164" i="1" s="1"/>
  <c r="F163" i="1"/>
  <c r="G143" i="1"/>
  <c r="H125" i="1" s="1"/>
  <c r="F113" i="1"/>
  <c r="G112" i="1" s="1"/>
  <c r="K83" i="1"/>
  <c r="L62" i="1" s="1"/>
  <c r="F83" i="1"/>
  <c r="G65" i="1" s="1"/>
  <c r="G64" i="1"/>
  <c r="G66" i="1"/>
  <c r="G68" i="1"/>
  <c r="E52" i="1"/>
  <c r="G52" i="1"/>
  <c r="G14" i="1"/>
  <c r="G20" i="1"/>
  <c r="G22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J270" i="1"/>
  <c r="J274" i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G25" i="1"/>
  <c r="G24" i="1"/>
  <c r="G23" i="1"/>
  <c r="G18" i="1"/>
  <c r="G17" i="1"/>
  <c r="G16" i="1"/>
  <c r="G12" i="1"/>
  <c r="H12" i="1" s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H142" i="1"/>
  <c r="H140" i="1"/>
  <c r="H138" i="1"/>
  <c r="H136" i="1"/>
  <c r="H134" i="1"/>
  <c r="H132" i="1"/>
  <c r="H130" i="1"/>
  <c r="H128" i="1"/>
  <c r="H126" i="1"/>
  <c r="H124" i="1"/>
  <c r="H122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J272" i="1"/>
  <c r="H10" i="1"/>
  <c r="H15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L269" i="1"/>
  <c r="L273" i="1"/>
  <c r="G391" i="1"/>
  <c r="G267" i="1"/>
  <c r="J267" i="1"/>
  <c r="L267" i="1" s="1"/>
  <c r="H269" i="1"/>
  <c r="G270" i="1"/>
  <c r="K270" i="1" s="1"/>
  <c r="H271" i="1"/>
  <c r="G272" i="1"/>
  <c r="K272" i="1" s="1"/>
  <c r="H273" i="1"/>
  <c r="G274" i="1"/>
  <c r="K274" i="1" s="1"/>
  <c r="L61" i="1"/>
  <c r="F208" i="1"/>
  <c r="L208" i="1"/>
  <c r="L230" i="1" s="1"/>
  <c r="I253" i="1"/>
  <c r="I255" i="1"/>
  <c r="I257" i="1"/>
  <c r="F267" i="1"/>
  <c r="H267" i="1" s="1"/>
  <c r="D373" i="1"/>
  <c r="F373" i="1"/>
  <c r="H18" i="1" l="1"/>
  <c r="G91" i="1"/>
  <c r="G71" i="1"/>
  <c r="G63" i="1"/>
  <c r="G95" i="1"/>
  <c r="I259" i="1"/>
  <c r="F200" i="1"/>
  <c r="G99" i="1"/>
  <c r="L272" i="1"/>
  <c r="K200" i="1"/>
  <c r="F164" i="1"/>
  <c r="H121" i="1"/>
  <c r="H141" i="1"/>
  <c r="H133" i="1"/>
  <c r="H137" i="1"/>
  <c r="H139" i="1"/>
  <c r="H135" i="1"/>
  <c r="H131" i="1"/>
  <c r="H127" i="1"/>
  <c r="H123" i="1"/>
  <c r="H129" i="1"/>
  <c r="G93" i="1"/>
  <c r="G97" i="1"/>
  <c r="G103" i="1"/>
  <c r="G107" i="1"/>
  <c r="G92" i="1"/>
  <c r="G94" i="1"/>
  <c r="G96" i="1"/>
  <c r="G98" i="1"/>
  <c r="G101" i="1"/>
  <c r="G105" i="1"/>
  <c r="G109" i="1"/>
  <c r="G111" i="1"/>
  <c r="G100" i="1"/>
  <c r="G102" i="1"/>
  <c r="G104" i="1"/>
  <c r="G106" i="1"/>
  <c r="G108" i="1"/>
  <c r="G110" i="1"/>
  <c r="L64" i="1"/>
  <c r="L83" i="1" s="1"/>
  <c r="G81" i="1"/>
  <c r="G79" i="1"/>
  <c r="G77" i="1"/>
  <c r="G75" i="1"/>
  <c r="G73" i="1"/>
  <c r="G70" i="1"/>
  <c r="G67" i="1"/>
  <c r="G62" i="1"/>
  <c r="G61" i="1"/>
  <c r="G82" i="1"/>
  <c r="G80" i="1"/>
  <c r="G78" i="1"/>
  <c r="G76" i="1"/>
  <c r="G74" i="1"/>
  <c r="G72" i="1"/>
  <c r="G69" i="1"/>
  <c r="H22" i="1"/>
  <c r="F230" i="1"/>
  <c r="H25" i="1"/>
  <c r="H272" i="1"/>
  <c r="M113" i="1"/>
  <c r="L274" i="1"/>
  <c r="L270" i="1"/>
  <c r="H274" i="1"/>
  <c r="H270" i="1"/>
  <c r="H143" i="1" l="1"/>
  <c r="G113" i="1"/>
  <c r="G83" i="1"/>
  <c r="E259" i="1" l="1"/>
  <c r="F255" i="1"/>
  <c r="F243" i="1"/>
  <c r="F241" i="1"/>
  <c r="F239" i="1"/>
  <c r="F238" i="1"/>
  <c r="F237" i="1"/>
  <c r="F258" i="1"/>
  <c r="F254" i="1"/>
  <c r="F257" i="1"/>
  <c r="F256" i="1"/>
  <c r="F253" i="1"/>
  <c r="F252" i="1"/>
  <c r="F251" i="1"/>
  <c r="F250" i="1"/>
  <c r="F249" i="1"/>
  <c r="F248" i="1"/>
  <c r="F247" i="1"/>
  <c r="F246" i="1"/>
  <c r="F245" i="1"/>
  <c r="F244" i="1"/>
  <c r="F242" i="1"/>
  <c r="F240" i="1"/>
  <c r="F259" i="1" l="1"/>
  <c r="G243" i="1" l="1"/>
  <c r="G256" i="1"/>
  <c r="G248" i="1"/>
  <c r="G240" i="1"/>
  <c r="G237" i="1"/>
  <c r="G254" i="1"/>
  <c r="G250" i="1"/>
  <c r="G244" i="1"/>
  <c r="G241" i="1"/>
  <c r="G258" i="1"/>
  <c r="G253" i="1"/>
  <c r="G249" i="1"/>
  <c r="G245" i="1"/>
  <c r="G239" i="1"/>
  <c r="G252" i="1"/>
  <c r="G246" i="1"/>
  <c r="G255" i="1"/>
  <c r="G238" i="1"/>
  <c r="G257" i="1"/>
  <c r="G251" i="1"/>
  <c r="G247" i="1"/>
  <c r="G242" i="1"/>
  <c r="G259" i="1" l="1"/>
</calcChain>
</file>

<file path=xl/sharedStrings.xml><?xml version="1.0" encoding="utf-8"?>
<sst xmlns="http://schemas.openxmlformats.org/spreadsheetml/2006/main" count="553" uniqueCount="243">
  <si>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</si>
  <si>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</si>
  <si>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</si>
  <si>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</si>
  <si>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</si>
  <si>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</si>
  <si>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</si>
  <si>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</si>
  <si>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</si>
  <si>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</si>
  <si>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</si>
  <si>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</si>
  <si>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</si>
  <si>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</si>
  <si>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</si>
  <si>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</si>
  <si>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</si>
  <si>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</si>
  <si>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</si>
  <si>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</si>
  <si>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</si>
  <si>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</si>
  <si>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</si>
  <si>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</si>
  <si>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</si>
  <si>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</si>
  <si>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</si>
  <si>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</si>
  <si>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</si>
  <si>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</si>
  <si>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</si>
  <si>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</si>
  <si>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</si>
  <si>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</si>
  <si>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</si>
  <si>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</si>
  <si>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</si>
  <si>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</si>
  <si>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</si>
  <si>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</si>
  <si>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</si>
  <si>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</si>
  <si>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</si>
  <si>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</si>
  <si>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</si>
  <si>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</si>
  <si>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</si>
  <si>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</si>
  <si>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</si>
  <si>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</si>
  <si>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</si>
  <si>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</si>
  <si>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</si>
  <si>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</si>
  <si>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</si>
  <si>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</si>
  <si>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</si>
  <si>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</si>
  <si>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</si>
  <si>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</si>
  <si>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</si>
  <si>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</si>
  <si>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</si>
  <si>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</si>
  <si>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</si>
  <si>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</si>
  <si>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</si>
  <si>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</si>
  <si>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</si>
  <si>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</si>
  <si>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</si>
  <si>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</si>
  <si>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</si>
  <si>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</si>
  <si>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</si>
  <si>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</si>
  <si>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Adulto Mayor- Encuestado por el Sisben</t>
  </si>
  <si>
    <t>TOTAL DE LA POBLACIÓN ENCUESTADA</t>
  </si>
  <si>
    <t>% part- poblacion encuestada del sisben por barrio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</si>
  <si>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</si>
  <si>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</si>
  <si>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</si>
  <si>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</si>
  <si>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</si>
  <si>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</si>
  <si>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</si>
  <si>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</si>
  <si>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</si>
  <si>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</si>
  <si>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</si>
  <si>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</si>
  <si>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</si>
  <si>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</si>
  <si>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</si>
  <si>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</si>
  <si>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</si>
  <si>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</si>
  <si>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</si>
  <si>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</si>
  <si>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</si>
  <si>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</si>
  <si>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El 33% de la poblacion de primera infancia de la comuna asiste a la educación preescolar sisben III</t>
  </si>
  <si>
    <t>El 2% de la poblacion mayor a 22 años de la comuna asiste a Estudios superiores a nivel de Posgrado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</si>
  <si>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</si>
  <si>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</si>
  <si>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</si>
  <si>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</si>
  <si>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</si>
  <si>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</si>
  <si>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</si>
  <si>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</si>
  <si>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</si>
  <si>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</si>
  <si>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</si>
  <si>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</si>
  <si>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</si>
  <si>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</si>
  <si>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</si>
  <si>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</si>
  <si>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</si>
  <si>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</si>
  <si>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</si>
  <si>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</si>
  <si>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</si>
  <si>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</si>
  <si>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</si>
  <si>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</si>
  <si>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</si>
  <si>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</si>
  <si>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</si>
  <si>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El tipo de condición de discapacidad que más se padece  en la comuna es dificultad para moverse o caminar por sí mismo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</si>
  <si>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</si>
  <si>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</si>
  <si>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</si>
  <si>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</si>
  <si>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</si>
  <si>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</si>
  <si>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</si>
  <si>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</si>
  <si>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</si>
  <si>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>-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</si>
  <si>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</si>
  <si>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</si>
  <si>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</si>
  <si>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</si>
  <si>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</si>
  <si>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</si>
  <si>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</si>
  <si>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</si>
  <si>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</si>
  <si>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</si>
  <si>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</si>
  <si>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</si>
  <si>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</si>
  <si>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</si>
  <si>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</si>
  <si>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</si>
  <si>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</si>
  <si>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</si>
  <si>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</si>
  <si>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</si>
  <si>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</si>
  <si>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</si>
  <si>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</si>
  <si>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</si>
  <si>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</si>
  <si>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</si>
  <si>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Ulpiano Lloreda</t>
  </si>
  <si>
    <t>El Vergel</t>
  </si>
  <si>
    <t>El Poblado I</t>
  </si>
  <si>
    <t>El Poblado II</t>
  </si>
  <si>
    <t>Los Comuneros II Etapa</t>
  </si>
  <si>
    <t>Ricardo Balcázar</t>
  </si>
  <si>
    <t>Omar Torrijos</t>
  </si>
  <si>
    <t>El Diamante</t>
  </si>
  <si>
    <t>Lleras Restrepo</t>
  </si>
  <si>
    <t>Villa del Lago</t>
  </si>
  <si>
    <t>Los Robles</t>
  </si>
  <si>
    <t>Rodrigo Lara Bonilla</t>
  </si>
  <si>
    <t>Charco Azul</t>
  </si>
  <si>
    <t>Villablanca</t>
  </si>
  <si>
    <t>Calipso</t>
  </si>
  <si>
    <t>Yira Castro</t>
  </si>
  <si>
    <t>Lleras Restrepo II</t>
  </si>
  <si>
    <t>Marroquín III</t>
  </si>
  <si>
    <t>Los Lagos</t>
  </si>
  <si>
    <t>Sector Laguna del Pondaje</t>
  </si>
  <si>
    <t>El Pondaje</t>
  </si>
  <si>
    <t>Sector Asprosocial - Diamante</t>
  </si>
  <si>
    <t>COMUNA 13</t>
  </si>
  <si>
    <t>El 49,6% de los habitantes de la comuna 13 tienen menos de 24 años, el 41,8% tiene entre 25 y 59 años y solo el 8,5% restante tiene mas de 60 años</t>
  </si>
  <si>
    <t>Comuna 13 - Población total al 2012 por genero  según el DANE con base en Proyecciones del Censo de 2005</t>
  </si>
  <si>
    <t>En la comuna 13, el 53% son mujeres y el 47% son  hombres, una proporcion similar se observa en los barrios de esta comuna</t>
  </si>
  <si>
    <t>Comuna  13 - Población año 2012, por quintiles de edad y rangos de edad -  según el DANE con base en Proyecciones del Censo de 2005 - A</t>
  </si>
  <si>
    <t>TOTAL COMUNA 13</t>
  </si>
  <si>
    <t>Barrio con mayor participación en la población de primera infancia y niñez: El Vergel (12%)</t>
  </si>
  <si>
    <t>Barrio con mayor participación en la población de preadolescentes, adolescentes y jovenes: El Vergel (10%)</t>
  </si>
  <si>
    <t>Comuna  13 - Población año 2012, por quintiles de edad y rangos de edad -  según el DANE con base en Proyecciones del Censo de 2005 - B</t>
  </si>
  <si>
    <t>Barrio con mayor participación en la población de adultos jovenes: El Vergel con 10%</t>
  </si>
  <si>
    <t>Barrio con participación en la población de adultos: Villa del Lago con 9,4%</t>
  </si>
  <si>
    <t>Comuna  13 - Población año 2012, por quintiles de edad y rangos de edad -  según el DANE con base en Proyecciones del Censo de 2005 - C</t>
  </si>
  <si>
    <t>El 67% de la poblacion de primera infancia y niñez de la comuna ha sido encuestada por el sisben III</t>
  </si>
  <si>
    <t>El 72% de la poblacion de Preadolescencia, adolescencia y juventud de la comuna 10 ha sido encuestada por el Sisben III</t>
  </si>
  <si>
    <t>El 83% de la poblacion de Adulta Joven de la comuna ha sido encuestada por el Sisben III</t>
  </si>
  <si>
    <t>El 72% de la poblacion de Adulta de la comuna ha sido encuestada por el Sisben III</t>
  </si>
  <si>
    <t>El 78% de la poblacion de Adulta Mayor de la comuna  ha sido encuestada por el sisben III</t>
  </si>
  <si>
    <t>El 73% de la poblacion total de la comuna  ha sido encuestada por el Sisben III</t>
  </si>
  <si>
    <t>Comuna 13 - Población  Encuestadas por el SISBEN III a junio 2013</t>
  </si>
  <si>
    <t>Comuna 13- Población encuestada por el SISBEN IIII a junio 2013 por grupos de edades - A</t>
  </si>
  <si>
    <t>TOTAL ENCUESTADOS SISBEN - COMUNA 13</t>
  </si>
  <si>
    <t>Barrio con mayor participación en la población de adultos mayores: El Vergel con 10%</t>
  </si>
  <si>
    <t>Barrio con mayor participación en la población de primera infancia y niñez encuestada por el Sisben III es EEl Vergel (15%)</t>
  </si>
  <si>
    <t>Barrio con mayor participación en la población de preadolescentes, adolescentes y jovenes encuestados por el Sisben III es El Vergel (14%)</t>
  </si>
  <si>
    <t>Comuna 13 - Población encuestada por el SISBEN IIII a junio 2013 por grupos de edades - B</t>
  </si>
  <si>
    <t>Barrio con mayor participación en la población de adultos jovenes encuestados por el Sisben III es El Vergel (14%)</t>
  </si>
  <si>
    <t>Barrio con mayor participación en la población de adultos encuestados por el Sisben III es El Vergel (12,5%)</t>
  </si>
  <si>
    <t>Comuna 13 - Población encuestada por el SISBEN III a junio 2013 por grupos de edades - C</t>
  </si>
  <si>
    <t>Barrio con mayor participación en población de adultos mayores encuestados por el Sisben III es El Vergel (14%)</t>
  </si>
  <si>
    <t>Comuna 13 - Poblacion encuestada por el SISBEN III  a junio de 2013 según Asistencia Educativa</t>
  </si>
  <si>
    <t>El 96% de la poblacion entre 6 y 10 años de la comuna asiste a la educación Básica primaria</t>
  </si>
  <si>
    <t>El 95% de la poblacion entre 11 y 14 años de la comuna asiste a la educación Basica Secundaria</t>
  </si>
  <si>
    <t>El 79% de la poblacion entre 15 y 16 años de la comuna asiste a la educación Media Secundaria</t>
  </si>
  <si>
    <t>El 90% de la poblacion entre 11-16 años de la comuna asiste a la educación Secundaria Completa</t>
  </si>
  <si>
    <t>El 28% de la poblacion entre 17-21 años de la comuna asiste a Estudios superiores a nivel de Pregrado</t>
  </si>
  <si>
    <t>Comuna 13  - Tasa de asistencia escolar según nivel educativo esperado por rangos de edad  - En poblacion encuestada por el SISBEN III a Junio 2013</t>
  </si>
  <si>
    <t>Promedio Comuna 13</t>
  </si>
  <si>
    <t>El barrios con mayor porcentaje de población entre 6 y 10 años en nivel basica primaria es El Pondaje (98,36%)</t>
  </si>
  <si>
    <t>Los barrios con mayor porcentaje de población entre11 y 14 años en nivel basica secundaria es El Pondaje (97,75%)</t>
  </si>
  <si>
    <t>Barrio con mayor porcentaje de población entre 15 y 16 años en nivel Media Secundaria es El Pondaje (89,62%)</t>
  </si>
  <si>
    <t>Barrio con mayor porcentaje de población entre 11 y 16 años en nivel de secundaria completa es El Pondaje (94,72%)</t>
  </si>
  <si>
    <t>Barrio con mayor porcentaje de población entre 5 y 16 años en nivel Basico completo a es El Pondaje (95,56%)</t>
  </si>
  <si>
    <t>Barrio con mayor porcentaje de población entre 17 y 21 años en nivel  Estudios superiores a nivel de Pregrado, técnico, tencológico y Universitario es Calipso (45,81)</t>
  </si>
  <si>
    <t>Comuna 13 - Población encuestada por SISBEN III a junio 2013  según maximo nivel educativo aprobado por  barrios</t>
  </si>
  <si>
    <t>Barrio con mayor porcentaje de población con nivel  de primaria aprobada es Sector Laguna del Pondaje (40,6%)</t>
  </si>
  <si>
    <t>Barrio con mayor porcentaje de población con nivel  de Secundaria aprobada es El Pondaje(56,6%)</t>
  </si>
  <si>
    <t>Barrio con mayor porcentaje de población con nivel Técnico o tecnológico aprobado es Calipso (4,2%)</t>
  </si>
  <si>
    <t>Barrio con mayor porcentaje de población con nivel  Universitario aprobado es Calispo (6,7%)</t>
  </si>
  <si>
    <t>Barrio con mayor porcentaje de población con nivel  de Posgrado aprobado esCalipso  (0,19%)</t>
  </si>
  <si>
    <t>Barrio con mayor porcentaje de población con nivel Ningun nivel educativo aprobado es Sector Laguna del Pondaje(20%)</t>
  </si>
  <si>
    <t xml:space="preserve">Comuna  13 - Personas encuestadas por Sisben III a junio 2013 en situación de discapacidad </t>
  </si>
  <si>
    <t>El Barrio con mayor número de mujeres menores de 15 años embarazadas es El Vergel</t>
  </si>
  <si>
    <t>Barrio con mayor porcentaje de población igual a 5 años en nivel preescolar es Calipso (90,38%)</t>
  </si>
  <si>
    <t>Comuna 13 - Poblacion Encuestada por Sisben III a junio 2013 según Nivel Educativo esperado por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</si>
</sst>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9" fontId="6" fillId="3" borderId="4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vertical="center"/>
    </xf>
    <xf numFmtId="9" fontId="6" fillId="3" borderId="3" xfId="1" applyFont="1" applyFill="1" applyBorder="1" applyAlignment="1">
      <alignment horizontal="center" vertical="center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6" fillId="3" borderId="1" xfId="1" applyNumberFormat="1" applyFont="1" applyFill="1" applyBorder="1" applyAlignment="1">
      <alignment vertical="center"/>
    </xf>
    <xf numFmtId="164" fontId="6" fillId="3" borderId="4" xfId="1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9" fontId="3" fillId="3" borderId="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44"/>
  <sheetViews>
    <sheetView tabSelected="1" zoomScale="70" zoomScaleNormal="70" zoomScaleSheetLayoutView="100" zoomScalePageLayoutView="40" workbookViewId="0">
      <selection activeCell="H124" sqref="H124"/>
    </sheetView>
  </sheetViews>
  <sheetFormatPr baseColWidth="10" defaultColWidth="11.42578125" defaultRowHeight="12.75" x14ac:dyDescent="0.2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710937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3.25" x14ac:dyDescent="0.2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23.25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23.25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4.25" x14ac:dyDescent="0.25">
      <c r="A6" s="80" t="s">
        <v>189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8" spans="1:13" ht="24" customHeight="1" x14ac:dyDescent="0.25">
      <c r="C8" s="81" t="s">
        <v>4</v>
      </c>
      <c r="D8" s="82"/>
      <c r="E8" s="82"/>
      <c r="F8" s="82"/>
      <c r="G8" s="82"/>
      <c r="H8" s="82"/>
      <c r="I8" s="83"/>
    </row>
    <row r="9" spans="1:13" ht="25.5" x14ac:dyDescent="0.2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4" t="s">
        <v>10</v>
      </c>
      <c r="I9" s="4" t="s">
        <v>11</v>
      </c>
    </row>
    <row r="10" spans="1:13" x14ac:dyDescent="0.25">
      <c r="C10" s="4" t="s">
        <v>12</v>
      </c>
      <c r="D10" s="5">
        <v>8560.302182485515</v>
      </c>
      <c r="E10" s="5">
        <v>8397.1425646119878</v>
      </c>
      <c r="F10" s="5">
        <f>SUM(D10:E10)</f>
        <v>16957.444747097503</v>
      </c>
      <c r="G10" s="6">
        <f>+F10/$F$25</f>
        <v>9.2067817720405731E-2</v>
      </c>
      <c r="H10" s="75">
        <f>SUM(G10:G11)</f>
        <v>0.19887740318744479</v>
      </c>
      <c r="I10" s="76" t="s">
        <v>13</v>
      </c>
    </row>
    <row r="11" spans="1:13" x14ac:dyDescent="0.25">
      <c r="C11" s="4" t="s">
        <v>14</v>
      </c>
      <c r="D11" s="5">
        <v>9919.1236323092289</v>
      </c>
      <c r="E11" s="5">
        <v>9753.5229977875351</v>
      </c>
      <c r="F11" s="5">
        <f t="shared" ref="F11:F25" si="0">SUM(D11:E11)</f>
        <v>19672.646630096766</v>
      </c>
      <c r="G11" s="6">
        <f>+F11/$F$25</f>
        <v>0.10680958546703904</v>
      </c>
      <c r="H11" s="75"/>
      <c r="I11" s="77"/>
    </row>
    <row r="12" spans="1:13" x14ac:dyDescent="0.25">
      <c r="C12" s="4" t="s">
        <v>15</v>
      </c>
      <c r="D12" s="5">
        <v>10142.276731099935</v>
      </c>
      <c r="E12" s="5">
        <v>9774.4353578133268</v>
      </c>
      <c r="F12" s="5">
        <f t="shared" si="0"/>
        <v>19916.712088913264</v>
      </c>
      <c r="G12" s="6">
        <f t="shared" ref="G12:G25" si="1">+F12/$F$25</f>
        <v>0.10813470104366568</v>
      </c>
      <c r="H12" s="75">
        <f>SUM(G12:G14)</f>
        <v>0.29747389416326164</v>
      </c>
      <c r="I12" s="76" t="s">
        <v>16</v>
      </c>
    </row>
    <row r="13" spans="1:13" x14ac:dyDescent="0.25">
      <c r="C13" s="4" t="s">
        <v>17</v>
      </c>
      <c r="D13" s="5">
        <v>8218.2073013078898</v>
      </c>
      <c r="E13" s="5">
        <v>9033.3300293959655</v>
      </c>
      <c r="F13" s="5">
        <f t="shared" si="0"/>
        <v>17251.537330703854</v>
      </c>
      <c r="G13" s="6">
        <f t="shared" si="1"/>
        <v>9.3664547816490931E-2</v>
      </c>
      <c r="H13" s="75"/>
      <c r="I13" s="78"/>
      <c r="J13" s="7"/>
    </row>
    <row r="14" spans="1:13" x14ac:dyDescent="0.25">
      <c r="C14" s="4" t="s">
        <v>18</v>
      </c>
      <c r="D14" s="5">
        <v>8322.7207319690187</v>
      </c>
      <c r="E14" s="5">
        <v>9299.0449576718547</v>
      </c>
      <c r="F14" s="5">
        <f t="shared" si="0"/>
        <v>17621.765689640873</v>
      </c>
      <c r="G14" s="6">
        <f t="shared" si="1"/>
        <v>9.5674645303105058E-2</v>
      </c>
      <c r="H14" s="75"/>
      <c r="I14" s="77"/>
    </row>
    <row r="15" spans="1:13" x14ac:dyDescent="0.25">
      <c r="C15" s="4" t="s">
        <v>19</v>
      </c>
      <c r="D15" s="5">
        <v>8395.651549009197</v>
      </c>
      <c r="E15" s="5">
        <v>8421.0221827606383</v>
      </c>
      <c r="F15" s="5">
        <f t="shared" si="0"/>
        <v>16816.673731769835</v>
      </c>
      <c r="G15" s="6">
        <f t="shared" si="1"/>
        <v>9.1303523313270921E-2</v>
      </c>
      <c r="H15" s="75">
        <f>SUM(G15:G17)</f>
        <v>0.20933147373570005</v>
      </c>
      <c r="I15" s="76" t="s">
        <v>20</v>
      </c>
    </row>
    <row r="16" spans="1:13" x14ac:dyDescent="0.25">
      <c r="C16" s="4" t="s">
        <v>21</v>
      </c>
      <c r="D16" s="5">
        <v>5454.0051392617033</v>
      </c>
      <c r="E16" s="5">
        <v>6049.5301904776252</v>
      </c>
      <c r="F16" s="5">
        <f t="shared" si="0"/>
        <v>11503.535329739329</v>
      </c>
      <c r="G16" s="6">
        <f t="shared" si="1"/>
        <v>6.2456661936638076E-2</v>
      </c>
      <c r="H16" s="75"/>
      <c r="I16" s="78"/>
    </row>
    <row r="17" spans="1:9" x14ac:dyDescent="0.25">
      <c r="C17" s="4" t="s">
        <v>22</v>
      </c>
      <c r="D17" s="5">
        <v>4582.1977534493617</v>
      </c>
      <c r="E17" s="5">
        <v>5653.1600225388183</v>
      </c>
      <c r="F17" s="5">
        <f t="shared" si="0"/>
        <v>10235.357775988181</v>
      </c>
      <c r="G17" s="6">
        <f t="shared" si="1"/>
        <v>5.5571288485791036E-2</v>
      </c>
      <c r="H17" s="75"/>
      <c r="I17" s="77"/>
    </row>
    <row r="18" spans="1:9" x14ac:dyDescent="0.25">
      <c r="C18" s="4" t="s">
        <v>23</v>
      </c>
      <c r="D18" s="5">
        <v>4712.788698638441</v>
      </c>
      <c r="E18" s="5">
        <v>5593.2655757295079</v>
      </c>
      <c r="F18" s="5">
        <f t="shared" si="0"/>
        <v>10306.054274367949</v>
      </c>
      <c r="G18" s="6">
        <f t="shared" si="1"/>
        <v>5.595512416524466E-2</v>
      </c>
      <c r="H18" s="75">
        <f>SUM(G18:G21)</f>
        <v>0.20894711952147021</v>
      </c>
      <c r="I18" s="76" t="s">
        <v>24</v>
      </c>
    </row>
    <row r="19" spans="1:9" x14ac:dyDescent="0.25">
      <c r="C19" s="4" t="s">
        <v>25</v>
      </c>
      <c r="D19" s="5">
        <v>4920.5453520487645</v>
      </c>
      <c r="E19" s="5">
        <v>5598.3379613538773</v>
      </c>
      <c r="F19" s="5">
        <f t="shared" si="0"/>
        <v>10518.883313402643</v>
      </c>
      <c r="G19" s="6">
        <f t="shared" si="1"/>
        <v>5.7110646442550574E-2</v>
      </c>
      <c r="H19" s="75"/>
      <c r="I19" s="78"/>
    </row>
    <row r="20" spans="1:9" x14ac:dyDescent="0.25">
      <c r="C20" s="4" t="s">
        <v>26</v>
      </c>
      <c r="D20" s="5">
        <v>4055.2147653436023</v>
      </c>
      <c r="E20" s="5">
        <v>5705.2825360180905</v>
      </c>
      <c r="F20" s="5">
        <f t="shared" si="0"/>
        <v>9760.4973013616927</v>
      </c>
      <c r="G20" s="6">
        <f t="shared" si="1"/>
        <v>5.2993107145821165E-2</v>
      </c>
      <c r="H20" s="75"/>
      <c r="I20" s="78"/>
    </row>
    <row r="21" spans="1:9" x14ac:dyDescent="0.25">
      <c r="C21" s="4" t="s">
        <v>27</v>
      </c>
      <c r="D21" s="5">
        <v>3396.3360407275286</v>
      </c>
      <c r="E21" s="5">
        <v>4503.0039033031926</v>
      </c>
      <c r="F21" s="5">
        <f t="shared" si="0"/>
        <v>7899.3399440307212</v>
      </c>
      <c r="G21" s="6">
        <f t="shared" si="1"/>
        <v>4.2888241767853816E-2</v>
      </c>
      <c r="H21" s="75"/>
      <c r="I21" s="77"/>
    </row>
    <row r="22" spans="1:9" x14ac:dyDescent="0.25">
      <c r="C22" s="4" t="s">
        <v>28</v>
      </c>
      <c r="D22" s="5">
        <v>2196.7033400150094</v>
      </c>
      <c r="E22" s="5">
        <v>2901.7455764832685</v>
      </c>
      <c r="F22" s="5">
        <f t="shared" si="0"/>
        <v>5098.4489164982779</v>
      </c>
      <c r="G22" s="6">
        <f t="shared" si="1"/>
        <v>2.7681238093452035E-2</v>
      </c>
      <c r="H22" s="75">
        <f>SUM(G22:G24)</f>
        <v>8.5370109392123222E-2</v>
      </c>
      <c r="I22" s="76" t="s">
        <v>29</v>
      </c>
    </row>
    <row r="23" spans="1:9" x14ac:dyDescent="0.25">
      <c r="C23" s="4" t="s">
        <v>30</v>
      </c>
      <c r="D23" s="5">
        <v>1817.1915836526125</v>
      </c>
      <c r="E23" s="5">
        <v>2462.6593650567629</v>
      </c>
      <c r="F23" s="5">
        <f t="shared" si="0"/>
        <v>4279.8509487093752</v>
      </c>
      <c r="G23" s="6">
        <f t="shared" si="1"/>
        <v>2.3236787316303947E-2</v>
      </c>
      <c r="H23" s="75"/>
      <c r="I23" s="78"/>
    </row>
    <row r="24" spans="1:9" x14ac:dyDescent="0.25">
      <c r="C24" s="4" t="s">
        <v>31</v>
      </c>
      <c r="D24" s="5">
        <v>2679.4177731030982</v>
      </c>
      <c r="E24" s="5">
        <v>3666.1145205755647</v>
      </c>
      <c r="F24" s="5">
        <f t="shared" si="0"/>
        <v>6345.5322936786633</v>
      </c>
      <c r="G24" s="6">
        <f t="shared" si="1"/>
        <v>3.4452083982367231E-2</v>
      </c>
      <c r="H24" s="75"/>
      <c r="I24" s="77"/>
    </row>
    <row r="25" spans="1:9" x14ac:dyDescent="0.25">
      <c r="C25" s="4" t="s">
        <v>32</v>
      </c>
      <c r="D25" s="5">
        <f>SUM(D10:D24)</f>
        <v>87372.68257442092</v>
      </c>
      <c r="E25" s="5">
        <f>SUM(E10:E24)</f>
        <v>96811.597741578022</v>
      </c>
      <c r="F25" s="5">
        <f t="shared" si="0"/>
        <v>184184.28031599894</v>
      </c>
      <c r="G25" s="6">
        <f t="shared" si="1"/>
        <v>1</v>
      </c>
      <c r="H25" s="8">
        <f>SUM(H10:H24)</f>
        <v>0.99999999999999989</v>
      </c>
      <c r="I25" s="4"/>
    </row>
    <row r="26" spans="1:9" ht="38.25" customHeight="1" x14ac:dyDescent="0.25">
      <c r="C26" s="94" t="s">
        <v>190</v>
      </c>
      <c r="D26" s="94"/>
      <c r="E26" s="94"/>
      <c r="F26" s="94"/>
      <c r="G26" s="94"/>
      <c r="H26" s="94"/>
      <c r="I26" s="94"/>
    </row>
    <row r="27" spans="1:9" x14ac:dyDescent="0.25">
      <c r="A27" s="9"/>
      <c r="B27" s="10"/>
      <c r="C27" s="10"/>
      <c r="D27" s="11"/>
      <c r="E27" s="11"/>
      <c r="F27" s="11"/>
      <c r="G27" s="11"/>
      <c r="H27" s="11"/>
      <c r="I27" s="11"/>
    </row>
    <row r="28" spans="1:9" ht="25.5" customHeight="1" x14ac:dyDescent="0.25">
      <c r="C28" s="84" t="s">
        <v>191</v>
      </c>
      <c r="D28" s="84"/>
      <c r="E28" s="84"/>
      <c r="F28" s="84"/>
      <c r="G28" s="84"/>
      <c r="H28" s="84"/>
      <c r="I28" s="84"/>
    </row>
    <row r="29" spans="1:9" ht="40.5" customHeight="1" x14ac:dyDescent="0.25">
      <c r="C29" s="4" t="s">
        <v>33</v>
      </c>
      <c r="D29" s="2" t="s">
        <v>6</v>
      </c>
      <c r="E29" s="4" t="s">
        <v>34</v>
      </c>
      <c r="F29" s="2" t="s">
        <v>7</v>
      </c>
      <c r="G29" s="4" t="s">
        <v>35</v>
      </c>
      <c r="H29" s="84" t="s">
        <v>8</v>
      </c>
      <c r="I29" s="84"/>
    </row>
    <row r="30" spans="1:9" x14ac:dyDescent="0.25">
      <c r="C30" s="12" t="s">
        <v>167</v>
      </c>
      <c r="D30" s="5">
        <v>2712.7299056746688</v>
      </c>
      <c r="E30" s="13">
        <f>+D30/H30</f>
        <v>0.46868699558116128</v>
      </c>
      <c r="F30" s="5">
        <v>3075.205179468765</v>
      </c>
      <c r="G30" s="13">
        <f>+F30/H30</f>
        <v>0.53131300441883877</v>
      </c>
      <c r="H30" s="14">
        <v>5787.9350851434338</v>
      </c>
      <c r="I30" s="15"/>
    </row>
    <row r="31" spans="1:9" x14ac:dyDescent="0.25">
      <c r="C31" s="12" t="s">
        <v>168</v>
      </c>
      <c r="D31" s="5">
        <v>8970.4128118438439</v>
      </c>
      <c r="E31" s="13">
        <f>+D31/H31</f>
        <v>0.47597245165295299</v>
      </c>
      <c r="F31" s="5">
        <v>9876.0829899435685</v>
      </c>
      <c r="G31" s="13">
        <f t="shared" ref="G31:G51" si="2">+F31/H31</f>
        <v>0.52402754834704668</v>
      </c>
      <c r="H31" s="14">
        <v>18846.49580178742</v>
      </c>
      <c r="I31" s="15"/>
    </row>
    <row r="32" spans="1:9" x14ac:dyDescent="0.25">
      <c r="C32" s="12" t="s">
        <v>169</v>
      </c>
      <c r="D32" s="5">
        <v>6556.6580432845431</v>
      </c>
      <c r="E32" s="13">
        <f t="shared" ref="E32:E51" si="3">+D32/H32</f>
        <v>0.4728940582649796</v>
      </c>
      <c r="F32" s="5">
        <v>7308.3037355555962</v>
      </c>
      <c r="G32" s="13">
        <f t="shared" si="2"/>
        <v>0.52710594173502057</v>
      </c>
      <c r="H32" s="14">
        <v>13864.961778840137</v>
      </c>
      <c r="I32" s="15"/>
    </row>
    <row r="33" spans="3:9" x14ac:dyDescent="0.25">
      <c r="C33" s="12" t="s">
        <v>170</v>
      </c>
      <c r="D33" s="5">
        <v>7754.4565827388105</v>
      </c>
      <c r="E33" s="13">
        <f t="shared" si="3"/>
        <v>0.47419367582576571</v>
      </c>
      <c r="F33" s="5">
        <v>8598.4746731138111</v>
      </c>
      <c r="G33" s="13">
        <f t="shared" si="2"/>
        <v>0.52580632417423423</v>
      </c>
      <c r="H33" s="14">
        <v>16352.931255852624</v>
      </c>
      <c r="I33" s="15"/>
    </row>
    <row r="34" spans="3:9" ht="25.5" x14ac:dyDescent="0.25">
      <c r="C34" s="16" t="s">
        <v>171</v>
      </c>
      <c r="D34" s="5">
        <v>6137.0585993768418</v>
      </c>
      <c r="E34" s="13">
        <f t="shared" si="3"/>
        <v>0.47379362340450748</v>
      </c>
      <c r="F34" s="5">
        <v>6815.9620750640415</v>
      </c>
      <c r="G34" s="13">
        <f t="shared" si="2"/>
        <v>0.52620637659549274</v>
      </c>
      <c r="H34" s="14">
        <v>12953.020674440881</v>
      </c>
      <c r="I34" s="15"/>
    </row>
    <row r="35" spans="3:9" x14ac:dyDescent="0.25">
      <c r="C35" s="12" t="s">
        <v>172</v>
      </c>
      <c r="D35" s="5">
        <v>2641.5443784082213</v>
      </c>
      <c r="E35" s="13">
        <f t="shared" si="3"/>
        <v>0.47174194921175289</v>
      </c>
      <c r="F35" s="5">
        <v>2958.0093242507292</v>
      </c>
      <c r="G35" s="13">
        <f t="shared" si="2"/>
        <v>0.52825805078824717</v>
      </c>
      <c r="H35" s="14">
        <v>5599.55370265895</v>
      </c>
      <c r="I35" s="15"/>
    </row>
    <row r="36" spans="3:9" x14ac:dyDescent="0.25">
      <c r="C36" s="12" t="s">
        <v>173</v>
      </c>
      <c r="D36" s="5">
        <v>2580.2475659725878</v>
      </c>
      <c r="E36" s="13">
        <f t="shared" si="3"/>
        <v>0.47594254255358875</v>
      </c>
      <c r="F36" s="5">
        <v>2841.0950022473257</v>
      </c>
      <c r="G36" s="13">
        <f t="shared" si="2"/>
        <v>0.52405745744641152</v>
      </c>
      <c r="H36" s="14">
        <v>5421.3425682199122</v>
      </c>
      <c r="I36" s="15"/>
    </row>
    <row r="37" spans="3:9" x14ac:dyDescent="0.25">
      <c r="C37" s="12" t="s">
        <v>174</v>
      </c>
      <c r="D37" s="5">
        <v>5895.3735892030663</v>
      </c>
      <c r="E37" s="13">
        <f t="shared" si="3"/>
        <v>0.47174918209858707</v>
      </c>
      <c r="F37" s="5">
        <v>6601.4654365210745</v>
      </c>
      <c r="G37" s="13">
        <f t="shared" si="2"/>
        <v>0.52825081790141304</v>
      </c>
      <c r="H37" s="14">
        <v>12496.839025724139</v>
      </c>
      <c r="I37" s="15"/>
    </row>
    <row r="38" spans="3:9" x14ac:dyDescent="0.25">
      <c r="C38" s="12" t="s">
        <v>175</v>
      </c>
      <c r="D38" s="5">
        <v>709.87629914932506</v>
      </c>
      <c r="E38" s="13">
        <f t="shared" si="3"/>
        <v>0.46949399620147891</v>
      </c>
      <c r="F38" s="5">
        <v>802.12663356696146</v>
      </c>
      <c r="G38" s="13">
        <f t="shared" si="2"/>
        <v>0.53050600379852131</v>
      </c>
      <c r="H38" s="14">
        <v>1512.0029327162863</v>
      </c>
      <c r="I38" s="15"/>
    </row>
    <row r="39" spans="3:9" x14ac:dyDescent="0.25">
      <c r="C39" s="12" t="s">
        <v>176</v>
      </c>
      <c r="D39" s="5">
        <v>6962.8998452898641</v>
      </c>
      <c r="E39" s="13">
        <f t="shared" si="3"/>
        <v>0.47311641591849257</v>
      </c>
      <c r="F39" s="5">
        <v>7754.1964359125568</v>
      </c>
      <c r="G39" s="13">
        <f t="shared" si="2"/>
        <v>0.52688358408150759</v>
      </c>
      <c r="H39" s="14">
        <v>14717.096281202419</v>
      </c>
      <c r="I39" s="15"/>
    </row>
    <row r="40" spans="3:9" x14ac:dyDescent="0.25">
      <c r="C40" s="12" t="s">
        <v>177</v>
      </c>
      <c r="D40" s="5">
        <v>4591.2246100550674</v>
      </c>
      <c r="E40" s="13">
        <f>+D40/H40</f>
        <v>0.47747876311078635</v>
      </c>
      <c r="F40" s="5">
        <v>5024.3331168333953</v>
      </c>
      <c r="G40" s="13">
        <f t="shared" si="2"/>
        <v>0.5225212368892137</v>
      </c>
      <c r="H40" s="14">
        <v>9615.5577268884626</v>
      </c>
      <c r="I40" s="15"/>
    </row>
    <row r="41" spans="3:9" ht="25.5" x14ac:dyDescent="0.25">
      <c r="C41" s="12" t="s">
        <v>178</v>
      </c>
      <c r="D41" s="5">
        <v>1715.092680060673</v>
      </c>
      <c r="E41" s="13">
        <f t="shared" si="3"/>
        <v>0.47565469929152321</v>
      </c>
      <c r="F41" s="5">
        <v>1890.6588926984405</v>
      </c>
      <c r="G41" s="13">
        <f t="shared" si="2"/>
        <v>0.52434530070847674</v>
      </c>
      <c r="H41" s="14">
        <v>3605.7515727591135</v>
      </c>
      <c r="I41" s="15"/>
    </row>
    <row r="42" spans="3:9" x14ac:dyDescent="0.25">
      <c r="C42" s="12" t="s">
        <v>179</v>
      </c>
      <c r="D42" s="5">
        <v>2071.0114192622264</v>
      </c>
      <c r="E42" s="13">
        <f t="shared" si="3"/>
        <v>0.47655987091165419</v>
      </c>
      <c r="F42" s="5">
        <v>2274.7414350442064</v>
      </c>
      <c r="G42" s="13">
        <f t="shared" si="2"/>
        <v>0.52344012908834581</v>
      </c>
      <c r="H42" s="14">
        <v>4345.7528543064327</v>
      </c>
      <c r="I42" s="15"/>
    </row>
    <row r="43" spans="3:9" x14ac:dyDescent="0.25">
      <c r="C43" s="12" t="s">
        <v>180</v>
      </c>
      <c r="D43" s="5">
        <v>2190.611117110444</v>
      </c>
      <c r="E43" s="13">
        <f t="shared" si="3"/>
        <v>0.47560148593592133</v>
      </c>
      <c r="F43" s="5">
        <v>2415.3692717010181</v>
      </c>
      <c r="G43" s="13">
        <f t="shared" si="2"/>
        <v>0.52439851406407867</v>
      </c>
      <c r="H43" s="14">
        <v>4605.980388811462</v>
      </c>
      <c r="I43" s="15"/>
    </row>
    <row r="44" spans="3:9" x14ac:dyDescent="0.25">
      <c r="C44" s="12" t="s">
        <v>181</v>
      </c>
      <c r="D44" s="5">
        <v>2874.1154143680774</v>
      </c>
      <c r="E44" s="13">
        <f t="shared" si="3"/>
        <v>0.47134823789903563</v>
      </c>
      <c r="F44" s="5">
        <v>3223.5321066643933</v>
      </c>
      <c r="G44" s="13">
        <f t="shared" si="2"/>
        <v>0.52865176210096454</v>
      </c>
      <c r="H44" s="14">
        <v>6097.6475210324697</v>
      </c>
      <c r="I44" s="15"/>
    </row>
    <row r="45" spans="3:9" x14ac:dyDescent="0.25">
      <c r="C45" s="12" t="s">
        <v>182</v>
      </c>
      <c r="D45" s="5">
        <v>1586.5205290307945</v>
      </c>
      <c r="E45" s="13">
        <f t="shared" si="3"/>
        <v>0.47203555278742898</v>
      </c>
      <c r="F45" s="5">
        <v>1774.4986138328993</v>
      </c>
      <c r="G45" s="13">
        <f t="shared" si="2"/>
        <v>0.52796444721257096</v>
      </c>
      <c r="H45" s="14">
        <v>3361.019142863694</v>
      </c>
      <c r="I45" s="15"/>
    </row>
    <row r="46" spans="3:9" x14ac:dyDescent="0.25">
      <c r="C46" s="12" t="s">
        <v>183</v>
      </c>
      <c r="D46" s="5">
        <v>3422.4220860335463</v>
      </c>
      <c r="E46" s="13">
        <f t="shared" si="3"/>
        <v>0.47220448411340932</v>
      </c>
      <c r="F46" s="5">
        <v>3825.3322262943802</v>
      </c>
      <c r="G46" s="13">
        <f t="shared" si="2"/>
        <v>0.52779551588659068</v>
      </c>
      <c r="H46" s="14">
        <v>7247.7543123279265</v>
      </c>
      <c r="I46" s="15"/>
    </row>
    <row r="47" spans="3:9" x14ac:dyDescent="0.25">
      <c r="C47" s="12" t="s">
        <v>184</v>
      </c>
      <c r="D47" s="5">
        <v>2024.8906631174782</v>
      </c>
      <c r="E47" s="13">
        <f t="shared" si="3"/>
        <v>0.47383209754680178</v>
      </c>
      <c r="F47" s="5">
        <v>2248.5443228217637</v>
      </c>
      <c r="G47" s="13">
        <f t="shared" si="2"/>
        <v>0.52616790245319833</v>
      </c>
      <c r="H47" s="14">
        <v>4273.4349859392414</v>
      </c>
      <c r="I47" s="15"/>
    </row>
    <row r="48" spans="3:9" x14ac:dyDescent="0.25">
      <c r="C48" s="12" t="s">
        <v>185</v>
      </c>
      <c r="D48" s="5">
        <v>5347.5456899557985</v>
      </c>
      <c r="E48" s="13">
        <f t="shared" si="3"/>
        <v>0.47666134283172223</v>
      </c>
      <c r="F48" s="5">
        <v>5871.2069325820521</v>
      </c>
      <c r="G48" s="13">
        <f t="shared" si="2"/>
        <v>0.52333865716827754</v>
      </c>
      <c r="H48" s="14">
        <v>11218.752622537853</v>
      </c>
      <c r="I48" s="15"/>
    </row>
    <row r="49" spans="1:13" ht="25.5" x14ac:dyDescent="0.25">
      <c r="C49" s="12" t="s">
        <v>186</v>
      </c>
      <c r="D49" s="5">
        <v>7048.3511189807323</v>
      </c>
      <c r="E49" s="13">
        <f t="shared" si="3"/>
        <v>0.48014032943048512</v>
      </c>
      <c r="F49" s="5">
        <v>7631.4220367987091</v>
      </c>
      <c r="G49" s="13">
        <f t="shared" si="2"/>
        <v>0.51985967056951499</v>
      </c>
      <c r="H49" s="14">
        <v>14679.77315577944</v>
      </c>
      <c r="I49" s="15"/>
    </row>
    <row r="50" spans="1:13" x14ac:dyDescent="0.25">
      <c r="C50" s="12" t="s">
        <v>187</v>
      </c>
      <c r="D50" s="5">
        <v>3278.150290157756</v>
      </c>
      <c r="E50" s="13">
        <f t="shared" si="3"/>
        <v>0.47195717727288888</v>
      </c>
      <c r="F50" s="5">
        <v>3667.7135466841764</v>
      </c>
      <c r="G50" s="13">
        <f t="shared" si="2"/>
        <v>0.52804282272711112</v>
      </c>
      <c r="H50" s="14">
        <v>6945.8638368419324</v>
      </c>
      <c r="I50" s="15"/>
    </row>
    <row r="51" spans="1:13" ht="25.5" x14ac:dyDescent="0.25">
      <c r="C51" s="12" t="s">
        <v>188</v>
      </c>
      <c r="D51" s="5">
        <v>301.48933534653963</v>
      </c>
      <c r="E51" s="13">
        <f t="shared" si="3"/>
        <v>0.47492614821043261</v>
      </c>
      <c r="F51" s="5">
        <v>333.323753978149</v>
      </c>
      <c r="G51" s="13">
        <f t="shared" si="2"/>
        <v>0.52507385178956745</v>
      </c>
      <c r="H51" s="14">
        <v>634.81308932468858</v>
      </c>
      <c r="I51" s="15"/>
    </row>
    <row r="52" spans="1:13" x14ac:dyDescent="0.25">
      <c r="C52" s="4" t="s">
        <v>32</v>
      </c>
      <c r="D52" s="5">
        <f>SUM(D30:D51)</f>
        <v>87372.682574420935</v>
      </c>
      <c r="E52" s="13">
        <f>+D52/H52</f>
        <v>0.47437643660207324</v>
      </c>
      <c r="F52" s="5">
        <f>SUM(F30:F51)</f>
        <v>96811.597741578022</v>
      </c>
      <c r="G52" s="13">
        <f>+F52/H52</f>
        <v>0.52562356339792715</v>
      </c>
      <c r="H52" s="85">
        <f>SUBTOTAL(9,H30:H51)</f>
        <v>184184.28031599888</v>
      </c>
      <c r="I52" s="86">
        <f t="shared" ref="I52" si="4">SUBTOTAL(9,I30:I51)</f>
        <v>0</v>
      </c>
    </row>
    <row r="53" spans="1:13" ht="30.75" customHeight="1" x14ac:dyDescent="0.25">
      <c r="C53" s="87" t="s">
        <v>192</v>
      </c>
      <c r="D53" s="88"/>
      <c r="E53" s="88"/>
      <c r="F53" s="88"/>
      <c r="G53" s="88"/>
      <c r="H53" s="88"/>
      <c r="I53" s="89"/>
    </row>
    <row r="54" spans="1:13" x14ac:dyDescent="0.25">
      <c r="C54" s="17"/>
      <c r="D54" s="17"/>
      <c r="E54" s="17"/>
      <c r="F54" s="17"/>
      <c r="G54" s="17"/>
      <c r="H54" s="17"/>
      <c r="I54" s="17"/>
    </row>
    <row r="55" spans="1:13" x14ac:dyDescent="0.25">
      <c r="C55" s="17"/>
      <c r="D55" s="17"/>
      <c r="E55" s="17"/>
      <c r="F55" s="17"/>
      <c r="G55" s="17"/>
      <c r="H55" s="17"/>
      <c r="I55" s="17"/>
    </row>
    <row r="56" spans="1:13" x14ac:dyDescent="0.25">
      <c r="A56" s="9"/>
      <c r="B56" s="10"/>
      <c r="C56" s="10"/>
      <c r="D56" s="10"/>
    </row>
    <row r="57" spans="1:13" ht="24.75" customHeight="1" x14ac:dyDescent="0.25">
      <c r="B57" s="90" t="s">
        <v>36</v>
      </c>
      <c r="C57" s="91" t="s">
        <v>37</v>
      </c>
      <c r="D57" s="92" t="s">
        <v>193</v>
      </c>
      <c r="E57" s="92"/>
      <c r="F57" s="92"/>
      <c r="G57" s="92"/>
      <c r="H57" s="92"/>
      <c r="I57" s="92"/>
      <c r="J57" s="92"/>
      <c r="K57" s="92"/>
      <c r="L57" s="92"/>
    </row>
    <row r="58" spans="1:13" ht="24.75" customHeight="1" x14ac:dyDescent="0.25">
      <c r="B58" s="90"/>
      <c r="C58" s="91"/>
      <c r="D58" s="92"/>
      <c r="E58" s="92"/>
      <c r="F58" s="92"/>
      <c r="G58" s="92"/>
      <c r="H58" s="92"/>
      <c r="I58" s="92"/>
      <c r="J58" s="92"/>
      <c r="K58" s="92"/>
      <c r="L58" s="92"/>
    </row>
    <row r="59" spans="1:13" ht="24.75" customHeight="1" x14ac:dyDescent="0.25">
      <c r="B59" s="90"/>
      <c r="C59" s="91"/>
      <c r="D59" s="91" t="s">
        <v>38</v>
      </c>
      <c r="E59" s="91"/>
      <c r="F59" s="91"/>
      <c r="G59" s="91"/>
      <c r="H59" s="93" t="s">
        <v>39</v>
      </c>
      <c r="I59" s="93"/>
      <c r="J59" s="93"/>
      <c r="K59" s="93"/>
      <c r="L59" s="93"/>
    </row>
    <row r="60" spans="1:13" ht="24.75" customHeight="1" x14ac:dyDescent="0.25">
      <c r="B60" s="90"/>
      <c r="C60" s="91"/>
      <c r="D60" s="18" t="s">
        <v>40</v>
      </c>
      <c r="E60" s="18" t="s">
        <v>41</v>
      </c>
      <c r="F60" s="18" t="s">
        <v>42</v>
      </c>
      <c r="G60" s="18" t="s">
        <v>43</v>
      </c>
      <c r="H60" s="19" t="s">
        <v>44</v>
      </c>
      <c r="I60" s="19" t="s">
        <v>45</v>
      </c>
      <c r="J60" s="19" t="s">
        <v>46</v>
      </c>
      <c r="K60" s="19" t="s">
        <v>42</v>
      </c>
      <c r="L60" s="18" t="s">
        <v>43</v>
      </c>
    </row>
    <row r="61" spans="1:13" x14ac:dyDescent="0.25">
      <c r="B61" s="12" t="s">
        <v>167</v>
      </c>
      <c r="C61" s="20">
        <v>2</v>
      </c>
      <c r="D61" s="21">
        <v>398.07838225609396</v>
      </c>
      <c r="E61" s="21">
        <v>480.81723178327564</v>
      </c>
      <c r="F61" s="21">
        <f>SUM(D61:E61)</f>
        <v>878.89561403936955</v>
      </c>
      <c r="G61" s="22">
        <f>F61/$F$83</f>
        <v>2.3993814402182082E-2</v>
      </c>
      <c r="H61" s="23">
        <v>539.81751704198984</v>
      </c>
      <c r="I61" s="23">
        <v>471.16314107872205</v>
      </c>
      <c r="J61" s="23">
        <v>435.49263117798205</v>
      </c>
      <c r="K61" s="23">
        <f>SUM(H61:J61)</f>
        <v>1446.473289298694</v>
      </c>
      <c r="L61" s="22">
        <f>K61/$K$83</f>
        <v>2.6400308275408381E-2</v>
      </c>
      <c r="M61" s="7"/>
    </row>
    <row r="62" spans="1:13" x14ac:dyDescent="0.25">
      <c r="B62" s="12" t="s">
        <v>168</v>
      </c>
      <c r="C62" s="20">
        <v>1</v>
      </c>
      <c r="D62" s="21">
        <v>1952.0522517417689</v>
      </c>
      <c r="E62" s="21">
        <v>2310.8153722578782</v>
      </c>
      <c r="F62" s="21">
        <f>SUM(D62:E62)</f>
        <v>4262.8676239996475</v>
      </c>
      <c r="G62" s="22">
        <f t="shared" ref="G62:G81" si="5">F62/$F$83</f>
        <v>0.11637611219975524</v>
      </c>
      <c r="H62" s="23">
        <v>2247.8759931984937</v>
      </c>
      <c r="I62" s="23">
        <v>1761.5912172888504</v>
      </c>
      <c r="J62" s="23">
        <v>1622.5763505100676</v>
      </c>
      <c r="K62" s="23">
        <f t="shared" ref="K62:K82" si="6">SUM(H62:J62)</f>
        <v>5632.043560997412</v>
      </c>
      <c r="L62" s="22">
        <f t="shared" ref="L62:L81" si="7">K62/$K$83</f>
        <v>0.10279324708647056</v>
      </c>
    </row>
    <row r="63" spans="1:13" x14ac:dyDescent="0.25">
      <c r="B63" s="12" t="s">
        <v>169</v>
      </c>
      <c r="C63" s="20">
        <v>2</v>
      </c>
      <c r="D63" s="21">
        <v>1246.5203360727439</v>
      </c>
      <c r="E63" s="21">
        <v>1457.2060295811059</v>
      </c>
      <c r="F63" s="21">
        <f t="shared" ref="F63:F82" si="8">SUM(D63:E63)</f>
        <v>2703.7263656538498</v>
      </c>
      <c r="G63" s="22">
        <f t="shared" si="5"/>
        <v>7.3811619463695285E-2</v>
      </c>
      <c r="H63" s="23">
        <v>1300.6982802718783</v>
      </c>
      <c r="I63" s="23">
        <v>1189.9425564199355</v>
      </c>
      <c r="J63" s="23">
        <v>1332.9704857509778</v>
      </c>
      <c r="K63" s="23">
        <f t="shared" si="6"/>
        <v>3823.6113224427918</v>
      </c>
      <c r="L63" s="22">
        <f t="shared" si="7"/>
        <v>6.9786644789530408E-2</v>
      </c>
    </row>
    <row r="64" spans="1:13" x14ac:dyDescent="0.25">
      <c r="B64" s="12" t="s">
        <v>170</v>
      </c>
      <c r="C64" s="20">
        <v>2</v>
      </c>
      <c r="D64" s="21">
        <v>1551.5702187347381</v>
      </c>
      <c r="E64" s="21">
        <v>1669.5650489321363</v>
      </c>
      <c r="F64" s="21">
        <f t="shared" si="8"/>
        <v>3221.1352676668744</v>
      </c>
      <c r="G64" s="22">
        <f t="shared" si="5"/>
        <v>8.7936861377100967E-2</v>
      </c>
      <c r="H64" s="23">
        <v>1713.5788067760559</v>
      </c>
      <c r="I64" s="23">
        <v>1538.8626455647104</v>
      </c>
      <c r="J64" s="23">
        <v>1575.9310135285764</v>
      </c>
      <c r="K64" s="23">
        <f t="shared" si="6"/>
        <v>4828.3724658693427</v>
      </c>
      <c r="L64" s="22">
        <f t="shared" si="7"/>
        <v>8.8125043518257437E-2</v>
      </c>
    </row>
    <row r="65" spans="2:12" x14ac:dyDescent="0.25">
      <c r="B65" s="16" t="s">
        <v>171</v>
      </c>
      <c r="C65" s="20">
        <v>2</v>
      </c>
      <c r="D65" s="21">
        <v>1177.1869839604506</v>
      </c>
      <c r="E65" s="21">
        <v>1299.1330347291935</v>
      </c>
      <c r="F65" s="21">
        <f t="shared" si="8"/>
        <v>2476.3200186896438</v>
      </c>
      <c r="G65" s="22">
        <f t="shared" si="5"/>
        <v>6.7603435470308143E-2</v>
      </c>
      <c r="H65" s="23">
        <v>1350.166293756324</v>
      </c>
      <c r="I65" s="23">
        <v>1114.9440296812002</v>
      </c>
      <c r="J65" s="23">
        <v>1321.9999010717997</v>
      </c>
      <c r="K65" s="23">
        <f t="shared" si="6"/>
        <v>3787.1102245093239</v>
      </c>
      <c r="L65" s="22">
        <f t="shared" si="7"/>
        <v>6.912044497446046E-2</v>
      </c>
    </row>
    <row r="66" spans="2:12" x14ac:dyDescent="0.25">
      <c r="B66" s="12" t="s">
        <v>172</v>
      </c>
      <c r="C66" s="20">
        <v>2</v>
      </c>
      <c r="D66" s="21">
        <v>417.21202796788748</v>
      </c>
      <c r="E66" s="21">
        <v>559.82915056832064</v>
      </c>
      <c r="F66" s="21">
        <f t="shared" si="8"/>
        <v>977.04117853620812</v>
      </c>
      <c r="G66" s="22">
        <f t="shared" si="5"/>
        <v>2.6673184308366467E-2</v>
      </c>
      <c r="H66" s="23">
        <v>528.51944847589573</v>
      </c>
      <c r="I66" s="23">
        <v>507.0622236556195</v>
      </c>
      <c r="J66" s="23">
        <v>578.8816283589158</v>
      </c>
      <c r="K66" s="23">
        <f t="shared" si="6"/>
        <v>1614.463300490431</v>
      </c>
      <c r="L66" s="22">
        <f t="shared" si="7"/>
        <v>2.9466378084966646E-2</v>
      </c>
    </row>
    <row r="67" spans="2:12" x14ac:dyDescent="0.25">
      <c r="B67" s="12" t="s">
        <v>173</v>
      </c>
      <c r="C67" s="20">
        <v>2</v>
      </c>
      <c r="D67" s="21">
        <v>547.46533916141141</v>
      </c>
      <c r="E67" s="21">
        <v>529.63338013131522</v>
      </c>
      <c r="F67" s="21">
        <f t="shared" si="8"/>
        <v>1077.0987192927266</v>
      </c>
      <c r="G67" s="22">
        <f t="shared" si="5"/>
        <v>2.9404751088426807E-2</v>
      </c>
      <c r="H67" s="23">
        <v>619.75737624326814</v>
      </c>
      <c r="I67" s="23">
        <v>551.13091642849088</v>
      </c>
      <c r="J67" s="23">
        <v>592.8268414678239</v>
      </c>
      <c r="K67" s="23">
        <f t="shared" si="6"/>
        <v>1763.7151341395829</v>
      </c>
      <c r="L67" s="22">
        <f t="shared" si="7"/>
        <v>3.2190448033688604E-2</v>
      </c>
    </row>
    <row r="68" spans="2:12" x14ac:dyDescent="0.25">
      <c r="B68" s="12" t="s">
        <v>174</v>
      </c>
      <c r="C68" s="20">
        <v>2</v>
      </c>
      <c r="D68" s="21">
        <v>1058.933455894861</v>
      </c>
      <c r="E68" s="21">
        <v>1198.4968990504105</v>
      </c>
      <c r="F68" s="21">
        <f t="shared" si="8"/>
        <v>2257.4303549452716</v>
      </c>
      <c r="G68" s="22">
        <f t="shared" si="5"/>
        <v>6.1627756581320935E-2</v>
      </c>
      <c r="H68" s="23">
        <v>1232.0951315809866</v>
      </c>
      <c r="I68" s="23">
        <v>1007.3397831526111</v>
      </c>
      <c r="J68" s="23">
        <v>1092.7172283499235</v>
      </c>
      <c r="K68" s="23">
        <f t="shared" si="6"/>
        <v>3332.1521430835214</v>
      </c>
      <c r="L68" s="22">
        <f t="shared" si="7"/>
        <v>6.0816777225536488E-2</v>
      </c>
    </row>
    <row r="69" spans="2:12" x14ac:dyDescent="0.25">
      <c r="B69" s="12" t="s">
        <v>175</v>
      </c>
      <c r="C69" s="20">
        <v>2</v>
      </c>
      <c r="D69" s="21">
        <v>93.421772609869905</v>
      </c>
      <c r="E69" s="21">
        <v>138.19253861418846</v>
      </c>
      <c r="F69" s="21">
        <f t="shared" si="8"/>
        <v>231.61431122405838</v>
      </c>
      <c r="G69" s="22">
        <f t="shared" si="5"/>
        <v>6.3230612459858728E-3</v>
      </c>
      <c r="H69" s="23">
        <v>152.65201091096884</v>
      </c>
      <c r="I69" s="23">
        <v>138.56798188920948</v>
      </c>
      <c r="J69" s="23">
        <v>114.23590319441249</v>
      </c>
      <c r="K69" s="23">
        <f t="shared" si="6"/>
        <v>405.45589599459083</v>
      </c>
      <c r="L69" s="22">
        <f t="shared" si="7"/>
        <v>7.4001785760792766E-3</v>
      </c>
    </row>
    <row r="70" spans="2:12" x14ac:dyDescent="0.25">
      <c r="B70" s="12" t="s">
        <v>176</v>
      </c>
      <c r="C70" s="20">
        <v>3</v>
      </c>
      <c r="D70" s="21">
        <v>1203.8173014186707</v>
      </c>
      <c r="E70" s="21">
        <v>1496.9262379916679</v>
      </c>
      <c r="F70" s="21">
        <f t="shared" si="8"/>
        <v>2700.7435394103386</v>
      </c>
      <c r="G70" s="22">
        <f t="shared" si="5"/>
        <v>7.3730188428954055E-2</v>
      </c>
      <c r="H70" s="23">
        <v>1456.5832179961697</v>
      </c>
      <c r="I70" s="23">
        <v>1420.5059161581271</v>
      </c>
      <c r="J70" s="23">
        <v>1448.8145945983363</v>
      </c>
      <c r="K70" s="23">
        <f t="shared" si="6"/>
        <v>4325.9037287526326</v>
      </c>
      <c r="L70" s="22">
        <f t="shared" si="7"/>
        <v>7.8954235002969997E-2</v>
      </c>
    </row>
    <row r="71" spans="2:12" x14ac:dyDescent="0.25">
      <c r="B71" s="12" t="s">
        <v>177</v>
      </c>
      <c r="C71" s="20">
        <v>2</v>
      </c>
      <c r="D71" s="21">
        <v>1094.9158657687428</v>
      </c>
      <c r="E71" s="21">
        <v>1288.3078917839448</v>
      </c>
      <c r="F71" s="21">
        <f t="shared" si="8"/>
        <v>2383.2237575526879</v>
      </c>
      <c r="G71" s="22">
        <f t="shared" si="5"/>
        <v>6.5061911339824613E-2</v>
      </c>
      <c r="H71" s="23">
        <v>1171.9852185429336</v>
      </c>
      <c r="I71" s="23">
        <v>926.01606883584168</v>
      </c>
      <c r="J71" s="23">
        <v>873.73744737389859</v>
      </c>
      <c r="K71" s="23">
        <f t="shared" si="6"/>
        <v>2971.7387347526742</v>
      </c>
      <c r="L71" s="22">
        <f t="shared" si="7"/>
        <v>5.4238691645305516E-2</v>
      </c>
    </row>
    <row r="72" spans="2:12" x14ac:dyDescent="0.25">
      <c r="B72" s="12" t="s">
        <v>178</v>
      </c>
      <c r="C72" s="20">
        <v>2</v>
      </c>
      <c r="D72" s="21">
        <v>341.65522499951766</v>
      </c>
      <c r="E72" s="21">
        <v>381.53853561618104</v>
      </c>
      <c r="F72" s="21">
        <f t="shared" si="8"/>
        <v>723.19376061569869</v>
      </c>
      <c r="G72" s="22">
        <f t="shared" si="5"/>
        <v>1.9743160156732664E-2</v>
      </c>
      <c r="H72" s="23">
        <v>418.2385909546133</v>
      </c>
      <c r="I72" s="23">
        <v>363.71626767555938</v>
      </c>
      <c r="J72" s="23">
        <v>386.32631405999524</v>
      </c>
      <c r="K72" s="23">
        <f t="shared" si="6"/>
        <v>1168.281172690168</v>
      </c>
      <c r="L72" s="22">
        <f t="shared" si="7"/>
        <v>2.1322884659923391E-2</v>
      </c>
    </row>
    <row r="73" spans="2:12" x14ac:dyDescent="0.25">
      <c r="B73" s="12" t="s">
        <v>179</v>
      </c>
      <c r="C73" s="20">
        <v>1</v>
      </c>
      <c r="D73" s="21">
        <v>444.05676118854063</v>
      </c>
      <c r="E73" s="21">
        <v>517.1215417779548</v>
      </c>
      <c r="F73" s="21">
        <f t="shared" si="8"/>
        <v>961.17830296649549</v>
      </c>
      <c r="G73" s="22">
        <f t="shared" si="5"/>
        <v>2.6240128452557472E-2</v>
      </c>
      <c r="H73" s="23">
        <v>487.08035004590414</v>
      </c>
      <c r="I73" s="23">
        <v>409.1182658791231</v>
      </c>
      <c r="J73" s="23">
        <v>450.78872877637832</v>
      </c>
      <c r="K73" s="23">
        <f t="shared" si="6"/>
        <v>1346.9873447014056</v>
      </c>
      <c r="L73" s="22">
        <f t="shared" si="7"/>
        <v>2.4584540486352269E-2</v>
      </c>
    </row>
    <row r="74" spans="2:12" x14ac:dyDescent="0.25">
      <c r="B74" s="12" t="s">
        <v>180</v>
      </c>
      <c r="C74" s="20">
        <v>2</v>
      </c>
      <c r="D74" s="21">
        <v>423.25556798547177</v>
      </c>
      <c r="E74" s="21">
        <v>488.26198907404313</v>
      </c>
      <c r="F74" s="21">
        <f t="shared" si="8"/>
        <v>911.51755705951496</v>
      </c>
      <c r="G74" s="22">
        <f t="shared" si="5"/>
        <v>2.4884392115576911E-2</v>
      </c>
      <c r="H74" s="23">
        <v>514.50199271177598</v>
      </c>
      <c r="I74" s="23">
        <v>482.63729262098548</v>
      </c>
      <c r="J74" s="23">
        <v>452.04047766379261</v>
      </c>
      <c r="K74" s="23">
        <f t="shared" si="6"/>
        <v>1449.179762996554</v>
      </c>
      <c r="L74" s="22">
        <f t="shared" si="7"/>
        <v>2.6449705482042892E-2</v>
      </c>
    </row>
    <row r="75" spans="2:12" x14ac:dyDescent="0.25">
      <c r="B75" s="12" t="s">
        <v>181</v>
      </c>
      <c r="C75" s="20">
        <v>3</v>
      </c>
      <c r="D75" s="21">
        <v>404.15305997641241</v>
      </c>
      <c r="E75" s="21">
        <v>549.79165987904037</v>
      </c>
      <c r="F75" s="21">
        <f t="shared" si="8"/>
        <v>953.94471985545283</v>
      </c>
      <c r="G75" s="22">
        <f t="shared" si="5"/>
        <v>2.6042651928773905E-2</v>
      </c>
      <c r="H75" s="23">
        <v>600.06446297453954</v>
      </c>
      <c r="I75" s="23">
        <v>618.49961221866033</v>
      </c>
      <c r="J75" s="23">
        <v>588.05525318282662</v>
      </c>
      <c r="K75" s="23">
        <f t="shared" si="6"/>
        <v>1806.6193283760265</v>
      </c>
      <c r="L75" s="22">
        <f t="shared" si="7"/>
        <v>3.2973513965517377E-2</v>
      </c>
    </row>
    <row r="76" spans="2:12" x14ac:dyDescent="0.25">
      <c r="B76" s="12" t="s">
        <v>182</v>
      </c>
      <c r="C76" s="20">
        <v>2</v>
      </c>
      <c r="D76" s="21">
        <v>265.57196711420465</v>
      </c>
      <c r="E76" s="21">
        <v>324.02477325883103</v>
      </c>
      <c r="F76" s="21">
        <f t="shared" si="8"/>
        <v>589.59674037303569</v>
      </c>
      <c r="G76" s="22">
        <f t="shared" si="5"/>
        <v>1.6095966955193455E-2</v>
      </c>
      <c r="H76" s="23">
        <v>300.33424144058216</v>
      </c>
      <c r="I76" s="23">
        <v>277.95934868190977</v>
      </c>
      <c r="J76" s="23">
        <v>332.14844315687333</v>
      </c>
      <c r="K76" s="23">
        <f t="shared" si="6"/>
        <v>910.44203327936521</v>
      </c>
      <c r="L76" s="22">
        <f t="shared" si="7"/>
        <v>1.661693342233676E-2</v>
      </c>
    </row>
    <row r="77" spans="2:12" x14ac:dyDescent="0.2">
      <c r="B77" s="12" t="s">
        <v>183</v>
      </c>
      <c r="C77" s="24">
        <v>1</v>
      </c>
      <c r="D77" s="21">
        <v>581.71269919467875</v>
      </c>
      <c r="E77" s="21">
        <v>717.6531392669159</v>
      </c>
      <c r="F77" s="21">
        <f t="shared" si="8"/>
        <v>1299.3658384615946</v>
      </c>
      <c r="G77" s="22">
        <f t="shared" si="5"/>
        <v>3.5472634372694302E-2</v>
      </c>
      <c r="H77" s="23">
        <v>781.89115856377668</v>
      </c>
      <c r="I77" s="23">
        <v>616.76427615737964</v>
      </c>
      <c r="J77" s="23">
        <v>649.37833047587583</v>
      </c>
      <c r="K77" s="23">
        <f t="shared" si="6"/>
        <v>2048.0337651970322</v>
      </c>
      <c r="L77" s="22">
        <f t="shared" si="7"/>
        <v>3.7379689732025122E-2</v>
      </c>
    </row>
    <row r="78" spans="2:12" x14ac:dyDescent="0.2">
      <c r="B78" s="12" t="s">
        <v>184</v>
      </c>
      <c r="C78" s="24">
        <v>2</v>
      </c>
      <c r="D78" s="21">
        <v>404.2945905489857</v>
      </c>
      <c r="E78" s="21">
        <v>449.88774269012765</v>
      </c>
      <c r="F78" s="21">
        <f t="shared" si="8"/>
        <v>854.1823332391134</v>
      </c>
      <c r="G78" s="22">
        <f t="shared" si="5"/>
        <v>2.3319142844697445E-2</v>
      </c>
      <c r="H78" s="23">
        <v>422.61915339282058</v>
      </c>
      <c r="I78" s="23">
        <v>393.60954415004699</v>
      </c>
      <c r="J78" s="23">
        <v>449.17817002690362</v>
      </c>
      <c r="K78" s="23">
        <f t="shared" si="6"/>
        <v>1265.4068675697713</v>
      </c>
      <c r="L78" s="22">
        <f t="shared" si="7"/>
        <v>2.3095574349567074E-2</v>
      </c>
    </row>
    <row r="79" spans="2:12" x14ac:dyDescent="0.2">
      <c r="B79" s="12" t="s">
        <v>185</v>
      </c>
      <c r="C79" s="24">
        <v>2</v>
      </c>
      <c r="D79" s="21">
        <v>1075.0870073945898</v>
      </c>
      <c r="E79" s="21">
        <v>1200.6832330274849</v>
      </c>
      <c r="F79" s="21">
        <f t="shared" si="8"/>
        <v>2275.7702404220745</v>
      </c>
      <c r="G79" s="22">
        <f t="shared" si="5"/>
        <v>6.2128434706525432E-2</v>
      </c>
      <c r="H79" s="23">
        <v>1285.646686258327</v>
      </c>
      <c r="I79" s="23">
        <v>1183.5289638052893</v>
      </c>
      <c r="J79" s="23">
        <v>1168.6114284313853</v>
      </c>
      <c r="K79" s="23">
        <f t="shared" si="6"/>
        <v>3637.7870784950019</v>
      </c>
      <c r="L79" s="22">
        <f t="shared" si="7"/>
        <v>6.6395073468054525E-2</v>
      </c>
    </row>
    <row r="80" spans="2:12" ht="25.5" x14ac:dyDescent="0.2">
      <c r="B80" s="12" t="s">
        <v>186</v>
      </c>
      <c r="C80" s="24">
        <v>1</v>
      </c>
      <c r="D80" s="21">
        <v>1764.2812697907229</v>
      </c>
      <c r="E80" s="21">
        <v>1904.4574620113112</v>
      </c>
      <c r="F80" s="21">
        <f t="shared" si="8"/>
        <v>3668.7387318020342</v>
      </c>
      <c r="G80" s="22">
        <f t="shared" si="5"/>
        <v>0.1001564176846737</v>
      </c>
      <c r="H80" s="23">
        <v>2044.8642320637227</v>
      </c>
      <c r="I80" s="23">
        <v>1541.1011390133629</v>
      </c>
      <c r="J80" s="23">
        <v>1365.4658104219841</v>
      </c>
      <c r="K80" s="23">
        <f t="shared" si="6"/>
        <v>4951.4311814990697</v>
      </c>
      <c r="L80" s="22">
        <f t="shared" si="7"/>
        <v>9.0371049754691804E-2</v>
      </c>
    </row>
    <row r="81" spans="1:13" x14ac:dyDescent="0.2">
      <c r="B81" s="12" t="s">
        <v>187</v>
      </c>
      <c r="C81" s="24">
        <v>2</v>
      </c>
      <c r="D81" s="21">
        <v>443.7324186636647</v>
      </c>
      <c r="E81" s="21">
        <v>640.487314887818</v>
      </c>
      <c r="F81" s="21">
        <f t="shared" si="8"/>
        <v>1084.2197335514827</v>
      </c>
      <c r="G81" s="22">
        <f t="shared" si="5"/>
        <v>2.9599154487136032E-2</v>
      </c>
      <c r="H81" s="23">
        <v>680.5108666337818</v>
      </c>
      <c r="I81" s="23">
        <v>686.49399262719373</v>
      </c>
      <c r="J81" s="23">
        <v>728.00310894715528</v>
      </c>
      <c r="K81" s="23">
        <f t="shared" si="6"/>
        <v>2095.0079682081309</v>
      </c>
      <c r="L81" s="22">
        <f t="shared" si="7"/>
        <v>3.8237039431918918E-2</v>
      </c>
    </row>
    <row r="82" spans="1:13" ht="25.5" x14ac:dyDescent="0.2">
      <c r="B82" s="12" t="s">
        <v>188</v>
      </c>
      <c r="C82" s="24">
        <v>2</v>
      </c>
      <c r="D82" s="21">
        <v>68.470244653471255</v>
      </c>
      <c r="E82" s="21">
        <v>69.816423183621836</v>
      </c>
      <c r="F82" s="21">
        <f t="shared" si="8"/>
        <v>138.28666783709309</v>
      </c>
      <c r="G82" s="22">
        <f>F82/$F$83</f>
        <v>3.775220389518049E-3</v>
      </c>
      <c r="H82" s="23">
        <v>67.231059078450045</v>
      </c>
      <c r="I82" s="23">
        <v>50.982147721026742</v>
      </c>
      <c r="J82" s="23">
        <v>61.585599114987204</v>
      </c>
      <c r="K82" s="23">
        <f t="shared" si="6"/>
        <v>179.79880591446397</v>
      </c>
      <c r="L82" s="22">
        <f>K82/$K$83</f>
        <v>3.2815980348960146E-3</v>
      </c>
    </row>
    <row r="83" spans="1:13" x14ac:dyDescent="0.2">
      <c r="B83" s="25" t="s">
        <v>194</v>
      </c>
      <c r="C83" s="24">
        <f>MODE(C61:C82)</f>
        <v>2</v>
      </c>
      <c r="D83" s="21">
        <f>SUM(D61:D82)</f>
        <v>16957.444747097499</v>
      </c>
      <c r="E83" s="21">
        <f>SUM(E61:E82)</f>
        <v>19672.64663009677</v>
      </c>
      <c r="F83" s="21">
        <f>+D83+E83</f>
        <v>36630.091377194272</v>
      </c>
      <c r="G83" s="22">
        <f>SUM(G61:G82)</f>
        <v>0.99999999999999967</v>
      </c>
      <c r="H83" s="23">
        <f t="shared" ref="H83" si="9">SUBTOTAL(9,H61:H82)</f>
        <v>19916.712088913257</v>
      </c>
      <c r="I83" s="23">
        <f>SUM(I61:I82)</f>
        <v>17251.537330703857</v>
      </c>
      <c r="J83" s="23">
        <f>SUM(J61:J82)</f>
        <v>17621.765689640877</v>
      </c>
      <c r="K83" s="23">
        <f>SUM(K61:K82)</f>
        <v>54790.015109257991</v>
      </c>
      <c r="L83" s="22">
        <f>SUM(L61:L82)</f>
        <v>0.99999999999999978</v>
      </c>
    </row>
    <row r="84" spans="1:13" ht="15.75" customHeight="1" x14ac:dyDescent="0.25">
      <c r="B84" s="26" t="s">
        <v>195</v>
      </c>
    </row>
    <row r="85" spans="1:13" ht="16.5" customHeight="1" x14ac:dyDescent="0.25">
      <c r="B85" s="26" t="s">
        <v>196</v>
      </c>
    </row>
    <row r="86" spans="1:13" ht="19.5" customHeight="1" x14ac:dyDescent="0.25"/>
    <row r="87" spans="1:13" ht="19.5" customHeight="1" x14ac:dyDescent="0.25">
      <c r="A87" s="90" t="s">
        <v>36</v>
      </c>
      <c r="B87" s="91" t="s">
        <v>37</v>
      </c>
      <c r="C87" s="95" t="s">
        <v>197</v>
      </c>
      <c r="D87" s="96"/>
      <c r="E87" s="96"/>
      <c r="F87" s="96"/>
      <c r="G87" s="96"/>
      <c r="H87" s="96"/>
      <c r="I87" s="96"/>
      <c r="J87" s="96"/>
      <c r="K87" s="96"/>
      <c r="L87" s="96"/>
      <c r="M87" s="97"/>
    </row>
    <row r="88" spans="1:13" ht="19.5" customHeight="1" x14ac:dyDescent="0.25">
      <c r="A88" s="90"/>
      <c r="B88" s="91"/>
      <c r="C88" s="98"/>
      <c r="D88" s="99"/>
      <c r="E88" s="99"/>
      <c r="F88" s="99"/>
      <c r="G88" s="99"/>
      <c r="H88" s="99"/>
      <c r="I88" s="99"/>
      <c r="J88" s="99"/>
      <c r="K88" s="99"/>
      <c r="L88" s="99"/>
      <c r="M88" s="100"/>
    </row>
    <row r="89" spans="1:13" ht="19.5" customHeight="1" x14ac:dyDescent="0.25">
      <c r="A89" s="90"/>
      <c r="B89" s="91"/>
      <c r="C89" s="101" t="s">
        <v>20</v>
      </c>
      <c r="D89" s="102"/>
      <c r="E89" s="102"/>
      <c r="F89" s="102"/>
      <c r="G89" s="103"/>
      <c r="H89" s="104" t="s">
        <v>24</v>
      </c>
      <c r="I89" s="105"/>
      <c r="J89" s="105"/>
      <c r="K89" s="105"/>
      <c r="L89" s="105"/>
      <c r="M89" s="106"/>
    </row>
    <row r="90" spans="1:13" ht="19.5" customHeight="1" x14ac:dyDescent="0.25">
      <c r="A90" s="90"/>
      <c r="B90" s="91"/>
      <c r="C90" s="18" t="s">
        <v>47</v>
      </c>
      <c r="D90" s="18" t="s">
        <v>48</v>
      </c>
      <c r="E90" s="18" t="s">
        <v>49</v>
      </c>
      <c r="F90" s="18" t="s">
        <v>42</v>
      </c>
      <c r="G90" s="18" t="s">
        <v>43</v>
      </c>
      <c r="H90" s="19" t="s">
        <v>50</v>
      </c>
      <c r="I90" s="19" t="s">
        <v>51</v>
      </c>
      <c r="J90" s="19" t="s">
        <v>52</v>
      </c>
      <c r="K90" s="19" t="s">
        <v>53</v>
      </c>
      <c r="L90" s="19" t="s">
        <v>42</v>
      </c>
      <c r="M90" s="19" t="s">
        <v>43</v>
      </c>
    </row>
    <row r="91" spans="1:13" x14ac:dyDescent="0.25">
      <c r="A91" s="12" t="s">
        <v>167</v>
      </c>
      <c r="B91" s="20">
        <v>2</v>
      </c>
      <c r="C91" s="21">
        <v>525.43454926244522</v>
      </c>
      <c r="D91" s="21">
        <v>388.76481919797692</v>
      </c>
      <c r="E91" s="21">
        <v>430.84233037073642</v>
      </c>
      <c r="F91" s="21">
        <f>SUM(C91:E91)</f>
        <v>1345.0416988311586</v>
      </c>
      <c r="G91" s="22">
        <f t="shared" ref="G91:G105" si="10">F91/$F$113</f>
        <v>3.4885797542549259E-2</v>
      </c>
      <c r="H91" s="23">
        <v>376.78249880046275</v>
      </c>
      <c r="I91" s="23">
        <v>311.48058669087555</v>
      </c>
      <c r="J91" s="23">
        <v>291.06153748090969</v>
      </c>
      <c r="K91" s="23">
        <v>304.8393084506111</v>
      </c>
      <c r="L91" s="23">
        <f>SUM(H91:K91)</f>
        <v>1284.1639314228592</v>
      </c>
      <c r="M91" s="74">
        <f t="shared" ref="M91:M112" si="11">L91/$L$113</f>
        <v>3.33681030222963E-2</v>
      </c>
    </row>
    <row r="92" spans="1:13" x14ac:dyDescent="0.25">
      <c r="A92" s="12" t="s">
        <v>168</v>
      </c>
      <c r="B92" s="20">
        <v>1</v>
      </c>
      <c r="C92" s="21">
        <v>1719.7861863291203</v>
      </c>
      <c r="D92" s="21">
        <v>1158.9883734608832</v>
      </c>
      <c r="E92" s="21">
        <v>940.41273255447084</v>
      </c>
      <c r="F92" s="21">
        <f>SUM(C92:E92)</f>
        <v>3819.1872923444744</v>
      </c>
      <c r="G92" s="22">
        <f t="shared" si="10"/>
        <v>9.9056701939863864E-2</v>
      </c>
      <c r="H92" s="23">
        <v>780.84832118891052</v>
      </c>
      <c r="I92" s="23">
        <v>870.09619259492422</v>
      </c>
      <c r="J92" s="23">
        <v>1002.8218842750093</v>
      </c>
      <c r="K92" s="23">
        <v>862.68340996239795</v>
      </c>
      <c r="L92" s="23">
        <f t="shared" ref="L92:L112" si="12">SUM(H92:K92)</f>
        <v>3516.449808021242</v>
      </c>
      <c r="M92" s="74">
        <f t="shared" si="11"/>
        <v>9.1372492713431577E-2</v>
      </c>
    </row>
    <row r="93" spans="1:13" x14ac:dyDescent="0.25">
      <c r="A93" s="12" t="s">
        <v>169</v>
      </c>
      <c r="B93" s="20">
        <v>2</v>
      </c>
      <c r="C93" s="21">
        <v>1343.3032596734001</v>
      </c>
      <c r="D93" s="21">
        <v>916.31784597598039</v>
      </c>
      <c r="E93" s="21">
        <v>805.04518847278928</v>
      </c>
      <c r="F93" s="21">
        <f t="shared" ref="F93:F112" si="13">SUM(C93:E93)</f>
        <v>3064.6662941221693</v>
      </c>
      <c r="G93" s="22">
        <f t="shared" si="10"/>
        <v>7.9486998778646345E-2</v>
      </c>
      <c r="H93" s="23">
        <v>666.88515237275885</v>
      </c>
      <c r="I93" s="23">
        <v>791.279072795258</v>
      </c>
      <c r="J93" s="23">
        <v>856.76325549899377</v>
      </c>
      <c r="K93" s="23">
        <v>716.81448515223826</v>
      </c>
      <c r="L93" s="23">
        <f>SUM(H93:K93)</f>
        <v>3031.7419658192489</v>
      </c>
      <c r="M93" s="74">
        <f t="shared" si="11"/>
        <v>7.8777697906828953E-2</v>
      </c>
    </row>
    <row r="94" spans="1:13" x14ac:dyDescent="0.25">
      <c r="A94" s="12" t="s">
        <v>170</v>
      </c>
      <c r="B94" s="20">
        <v>2</v>
      </c>
      <c r="C94" s="21">
        <v>1590.3364146843244</v>
      </c>
      <c r="D94" s="21">
        <v>1013.3847028848535</v>
      </c>
      <c r="E94" s="21">
        <v>868.04666083784559</v>
      </c>
      <c r="F94" s="21">
        <f t="shared" si="13"/>
        <v>3471.7677784070233</v>
      </c>
      <c r="G94" s="22">
        <f t="shared" si="10"/>
        <v>9.004582381163552E-2</v>
      </c>
      <c r="H94" s="23">
        <v>816.7076418710426</v>
      </c>
      <c r="I94" s="23">
        <v>942.61951955458187</v>
      </c>
      <c r="J94" s="23">
        <v>938.77742936661855</v>
      </c>
      <c r="K94" s="23">
        <v>727.93108851950103</v>
      </c>
      <c r="L94" s="23">
        <f t="shared" si="12"/>
        <v>3426.0356793117439</v>
      </c>
      <c r="M94" s="74">
        <f t="shared" si="11"/>
        <v>8.9023144715386734E-2</v>
      </c>
    </row>
    <row r="95" spans="1:13" x14ac:dyDescent="0.25">
      <c r="A95" s="16" t="s">
        <v>171</v>
      </c>
      <c r="B95" s="20">
        <v>2</v>
      </c>
      <c r="C95" s="21">
        <v>1259.4619458599368</v>
      </c>
      <c r="D95" s="21">
        <v>852.10789764007495</v>
      </c>
      <c r="E95" s="21">
        <v>700.57576121363093</v>
      </c>
      <c r="F95" s="21">
        <f t="shared" si="13"/>
        <v>2812.1456047136426</v>
      </c>
      <c r="G95" s="22">
        <f t="shared" si="10"/>
        <v>7.2937472727769126E-2</v>
      </c>
      <c r="H95" s="23">
        <v>712.23959650039774</v>
      </c>
      <c r="I95" s="23">
        <v>704.68826045249432</v>
      </c>
      <c r="J95" s="23">
        <v>729.88965727867935</v>
      </c>
      <c r="K95" s="23">
        <v>620.05151861365255</v>
      </c>
      <c r="L95" s="23">
        <f t="shared" si="12"/>
        <v>2766.869032845224</v>
      </c>
      <c r="M95" s="74">
        <f t="shared" si="11"/>
        <v>7.1895159705104059E-2</v>
      </c>
    </row>
    <row r="96" spans="1:13" x14ac:dyDescent="0.25">
      <c r="A96" s="12" t="s">
        <v>172</v>
      </c>
      <c r="B96" s="20">
        <v>2</v>
      </c>
      <c r="C96" s="21">
        <v>515.46079187258294</v>
      </c>
      <c r="D96" s="21">
        <v>311.08484500364324</v>
      </c>
      <c r="E96" s="21">
        <v>314.22752302575606</v>
      </c>
      <c r="F96" s="21">
        <f t="shared" si="13"/>
        <v>1140.7731599019821</v>
      </c>
      <c r="G96" s="22">
        <f t="shared" si="10"/>
        <v>2.958776782377686E-2</v>
      </c>
      <c r="H96" s="23">
        <v>366.70403235069131</v>
      </c>
      <c r="I96" s="23">
        <v>358.69411253943025</v>
      </c>
      <c r="J96" s="23">
        <v>363.73239407509436</v>
      </c>
      <c r="K96" s="23">
        <v>256.8422288688883</v>
      </c>
      <c r="L96" s="23">
        <f t="shared" si="12"/>
        <v>1345.9727678341042</v>
      </c>
      <c r="M96" s="74">
        <f t="shared" si="11"/>
        <v>3.497416247513694E-2</v>
      </c>
    </row>
    <row r="97" spans="1:13" x14ac:dyDescent="0.25">
      <c r="A97" s="12" t="s">
        <v>173</v>
      </c>
      <c r="B97" s="20">
        <v>2</v>
      </c>
      <c r="C97" s="21">
        <v>486.79749004281365</v>
      </c>
      <c r="D97" s="21">
        <v>335.31965271795241</v>
      </c>
      <c r="E97" s="21">
        <v>275.87946242583473</v>
      </c>
      <c r="F97" s="21">
        <f t="shared" si="13"/>
        <v>1097.9966051866008</v>
      </c>
      <c r="G97" s="22">
        <f t="shared" si="10"/>
        <v>2.847828978405112E-2</v>
      </c>
      <c r="H97" s="23">
        <v>310.11059993700871</v>
      </c>
      <c r="I97" s="23">
        <v>335.95517602723999</v>
      </c>
      <c r="J97" s="23">
        <v>270.64544824487018</v>
      </c>
      <c r="K97" s="23">
        <v>186.8525168375775</v>
      </c>
      <c r="L97" s="23">
        <f t="shared" si="12"/>
        <v>1103.5637410466964</v>
      </c>
      <c r="M97" s="74">
        <f t="shared" si="11"/>
        <v>2.8675333189054703E-2</v>
      </c>
    </row>
    <row r="98" spans="1:13" x14ac:dyDescent="0.25">
      <c r="A98" s="12" t="s">
        <v>174</v>
      </c>
      <c r="B98" s="20">
        <v>2</v>
      </c>
      <c r="C98" s="21">
        <v>1165.0400523405938</v>
      </c>
      <c r="D98" s="21">
        <v>973.54510390266012</v>
      </c>
      <c r="E98" s="21">
        <v>836.74470757583833</v>
      </c>
      <c r="F98" s="21">
        <f t="shared" si="13"/>
        <v>2975.3298638190922</v>
      </c>
      <c r="G98" s="22">
        <f t="shared" si="10"/>
        <v>7.7169916249951884E-2</v>
      </c>
      <c r="H98" s="23">
        <v>671.22043167841309</v>
      </c>
      <c r="I98" s="23">
        <v>555.30583550274923</v>
      </c>
      <c r="J98" s="23">
        <v>613.74566457265712</v>
      </c>
      <c r="K98" s="23">
        <v>635.27816705282078</v>
      </c>
      <c r="L98" s="23">
        <f t="shared" si="12"/>
        <v>2475.5500988066401</v>
      </c>
      <c r="M98" s="74">
        <f t="shared" si="11"/>
        <v>6.432544063304263E-2</v>
      </c>
    </row>
    <row r="99" spans="1:13" x14ac:dyDescent="0.25">
      <c r="A99" s="12" t="s">
        <v>175</v>
      </c>
      <c r="B99" s="20">
        <v>2</v>
      </c>
      <c r="C99" s="21">
        <v>116.24726746852761</v>
      </c>
      <c r="D99" s="21">
        <v>104.71259726386809</v>
      </c>
      <c r="E99" s="21">
        <v>107.99515333184605</v>
      </c>
      <c r="F99" s="21">
        <f t="shared" si="13"/>
        <v>328.95501806424176</v>
      </c>
      <c r="G99" s="22">
        <f t="shared" si="10"/>
        <v>8.5319720353408332E-3</v>
      </c>
      <c r="H99" s="23">
        <v>101.23427015840558</v>
      </c>
      <c r="I99" s="23">
        <v>96.733891680078301</v>
      </c>
      <c r="J99" s="23">
        <v>57.426868290286208</v>
      </c>
      <c r="K99" s="23">
        <v>79.950556116052368</v>
      </c>
      <c r="L99" s="23">
        <f t="shared" si="12"/>
        <v>335.34558624482247</v>
      </c>
      <c r="M99" s="74">
        <f t="shared" si="11"/>
        <v>8.71372088569034E-3</v>
      </c>
    </row>
    <row r="100" spans="1:13" x14ac:dyDescent="0.25">
      <c r="A100" s="12" t="s">
        <v>176</v>
      </c>
      <c r="B100" s="20">
        <v>3</v>
      </c>
      <c r="C100" s="21">
        <v>1312.0625394160063</v>
      </c>
      <c r="D100" s="21">
        <v>861.54190779578528</v>
      </c>
      <c r="E100" s="21">
        <v>825.73602932733252</v>
      </c>
      <c r="F100" s="21">
        <f t="shared" si="13"/>
        <v>2999.3404765391242</v>
      </c>
      <c r="G100" s="22">
        <f t="shared" si="10"/>
        <v>7.779266971176016E-2</v>
      </c>
      <c r="H100" s="23">
        <v>993.56746483665029</v>
      </c>
      <c r="I100" s="23">
        <v>1039.8513639773089</v>
      </c>
      <c r="J100" s="23">
        <v>847.27083031531242</v>
      </c>
      <c r="K100" s="23">
        <v>633.66973131979125</v>
      </c>
      <c r="L100" s="23">
        <f t="shared" si="12"/>
        <v>3514.3593904490626</v>
      </c>
      <c r="M100" s="74">
        <f t="shared" si="11"/>
        <v>9.1318174672563687E-2</v>
      </c>
    </row>
    <row r="101" spans="1:13" x14ac:dyDescent="0.25">
      <c r="A101" s="12" t="s">
        <v>177</v>
      </c>
      <c r="B101" s="20">
        <v>2</v>
      </c>
      <c r="C101" s="21">
        <v>784.47225459901256</v>
      </c>
      <c r="D101" s="21">
        <v>481.5934557208825</v>
      </c>
      <c r="E101" s="21">
        <v>468.47085774569234</v>
      </c>
      <c r="F101" s="21">
        <f t="shared" si="13"/>
        <v>1734.5365680655873</v>
      </c>
      <c r="G101" s="22">
        <f t="shared" si="10"/>
        <v>4.4987966987393838E-2</v>
      </c>
      <c r="H101" s="23">
        <v>499.8059327749969</v>
      </c>
      <c r="I101" s="23">
        <v>502.91760069695852</v>
      </c>
      <c r="J101" s="23">
        <v>487.03930312842408</v>
      </c>
      <c r="K101" s="23">
        <v>358.92833228497273</v>
      </c>
      <c r="L101" s="23">
        <f t="shared" si="12"/>
        <v>1848.6911688853525</v>
      </c>
      <c r="M101" s="74">
        <f t="shared" si="11"/>
        <v>4.8036949076607376E-2</v>
      </c>
    </row>
    <row r="102" spans="1:13" x14ac:dyDescent="0.25">
      <c r="A102" s="12" t="s">
        <v>178</v>
      </c>
      <c r="B102" s="20">
        <v>2</v>
      </c>
      <c r="C102" s="21">
        <v>326.53276842752797</v>
      </c>
      <c r="D102" s="21">
        <v>190.01491059267153</v>
      </c>
      <c r="E102" s="21">
        <v>181.72368693323904</v>
      </c>
      <c r="F102" s="21">
        <f t="shared" si="13"/>
        <v>698.27136595343848</v>
      </c>
      <c r="G102" s="22">
        <f t="shared" si="10"/>
        <v>1.8110779408236643E-2</v>
      </c>
      <c r="H102" s="23">
        <v>209.66157973906968</v>
      </c>
      <c r="I102" s="23">
        <v>215.57285618230952</v>
      </c>
      <c r="J102" s="23">
        <v>190.2589946762491</v>
      </c>
      <c r="K102" s="23">
        <v>107.58161681507825</v>
      </c>
      <c r="L102" s="23">
        <f t="shared" si="12"/>
        <v>723.07504741270657</v>
      </c>
      <c r="M102" s="74">
        <f t="shared" si="11"/>
        <v>1.878860018143123E-2</v>
      </c>
    </row>
    <row r="103" spans="1:13" x14ac:dyDescent="0.25">
      <c r="A103" s="12" t="s">
        <v>179</v>
      </c>
      <c r="B103" s="20">
        <v>1</v>
      </c>
      <c r="C103" s="21">
        <v>421.97182685202233</v>
      </c>
      <c r="D103" s="21">
        <v>266.84180380576606</v>
      </c>
      <c r="E103" s="21">
        <v>192.05168438456823</v>
      </c>
      <c r="F103" s="21">
        <f t="shared" si="13"/>
        <v>880.86531504235666</v>
      </c>
      <c r="G103" s="22">
        <f t="shared" si="10"/>
        <v>2.2846644137148778E-2</v>
      </c>
      <c r="H103" s="23">
        <v>197.89160647176678</v>
      </c>
      <c r="I103" s="23">
        <v>229.1171284427987</v>
      </c>
      <c r="J103" s="23">
        <v>195.29956582375118</v>
      </c>
      <c r="K103" s="23">
        <v>177.8370085344402</v>
      </c>
      <c r="L103" s="23">
        <f t="shared" si="12"/>
        <v>800.14530927275689</v>
      </c>
      <c r="M103" s="74">
        <f t="shared" si="11"/>
        <v>2.0791217117457517E-2</v>
      </c>
    </row>
    <row r="104" spans="1:13" x14ac:dyDescent="0.25">
      <c r="A104" s="12" t="s">
        <v>180</v>
      </c>
      <c r="B104" s="20">
        <v>2</v>
      </c>
      <c r="C104" s="21">
        <v>458.92822394563098</v>
      </c>
      <c r="D104" s="21">
        <v>246.63192358744337</v>
      </c>
      <c r="E104" s="21">
        <v>240.35448904921569</v>
      </c>
      <c r="F104" s="21">
        <f t="shared" si="13"/>
        <v>945.91463658228997</v>
      </c>
      <c r="G104" s="22">
        <f t="shared" si="10"/>
        <v>2.4533801839021013E-2</v>
      </c>
      <c r="H104" s="23">
        <v>262.95950478301802</v>
      </c>
      <c r="I104" s="23">
        <v>283.30338222259871</v>
      </c>
      <c r="J104" s="23">
        <v>226.29666548515351</v>
      </c>
      <c r="K104" s="23">
        <v>166.79136259370526</v>
      </c>
      <c r="L104" s="23">
        <f t="shared" si="12"/>
        <v>939.35091508447545</v>
      </c>
      <c r="M104" s="74">
        <f t="shared" si="11"/>
        <v>2.4408377576761089E-2</v>
      </c>
    </row>
    <row r="105" spans="1:13" x14ac:dyDescent="0.25">
      <c r="A105" s="12" t="s">
        <v>181</v>
      </c>
      <c r="B105" s="20">
        <v>3</v>
      </c>
      <c r="C105" s="21">
        <v>515.8970859678318</v>
      </c>
      <c r="D105" s="21">
        <v>360.74052994742397</v>
      </c>
      <c r="E105" s="21">
        <v>364.97172589028537</v>
      </c>
      <c r="F105" s="21">
        <f t="shared" si="13"/>
        <v>1241.6093418055411</v>
      </c>
      <c r="G105" s="22">
        <f t="shared" si="10"/>
        <v>3.2203114715927607E-2</v>
      </c>
      <c r="H105" s="23">
        <v>424.78605484270577</v>
      </c>
      <c r="I105" s="23">
        <v>477.75251710480296</v>
      </c>
      <c r="J105" s="23">
        <v>389.88305730302449</v>
      </c>
      <c r="K105" s="23">
        <v>266.65668434574911</v>
      </c>
      <c r="L105" s="23">
        <f t="shared" si="12"/>
        <v>1559.0783135962824</v>
      </c>
      <c r="M105" s="74">
        <f t="shared" si="11"/>
        <v>4.0511561269491882E-2</v>
      </c>
    </row>
    <row r="106" spans="1:13" x14ac:dyDescent="0.25">
      <c r="A106" s="12" t="s">
        <v>182</v>
      </c>
      <c r="B106" s="20">
        <v>2</v>
      </c>
      <c r="C106" s="21">
        <v>322.79918347400377</v>
      </c>
      <c r="D106" s="21">
        <v>262.95929430539798</v>
      </c>
      <c r="E106" s="21">
        <v>209.4669452868219</v>
      </c>
      <c r="F106" s="21">
        <f t="shared" si="13"/>
        <v>795.2254230662237</v>
      </c>
      <c r="G106" s="22">
        <f>F106/$F$113</f>
        <v>2.0625437214239695E-2</v>
      </c>
      <c r="H106" s="23">
        <v>205.9834427959002</v>
      </c>
      <c r="I106" s="23">
        <v>198.95997287270899</v>
      </c>
      <c r="J106" s="23">
        <v>190.12274920037981</v>
      </c>
      <c r="K106" s="23">
        <v>160.5720607410066</v>
      </c>
      <c r="L106" s="23">
        <f t="shared" si="12"/>
        <v>755.63822560999563</v>
      </c>
      <c r="M106" s="74">
        <f t="shared" si="11"/>
        <v>1.9634731627917668E-2</v>
      </c>
    </row>
    <row r="107" spans="1:13" x14ac:dyDescent="0.2">
      <c r="A107" s="12" t="s">
        <v>183</v>
      </c>
      <c r="B107" s="24">
        <v>1</v>
      </c>
      <c r="C107" s="21">
        <v>638.4813012121582</v>
      </c>
      <c r="D107" s="21">
        <v>504.06445291069639</v>
      </c>
      <c r="E107" s="21">
        <v>451.16848990779914</v>
      </c>
      <c r="F107" s="21">
        <f t="shared" si="13"/>
        <v>1593.7142440306536</v>
      </c>
      <c r="G107" s="22">
        <f t="shared" ref="G107:G112" si="14">F107/$F$113</f>
        <v>4.1335515847757721E-2</v>
      </c>
      <c r="H107" s="23">
        <v>388.20124612565792</v>
      </c>
      <c r="I107" s="23">
        <v>411.35979478684573</v>
      </c>
      <c r="J107" s="23">
        <v>352.41209808361805</v>
      </c>
      <c r="K107" s="23">
        <v>361.2905091865693</v>
      </c>
      <c r="L107" s="23">
        <f t="shared" si="12"/>
        <v>1513.263648182691</v>
      </c>
      <c r="M107" s="74">
        <f t="shared" si="11"/>
        <v>3.9321099181245177E-2</v>
      </c>
    </row>
    <row r="108" spans="1:13" x14ac:dyDescent="0.2">
      <c r="A108" s="12" t="s">
        <v>184</v>
      </c>
      <c r="B108" s="24">
        <v>2</v>
      </c>
      <c r="C108" s="21">
        <v>389.88161890173404</v>
      </c>
      <c r="D108" s="21">
        <v>257.68688829537331</v>
      </c>
      <c r="E108" s="21">
        <v>235.97728923216312</v>
      </c>
      <c r="F108" s="21">
        <f t="shared" si="13"/>
        <v>883.54579642927047</v>
      </c>
      <c r="G108" s="22">
        <f t="shared" si="14"/>
        <v>2.2916166688800307E-2</v>
      </c>
      <c r="H108" s="23">
        <v>254.81009254563335</v>
      </c>
      <c r="I108" s="23">
        <v>227.53496655213817</v>
      </c>
      <c r="J108" s="23">
        <v>251.53434314149479</v>
      </c>
      <c r="K108" s="23">
        <v>185.85288705043166</v>
      </c>
      <c r="L108" s="23">
        <f t="shared" si="12"/>
        <v>919.73228928969797</v>
      </c>
      <c r="M108" s="74">
        <f t="shared" si="11"/>
        <v>2.3898601285232114E-2</v>
      </c>
    </row>
    <row r="109" spans="1:13" x14ac:dyDescent="0.2">
      <c r="A109" s="12" t="s">
        <v>185</v>
      </c>
      <c r="B109" s="24">
        <v>2</v>
      </c>
      <c r="C109" s="21">
        <v>1032.1419737176179</v>
      </c>
      <c r="D109" s="21">
        <v>670.21091409850146</v>
      </c>
      <c r="E109" s="21">
        <v>562.67947129577499</v>
      </c>
      <c r="F109" s="21">
        <f t="shared" si="13"/>
        <v>2265.0323591118945</v>
      </c>
      <c r="G109" s="22">
        <f t="shared" si="14"/>
        <v>5.8747219789517649E-2</v>
      </c>
      <c r="H109" s="23">
        <v>717.61285319639046</v>
      </c>
      <c r="I109" s="23">
        <v>725.89687061951543</v>
      </c>
      <c r="J109" s="23">
        <v>500.82035562003057</v>
      </c>
      <c r="K109" s="23">
        <v>359.02264870628051</v>
      </c>
      <c r="L109" s="23">
        <f t="shared" si="12"/>
        <v>2303.3527281422171</v>
      </c>
      <c r="M109" s="74">
        <f t="shared" si="11"/>
        <v>5.9851012202295065E-2</v>
      </c>
    </row>
    <row r="110" spans="1:13" x14ac:dyDescent="0.2">
      <c r="A110" s="12" t="s">
        <v>186</v>
      </c>
      <c r="B110" s="24">
        <v>1</v>
      </c>
      <c r="C110" s="21">
        <v>1194.6288875981224</v>
      </c>
      <c r="D110" s="21">
        <v>878.43929372315824</v>
      </c>
      <c r="E110" s="21">
        <v>773.51526608132929</v>
      </c>
      <c r="F110" s="21">
        <f t="shared" si="13"/>
        <v>2846.5834474026096</v>
      </c>
      <c r="G110" s="22">
        <f t="shared" si="14"/>
        <v>7.3830672997242913E-2</v>
      </c>
      <c r="H110" s="23">
        <v>800.71229250496174</v>
      </c>
      <c r="I110" s="23">
        <v>694.34279245520327</v>
      </c>
      <c r="J110" s="23">
        <v>527.95051742934709</v>
      </c>
      <c r="K110" s="23">
        <v>388.02873316001291</v>
      </c>
      <c r="L110" s="23">
        <f t="shared" si="12"/>
        <v>2411.0343355495252</v>
      </c>
      <c r="M110" s="74">
        <f t="shared" si="11"/>
        <v>6.2649043576367622E-2</v>
      </c>
    </row>
    <row r="111" spans="1:13" x14ac:dyDescent="0.2">
      <c r="A111" s="12" t="s">
        <v>187</v>
      </c>
      <c r="B111" s="24">
        <v>2</v>
      </c>
      <c r="C111" s="21">
        <v>655.83339632353625</v>
      </c>
      <c r="D111" s="21">
        <v>423.50581568045953</v>
      </c>
      <c r="E111" s="21">
        <v>393.77625380476763</v>
      </c>
      <c r="F111" s="21">
        <f t="shared" si="13"/>
        <v>1473.1154658087635</v>
      </c>
      <c r="G111" s="22">
        <f t="shared" si="14"/>
        <v>3.8207594561314555E-2</v>
      </c>
      <c r="H111" s="23">
        <v>501.96808190305615</v>
      </c>
      <c r="I111" s="23">
        <v>509.47290709185677</v>
      </c>
      <c r="J111" s="23">
        <v>450.58181164232985</v>
      </c>
      <c r="K111" s="23">
        <v>313.76394455240882</v>
      </c>
      <c r="L111" s="23">
        <f t="shared" si="12"/>
        <v>1775.7867451896514</v>
      </c>
      <c r="M111" s="74">
        <f t="shared" si="11"/>
        <v>4.6142578536263766E-2</v>
      </c>
    </row>
    <row r="112" spans="1:13" ht="25.5" x14ac:dyDescent="0.2">
      <c r="A112" s="12" t="s">
        <v>188</v>
      </c>
      <c r="B112" s="24">
        <v>2</v>
      </c>
      <c r="C112" s="21">
        <v>41.174713800885826</v>
      </c>
      <c r="D112" s="21">
        <v>45.078301227877333</v>
      </c>
      <c r="E112" s="21">
        <v>55.696067240442915</v>
      </c>
      <c r="F112" s="21">
        <f t="shared" si="13"/>
        <v>141.94908226920609</v>
      </c>
      <c r="G112" s="22">
        <f t="shared" si="14"/>
        <v>3.6816754080542533E-3</v>
      </c>
      <c r="H112" s="23">
        <v>45.361576990048718</v>
      </c>
      <c r="I112" s="23">
        <v>35.948512559964342</v>
      </c>
      <c r="J112" s="23">
        <v>26.162870429459609</v>
      </c>
      <c r="K112" s="23">
        <v>28.101145166534245</v>
      </c>
      <c r="L112" s="23">
        <f t="shared" si="12"/>
        <v>135.57410514600693</v>
      </c>
      <c r="M112" s="27">
        <f t="shared" si="11"/>
        <v>3.5227984503934358E-3</v>
      </c>
    </row>
    <row r="113" spans="1:13" x14ac:dyDescent="0.2">
      <c r="A113" s="25" t="s">
        <v>194</v>
      </c>
      <c r="B113" s="24">
        <f>MODE(B91:B112)</f>
        <v>2</v>
      </c>
      <c r="C113" s="21">
        <f t="shared" ref="C113:K113" si="15">SUM(C91:C112)</f>
        <v>16816.673731769839</v>
      </c>
      <c r="D113" s="21">
        <f t="shared" si="15"/>
        <v>11503.535329739327</v>
      </c>
      <c r="E113" s="21">
        <f t="shared" si="15"/>
        <v>10235.357775988179</v>
      </c>
      <c r="F113" s="21">
        <f t="shared" si="15"/>
        <v>38555.566837497347</v>
      </c>
      <c r="G113" s="22">
        <f t="shared" si="15"/>
        <v>0.99999999999999989</v>
      </c>
      <c r="H113" s="23">
        <f t="shared" si="15"/>
        <v>10306.054274367947</v>
      </c>
      <c r="I113" s="23">
        <f t="shared" si="15"/>
        <v>10518.883313402643</v>
      </c>
      <c r="J113" s="23">
        <f t="shared" si="15"/>
        <v>9760.4973013616909</v>
      </c>
      <c r="K113" s="23">
        <f t="shared" si="15"/>
        <v>7899.339944030723</v>
      </c>
      <c r="L113" s="23">
        <f>SUM(H113:K113)</f>
        <v>38484.774833163006</v>
      </c>
      <c r="M113" s="27">
        <f>SUM(M91:M112)</f>
        <v>0.99999999999999967</v>
      </c>
    </row>
    <row r="114" spans="1:13" ht="19.5" customHeight="1" x14ac:dyDescent="0.25">
      <c r="A114" s="26" t="s">
        <v>198</v>
      </c>
    </row>
    <row r="115" spans="1:13" ht="19.5" customHeight="1" x14ac:dyDescent="0.25">
      <c r="A115" s="26" t="s">
        <v>199</v>
      </c>
    </row>
    <row r="116" spans="1:13" ht="24.75" customHeight="1" x14ac:dyDescent="0.25"/>
    <row r="117" spans="1:13" ht="24.75" customHeight="1" x14ac:dyDescent="0.25">
      <c r="B117" s="90" t="s">
        <v>36</v>
      </c>
      <c r="C117" s="91" t="s">
        <v>37</v>
      </c>
      <c r="D117" s="92" t="s">
        <v>200</v>
      </c>
      <c r="E117" s="92"/>
      <c r="F117" s="92"/>
      <c r="G117" s="92"/>
      <c r="H117" s="92"/>
      <c r="I117" s="92"/>
      <c r="J117" s="92"/>
      <c r="K117" s="92"/>
    </row>
    <row r="118" spans="1:13" ht="24.75" customHeight="1" x14ac:dyDescent="0.25">
      <c r="B118" s="90"/>
      <c r="C118" s="91"/>
      <c r="D118" s="92"/>
      <c r="E118" s="92"/>
      <c r="F118" s="92"/>
      <c r="G118" s="92"/>
      <c r="H118" s="92"/>
      <c r="I118" s="92"/>
      <c r="J118" s="92"/>
      <c r="K118" s="92"/>
    </row>
    <row r="119" spans="1:13" ht="24.75" customHeight="1" x14ac:dyDescent="0.25">
      <c r="B119" s="90"/>
      <c r="C119" s="91"/>
      <c r="D119" s="92" t="s">
        <v>54</v>
      </c>
      <c r="E119" s="92"/>
      <c r="F119" s="92"/>
      <c r="G119" s="92"/>
      <c r="H119" s="92"/>
      <c r="I119" s="107" t="s">
        <v>55</v>
      </c>
      <c r="J119" s="118" t="s">
        <v>56</v>
      </c>
      <c r="K119" s="119"/>
    </row>
    <row r="120" spans="1:13" ht="24.75" customHeight="1" x14ac:dyDescent="0.25">
      <c r="B120" s="90"/>
      <c r="C120" s="91"/>
      <c r="D120" s="18" t="s">
        <v>57</v>
      </c>
      <c r="E120" s="18" t="s">
        <v>58</v>
      </c>
      <c r="F120" s="18" t="s">
        <v>59</v>
      </c>
      <c r="G120" s="18" t="s">
        <v>42</v>
      </c>
      <c r="H120" s="18" t="s">
        <v>43</v>
      </c>
      <c r="I120" s="108"/>
      <c r="J120" s="120"/>
      <c r="K120" s="121"/>
    </row>
    <row r="121" spans="1:13" x14ac:dyDescent="0.25">
      <c r="B121" s="12" t="s">
        <v>167</v>
      </c>
      <c r="C121" s="20">
        <v>2</v>
      </c>
      <c r="D121" s="21">
        <v>251.45715060122075</v>
      </c>
      <c r="E121" s="21">
        <v>255.36379857506316</v>
      </c>
      <c r="F121" s="21">
        <v>326.53960237506845</v>
      </c>
      <c r="G121" s="21">
        <f>SUM(D121:F121)</f>
        <v>833.36055155135227</v>
      </c>
      <c r="H121" s="22">
        <f t="shared" ref="H121:H135" si="16">G121/$G$143</f>
        <v>5.2999837643292261E-2</v>
      </c>
      <c r="I121" s="23">
        <v>5787.9350851434338</v>
      </c>
      <c r="J121" s="73">
        <f t="shared" ref="J121:J141" si="17">I121/$I$143</f>
        <v>3.1424696370468019E-2</v>
      </c>
      <c r="K121" s="28"/>
    </row>
    <row r="122" spans="1:13" x14ac:dyDescent="0.25">
      <c r="B122" s="12" t="s">
        <v>168</v>
      </c>
      <c r="C122" s="20">
        <v>1</v>
      </c>
      <c r="D122" s="21">
        <v>544.66863391348875</v>
      </c>
      <c r="E122" s="21">
        <v>458.47368060646198</v>
      </c>
      <c r="F122" s="21">
        <v>612.80520190468906</v>
      </c>
      <c r="G122" s="21">
        <f t="shared" ref="G122:G142" si="18">SUM(D122:F122)</f>
        <v>1615.9475164246398</v>
      </c>
      <c r="H122" s="22">
        <f t="shared" si="16"/>
        <v>0.10277059053389781</v>
      </c>
      <c r="I122" s="23">
        <v>18846.49580178742</v>
      </c>
      <c r="J122" s="73">
        <f>I122/$I$143</f>
        <v>0.10232412760444654</v>
      </c>
      <c r="K122" s="28"/>
    </row>
    <row r="123" spans="1:13" x14ac:dyDescent="0.25">
      <c r="B123" s="12" t="s">
        <v>169</v>
      </c>
      <c r="C123" s="20">
        <v>2</v>
      </c>
      <c r="D123" s="21">
        <v>454.25533531662592</v>
      </c>
      <c r="E123" s="21">
        <v>319.02484712297127</v>
      </c>
      <c r="F123" s="21">
        <v>467.93564836248055</v>
      </c>
      <c r="G123" s="21">
        <f t="shared" si="18"/>
        <v>1241.2158308020778</v>
      </c>
      <c r="H123" s="22">
        <f t="shared" si="16"/>
        <v>7.8938506736769345E-2</v>
      </c>
      <c r="I123" s="23">
        <v>13864.961778840137</v>
      </c>
      <c r="J123" s="73">
        <f t="shared" si="17"/>
        <v>7.527766080282465E-2</v>
      </c>
      <c r="K123" s="28"/>
    </row>
    <row r="124" spans="1:13" x14ac:dyDescent="0.25">
      <c r="B124" s="12" t="s">
        <v>170</v>
      </c>
      <c r="C124" s="20">
        <v>2</v>
      </c>
      <c r="D124" s="21">
        <v>451.88623838376014</v>
      </c>
      <c r="E124" s="21">
        <v>385.40912063582704</v>
      </c>
      <c r="F124" s="21">
        <v>568.32470557804913</v>
      </c>
      <c r="G124" s="21">
        <f t="shared" si="18"/>
        <v>1405.6200645976364</v>
      </c>
      <c r="H124" s="22">
        <f t="shared" si="16"/>
        <v>8.9394242471816959E-2</v>
      </c>
      <c r="I124" s="23">
        <v>16352.931255852624</v>
      </c>
      <c r="J124" s="73">
        <f t="shared" si="17"/>
        <v>8.8785705423918046E-2</v>
      </c>
      <c r="K124" s="28"/>
    </row>
    <row r="125" spans="1:13" x14ac:dyDescent="0.25">
      <c r="B125" s="16" t="s">
        <v>171</v>
      </c>
      <c r="C125" s="20">
        <v>2</v>
      </c>
      <c r="D125" s="21">
        <v>372.68398269051727</v>
      </c>
      <c r="E125" s="21">
        <v>291.60476056728061</v>
      </c>
      <c r="F125" s="21">
        <v>446.28705042524837</v>
      </c>
      <c r="G125" s="21">
        <f t="shared" si="18"/>
        <v>1110.5757936830464</v>
      </c>
      <c r="H125" s="22">
        <f t="shared" si="16"/>
        <v>7.063009719646525E-2</v>
      </c>
      <c r="I125" s="23">
        <v>12953.020674440881</v>
      </c>
      <c r="J125" s="73">
        <f t="shared" si="17"/>
        <v>7.0326417934352542E-2</v>
      </c>
      <c r="K125" s="28"/>
    </row>
    <row r="126" spans="1:13" x14ac:dyDescent="0.25">
      <c r="B126" s="12" t="s">
        <v>172</v>
      </c>
      <c r="C126" s="20">
        <v>2</v>
      </c>
      <c r="D126" s="21">
        <v>162.35795153456894</v>
      </c>
      <c r="E126" s="21">
        <v>151.08436064404322</v>
      </c>
      <c r="F126" s="21">
        <v>207.86098371761264</v>
      </c>
      <c r="G126" s="21">
        <f t="shared" si="18"/>
        <v>521.30329589622477</v>
      </c>
      <c r="H126" s="22">
        <f t="shared" si="16"/>
        <v>3.3153705192764379E-2</v>
      </c>
      <c r="I126" s="23">
        <v>5599.55370265895</v>
      </c>
      <c r="J126" s="73">
        <f t="shared" si="17"/>
        <v>3.0401908854827246E-2</v>
      </c>
      <c r="K126" s="28"/>
    </row>
    <row r="127" spans="1:13" x14ac:dyDescent="0.25">
      <c r="B127" s="12" t="s">
        <v>173</v>
      </c>
      <c r="C127" s="20">
        <v>2</v>
      </c>
      <c r="D127" s="21">
        <v>109.32725796561742</v>
      </c>
      <c r="E127" s="21">
        <v>111.49712743504082</v>
      </c>
      <c r="F127" s="21">
        <v>158.14398315364753</v>
      </c>
      <c r="G127" s="21">
        <f t="shared" si="18"/>
        <v>378.96836855430575</v>
      </c>
      <c r="H127" s="22">
        <f t="shared" si="16"/>
        <v>2.4101527205639371E-2</v>
      </c>
      <c r="I127" s="23">
        <v>5421.3425682199122</v>
      </c>
      <c r="J127" s="73">
        <f t="shared" si="17"/>
        <v>2.9434339124482796E-2</v>
      </c>
      <c r="K127" s="28"/>
    </row>
    <row r="128" spans="1:13" x14ac:dyDescent="0.25">
      <c r="B128" s="12" t="s">
        <v>174</v>
      </c>
      <c r="C128" s="20">
        <v>2</v>
      </c>
      <c r="D128" s="21">
        <v>515.50163687486884</v>
      </c>
      <c r="E128" s="21">
        <v>413.20310632750886</v>
      </c>
      <c r="F128" s="21">
        <v>527.67182186723653</v>
      </c>
      <c r="G128" s="21">
        <f t="shared" si="18"/>
        <v>1456.3765650696141</v>
      </c>
      <c r="H128" s="22">
        <f t="shared" si="16"/>
        <v>9.2622240580617229E-2</v>
      </c>
      <c r="I128" s="23">
        <v>12496.839025724139</v>
      </c>
      <c r="J128" s="73">
        <f t="shared" si="17"/>
        <v>6.784965038429841E-2</v>
      </c>
      <c r="K128" s="28"/>
    </row>
    <row r="129" spans="2:11" x14ac:dyDescent="0.25">
      <c r="B129" s="12" t="s">
        <v>175</v>
      </c>
      <c r="C129" s="20">
        <v>2</v>
      </c>
      <c r="D129" s="21">
        <v>50.541635356527401</v>
      </c>
      <c r="E129" s="21">
        <v>55.652496442594284</v>
      </c>
      <c r="F129" s="21">
        <v>104.43798938945119</v>
      </c>
      <c r="G129" s="21">
        <f t="shared" si="18"/>
        <v>210.63212118857288</v>
      </c>
      <c r="H129" s="22">
        <f t="shared" si="16"/>
        <v>1.3395724341253176E-2</v>
      </c>
      <c r="I129" s="23">
        <v>1512.0029327162863</v>
      </c>
      <c r="J129" s="73">
        <f t="shared" si="17"/>
        <v>8.209185551134944E-3</v>
      </c>
      <c r="K129" s="28"/>
    </row>
    <row r="130" spans="2:11" x14ac:dyDescent="0.25">
      <c r="B130" s="12" t="s">
        <v>176</v>
      </c>
      <c r="C130" s="20">
        <v>3</v>
      </c>
      <c r="D130" s="21">
        <v>355.24631955895916</v>
      </c>
      <c r="E130" s="21">
        <v>303.73240912967253</v>
      </c>
      <c r="F130" s="21">
        <v>517.77041736263129</v>
      </c>
      <c r="G130" s="21">
        <f t="shared" si="18"/>
        <v>1176.7491460512629</v>
      </c>
      <c r="H130" s="22">
        <f>G130/$G$143</f>
        <v>7.4838572058035083E-2</v>
      </c>
      <c r="I130" s="23">
        <v>14717.096281202419</v>
      </c>
      <c r="J130" s="73">
        <f t="shared" si="17"/>
        <v>7.9904192996018891E-2</v>
      </c>
      <c r="K130" s="28"/>
    </row>
    <row r="131" spans="2:11" x14ac:dyDescent="0.25">
      <c r="B131" s="12" t="s">
        <v>177</v>
      </c>
      <c r="C131" s="20">
        <v>2</v>
      </c>
      <c r="D131" s="21">
        <v>216.23794173572162</v>
      </c>
      <c r="E131" s="21">
        <v>174.93447670039103</v>
      </c>
      <c r="F131" s="21">
        <v>286.19507919604945</v>
      </c>
      <c r="G131" s="21">
        <f t="shared" si="18"/>
        <v>677.3674976321621</v>
      </c>
      <c r="H131" s="22">
        <f t="shared" si="16"/>
        <v>4.3079033837775241E-2</v>
      </c>
      <c r="I131" s="23">
        <v>9615.5577268884626</v>
      </c>
      <c r="J131" s="73">
        <f t="shared" si="17"/>
        <v>5.2206180192964177E-2</v>
      </c>
      <c r="K131" s="28"/>
    </row>
    <row r="132" spans="2:11" x14ac:dyDescent="0.25">
      <c r="B132" s="12" t="s">
        <v>178</v>
      </c>
      <c r="C132" s="20">
        <v>2</v>
      </c>
      <c r="D132" s="21">
        <v>101.20467734355012</v>
      </c>
      <c r="E132" s="21">
        <v>84.967820748236008</v>
      </c>
      <c r="F132" s="21">
        <v>106.75772799531585</v>
      </c>
      <c r="G132" s="21">
        <f t="shared" si="18"/>
        <v>292.93022608710197</v>
      </c>
      <c r="H132" s="22">
        <f t="shared" si="16"/>
        <v>1.8629696827535305E-2</v>
      </c>
      <c r="I132" s="23">
        <v>3605.7515727591135</v>
      </c>
      <c r="J132" s="73">
        <f t="shared" si="17"/>
        <v>1.9576869245154064E-2</v>
      </c>
      <c r="K132" s="28"/>
    </row>
    <row r="133" spans="2:11" x14ac:dyDescent="0.25">
      <c r="B133" s="12" t="s">
        <v>179</v>
      </c>
      <c r="C133" s="20">
        <v>1</v>
      </c>
      <c r="D133" s="21">
        <v>110.84323841502857</v>
      </c>
      <c r="E133" s="21">
        <v>91.873079553877105</v>
      </c>
      <c r="F133" s="21">
        <v>153.86026435451274</v>
      </c>
      <c r="G133" s="21">
        <f t="shared" si="18"/>
        <v>356.57658232341839</v>
      </c>
      <c r="H133" s="22">
        <f t="shared" si="16"/>
        <v>2.2677460476573413E-2</v>
      </c>
      <c r="I133" s="23">
        <v>4345.7528543064327</v>
      </c>
      <c r="J133" s="73">
        <f t="shared" si="17"/>
        <v>2.3594591497442498E-2</v>
      </c>
      <c r="K133" s="28"/>
    </row>
    <row r="134" spans="2:11" x14ac:dyDescent="0.25">
      <c r="B134" s="12" t="s">
        <v>180</v>
      </c>
      <c r="C134" s="20">
        <v>2</v>
      </c>
      <c r="D134" s="21">
        <v>110.55143860670746</v>
      </c>
      <c r="E134" s="21">
        <v>88.296409200672684</v>
      </c>
      <c r="F134" s="21">
        <v>161.1696692812466</v>
      </c>
      <c r="G134" s="21">
        <f t="shared" si="18"/>
        <v>360.01751708862673</v>
      </c>
      <c r="H134" s="22">
        <f t="shared" si="16"/>
        <v>2.2896296109670887E-2</v>
      </c>
      <c r="I134" s="23">
        <v>4605.980388811462</v>
      </c>
      <c r="J134" s="73">
        <f t="shared" si="17"/>
        <v>2.5007456558774364E-2</v>
      </c>
      <c r="K134" s="28"/>
    </row>
    <row r="135" spans="2:11" x14ac:dyDescent="0.25">
      <c r="B135" s="12" t="s">
        <v>181</v>
      </c>
      <c r="C135" s="20">
        <v>3</v>
      </c>
      <c r="D135" s="21">
        <v>198.96482939273776</v>
      </c>
      <c r="E135" s="21">
        <v>129.43696215003908</v>
      </c>
      <c r="F135" s="21">
        <v>207.99402585638998</v>
      </c>
      <c r="G135" s="21">
        <f t="shared" si="18"/>
        <v>536.39581739916684</v>
      </c>
      <c r="H135" s="22">
        <f t="shared" si="16"/>
        <v>3.4113555269414592E-2</v>
      </c>
      <c r="I135" s="23">
        <v>6097.6475210324697</v>
      </c>
      <c r="J135" s="73">
        <f t="shared" si="17"/>
        <v>3.3106232033325196E-2</v>
      </c>
      <c r="K135" s="28"/>
    </row>
    <row r="136" spans="2:11" x14ac:dyDescent="0.25">
      <c r="B136" s="12" t="s">
        <v>182</v>
      </c>
      <c r="C136" s="20">
        <v>2</v>
      </c>
      <c r="D136" s="21">
        <v>98.909395832693534</v>
      </c>
      <c r="E136" s="21">
        <v>73.154478041355389</v>
      </c>
      <c r="F136" s="21">
        <v>138.05284666102506</v>
      </c>
      <c r="G136" s="21">
        <f t="shared" si="18"/>
        <v>310.11672053507397</v>
      </c>
      <c r="H136" s="22">
        <f>G136/$G$143</f>
        <v>1.9722718825881877E-2</v>
      </c>
      <c r="I136" s="23">
        <v>3361.019142863694</v>
      </c>
      <c r="J136" s="73">
        <f t="shared" si="17"/>
        <v>1.8248132452440047E-2</v>
      </c>
      <c r="K136" s="28"/>
    </row>
    <row r="137" spans="2:11" x14ac:dyDescent="0.2">
      <c r="B137" s="12" t="s">
        <v>183</v>
      </c>
      <c r="C137" s="24">
        <v>1</v>
      </c>
      <c r="D137" s="21">
        <v>215.95651231586572</v>
      </c>
      <c r="E137" s="21">
        <v>229.31995862935932</v>
      </c>
      <c r="F137" s="21">
        <v>348.10034551073034</v>
      </c>
      <c r="G137" s="21">
        <f t="shared" si="18"/>
        <v>793.37681645595535</v>
      </c>
      <c r="H137" s="22">
        <f>G137/$G$143</f>
        <v>5.0456962936199931E-2</v>
      </c>
      <c r="I137" s="23">
        <v>7247.7543123279265</v>
      </c>
      <c r="J137" s="73">
        <f t="shared" si="17"/>
        <v>3.935055858129257E-2</v>
      </c>
      <c r="K137" s="28"/>
    </row>
    <row r="138" spans="2:11" x14ac:dyDescent="0.2">
      <c r="B138" s="12" t="s">
        <v>184</v>
      </c>
      <c r="C138" s="24">
        <v>2</v>
      </c>
      <c r="D138" s="21">
        <v>107.91010215882446</v>
      </c>
      <c r="E138" s="21">
        <v>91.206294193609367</v>
      </c>
      <c r="F138" s="21">
        <v>151.45130305895532</v>
      </c>
      <c r="G138" s="21">
        <f t="shared" si="18"/>
        <v>350.56769941138913</v>
      </c>
      <c r="H138" s="22">
        <f t="shared" ref="H138:H141" si="19">G138/$G$143</f>
        <v>2.2295309175840192E-2</v>
      </c>
      <c r="I138" s="23">
        <v>4273.4349859392414</v>
      </c>
      <c r="J138" s="73">
        <f t="shared" si="17"/>
        <v>2.320195284096694E-2</v>
      </c>
      <c r="K138" s="29"/>
    </row>
    <row r="139" spans="2:11" x14ac:dyDescent="0.2">
      <c r="B139" s="12" t="s">
        <v>185</v>
      </c>
      <c r="C139" s="24">
        <v>2</v>
      </c>
      <c r="D139" s="21">
        <v>232.5109611029286</v>
      </c>
      <c r="E139" s="21">
        <v>212.69191623961657</v>
      </c>
      <c r="F139" s="21">
        <v>291.60733902411909</v>
      </c>
      <c r="G139" s="21">
        <f t="shared" si="18"/>
        <v>736.81021636666424</v>
      </c>
      <c r="H139" s="22">
        <f t="shared" si="19"/>
        <v>4.6859455692565145E-2</v>
      </c>
      <c r="I139" s="23">
        <v>11218.752622537853</v>
      </c>
      <c r="J139" s="73">
        <f t="shared" si="17"/>
        <v>6.0910478371390922E-2</v>
      </c>
      <c r="K139" s="29"/>
    </row>
    <row r="140" spans="2:11" ht="25.5" x14ac:dyDescent="0.2">
      <c r="B140" s="12" t="s">
        <v>186</v>
      </c>
      <c r="C140" s="24">
        <v>1</v>
      </c>
      <c r="D140" s="21">
        <v>258.36409810281987</v>
      </c>
      <c r="E140" s="21">
        <v>229.89647756285015</v>
      </c>
      <c r="F140" s="21">
        <v>313.72488386053124</v>
      </c>
      <c r="G140" s="21">
        <f t="shared" si="18"/>
        <v>801.98545952620123</v>
      </c>
      <c r="H140" s="22">
        <f t="shared" si="19"/>
        <v>5.1004453076215241E-2</v>
      </c>
      <c r="I140" s="23">
        <v>14679.77315577944</v>
      </c>
      <c r="J140" s="73">
        <f t="shared" si="17"/>
        <v>7.9701552871905446E-2</v>
      </c>
      <c r="K140" s="29"/>
    </row>
    <row r="141" spans="2:11" x14ac:dyDescent="0.2">
      <c r="B141" s="12" t="s">
        <v>187</v>
      </c>
      <c r="C141" s="24">
        <v>2</v>
      </c>
      <c r="D141" s="21">
        <v>170.52701410694809</v>
      </c>
      <c r="E141" s="21">
        <v>117.07865780183316</v>
      </c>
      <c r="F141" s="21">
        <v>230.1282521751223</v>
      </c>
      <c r="G141" s="21">
        <f t="shared" si="18"/>
        <v>517.7339240839035</v>
      </c>
      <c r="H141" s="22">
        <f t="shared" si="19"/>
        <v>3.2926701255285691E-2</v>
      </c>
      <c r="I141" s="23">
        <v>6945.8638368419324</v>
      </c>
      <c r="J141" s="73">
        <f t="shared" si="17"/>
        <v>3.7711491039979866E-2</v>
      </c>
      <c r="K141" s="29"/>
    </row>
    <row r="142" spans="2:11" ht="25.5" x14ac:dyDescent="0.2">
      <c r="B142" s="12" t="s">
        <v>188</v>
      </c>
      <c r="C142" s="24">
        <v>2</v>
      </c>
      <c r="D142" s="21">
        <v>8.5425651882973543</v>
      </c>
      <c r="E142" s="21">
        <v>11.948710401071029</v>
      </c>
      <c r="F142" s="21">
        <v>18.713152568550154</v>
      </c>
      <c r="G142" s="21">
        <f t="shared" si="18"/>
        <v>39.204428157918542</v>
      </c>
      <c r="H142" s="22">
        <f>G142/$G$143</f>
        <v>2.4933125564916554E-3</v>
      </c>
      <c r="I142" s="23">
        <v>634.81308932468858</v>
      </c>
      <c r="J142" s="73">
        <f>I142/$I$143</f>
        <v>3.4466192675920047E-3</v>
      </c>
      <c r="K142" s="28"/>
    </row>
    <row r="143" spans="2:11" ht="24.75" customHeight="1" x14ac:dyDescent="0.2">
      <c r="B143" s="25" t="s">
        <v>194</v>
      </c>
      <c r="C143" s="24">
        <f>MODE(C121:C142)</f>
        <v>2</v>
      </c>
      <c r="D143" s="21">
        <f>SUM(D121:D142)</f>
        <v>5098.448916498277</v>
      </c>
      <c r="E143" s="21">
        <f>SUM(E121:E142)</f>
        <v>4279.8509487093761</v>
      </c>
      <c r="F143" s="21">
        <f>SUM(F121:F142)</f>
        <v>6345.5322936786624</v>
      </c>
      <c r="G143" s="21">
        <f>SUM(D143:F143)</f>
        <v>15723.832158886315</v>
      </c>
      <c r="H143" s="22">
        <f>SUM(H121:H142)</f>
        <v>1</v>
      </c>
      <c r="I143" s="23">
        <f>SUM(I121:I142)</f>
        <v>184184.28031599888</v>
      </c>
      <c r="J143" s="122">
        <f>SUM(J121:K142)</f>
        <v>1.0000000000000002</v>
      </c>
      <c r="K143" s="123"/>
    </row>
    <row r="144" spans="2:11" x14ac:dyDescent="0.25">
      <c r="B144" s="124" t="s">
        <v>210</v>
      </c>
      <c r="C144" s="124"/>
      <c r="D144" s="124"/>
      <c r="E144" s="124"/>
      <c r="F144" s="124"/>
    </row>
    <row r="146" spans="1:11" x14ac:dyDescent="0.25">
      <c r="A146" s="9"/>
      <c r="B146" s="30"/>
      <c r="C146" s="30"/>
    </row>
    <row r="147" spans="1:11" ht="25.5" customHeight="1" x14ac:dyDescent="0.25">
      <c r="B147" s="125" t="s">
        <v>207</v>
      </c>
      <c r="C147" s="126"/>
      <c r="D147" s="126"/>
      <c r="E147" s="126"/>
      <c r="F147" s="126"/>
      <c r="G147" s="126"/>
      <c r="H147" s="126"/>
      <c r="I147" s="126"/>
      <c r="J147" s="126"/>
      <c r="K147" s="127"/>
    </row>
    <row r="148" spans="1:11" ht="76.5" customHeight="1" x14ac:dyDescent="0.25">
      <c r="B148" s="31" t="s">
        <v>60</v>
      </c>
      <c r="C148" s="32" t="s">
        <v>61</v>
      </c>
      <c r="D148" s="32" t="s">
        <v>62</v>
      </c>
      <c r="E148" s="32" t="s">
        <v>63</v>
      </c>
      <c r="F148" s="32" t="s">
        <v>64</v>
      </c>
      <c r="G148" s="32" t="s">
        <v>10</v>
      </c>
      <c r="H148" s="33" t="s">
        <v>65</v>
      </c>
      <c r="I148" s="33" t="s">
        <v>66</v>
      </c>
      <c r="J148" s="33" t="s">
        <v>67</v>
      </c>
      <c r="K148" s="33" t="s">
        <v>11</v>
      </c>
    </row>
    <row r="149" spans="1:11" ht="12.75" customHeight="1" x14ac:dyDescent="0.25">
      <c r="B149" s="31" t="s">
        <v>12</v>
      </c>
      <c r="C149" s="34">
        <v>6402</v>
      </c>
      <c r="D149" s="34">
        <v>6029</v>
      </c>
      <c r="E149" s="34">
        <v>12431</v>
      </c>
      <c r="F149" s="35">
        <f t="shared" ref="F149:F163" si="20">E149/$E$164</f>
        <v>9.2156572021647273E-2</v>
      </c>
      <c r="G149" s="109">
        <f>SUM(F149:F150)</f>
        <v>0.18076951590184595</v>
      </c>
      <c r="H149" s="36">
        <v>16957.444747097503</v>
      </c>
      <c r="I149" s="37">
        <f>E149/H149</f>
        <v>0.73307035260296127</v>
      </c>
      <c r="J149" s="112">
        <f>(SUM(E149:E150)/SUM(H149:H150))</f>
        <v>0.6656822050731046</v>
      </c>
      <c r="K149" s="115" t="s">
        <v>13</v>
      </c>
    </row>
    <row r="150" spans="1:11" ht="12.75" customHeight="1" x14ac:dyDescent="0.25">
      <c r="B150" s="31" t="s">
        <v>14</v>
      </c>
      <c r="C150" s="34">
        <v>6067</v>
      </c>
      <c r="D150" s="34">
        <v>5886</v>
      </c>
      <c r="E150" s="34">
        <v>11953</v>
      </c>
      <c r="F150" s="35">
        <f t="shared" si="20"/>
        <v>8.8612943880198677E-2</v>
      </c>
      <c r="G150" s="111"/>
      <c r="H150" s="36">
        <v>19672.646630096766</v>
      </c>
      <c r="I150" s="37">
        <f t="shared" ref="I150:I164" si="21">E150/H150</f>
        <v>0.60759491210060967</v>
      </c>
      <c r="J150" s="114"/>
      <c r="K150" s="117"/>
    </row>
    <row r="151" spans="1:11" ht="12.75" customHeight="1" x14ac:dyDescent="0.25">
      <c r="B151" s="31" t="s">
        <v>15</v>
      </c>
      <c r="C151" s="34">
        <v>6556</v>
      </c>
      <c r="D151" s="34">
        <v>6493</v>
      </c>
      <c r="E151" s="34">
        <v>13049</v>
      </c>
      <c r="F151" s="35">
        <f t="shared" si="20"/>
        <v>9.6738082882348586E-2</v>
      </c>
      <c r="G151" s="109">
        <f>SUM(F151:F153)</f>
        <v>0.2908518051745867</v>
      </c>
      <c r="H151" s="36">
        <v>19916.712088913264</v>
      </c>
      <c r="I151" s="37">
        <f t="shared" si="21"/>
        <v>0.65517842210832533</v>
      </c>
      <c r="J151" s="112">
        <f>(SUM(E151:E153)/SUM(H151:H153))</f>
        <v>0.71606112759349672</v>
      </c>
      <c r="K151" s="115" t="s">
        <v>68</v>
      </c>
    </row>
    <row r="152" spans="1:11" x14ac:dyDescent="0.25">
      <c r="B152" s="31" t="s">
        <v>17</v>
      </c>
      <c r="C152" s="34">
        <v>6521</v>
      </c>
      <c r="D152" s="34">
        <v>6805</v>
      </c>
      <c r="E152" s="34">
        <v>13326</v>
      </c>
      <c r="F152" s="35">
        <f t="shared" si="20"/>
        <v>9.8791607976870047E-2</v>
      </c>
      <c r="G152" s="110"/>
      <c r="H152" s="36">
        <v>17251.537330703854</v>
      </c>
      <c r="I152" s="37">
        <f t="shared" si="21"/>
        <v>0.77245289764887903</v>
      </c>
      <c r="J152" s="113"/>
      <c r="K152" s="116"/>
    </row>
    <row r="153" spans="1:11" x14ac:dyDescent="0.25">
      <c r="B153" s="31" t="s">
        <v>18</v>
      </c>
      <c r="C153" s="34">
        <v>6006</v>
      </c>
      <c r="D153" s="34">
        <v>6852</v>
      </c>
      <c r="E153" s="34">
        <v>12858</v>
      </c>
      <c r="F153" s="35">
        <f t="shared" si="20"/>
        <v>9.5322114315368078E-2</v>
      </c>
      <c r="G153" s="111"/>
      <c r="H153" s="36">
        <v>17621.765689640873</v>
      </c>
      <c r="I153" s="37">
        <f t="shared" si="21"/>
        <v>0.72966581365672678</v>
      </c>
      <c r="J153" s="114"/>
      <c r="K153" s="117"/>
    </row>
    <row r="154" spans="1:11" x14ac:dyDescent="0.25">
      <c r="B154" s="31" t="s">
        <v>19</v>
      </c>
      <c r="C154" s="34">
        <v>5768</v>
      </c>
      <c r="D154" s="34">
        <v>6424</v>
      </c>
      <c r="E154" s="34">
        <v>12192</v>
      </c>
      <c r="F154" s="35">
        <f t="shared" si="20"/>
        <v>9.0384757950922975E-2</v>
      </c>
      <c r="G154" s="109">
        <f>SUM(F154:F156)</f>
        <v>0.23648899102972792</v>
      </c>
      <c r="H154" s="36">
        <v>16816.673731769835</v>
      </c>
      <c r="I154" s="37">
        <f t="shared" si="21"/>
        <v>0.72499474001015052</v>
      </c>
      <c r="J154" s="112">
        <f>(SUM(E154:E156)/SUM(H154:H156))</f>
        <v>0.82737727951066065</v>
      </c>
      <c r="K154" s="115" t="s">
        <v>20</v>
      </c>
    </row>
    <row r="155" spans="1:11" x14ac:dyDescent="0.25">
      <c r="B155" s="31" t="s">
        <v>21</v>
      </c>
      <c r="C155" s="34">
        <v>4858</v>
      </c>
      <c r="D155" s="34">
        <v>5649</v>
      </c>
      <c r="E155" s="34">
        <v>10507</v>
      </c>
      <c r="F155" s="35">
        <f t="shared" si="20"/>
        <v>7.789309807991697E-2</v>
      </c>
      <c r="G155" s="110"/>
      <c r="H155" s="36">
        <v>11503.535329739329</v>
      </c>
      <c r="I155" s="37">
        <f t="shared" si="21"/>
        <v>0.9133713853024773</v>
      </c>
      <c r="J155" s="113"/>
      <c r="K155" s="116"/>
    </row>
    <row r="156" spans="1:11" x14ac:dyDescent="0.25">
      <c r="B156" s="31" t="s">
        <v>22</v>
      </c>
      <c r="C156" s="34">
        <v>4255</v>
      </c>
      <c r="D156" s="34">
        <v>4946</v>
      </c>
      <c r="E156" s="34">
        <v>9201</v>
      </c>
      <c r="F156" s="35">
        <f t="shared" si="20"/>
        <v>6.8211134998887979E-2</v>
      </c>
      <c r="G156" s="111"/>
      <c r="H156" s="36">
        <v>10235.357775988181</v>
      </c>
      <c r="I156" s="37">
        <f t="shared" si="21"/>
        <v>0.89894268489424467</v>
      </c>
      <c r="J156" s="114"/>
      <c r="K156" s="117"/>
    </row>
    <row r="157" spans="1:11" x14ac:dyDescent="0.25">
      <c r="B157" s="31" t="s">
        <v>23</v>
      </c>
      <c r="C157" s="34">
        <v>3660</v>
      </c>
      <c r="D157" s="34">
        <v>4434</v>
      </c>
      <c r="E157" s="34">
        <v>8094</v>
      </c>
      <c r="F157" s="35">
        <f t="shared" si="20"/>
        <v>6.0004448068796797E-2</v>
      </c>
      <c r="G157" s="109">
        <f>SUM(F157:F160)</f>
        <v>0.20476684706056786</v>
      </c>
      <c r="H157" s="36">
        <v>10306.054274367949</v>
      </c>
      <c r="I157" s="37">
        <f t="shared" si="21"/>
        <v>0.7853636109922767</v>
      </c>
      <c r="J157" s="112">
        <f>(SUM(E157:E160)/SUM(H157:H160))</f>
        <v>0.7177123971685162</v>
      </c>
      <c r="K157" s="115" t="s">
        <v>24</v>
      </c>
    </row>
    <row r="158" spans="1:11" x14ac:dyDescent="0.25">
      <c r="B158" s="31" t="s">
        <v>25</v>
      </c>
      <c r="C158" s="34">
        <v>3207</v>
      </c>
      <c r="D158" s="34">
        <v>4224</v>
      </c>
      <c r="E158" s="34">
        <v>7431</v>
      </c>
      <c r="F158" s="35">
        <f t="shared" si="20"/>
        <v>5.508933204833568E-2</v>
      </c>
      <c r="G158" s="110"/>
      <c r="H158" s="36">
        <v>10518.883313402643</v>
      </c>
      <c r="I158" s="37">
        <f t="shared" si="21"/>
        <v>0.70644380953744268</v>
      </c>
      <c r="J158" s="113"/>
      <c r="K158" s="116"/>
    </row>
    <row r="159" spans="1:11" x14ac:dyDescent="0.25">
      <c r="B159" s="31" t="s">
        <v>26</v>
      </c>
      <c r="C159" s="34">
        <v>2799</v>
      </c>
      <c r="D159" s="34">
        <v>3825</v>
      </c>
      <c r="E159" s="34">
        <v>6624</v>
      </c>
      <c r="F159" s="35">
        <f t="shared" si="20"/>
        <v>4.9106679516643194E-2</v>
      </c>
      <c r="G159" s="110"/>
      <c r="H159" s="36">
        <v>9760.4973013616927</v>
      </c>
      <c r="I159" s="37">
        <f t="shared" si="21"/>
        <v>0.67865394513001731</v>
      </c>
      <c r="J159" s="113"/>
      <c r="K159" s="116"/>
    </row>
    <row r="160" spans="1:11" ht="12.75" customHeight="1" x14ac:dyDescent="0.25">
      <c r="B160" s="31" t="s">
        <v>27</v>
      </c>
      <c r="C160" s="34">
        <v>2375</v>
      </c>
      <c r="D160" s="34">
        <v>3097</v>
      </c>
      <c r="E160" s="34">
        <v>5472</v>
      </c>
      <c r="F160" s="35">
        <f t="shared" si="20"/>
        <v>4.0566387426792201E-2</v>
      </c>
      <c r="G160" s="111"/>
      <c r="H160" s="36">
        <v>7899.3399440307212</v>
      </c>
      <c r="I160" s="37">
        <f t="shared" si="21"/>
        <v>0.69271610524054172</v>
      </c>
      <c r="J160" s="114"/>
      <c r="K160" s="117"/>
    </row>
    <row r="161" spans="1:13" ht="12.75" customHeight="1" x14ac:dyDescent="0.25">
      <c r="B161" s="31" t="s">
        <v>28</v>
      </c>
      <c r="C161" s="34">
        <v>1698</v>
      </c>
      <c r="D161" s="34">
        <v>2259</v>
      </c>
      <c r="E161" s="34">
        <v>3957</v>
      </c>
      <c r="F161" s="35">
        <f t="shared" si="20"/>
        <v>2.9335013714878792E-2</v>
      </c>
      <c r="G161" s="109">
        <f>SUM(F161:F163)</f>
        <v>8.7122840833271556E-2</v>
      </c>
      <c r="H161" s="36">
        <v>5098.4489164982779</v>
      </c>
      <c r="I161" s="37">
        <f t="shared" si="21"/>
        <v>0.77611839694919427</v>
      </c>
      <c r="J161" s="112">
        <f>(SUM(E161:E163)/SUM(H161:H163))</f>
        <v>0.74740049888909321</v>
      </c>
      <c r="K161" s="115" t="s">
        <v>29</v>
      </c>
    </row>
    <row r="162" spans="1:13" x14ac:dyDescent="0.25">
      <c r="B162" s="31" t="s">
        <v>30</v>
      </c>
      <c r="C162" s="34">
        <v>1356</v>
      </c>
      <c r="D162" s="34">
        <v>1630</v>
      </c>
      <c r="E162" s="34">
        <v>2986</v>
      </c>
      <c r="F162" s="35">
        <f t="shared" si="20"/>
        <v>2.2136555712061679E-2</v>
      </c>
      <c r="G162" s="110"/>
      <c r="H162" s="36">
        <v>4279.8509487093752</v>
      </c>
      <c r="I162" s="37">
        <f t="shared" si="21"/>
        <v>0.69768784842856579</v>
      </c>
      <c r="J162" s="113"/>
      <c r="K162" s="116"/>
    </row>
    <row r="163" spans="1:13" x14ac:dyDescent="0.25">
      <c r="B163" s="31" t="s">
        <v>59</v>
      </c>
      <c r="C163" s="34">
        <v>1911</v>
      </c>
      <c r="D163" s="34">
        <v>2898</v>
      </c>
      <c r="E163" s="34">
        <v>4809</v>
      </c>
      <c r="F163" s="35">
        <f t="shared" si="20"/>
        <v>3.5651271406331085E-2</v>
      </c>
      <c r="G163" s="110"/>
      <c r="H163" s="36">
        <v>6345.5322936786633</v>
      </c>
      <c r="I163" s="37">
        <f t="shared" si="21"/>
        <v>0.75785604381694871</v>
      </c>
      <c r="J163" s="113"/>
      <c r="K163" s="116"/>
    </row>
    <row r="164" spans="1:13" x14ac:dyDescent="0.25">
      <c r="B164" s="31" t="s">
        <v>32</v>
      </c>
      <c r="C164" s="34">
        <f>SUM(C149:C163)</f>
        <v>63439</v>
      </c>
      <c r="D164" s="34">
        <f t="shared" ref="D164:H164" si="22">SUM(D149:D163)</f>
        <v>71451</v>
      </c>
      <c r="E164" s="34">
        <f t="shared" si="22"/>
        <v>134890</v>
      </c>
      <c r="F164" s="35">
        <f t="shared" si="22"/>
        <v>0.99999999999999978</v>
      </c>
      <c r="G164" s="38">
        <f t="shared" si="22"/>
        <v>1</v>
      </c>
      <c r="H164" s="36">
        <f t="shared" si="22"/>
        <v>184184.28031599894</v>
      </c>
      <c r="I164" s="37">
        <f t="shared" si="21"/>
        <v>0.73236434601570577</v>
      </c>
      <c r="J164" s="39">
        <f>(SUM(E149:E163)/SUM(H149:H163))</f>
        <v>0.73236434601570577</v>
      </c>
      <c r="K164" s="31" t="s">
        <v>69</v>
      </c>
    </row>
    <row r="165" spans="1:13" ht="20.25" customHeight="1" x14ac:dyDescent="0.25">
      <c r="B165" s="26" t="s">
        <v>201</v>
      </c>
    </row>
    <row r="166" spans="1:13" ht="12.75" customHeight="1" x14ac:dyDescent="0.25">
      <c r="B166" s="26" t="s">
        <v>202</v>
      </c>
    </row>
    <row r="167" spans="1:13" ht="12.75" customHeight="1" x14ac:dyDescent="0.25">
      <c r="B167" s="26" t="s">
        <v>203</v>
      </c>
    </row>
    <row r="168" spans="1:13" ht="12.75" customHeight="1" x14ac:dyDescent="0.25">
      <c r="B168" s="26" t="s">
        <v>204</v>
      </c>
    </row>
    <row r="169" spans="1:13" ht="12.75" customHeight="1" x14ac:dyDescent="0.25">
      <c r="B169" s="26" t="s">
        <v>205</v>
      </c>
    </row>
    <row r="170" spans="1:13" ht="12.75" customHeight="1" x14ac:dyDescent="0.25">
      <c r="B170" s="26" t="s">
        <v>206</v>
      </c>
      <c r="K170" s="40"/>
      <c r="L170" s="40"/>
      <c r="M170" s="40"/>
    </row>
    <row r="171" spans="1:13" x14ac:dyDescent="0.25">
      <c r="A171" s="9"/>
      <c r="B171" s="9"/>
      <c r="C171" s="9"/>
      <c r="D171" s="9"/>
      <c r="K171" s="40"/>
      <c r="L171" s="40"/>
      <c r="M171" s="40"/>
    </row>
    <row r="172" spans="1:13" x14ac:dyDescent="0.25">
      <c r="A172" s="17"/>
      <c r="B172" s="17"/>
      <c r="C172" s="9"/>
      <c r="D172" s="9"/>
      <c r="K172" s="40"/>
      <c r="L172" s="40"/>
      <c r="M172" s="40"/>
    </row>
    <row r="173" spans="1:13" x14ac:dyDescent="0.25">
      <c r="A173" s="17"/>
      <c r="B173" s="17"/>
      <c r="C173" s="9"/>
      <c r="D173" s="9"/>
      <c r="K173" s="40"/>
      <c r="L173" s="40"/>
      <c r="M173" s="40"/>
    </row>
    <row r="174" spans="1:13" ht="12.75" customHeight="1" x14ac:dyDescent="0.25">
      <c r="K174" s="40"/>
      <c r="L174" s="40"/>
      <c r="M174" s="40"/>
    </row>
    <row r="175" spans="1:13" ht="18" customHeight="1" x14ac:dyDescent="0.25">
      <c r="B175" s="128" t="s">
        <v>208</v>
      </c>
      <c r="C175" s="129"/>
      <c r="D175" s="129"/>
      <c r="E175" s="129"/>
      <c r="F175" s="129"/>
      <c r="G175" s="129"/>
      <c r="H175" s="129"/>
      <c r="I175" s="129"/>
      <c r="J175" s="129"/>
      <c r="K175" s="130"/>
      <c r="L175" s="40"/>
      <c r="M175" s="40"/>
    </row>
    <row r="176" spans="1:13" x14ac:dyDescent="0.25">
      <c r="B176" s="131" t="s">
        <v>70</v>
      </c>
      <c r="C176" s="133" t="s">
        <v>71</v>
      </c>
      <c r="D176" s="134"/>
      <c r="E176" s="134"/>
      <c r="F176" s="135"/>
      <c r="G176" s="136" t="s">
        <v>72</v>
      </c>
      <c r="H176" s="136"/>
      <c r="I176" s="136"/>
      <c r="J176" s="136"/>
      <c r="K176" s="136"/>
      <c r="L176" s="40"/>
      <c r="M176" s="40"/>
    </row>
    <row r="177" spans="2:13" x14ac:dyDescent="0.25">
      <c r="B177" s="132"/>
      <c r="C177" s="41" t="s">
        <v>40</v>
      </c>
      <c r="D177" s="41" t="s">
        <v>41</v>
      </c>
      <c r="E177" s="18" t="s">
        <v>42</v>
      </c>
      <c r="F177" s="18" t="s">
        <v>73</v>
      </c>
      <c r="G177" s="42" t="s">
        <v>44</v>
      </c>
      <c r="H177" s="42" t="s">
        <v>45</v>
      </c>
      <c r="I177" s="42" t="s">
        <v>46</v>
      </c>
      <c r="J177" s="19" t="s">
        <v>42</v>
      </c>
      <c r="K177" s="19" t="s">
        <v>73</v>
      </c>
      <c r="L177" s="40"/>
      <c r="M177" s="40"/>
    </row>
    <row r="178" spans="2:13" x14ac:dyDescent="0.25">
      <c r="B178" s="12" t="s">
        <v>167</v>
      </c>
      <c r="C178" s="43">
        <v>324</v>
      </c>
      <c r="D178" s="43">
        <v>319</v>
      </c>
      <c r="E178" s="21">
        <f>SUM(C178:D178)</f>
        <v>643</v>
      </c>
      <c r="F178" s="37">
        <f>E178/$E$200</f>
        <v>2.6369750656167978E-2</v>
      </c>
      <c r="G178" s="44">
        <v>378</v>
      </c>
      <c r="H178" s="44">
        <v>400</v>
      </c>
      <c r="I178" s="44">
        <v>391</v>
      </c>
      <c r="J178" s="23">
        <f>SUM(G178:I178)</f>
        <v>1169</v>
      </c>
      <c r="K178" s="35">
        <f t="shared" ref="K178:K191" si="23">J178/$J$200</f>
        <v>2.9796344913720591E-2</v>
      </c>
      <c r="L178" s="40"/>
      <c r="M178" s="40"/>
    </row>
    <row r="179" spans="2:13" x14ac:dyDescent="0.25">
      <c r="B179" s="12" t="s">
        <v>168</v>
      </c>
      <c r="C179" s="43">
        <v>1870</v>
      </c>
      <c r="D179" s="43">
        <v>1767</v>
      </c>
      <c r="E179" s="21">
        <f t="shared" ref="E179:E199" si="24">SUM(C179:D179)</f>
        <v>3637</v>
      </c>
      <c r="F179" s="37">
        <f t="shared" ref="F179:F191" si="25">E179/$E$200</f>
        <v>0.14915518372703412</v>
      </c>
      <c r="G179" s="44">
        <v>2028</v>
      </c>
      <c r="H179" s="44">
        <v>1956</v>
      </c>
      <c r="I179" s="44">
        <v>1657</v>
      </c>
      <c r="J179" s="23">
        <f t="shared" ref="J179:J199" si="26">SUM(G179:I179)</f>
        <v>5641</v>
      </c>
      <c r="K179" s="35">
        <f t="shared" si="23"/>
        <v>0.14378202023806488</v>
      </c>
      <c r="L179" s="40"/>
      <c r="M179" s="40"/>
    </row>
    <row r="180" spans="2:13" x14ac:dyDescent="0.25">
      <c r="B180" s="12" t="s">
        <v>169</v>
      </c>
      <c r="C180" s="43">
        <v>859</v>
      </c>
      <c r="D180" s="43">
        <v>911</v>
      </c>
      <c r="E180" s="21">
        <f t="shared" si="24"/>
        <v>1770</v>
      </c>
      <c r="F180" s="37">
        <f t="shared" si="25"/>
        <v>7.258858267716535E-2</v>
      </c>
      <c r="G180" s="44">
        <v>980</v>
      </c>
      <c r="H180" s="44">
        <v>953</v>
      </c>
      <c r="I180" s="44">
        <v>876</v>
      </c>
      <c r="J180" s="23">
        <f t="shared" si="26"/>
        <v>2809</v>
      </c>
      <c r="K180" s="35">
        <f t="shared" si="23"/>
        <v>7.1597889531771722E-2</v>
      </c>
      <c r="L180" s="40"/>
      <c r="M180" s="40"/>
    </row>
    <row r="181" spans="2:13" ht="10.5" customHeight="1" x14ac:dyDescent="0.25">
      <c r="B181" s="12" t="s">
        <v>170</v>
      </c>
      <c r="C181" s="43">
        <v>1333</v>
      </c>
      <c r="D181" s="43">
        <v>1279</v>
      </c>
      <c r="E181" s="21">
        <f t="shared" si="24"/>
        <v>2612</v>
      </c>
      <c r="F181" s="37">
        <f t="shared" si="25"/>
        <v>0.10711942257217848</v>
      </c>
      <c r="G181" s="44">
        <v>1370</v>
      </c>
      <c r="H181" s="44">
        <v>1340</v>
      </c>
      <c r="I181" s="44">
        <v>1366</v>
      </c>
      <c r="J181" s="23">
        <f t="shared" si="26"/>
        <v>4076</v>
      </c>
      <c r="K181" s="35">
        <f t="shared" si="23"/>
        <v>0.10389213162388805</v>
      </c>
      <c r="L181" s="40"/>
      <c r="M181" s="40"/>
    </row>
    <row r="182" spans="2:13" ht="10.5" customHeight="1" x14ac:dyDescent="0.25">
      <c r="B182" s="16" t="s">
        <v>171</v>
      </c>
      <c r="C182" s="43">
        <v>876</v>
      </c>
      <c r="D182" s="43">
        <v>830</v>
      </c>
      <c r="E182" s="21">
        <f t="shared" si="24"/>
        <v>1706</v>
      </c>
      <c r="F182" s="37">
        <f t="shared" si="25"/>
        <v>6.9963910761154852E-2</v>
      </c>
      <c r="G182" s="44">
        <v>854</v>
      </c>
      <c r="H182" s="44">
        <v>903</v>
      </c>
      <c r="I182" s="44">
        <v>898</v>
      </c>
      <c r="J182" s="23">
        <f t="shared" si="26"/>
        <v>2655</v>
      </c>
      <c r="K182" s="35">
        <f t="shared" si="23"/>
        <v>6.7672622537149854E-2</v>
      </c>
      <c r="L182" s="40"/>
      <c r="M182" s="40"/>
    </row>
    <row r="183" spans="2:13" ht="10.5" customHeight="1" x14ac:dyDescent="0.25">
      <c r="B183" s="12" t="s">
        <v>172</v>
      </c>
      <c r="C183" s="43">
        <v>273</v>
      </c>
      <c r="D183" s="43">
        <v>302</v>
      </c>
      <c r="E183" s="21">
        <f t="shared" si="24"/>
        <v>575</v>
      </c>
      <c r="F183" s="37">
        <f t="shared" si="25"/>
        <v>2.3581036745406823E-2</v>
      </c>
      <c r="G183" s="44">
        <v>372</v>
      </c>
      <c r="H183" s="44">
        <v>367</v>
      </c>
      <c r="I183" s="44">
        <v>356</v>
      </c>
      <c r="J183" s="23">
        <f t="shared" si="26"/>
        <v>1095</v>
      </c>
      <c r="K183" s="35">
        <f t="shared" si="23"/>
        <v>2.7910177656564627E-2</v>
      </c>
      <c r="L183" s="40"/>
      <c r="M183" s="40"/>
    </row>
    <row r="184" spans="2:13" x14ac:dyDescent="0.25">
      <c r="B184" s="12" t="s">
        <v>173</v>
      </c>
      <c r="C184" s="43">
        <v>408</v>
      </c>
      <c r="D184" s="43">
        <v>438</v>
      </c>
      <c r="E184" s="21">
        <f t="shared" si="24"/>
        <v>846</v>
      </c>
      <c r="F184" s="37">
        <f t="shared" si="25"/>
        <v>3.469488188976378E-2</v>
      </c>
      <c r="G184" s="44">
        <v>400</v>
      </c>
      <c r="H184" s="44">
        <v>434</v>
      </c>
      <c r="I184" s="44">
        <v>460</v>
      </c>
      <c r="J184" s="23">
        <f t="shared" si="26"/>
        <v>1294</v>
      </c>
      <c r="K184" s="35">
        <f t="shared" si="23"/>
        <v>3.2982438253511076E-2</v>
      </c>
      <c r="L184" s="40"/>
      <c r="M184" s="40"/>
    </row>
    <row r="185" spans="2:13" x14ac:dyDescent="0.25">
      <c r="B185" s="12" t="s">
        <v>174</v>
      </c>
      <c r="C185" s="43">
        <v>702</v>
      </c>
      <c r="D185" s="43">
        <v>743</v>
      </c>
      <c r="E185" s="21">
        <f t="shared" si="24"/>
        <v>1445</v>
      </c>
      <c r="F185" s="37">
        <f t="shared" si="25"/>
        <v>5.9260170603674542E-2</v>
      </c>
      <c r="G185" s="44">
        <v>856</v>
      </c>
      <c r="H185" s="44">
        <v>901</v>
      </c>
      <c r="I185" s="44">
        <v>809</v>
      </c>
      <c r="J185" s="23">
        <f t="shared" si="26"/>
        <v>2566</v>
      </c>
      <c r="K185" s="35">
        <f t="shared" si="23"/>
        <v>6.5404124079219028E-2</v>
      </c>
      <c r="L185" s="40"/>
      <c r="M185" s="40"/>
    </row>
    <row r="186" spans="2:13" x14ac:dyDescent="0.25">
      <c r="B186" s="12" t="s">
        <v>175</v>
      </c>
      <c r="C186" s="43">
        <v>86</v>
      </c>
      <c r="D186" s="43">
        <v>71</v>
      </c>
      <c r="E186" s="21">
        <f t="shared" si="24"/>
        <v>157</v>
      </c>
      <c r="F186" s="37">
        <f t="shared" si="25"/>
        <v>6.4386482939632547E-3</v>
      </c>
      <c r="G186" s="44">
        <v>102</v>
      </c>
      <c r="H186" s="44">
        <v>106</v>
      </c>
      <c r="I186" s="44">
        <v>100</v>
      </c>
      <c r="J186" s="23">
        <f t="shared" si="26"/>
        <v>308</v>
      </c>
      <c r="K186" s="35">
        <f t="shared" si="23"/>
        <v>7.8505339892437492E-3</v>
      </c>
      <c r="L186" s="40"/>
      <c r="M186" s="40"/>
    </row>
    <row r="187" spans="2:13" x14ac:dyDescent="0.25">
      <c r="B187" s="12" t="s">
        <v>176</v>
      </c>
      <c r="C187" s="43">
        <v>492</v>
      </c>
      <c r="D187" s="43">
        <v>500</v>
      </c>
      <c r="E187" s="21">
        <f t="shared" si="24"/>
        <v>992</v>
      </c>
      <c r="F187" s="37">
        <f t="shared" si="25"/>
        <v>4.0682414698162729E-2</v>
      </c>
      <c r="G187" s="44">
        <v>578</v>
      </c>
      <c r="H187" s="44">
        <v>587</v>
      </c>
      <c r="I187" s="44">
        <v>616</v>
      </c>
      <c r="J187" s="23">
        <f t="shared" si="26"/>
        <v>1781</v>
      </c>
      <c r="K187" s="35">
        <f t="shared" si="23"/>
        <v>4.5395457905334793E-2</v>
      </c>
      <c r="L187" s="40"/>
      <c r="M187" s="40"/>
    </row>
    <row r="188" spans="2:13" x14ac:dyDescent="0.25">
      <c r="B188" s="12" t="s">
        <v>177</v>
      </c>
      <c r="C188" s="43">
        <v>522</v>
      </c>
      <c r="D188" s="43">
        <v>501</v>
      </c>
      <c r="E188" s="21">
        <f t="shared" si="24"/>
        <v>1023</v>
      </c>
      <c r="F188" s="37">
        <f t="shared" si="25"/>
        <v>4.1953740157480317E-2</v>
      </c>
      <c r="G188" s="44">
        <v>600</v>
      </c>
      <c r="H188" s="44">
        <v>601</v>
      </c>
      <c r="I188" s="44">
        <v>604</v>
      </c>
      <c r="J188" s="23">
        <f t="shared" si="26"/>
        <v>1805</v>
      </c>
      <c r="K188" s="35">
        <f t="shared" si="23"/>
        <v>4.6007187826574571E-2</v>
      </c>
      <c r="L188" s="40"/>
      <c r="M188" s="40"/>
    </row>
    <row r="189" spans="2:13" x14ac:dyDescent="0.25">
      <c r="B189" s="12" t="s">
        <v>178</v>
      </c>
      <c r="C189" s="43">
        <v>388</v>
      </c>
      <c r="D189" s="43">
        <v>343</v>
      </c>
      <c r="E189" s="21">
        <f t="shared" si="24"/>
        <v>731</v>
      </c>
      <c r="F189" s="37">
        <f t="shared" si="25"/>
        <v>2.9978674540682416E-2</v>
      </c>
      <c r="G189" s="44">
        <v>335</v>
      </c>
      <c r="H189" s="44">
        <v>390</v>
      </c>
      <c r="I189" s="44">
        <v>385</v>
      </c>
      <c r="J189" s="23">
        <f t="shared" si="26"/>
        <v>1110</v>
      </c>
      <c r="K189" s="35">
        <f t="shared" si="23"/>
        <v>2.8292508857339485E-2</v>
      </c>
      <c r="L189" s="40"/>
      <c r="M189" s="40"/>
    </row>
    <row r="190" spans="2:13" x14ac:dyDescent="0.25">
      <c r="B190" s="12" t="s">
        <v>179</v>
      </c>
      <c r="C190" s="43">
        <v>457</v>
      </c>
      <c r="D190" s="43">
        <v>426</v>
      </c>
      <c r="E190" s="21">
        <f t="shared" si="24"/>
        <v>883</v>
      </c>
      <c r="F190" s="37">
        <f t="shared" si="25"/>
        <v>3.6212270341207352E-2</v>
      </c>
      <c r="G190" s="44">
        <v>420</v>
      </c>
      <c r="H190" s="44">
        <v>417</v>
      </c>
      <c r="I190" s="44">
        <v>395</v>
      </c>
      <c r="J190" s="23">
        <f t="shared" si="26"/>
        <v>1232</v>
      </c>
      <c r="K190" s="35">
        <f t="shared" si="23"/>
        <v>3.1402135956974997E-2</v>
      </c>
      <c r="L190" s="40"/>
      <c r="M190" s="40"/>
    </row>
    <row r="191" spans="2:13" x14ac:dyDescent="0.25">
      <c r="B191" s="12" t="s">
        <v>180</v>
      </c>
      <c r="C191" s="43">
        <v>393</v>
      </c>
      <c r="D191" s="43">
        <v>378</v>
      </c>
      <c r="E191" s="21">
        <f t="shared" si="24"/>
        <v>771</v>
      </c>
      <c r="F191" s="37">
        <f t="shared" si="25"/>
        <v>3.1619094488188976E-2</v>
      </c>
      <c r="G191" s="44">
        <v>420</v>
      </c>
      <c r="H191" s="44">
        <v>400</v>
      </c>
      <c r="I191" s="44">
        <v>419</v>
      </c>
      <c r="J191" s="23">
        <f t="shared" si="26"/>
        <v>1239</v>
      </c>
      <c r="K191" s="35">
        <f t="shared" si="23"/>
        <v>3.1580557184003259E-2</v>
      </c>
      <c r="L191" s="40"/>
      <c r="M191" s="40"/>
    </row>
    <row r="192" spans="2:13" x14ac:dyDescent="0.25">
      <c r="B192" s="12" t="s">
        <v>181</v>
      </c>
      <c r="C192" s="45">
        <v>207</v>
      </c>
      <c r="D192" s="45">
        <v>238</v>
      </c>
      <c r="E192" s="21">
        <f t="shared" si="24"/>
        <v>445</v>
      </c>
      <c r="F192" s="37">
        <f>E192/$E$200</f>
        <v>1.8249671916010499E-2</v>
      </c>
      <c r="G192" s="44">
        <v>259</v>
      </c>
      <c r="H192" s="44">
        <v>316</v>
      </c>
      <c r="I192" s="44">
        <v>341</v>
      </c>
      <c r="J192" s="23">
        <f t="shared" si="26"/>
        <v>916</v>
      </c>
      <c r="K192" s="35">
        <f>J192/$J$200</f>
        <v>2.3347691993984655E-2</v>
      </c>
    </row>
    <row r="193" spans="1:13" x14ac:dyDescent="0.25">
      <c r="B193" s="12" t="s">
        <v>182</v>
      </c>
      <c r="C193" s="45">
        <v>174</v>
      </c>
      <c r="D193" s="45">
        <v>157</v>
      </c>
      <c r="E193" s="21">
        <f t="shared" si="24"/>
        <v>331</v>
      </c>
      <c r="F193" s="37">
        <f>E193/$E$200</f>
        <v>1.3574475065616797E-2</v>
      </c>
      <c r="G193" s="44">
        <v>203</v>
      </c>
      <c r="H193" s="44">
        <v>196</v>
      </c>
      <c r="I193" s="44">
        <v>173</v>
      </c>
      <c r="J193" s="23">
        <f t="shared" si="26"/>
        <v>572</v>
      </c>
      <c r="K193" s="35">
        <f>J193/$J$200</f>
        <v>1.4579563122881247E-2</v>
      </c>
    </row>
    <row r="194" spans="1:13" x14ac:dyDescent="0.25">
      <c r="B194" s="12" t="s">
        <v>183</v>
      </c>
      <c r="C194" s="45">
        <v>317</v>
      </c>
      <c r="D194" s="45">
        <v>295</v>
      </c>
      <c r="E194" s="21">
        <f t="shared" si="24"/>
        <v>612</v>
      </c>
      <c r="F194" s="37">
        <f>E194/$E$200</f>
        <v>2.5098425196850394E-2</v>
      </c>
      <c r="G194" s="44">
        <v>346</v>
      </c>
      <c r="H194" s="44">
        <v>331</v>
      </c>
      <c r="I194" s="44">
        <v>333</v>
      </c>
      <c r="J194" s="23">
        <f t="shared" si="26"/>
        <v>1010</v>
      </c>
      <c r="K194" s="35">
        <f>J194/$J$200</f>
        <v>2.5743634185507097E-2</v>
      </c>
    </row>
    <row r="195" spans="1:13" x14ac:dyDescent="0.25">
      <c r="B195" s="12" t="s">
        <v>184</v>
      </c>
      <c r="C195" s="45">
        <v>298</v>
      </c>
      <c r="D195" s="45">
        <v>279</v>
      </c>
      <c r="E195" s="21">
        <f t="shared" si="24"/>
        <v>577</v>
      </c>
      <c r="F195" s="37">
        <f>E195/$E$200</f>
        <v>2.3663057742782153E-2</v>
      </c>
      <c r="G195" s="44">
        <v>261</v>
      </c>
      <c r="H195" s="44">
        <v>274</v>
      </c>
      <c r="I195" s="44">
        <v>290</v>
      </c>
      <c r="J195" s="23">
        <f t="shared" si="26"/>
        <v>825</v>
      </c>
      <c r="K195" s="35">
        <f>J195/$J$200</f>
        <v>2.1028216042617183E-2</v>
      </c>
    </row>
    <row r="196" spans="1:13" x14ac:dyDescent="0.25">
      <c r="B196" s="12" t="s">
        <v>185</v>
      </c>
      <c r="C196" s="45">
        <v>952</v>
      </c>
      <c r="D196" s="45">
        <v>795</v>
      </c>
      <c r="E196" s="21">
        <f t="shared" si="24"/>
        <v>1747</v>
      </c>
      <c r="F196" s="37">
        <f t="shared" ref="F196:F199" si="27">E196/$E$200</f>
        <v>7.1645341207349084E-2</v>
      </c>
      <c r="G196" s="44">
        <v>860</v>
      </c>
      <c r="H196" s="44">
        <v>959</v>
      </c>
      <c r="I196" s="44">
        <v>1010</v>
      </c>
      <c r="J196" s="23">
        <f t="shared" si="26"/>
        <v>2829</v>
      </c>
      <c r="K196" s="35">
        <f t="shared" ref="K196:K199" si="28">J196/$J$200</f>
        <v>7.2107664466138199E-2</v>
      </c>
    </row>
    <row r="197" spans="1:13" ht="25.5" x14ac:dyDescent="0.25">
      <c r="B197" s="12" t="s">
        <v>186</v>
      </c>
      <c r="C197" s="45">
        <v>1214</v>
      </c>
      <c r="D197" s="45">
        <v>1106</v>
      </c>
      <c r="E197" s="21">
        <f t="shared" si="24"/>
        <v>2320</v>
      </c>
      <c r="F197" s="37">
        <f t="shared" si="27"/>
        <v>9.514435695538058E-2</v>
      </c>
      <c r="G197" s="44">
        <v>1096</v>
      </c>
      <c r="H197" s="44">
        <v>1125</v>
      </c>
      <c r="I197" s="44">
        <v>1041</v>
      </c>
      <c r="J197" s="23">
        <f t="shared" si="26"/>
        <v>3262</v>
      </c>
      <c r="K197" s="35">
        <f t="shared" si="28"/>
        <v>8.3144291795172437E-2</v>
      </c>
    </row>
    <row r="198" spans="1:13" x14ac:dyDescent="0.25">
      <c r="B198" s="12" t="s">
        <v>187</v>
      </c>
      <c r="C198" s="45">
        <v>191</v>
      </c>
      <c r="D198" s="45">
        <v>171</v>
      </c>
      <c r="E198" s="21">
        <f t="shared" si="24"/>
        <v>362</v>
      </c>
      <c r="F198" s="37">
        <f t="shared" si="27"/>
        <v>1.4845800524934383E-2</v>
      </c>
      <c r="G198" s="44">
        <v>219</v>
      </c>
      <c r="H198" s="44">
        <v>265</v>
      </c>
      <c r="I198" s="44">
        <v>244</v>
      </c>
      <c r="J198" s="23">
        <f t="shared" si="26"/>
        <v>728</v>
      </c>
      <c r="K198" s="35">
        <f t="shared" si="28"/>
        <v>1.8555807610939772E-2</v>
      </c>
    </row>
    <row r="199" spans="1:13" ht="25.5" x14ac:dyDescent="0.25">
      <c r="B199" s="12" t="s">
        <v>188</v>
      </c>
      <c r="C199" s="45">
        <v>95</v>
      </c>
      <c r="D199" s="45">
        <v>104</v>
      </c>
      <c r="E199" s="21">
        <f t="shared" si="24"/>
        <v>199</v>
      </c>
      <c r="F199" s="37">
        <f t="shared" si="27"/>
        <v>8.1610892388451449E-3</v>
      </c>
      <c r="G199" s="44">
        <v>112</v>
      </c>
      <c r="H199" s="44">
        <v>105</v>
      </c>
      <c r="I199" s="44">
        <v>94</v>
      </c>
      <c r="J199" s="23">
        <f t="shared" si="26"/>
        <v>311</v>
      </c>
      <c r="K199" s="35">
        <f t="shared" si="28"/>
        <v>7.9270002293987205E-3</v>
      </c>
    </row>
    <row r="200" spans="1:13" ht="25.5" x14ac:dyDescent="0.25">
      <c r="B200" s="12" t="s">
        <v>209</v>
      </c>
      <c r="C200" s="45">
        <f>SUM(C178:C199)</f>
        <v>12431</v>
      </c>
      <c r="D200" s="45">
        <f t="shared" ref="D200:J200" si="29">SUM(D178:D199)</f>
        <v>11953</v>
      </c>
      <c r="E200" s="45">
        <f t="shared" si="29"/>
        <v>24384</v>
      </c>
      <c r="F200" s="37">
        <f t="shared" si="29"/>
        <v>0.99999999999999989</v>
      </c>
      <c r="G200" s="45">
        <f t="shared" si="29"/>
        <v>13049</v>
      </c>
      <c r="H200" s="45">
        <f t="shared" si="29"/>
        <v>13326</v>
      </c>
      <c r="I200" s="45">
        <f t="shared" si="29"/>
        <v>12858</v>
      </c>
      <c r="J200" s="45">
        <f t="shared" si="29"/>
        <v>39233</v>
      </c>
      <c r="K200" s="37">
        <f>SUM(K178:K199)</f>
        <v>0.99999999999999989</v>
      </c>
      <c r="L200" s="40"/>
      <c r="M200" s="40"/>
    </row>
    <row r="201" spans="1:13" x14ac:dyDescent="0.25">
      <c r="B201" s="26" t="s">
        <v>211</v>
      </c>
      <c r="C201" s="46"/>
      <c r="D201" s="46"/>
      <c r="E201" s="40"/>
      <c r="F201" s="30"/>
      <c r="G201" s="40"/>
      <c r="H201" s="40"/>
      <c r="I201" s="40"/>
      <c r="J201" s="40"/>
      <c r="K201" s="30"/>
      <c r="L201" s="40"/>
      <c r="M201" s="40"/>
    </row>
    <row r="202" spans="1:13" x14ac:dyDescent="0.25">
      <c r="B202" s="26" t="s">
        <v>212</v>
      </c>
      <c r="C202" s="46"/>
      <c r="D202" s="46"/>
      <c r="E202" s="40"/>
      <c r="F202" s="30"/>
      <c r="G202" s="40"/>
      <c r="H202" s="40"/>
      <c r="I202" s="40"/>
      <c r="J202" s="40"/>
      <c r="K202" s="30"/>
      <c r="L202" s="40"/>
      <c r="M202" s="40"/>
    </row>
    <row r="203" spans="1:13" x14ac:dyDescent="0.25">
      <c r="A203" s="26"/>
      <c r="C203" s="46"/>
      <c r="D203" s="46"/>
      <c r="E203" s="40"/>
      <c r="F203" s="30"/>
      <c r="G203" s="40"/>
      <c r="H203" s="40"/>
      <c r="I203" s="40"/>
      <c r="J203" s="40"/>
      <c r="K203" s="30"/>
      <c r="L203" s="40"/>
      <c r="M203" s="40"/>
    </row>
    <row r="204" spans="1:13" x14ac:dyDescent="0.25">
      <c r="A204" s="26"/>
      <c r="B204" s="46"/>
      <c r="C204" s="46"/>
      <c r="D204" s="40"/>
      <c r="E204" s="30"/>
      <c r="F204" s="40"/>
      <c r="G204" s="40"/>
      <c r="H204" s="40"/>
      <c r="I204" s="40"/>
      <c r="J204" s="30"/>
      <c r="K204" s="40"/>
      <c r="L204" s="40"/>
      <c r="M204" s="40"/>
    </row>
    <row r="205" spans="1:13" ht="27.75" customHeight="1" x14ac:dyDescent="0.25">
      <c r="A205" s="128" t="s">
        <v>213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30"/>
      <c r="M205" s="40"/>
    </row>
    <row r="206" spans="1:13" ht="15" customHeight="1" x14ac:dyDescent="0.25">
      <c r="A206" s="131" t="s">
        <v>70</v>
      </c>
      <c r="B206" s="133" t="s">
        <v>74</v>
      </c>
      <c r="C206" s="134"/>
      <c r="D206" s="134"/>
      <c r="E206" s="134"/>
      <c r="F206" s="135"/>
      <c r="G206" s="136" t="s">
        <v>75</v>
      </c>
      <c r="H206" s="136"/>
      <c r="I206" s="136"/>
      <c r="J206" s="136"/>
      <c r="K206" s="136"/>
      <c r="L206" s="136"/>
      <c r="M206" s="40"/>
    </row>
    <row r="207" spans="1:13" ht="25.5" x14ac:dyDescent="0.25">
      <c r="A207" s="132"/>
      <c r="B207" s="47" t="s">
        <v>47</v>
      </c>
      <c r="C207" s="47" t="s">
        <v>48</v>
      </c>
      <c r="D207" s="47" t="s">
        <v>49</v>
      </c>
      <c r="E207" s="18" t="s">
        <v>42</v>
      </c>
      <c r="F207" s="18" t="s">
        <v>73</v>
      </c>
      <c r="G207" s="42" t="s">
        <v>50</v>
      </c>
      <c r="H207" s="42" t="s">
        <v>51</v>
      </c>
      <c r="I207" s="42" t="s">
        <v>52</v>
      </c>
      <c r="J207" s="42" t="s">
        <v>53</v>
      </c>
      <c r="K207" s="48" t="s">
        <v>42</v>
      </c>
      <c r="L207" s="48" t="s">
        <v>73</v>
      </c>
      <c r="M207" s="40"/>
    </row>
    <row r="208" spans="1:13" x14ac:dyDescent="0.25">
      <c r="A208" s="12" t="s">
        <v>167</v>
      </c>
      <c r="B208" s="49">
        <v>345</v>
      </c>
      <c r="C208" s="49">
        <v>305</v>
      </c>
      <c r="D208" s="49">
        <v>329</v>
      </c>
      <c r="E208" s="21">
        <f>SUM(B208:D208)</f>
        <v>979</v>
      </c>
      <c r="F208" s="37">
        <f>E208/$E$230</f>
        <v>3.0689655172413795E-2</v>
      </c>
      <c r="G208" s="50">
        <v>362</v>
      </c>
      <c r="H208" s="50">
        <v>281</v>
      </c>
      <c r="I208" s="50">
        <v>242</v>
      </c>
      <c r="J208" s="50">
        <v>166</v>
      </c>
      <c r="K208" s="34">
        <f t="shared" ref="K208:K224" si="30">SUM(G208:J208)</f>
        <v>1051</v>
      </c>
      <c r="L208" s="51">
        <f t="shared" ref="L208:L224" si="31">K208/$K$230</f>
        <v>3.8050758480866011E-2</v>
      </c>
      <c r="M208" s="40"/>
    </row>
    <row r="209" spans="1:13" x14ac:dyDescent="0.25">
      <c r="A209" s="12" t="s">
        <v>168</v>
      </c>
      <c r="B209" s="49">
        <v>1699</v>
      </c>
      <c r="C209" s="49">
        <v>1547</v>
      </c>
      <c r="D209" s="49">
        <v>1307</v>
      </c>
      <c r="E209" s="21">
        <f t="shared" ref="E209:E229" si="32">SUM(B209:D209)</f>
        <v>4553</v>
      </c>
      <c r="F209" s="37">
        <f t="shared" ref="F209:F229" si="33">E209/$E$230</f>
        <v>0.14272727272727273</v>
      </c>
      <c r="G209" s="50">
        <v>1049</v>
      </c>
      <c r="H209" s="50">
        <v>832</v>
      </c>
      <c r="I209" s="50">
        <v>783</v>
      </c>
      <c r="J209" s="50">
        <v>781</v>
      </c>
      <c r="K209" s="34">
        <f t="shared" si="30"/>
        <v>3445</v>
      </c>
      <c r="L209" s="51">
        <f t="shared" si="31"/>
        <v>0.124723941928243</v>
      </c>
      <c r="M209" s="40"/>
    </row>
    <row r="210" spans="1:13" x14ac:dyDescent="0.25">
      <c r="A210" s="12" t="s">
        <v>169</v>
      </c>
      <c r="B210" s="49">
        <v>946</v>
      </c>
      <c r="C210" s="49">
        <v>867</v>
      </c>
      <c r="D210" s="49">
        <v>820</v>
      </c>
      <c r="E210" s="21">
        <f t="shared" si="32"/>
        <v>2633</v>
      </c>
      <c r="F210" s="37">
        <f t="shared" si="33"/>
        <v>8.2539184952978059E-2</v>
      </c>
      <c r="G210" s="50">
        <v>635</v>
      </c>
      <c r="H210" s="50">
        <v>524</v>
      </c>
      <c r="I210" s="50">
        <v>567</v>
      </c>
      <c r="J210" s="50">
        <v>515</v>
      </c>
      <c r="K210" s="34">
        <f t="shared" si="30"/>
        <v>2241</v>
      </c>
      <c r="L210" s="51">
        <f t="shared" si="31"/>
        <v>8.113391984359726E-2</v>
      </c>
      <c r="M210" s="40"/>
    </row>
    <row r="211" spans="1:13" x14ac:dyDescent="0.25">
      <c r="A211" s="12" t="s">
        <v>170</v>
      </c>
      <c r="B211" s="49">
        <v>1297</v>
      </c>
      <c r="C211" s="49">
        <v>1121</v>
      </c>
      <c r="D211" s="49">
        <v>919</v>
      </c>
      <c r="E211" s="21">
        <f t="shared" si="32"/>
        <v>3337</v>
      </c>
      <c r="F211" s="37">
        <f t="shared" si="33"/>
        <v>0.10460815047021943</v>
      </c>
      <c r="G211" s="50">
        <v>781</v>
      </c>
      <c r="H211" s="50">
        <v>665</v>
      </c>
      <c r="I211" s="50">
        <v>674</v>
      </c>
      <c r="J211" s="50">
        <v>623</v>
      </c>
      <c r="K211" s="34">
        <f t="shared" si="30"/>
        <v>2743</v>
      </c>
      <c r="L211" s="51">
        <f t="shared" si="31"/>
        <v>9.930849715795953E-2</v>
      </c>
      <c r="M211" s="40"/>
    </row>
    <row r="212" spans="1:13" x14ac:dyDescent="0.25">
      <c r="A212" s="16" t="s">
        <v>171</v>
      </c>
      <c r="B212" s="49">
        <v>909</v>
      </c>
      <c r="C212" s="49">
        <v>779</v>
      </c>
      <c r="D212" s="49">
        <v>663</v>
      </c>
      <c r="E212" s="21">
        <f t="shared" si="32"/>
        <v>2351</v>
      </c>
      <c r="F212" s="37">
        <f t="shared" si="33"/>
        <v>7.369905956112853E-2</v>
      </c>
      <c r="G212" s="50">
        <v>551</v>
      </c>
      <c r="H212" s="50">
        <v>527</v>
      </c>
      <c r="I212" s="50">
        <v>489</v>
      </c>
      <c r="J212" s="50">
        <v>451</v>
      </c>
      <c r="K212" s="34">
        <f t="shared" si="30"/>
        <v>2018</v>
      </c>
      <c r="L212" s="51">
        <f t="shared" si="31"/>
        <v>7.3060352630245101E-2</v>
      </c>
      <c r="M212" s="40"/>
    </row>
    <row r="213" spans="1:13" x14ac:dyDescent="0.25">
      <c r="A213" s="12" t="s">
        <v>172</v>
      </c>
      <c r="B213" s="49">
        <v>326</v>
      </c>
      <c r="C213" s="49">
        <v>260</v>
      </c>
      <c r="D213" s="49">
        <v>271</v>
      </c>
      <c r="E213" s="21">
        <f t="shared" si="32"/>
        <v>857</v>
      </c>
      <c r="F213" s="37">
        <f t="shared" si="33"/>
        <v>2.6865203761755486E-2</v>
      </c>
      <c r="G213" s="50">
        <v>272</v>
      </c>
      <c r="H213" s="50">
        <v>276</v>
      </c>
      <c r="I213" s="50">
        <v>238</v>
      </c>
      <c r="J213" s="50">
        <v>187</v>
      </c>
      <c r="K213" s="34">
        <f t="shared" si="30"/>
        <v>973</v>
      </c>
      <c r="L213" s="51">
        <f t="shared" si="31"/>
        <v>3.5226820173056735E-2</v>
      </c>
      <c r="M213" s="40"/>
    </row>
    <row r="214" spans="1:13" x14ac:dyDescent="0.25">
      <c r="A214" s="12" t="s">
        <v>173</v>
      </c>
      <c r="B214" s="49">
        <v>413</v>
      </c>
      <c r="C214" s="49">
        <v>344</v>
      </c>
      <c r="D214" s="49">
        <v>280</v>
      </c>
      <c r="E214" s="21">
        <f t="shared" si="32"/>
        <v>1037</v>
      </c>
      <c r="F214" s="37">
        <f t="shared" si="33"/>
        <v>3.2507836990595611E-2</v>
      </c>
      <c r="G214" s="50">
        <v>251</v>
      </c>
      <c r="H214" s="50">
        <v>264</v>
      </c>
      <c r="I214" s="50">
        <v>219</v>
      </c>
      <c r="J214" s="50">
        <v>168</v>
      </c>
      <c r="K214" s="34">
        <f t="shared" si="30"/>
        <v>902</v>
      </c>
      <c r="L214" s="51">
        <f t="shared" si="31"/>
        <v>3.2656312226204701E-2</v>
      </c>
      <c r="M214" s="40"/>
    </row>
    <row r="215" spans="1:13" x14ac:dyDescent="0.25">
      <c r="A215" s="12" t="s">
        <v>174</v>
      </c>
      <c r="B215" s="49">
        <v>722</v>
      </c>
      <c r="C215" s="49">
        <v>754</v>
      </c>
      <c r="D215" s="49">
        <v>816</v>
      </c>
      <c r="E215" s="21">
        <f t="shared" si="32"/>
        <v>2292</v>
      </c>
      <c r="F215" s="37">
        <f t="shared" si="33"/>
        <v>7.1849529780564261E-2</v>
      </c>
      <c r="G215" s="50">
        <v>670</v>
      </c>
      <c r="H215" s="50">
        <v>487</v>
      </c>
      <c r="I215" s="50">
        <v>384</v>
      </c>
      <c r="J215" s="50">
        <v>361</v>
      </c>
      <c r="K215" s="34">
        <f t="shared" si="30"/>
        <v>1902</v>
      </c>
      <c r="L215" s="51">
        <f t="shared" si="31"/>
        <v>6.8860649505810792E-2</v>
      </c>
      <c r="M215" s="40"/>
    </row>
    <row r="216" spans="1:13" x14ac:dyDescent="0.25">
      <c r="A216" s="12" t="s">
        <v>175</v>
      </c>
      <c r="B216" s="49">
        <v>73</v>
      </c>
      <c r="C216" s="49">
        <v>85</v>
      </c>
      <c r="D216" s="49">
        <v>75</v>
      </c>
      <c r="E216" s="21">
        <f t="shared" si="32"/>
        <v>233</v>
      </c>
      <c r="F216" s="37">
        <f t="shared" si="33"/>
        <v>7.3040752351097174E-3</v>
      </c>
      <c r="G216" s="50">
        <v>72</v>
      </c>
      <c r="H216" s="50">
        <v>83</v>
      </c>
      <c r="I216" s="50">
        <v>60</v>
      </c>
      <c r="J216" s="50">
        <v>37</v>
      </c>
      <c r="K216" s="34">
        <f t="shared" si="30"/>
        <v>252</v>
      </c>
      <c r="L216" s="51">
        <f t="shared" si="31"/>
        <v>9.1234929944607364E-3</v>
      </c>
      <c r="M216" s="40"/>
    </row>
    <row r="217" spans="1:13" x14ac:dyDescent="0.25">
      <c r="A217" s="12" t="s">
        <v>176</v>
      </c>
      <c r="B217" s="49">
        <v>537</v>
      </c>
      <c r="C217" s="49">
        <v>476</v>
      </c>
      <c r="D217" s="49">
        <v>429</v>
      </c>
      <c r="E217" s="21">
        <f t="shared" si="32"/>
        <v>1442</v>
      </c>
      <c r="F217" s="37">
        <f t="shared" si="33"/>
        <v>4.5203761755485891E-2</v>
      </c>
      <c r="G217" s="50">
        <v>391</v>
      </c>
      <c r="H217" s="50">
        <v>408</v>
      </c>
      <c r="I217" s="50">
        <v>371</v>
      </c>
      <c r="J217" s="50">
        <v>296</v>
      </c>
      <c r="K217" s="34">
        <f t="shared" si="30"/>
        <v>1466</v>
      </c>
      <c r="L217" s="51">
        <f t="shared" si="31"/>
        <v>5.3075558451902538E-2</v>
      </c>
      <c r="M217" s="40"/>
    </row>
    <row r="218" spans="1:13" x14ac:dyDescent="0.25">
      <c r="A218" s="12" t="s">
        <v>177</v>
      </c>
      <c r="B218" s="49">
        <v>572</v>
      </c>
      <c r="C218" s="49">
        <v>496</v>
      </c>
      <c r="D218" s="49">
        <v>407</v>
      </c>
      <c r="E218" s="21">
        <f t="shared" si="32"/>
        <v>1475</v>
      </c>
      <c r="F218" s="37">
        <f t="shared" si="33"/>
        <v>4.6238244514106581E-2</v>
      </c>
      <c r="G218" s="50">
        <v>373</v>
      </c>
      <c r="H218" s="50">
        <v>376</v>
      </c>
      <c r="I218" s="50">
        <v>370</v>
      </c>
      <c r="J218" s="50">
        <v>264</v>
      </c>
      <c r="K218" s="34">
        <f t="shared" si="30"/>
        <v>1383</v>
      </c>
      <c r="L218" s="51">
        <f t="shared" si="31"/>
        <v>5.007059845769523E-2</v>
      </c>
      <c r="M218" s="40"/>
    </row>
    <row r="219" spans="1:13" x14ac:dyDescent="0.25">
      <c r="A219" s="12" t="s">
        <v>178</v>
      </c>
      <c r="B219" s="49">
        <v>331</v>
      </c>
      <c r="C219" s="49">
        <v>262</v>
      </c>
      <c r="D219" s="49">
        <v>196</v>
      </c>
      <c r="E219" s="21">
        <f t="shared" si="32"/>
        <v>789</v>
      </c>
      <c r="F219" s="37">
        <f t="shared" si="33"/>
        <v>2.4733542319749217E-2</v>
      </c>
      <c r="G219" s="50">
        <v>192</v>
      </c>
      <c r="H219" s="50">
        <v>217</v>
      </c>
      <c r="I219" s="50">
        <v>176</v>
      </c>
      <c r="J219" s="50">
        <v>128</v>
      </c>
      <c r="K219" s="34">
        <f t="shared" si="30"/>
        <v>713</v>
      </c>
      <c r="L219" s="51">
        <f t="shared" si="31"/>
        <v>2.5813692480359147E-2</v>
      </c>
      <c r="M219" s="40"/>
    </row>
    <row r="220" spans="1:13" x14ac:dyDescent="0.25">
      <c r="A220" s="12" t="s">
        <v>179</v>
      </c>
      <c r="B220" s="49">
        <v>417</v>
      </c>
      <c r="C220" s="49">
        <v>348</v>
      </c>
      <c r="D220" s="49">
        <v>239</v>
      </c>
      <c r="E220" s="21">
        <f t="shared" si="32"/>
        <v>1004</v>
      </c>
      <c r="F220" s="37">
        <f t="shared" si="33"/>
        <v>3.147335423197492E-2</v>
      </c>
      <c r="G220" s="50">
        <v>206</v>
      </c>
      <c r="H220" s="50">
        <v>188</v>
      </c>
      <c r="I220" s="50">
        <v>183</v>
      </c>
      <c r="J220" s="50">
        <v>146</v>
      </c>
      <c r="K220" s="34">
        <f t="shared" si="30"/>
        <v>723</v>
      </c>
      <c r="L220" s="51">
        <f t="shared" si="31"/>
        <v>2.6175735853155208E-2</v>
      </c>
      <c r="M220" s="40"/>
    </row>
    <row r="221" spans="1:13" x14ac:dyDescent="0.25">
      <c r="A221" s="12" t="s">
        <v>180</v>
      </c>
      <c r="B221" s="49">
        <v>393</v>
      </c>
      <c r="C221" s="49">
        <v>311</v>
      </c>
      <c r="D221" s="49">
        <v>247</v>
      </c>
      <c r="E221" s="21">
        <f t="shared" si="32"/>
        <v>951</v>
      </c>
      <c r="F221" s="37">
        <f t="shared" si="33"/>
        <v>2.9811912225705329E-2</v>
      </c>
      <c r="G221" s="50">
        <v>197</v>
      </c>
      <c r="H221" s="50">
        <v>229</v>
      </c>
      <c r="I221" s="50">
        <v>192</v>
      </c>
      <c r="J221" s="50">
        <v>129</v>
      </c>
      <c r="K221" s="34">
        <f t="shared" si="30"/>
        <v>747</v>
      </c>
      <c r="L221" s="51">
        <f t="shared" si="31"/>
        <v>2.7044639947865753E-2</v>
      </c>
      <c r="M221" s="40"/>
    </row>
    <row r="222" spans="1:13" x14ac:dyDescent="0.25">
      <c r="A222" s="12" t="s">
        <v>181</v>
      </c>
      <c r="B222" s="36">
        <v>284</v>
      </c>
      <c r="C222" s="36">
        <v>207</v>
      </c>
      <c r="D222" s="36">
        <v>202</v>
      </c>
      <c r="E222" s="21">
        <f t="shared" si="32"/>
        <v>693</v>
      </c>
      <c r="F222" s="37">
        <f t="shared" si="33"/>
        <v>2.1724137931034483E-2</v>
      </c>
      <c r="G222" s="34">
        <v>224</v>
      </c>
      <c r="H222" s="34">
        <v>209</v>
      </c>
      <c r="I222" s="34">
        <v>228</v>
      </c>
      <c r="J222" s="34">
        <v>173</v>
      </c>
      <c r="K222" s="34">
        <f t="shared" si="30"/>
        <v>834</v>
      </c>
      <c r="L222" s="51">
        <f t="shared" si="31"/>
        <v>3.0194417291191485E-2</v>
      </c>
      <c r="M222" s="40"/>
    </row>
    <row r="223" spans="1:13" x14ac:dyDescent="0.25">
      <c r="A223" s="12" t="s">
        <v>182</v>
      </c>
      <c r="B223" s="36">
        <v>182</v>
      </c>
      <c r="C223" s="36">
        <v>203</v>
      </c>
      <c r="D223" s="36">
        <v>159</v>
      </c>
      <c r="E223" s="21">
        <f t="shared" si="32"/>
        <v>544</v>
      </c>
      <c r="F223" s="37">
        <f t="shared" si="33"/>
        <v>1.7053291536050157E-2</v>
      </c>
      <c r="G223" s="34">
        <v>130</v>
      </c>
      <c r="H223" s="34">
        <v>122</v>
      </c>
      <c r="I223" s="34">
        <v>104</v>
      </c>
      <c r="J223" s="34">
        <v>89</v>
      </c>
      <c r="K223" s="34">
        <f t="shared" si="30"/>
        <v>445</v>
      </c>
      <c r="L223" s="51">
        <f t="shared" si="31"/>
        <v>1.6110930089424713E-2</v>
      </c>
      <c r="M223" s="40"/>
    </row>
    <row r="224" spans="1:13" x14ac:dyDescent="0.25">
      <c r="A224" s="12" t="s">
        <v>183</v>
      </c>
      <c r="B224" s="36">
        <v>329</v>
      </c>
      <c r="C224" s="36">
        <v>315</v>
      </c>
      <c r="D224" s="36">
        <v>267</v>
      </c>
      <c r="E224" s="21">
        <f t="shared" si="32"/>
        <v>911</v>
      </c>
      <c r="F224" s="37">
        <f t="shared" si="33"/>
        <v>2.8557993730407523E-2</v>
      </c>
      <c r="G224" s="34">
        <v>259</v>
      </c>
      <c r="H224" s="34">
        <v>224</v>
      </c>
      <c r="I224" s="34">
        <v>189</v>
      </c>
      <c r="J224" s="34">
        <v>130</v>
      </c>
      <c r="K224" s="34">
        <f t="shared" si="30"/>
        <v>802</v>
      </c>
      <c r="L224" s="51">
        <f t="shared" si="31"/>
        <v>2.9035878498244089E-2</v>
      </c>
      <c r="M224" s="40"/>
    </row>
    <row r="225" spans="1:13" x14ac:dyDescent="0.25">
      <c r="A225" s="12" t="s">
        <v>184</v>
      </c>
      <c r="B225" s="36">
        <v>285</v>
      </c>
      <c r="C225" s="36">
        <v>226</v>
      </c>
      <c r="D225" s="36">
        <v>178</v>
      </c>
      <c r="E225" s="21">
        <f t="shared" si="32"/>
        <v>689</v>
      </c>
      <c r="F225" s="37">
        <f t="shared" si="33"/>
        <v>2.1598746081504701E-2</v>
      </c>
      <c r="G225" s="34">
        <v>182</v>
      </c>
      <c r="H225" s="34">
        <v>154</v>
      </c>
      <c r="I225" s="34">
        <v>134</v>
      </c>
      <c r="J225" s="34">
        <v>114</v>
      </c>
      <c r="K225" s="34">
        <f>SUM(G225:J225)</f>
        <v>584</v>
      </c>
      <c r="L225" s="51">
        <f>K225/$K$230</f>
        <v>2.1143332971289959E-2</v>
      </c>
      <c r="M225" s="40"/>
    </row>
    <row r="226" spans="1:13" x14ac:dyDescent="0.25">
      <c r="A226" s="12" t="s">
        <v>185</v>
      </c>
      <c r="B226" s="36">
        <v>891</v>
      </c>
      <c r="C226" s="36">
        <v>620</v>
      </c>
      <c r="D226" s="36">
        <v>572</v>
      </c>
      <c r="E226" s="21">
        <f t="shared" si="32"/>
        <v>2083</v>
      </c>
      <c r="F226" s="37">
        <f t="shared" si="33"/>
        <v>6.5297805642633225E-2</v>
      </c>
      <c r="G226" s="34">
        <v>511</v>
      </c>
      <c r="H226" s="34">
        <v>554</v>
      </c>
      <c r="I226" s="34">
        <v>459</v>
      </c>
      <c r="J226" s="34">
        <v>306</v>
      </c>
      <c r="K226" s="34">
        <f t="shared" ref="K226:K229" si="34">SUM(G226:J226)</f>
        <v>1830</v>
      </c>
      <c r="L226" s="51">
        <f t="shared" ref="L226:L229" si="35">K226/$K$230</f>
        <v>6.625393722167916E-2</v>
      </c>
      <c r="M226" s="40"/>
    </row>
    <row r="227" spans="1:13" x14ac:dyDescent="0.25">
      <c r="A227" s="12" t="s">
        <v>186</v>
      </c>
      <c r="B227" s="36">
        <v>887</v>
      </c>
      <c r="C227" s="36">
        <v>696</v>
      </c>
      <c r="D227" s="36">
        <v>559</v>
      </c>
      <c r="E227" s="21">
        <f t="shared" si="32"/>
        <v>2142</v>
      </c>
      <c r="F227" s="37">
        <f t="shared" si="33"/>
        <v>6.7147335423197493E-2</v>
      </c>
      <c r="G227" s="34">
        <v>534</v>
      </c>
      <c r="H227" s="34">
        <v>516</v>
      </c>
      <c r="I227" s="34">
        <v>375</v>
      </c>
      <c r="J227" s="34">
        <v>264</v>
      </c>
      <c r="K227" s="34">
        <f t="shared" si="34"/>
        <v>1689</v>
      </c>
      <c r="L227" s="51">
        <f t="shared" si="35"/>
        <v>6.1149125665254697E-2</v>
      </c>
      <c r="M227" s="40"/>
    </row>
    <row r="228" spans="1:13" x14ac:dyDescent="0.25">
      <c r="A228" s="12" t="s">
        <v>187</v>
      </c>
      <c r="B228" s="36">
        <v>245</v>
      </c>
      <c r="C228" s="36">
        <v>206</v>
      </c>
      <c r="D228" s="36">
        <v>177</v>
      </c>
      <c r="E228" s="21">
        <f t="shared" si="32"/>
        <v>628</v>
      </c>
      <c r="F228" s="37">
        <f t="shared" si="33"/>
        <v>1.9686520376175548E-2</v>
      </c>
      <c r="G228" s="34">
        <v>164</v>
      </c>
      <c r="H228" s="34">
        <v>212</v>
      </c>
      <c r="I228" s="34">
        <v>142</v>
      </c>
      <c r="J228" s="34">
        <v>105</v>
      </c>
      <c r="K228" s="34">
        <f t="shared" si="34"/>
        <v>623</v>
      </c>
      <c r="L228" s="51">
        <f t="shared" si="35"/>
        <v>2.2555302125194597E-2</v>
      </c>
      <c r="M228" s="40"/>
    </row>
    <row r="229" spans="1:13" ht="25.5" x14ac:dyDescent="0.25">
      <c r="A229" s="12" t="s">
        <v>188</v>
      </c>
      <c r="B229" s="36">
        <v>109</v>
      </c>
      <c r="C229" s="36">
        <v>79</v>
      </c>
      <c r="D229" s="36">
        <v>89</v>
      </c>
      <c r="E229" s="21">
        <f t="shared" si="32"/>
        <v>277</v>
      </c>
      <c r="F229" s="37">
        <f t="shared" si="33"/>
        <v>8.6833855799373048E-3</v>
      </c>
      <c r="G229" s="34">
        <v>88</v>
      </c>
      <c r="H229" s="34">
        <v>83</v>
      </c>
      <c r="I229" s="34">
        <v>45</v>
      </c>
      <c r="J229" s="34">
        <v>39</v>
      </c>
      <c r="K229" s="34">
        <f t="shared" si="34"/>
        <v>255</v>
      </c>
      <c r="L229" s="51">
        <f t="shared" si="35"/>
        <v>9.232106006299555E-3</v>
      </c>
      <c r="M229" s="40"/>
    </row>
    <row r="230" spans="1:13" ht="25.5" x14ac:dyDescent="0.25">
      <c r="A230" s="12" t="s">
        <v>209</v>
      </c>
      <c r="B230" s="36">
        <f>SUM(B208:B229)</f>
        <v>12192</v>
      </c>
      <c r="C230" s="36">
        <f t="shared" ref="C230:D230" si="36">SUM(C208:C229)</f>
        <v>10507</v>
      </c>
      <c r="D230" s="36">
        <f t="shared" si="36"/>
        <v>9201</v>
      </c>
      <c r="E230" s="36">
        <f>SUM(E208:E229)</f>
        <v>31900</v>
      </c>
      <c r="F230" s="37">
        <f>SUM(F208:F229)</f>
        <v>1</v>
      </c>
      <c r="G230" s="34">
        <f>SUM(G208:G229)</f>
        <v>8094</v>
      </c>
      <c r="H230" s="34">
        <f t="shared" ref="H230:J230" si="37">SUM(H208:H229)</f>
        <v>7431</v>
      </c>
      <c r="I230" s="34">
        <f t="shared" si="37"/>
        <v>6624</v>
      </c>
      <c r="J230" s="34">
        <f t="shared" si="37"/>
        <v>5472</v>
      </c>
      <c r="K230" s="34">
        <f>SUM(K208:K229)</f>
        <v>27621</v>
      </c>
      <c r="L230" s="35">
        <f>SUM(L208:L229)</f>
        <v>0.99999999999999978</v>
      </c>
      <c r="M230" s="40"/>
    </row>
    <row r="231" spans="1:13" ht="12.75" customHeight="1" x14ac:dyDescent="0.25">
      <c r="A231" s="26" t="s">
        <v>214</v>
      </c>
      <c r="C231" s="46"/>
      <c r="D231" s="40"/>
      <c r="E231" s="30"/>
      <c r="F231" s="40"/>
      <c r="G231" s="40"/>
      <c r="H231" s="40"/>
      <c r="I231" s="40"/>
      <c r="J231" s="30"/>
      <c r="K231" s="40"/>
      <c r="L231" s="40"/>
      <c r="M231" s="40"/>
    </row>
    <row r="232" spans="1:13" ht="12.75" customHeight="1" x14ac:dyDescent="0.25">
      <c r="A232" s="26" t="s">
        <v>215</v>
      </c>
      <c r="B232" s="26"/>
      <c r="C232" s="26"/>
      <c r="D232" s="26"/>
      <c r="E232" s="30"/>
      <c r="F232" s="40"/>
      <c r="G232" s="40"/>
      <c r="H232" s="40"/>
      <c r="I232" s="40"/>
      <c r="J232" s="30"/>
      <c r="K232" s="40"/>
      <c r="L232" s="40"/>
      <c r="M232" s="40"/>
    </row>
    <row r="233" spans="1:13" x14ac:dyDescent="0.25">
      <c r="E233" s="30"/>
      <c r="F233" s="40"/>
      <c r="G233" s="40"/>
      <c r="H233" s="40"/>
      <c r="I233" s="40"/>
      <c r="J233" s="40"/>
      <c r="K233" s="40"/>
      <c r="L233" s="40"/>
      <c r="M233" s="40"/>
    </row>
    <row r="234" spans="1:13" ht="21.75" customHeight="1" x14ac:dyDescent="0.25">
      <c r="A234" s="46"/>
      <c r="B234" s="128" t="s">
        <v>216</v>
      </c>
      <c r="C234" s="129"/>
      <c r="D234" s="129"/>
      <c r="E234" s="129"/>
      <c r="F234" s="129"/>
      <c r="G234" s="129"/>
      <c r="H234" s="129"/>
      <c r="I234" s="129"/>
      <c r="J234" s="130"/>
      <c r="K234" s="40"/>
      <c r="L234" s="40"/>
      <c r="M234" s="40"/>
    </row>
    <row r="235" spans="1:13" ht="12.75" customHeight="1" x14ac:dyDescent="0.25">
      <c r="B235" s="128" t="s">
        <v>76</v>
      </c>
      <c r="C235" s="129"/>
      <c r="D235" s="129"/>
      <c r="E235" s="129"/>
      <c r="F235" s="129"/>
      <c r="G235" s="130"/>
      <c r="H235" s="138" t="s">
        <v>77</v>
      </c>
      <c r="I235" s="139" t="s">
        <v>78</v>
      </c>
      <c r="J235" s="139"/>
      <c r="K235" s="40"/>
      <c r="L235" s="40"/>
    </row>
    <row r="236" spans="1:13" ht="23.25" customHeight="1" x14ac:dyDescent="0.25">
      <c r="B236" s="25" t="s">
        <v>70</v>
      </c>
      <c r="C236" s="47" t="s">
        <v>57</v>
      </c>
      <c r="D236" s="47" t="s">
        <v>58</v>
      </c>
      <c r="E236" s="47" t="s">
        <v>59</v>
      </c>
      <c r="F236" s="18" t="s">
        <v>42</v>
      </c>
      <c r="G236" s="18" t="s">
        <v>73</v>
      </c>
      <c r="H236" s="138"/>
      <c r="I236" s="139"/>
      <c r="J236" s="139"/>
      <c r="K236" s="40"/>
      <c r="L236" s="40"/>
    </row>
    <row r="237" spans="1:13" x14ac:dyDescent="0.25">
      <c r="B237" s="12" t="s">
        <v>167</v>
      </c>
      <c r="C237" s="49">
        <v>189</v>
      </c>
      <c r="D237" s="49">
        <v>135</v>
      </c>
      <c r="E237" s="49">
        <v>281</v>
      </c>
      <c r="F237" s="21">
        <f>SUM(C237:E237)</f>
        <v>605</v>
      </c>
      <c r="G237" s="37">
        <f t="shared" ref="G237:G250" si="38">F237/$F$259</f>
        <v>5.1480599046970728E-2</v>
      </c>
      <c r="H237" s="50">
        <v>4447</v>
      </c>
      <c r="I237" s="137">
        <f t="shared" ref="I237:I250" si="39">H237/$H$259</f>
        <v>3.2967603232263325E-2</v>
      </c>
      <c r="J237" s="137"/>
      <c r="K237" s="40"/>
      <c r="L237" s="40"/>
    </row>
    <row r="238" spans="1:13" x14ac:dyDescent="0.25">
      <c r="B238" s="12" t="s">
        <v>168</v>
      </c>
      <c r="C238" s="49">
        <v>581</v>
      </c>
      <c r="D238" s="49">
        <v>435</v>
      </c>
      <c r="E238" s="49">
        <v>620</v>
      </c>
      <c r="F238" s="21">
        <f t="shared" ref="F238:F258" si="40">SUM(C238:E238)</f>
        <v>1636</v>
      </c>
      <c r="G238" s="37">
        <f t="shared" si="38"/>
        <v>0.13921034717494896</v>
      </c>
      <c r="H238" s="50">
        <v>18912</v>
      </c>
      <c r="I238" s="137">
        <f t="shared" si="39"/>
        <v>0.14020312847505376</v>
      </c>
      <c r="J238" s="137"/>
      <c r="K238" s="40"/>
      <c r="L238" s="40"/>
    </row>
    <row r="239" spans="1:13" x14ac:dyDescent="0.25">
      <c r="B239" s="12" t="s">
        <v>169</v>
      </c>
      <c r="C239" s="49">
        <v>385</v>
      </c>
      <c r="D239" s="49">
        <v>274</v>
      </c>
      <c r="E239" s="49">
        <v>393</v>
      </c>
      <c r="F239" s="21">
        <f t="shared" si="40"/>
        <v>1052</v>
      </c>
      <c r="G239" s="37">
        <f t="shared" si="38"/>
        <v>8.9516678012253229E-2</v>
      </c>
      <c r="H239" s="50">
        <v>10505</v>
      </c>
      <c r="I239" s="137">
        <f t="shared" si="39"/>
        <v>7.787827118392765E-2</v>
      </c>
      <c r="J239" s="137"/>
      <c r="K239" s="40"/>
      <c r="L239" s="40"/>
    </row>
    <row r="240" spans="1:13" x14ac:dyDescent="0.25">
      <c r="B240" s="12" t="s">
        <v>170</v>
      </c>
      <c r="C240" s="49">
        <v>435</v>
      </c>
      <c r="D240" s="49">
        <v>307</v>
      </c>
      <c r="E240" s="49">
        <v>458</v>
      </c>
      <c r="F240" s="21">
        <f t="shared" si="40"/>
        <v>1200</v>
      </c>
      <c r="G240" s="37">
        <f t="shared" si="38"/>
        <v>0.10211027910142954</v>
      </c>
      <c r="H240" s="50">
        <v>13968</v>
      </c>
      <c r="I240" s="137">
        <f t="shared" si="39"/>
        <v>0.10355104158944325</v>
      </c>
      <c r="J240" s="137"/>
      <c r="K240" s="40"/>
      <c r="L240" s="40"/>
    </row>
    <row r="241" spans="2:12" x14ac:dyDescent="0.25">
      <c r="B241" s="16" t="s">
        <v>171</v>
      </c>
      <c r="C241" s="49">
        <v>308</v>
      </c>
      <c r="D241" s="49">
        <v>212</v>
      </c>
      <c r="E241" s="49">
        <v>368</v>
      </c>
      <c r="F241" s="21">
        <f t="shared" si="40"/>
        <v>888</v>
      </c>
      <c r="G241" s="37">
        <f t="shared" si="38"/>
        <v>7.5561606535057863E-2</v>
      </c>
      <c r="H241" s="50">
        <v>9618</v>
      </c>
      <c r="I241" s="137">
        <f t="shared" si="39"/>
        <v>7.130254281266217E-2</v>
      </c>
      <c r="J241" s="137"/>
      <c r="K241" s="40"/>
      <c r="L241" s="40"/>
    </row>
    <row r="242" spans="2:12" x14ac:dyDescent="0.25">
      <c r="B242" s="12" t="s">
        <v>172</v>
      </c>
      <c r="C242" s="49">
        <v>131</v>
      </c>
      <c r="D242" s="49">
        <v>82</v>
      </c>
      <c r="E242" s="49">
        <v>164</v>
      </c>
      <c r="F242" s="21">
        <f t="shared" si="40"/>
        <v>377</v>
      </c>
      <c r="G242" s="37">
        <f t="shared" si="38"/>
        <v>3.2079646017699116E-2</v>
      </c>
      <c r="H242" s="50">
        <v>3877</v>
      </c>
      <c r="I242" s="137">
        <f t="shared" si="39"/>
        <v>2.8741937875305806E-2</v>
      </c>
      <c r="J242" s="137"/>
      <c r="K242" s="40"/>
      <c r="L242" s="40"/>
    </row>
    <row r="243" spans="2:12" x14ac:dyDescent="0.25">
      <c r="B243" s="12" t="s">
        <v>173</v>
      </c>
      <c r="C243" s="49">
        <v>101</v>
      </c>
      <c r="D243" s="49">
        <v>79</v>
      </c>
      <c r="E243" s="49">
        <v>147</v>
      </c>
      <c r="F243" s="21">
        <f t="shared" si="40"/>
        <v>327</v>
      </c>
      <c r="G243" s="37">
        <f t="shared" si="38"/>
        <v>2.7825051055139549E-2</v>
      </c>
      <c r="H243" s="50">
        <v>4406</v>
      </c>
      <c r="I243" s="137">
        <f t="shared" si="39"/>
        <v>3.2663651864482168E-2</v>
      </c>
      <c r="J243" s="137"/>
      <c r="K243" s="40"/>
      <c r="L243" s="40"/>
    </row>
    <row r="244" spans="2:12" x14ac:dyDescent="0.25">
      <c r="B244" s="12" t="s">
        <v>174</v>
      </c>
      <c r="C244" s="49">
        <v>335</v>
      </c>
      <c r="D244" s="49">
        <v>320</v>
      </c>
      <c r="E244" s="49">
        <v>408</v>
      </c>
      <c r="F244" s="21">
        <f t="shared" si="40"/>
        <v>1063</v>
      </c>
      <c r="G244" s="37">
        <f t="shared" si="38"/>
        <v>9.0452688904016337E-2</v>
      </c>
      <c r="H244" s="50">
        <v>9268</v>
      </c>
      <c r="I244" s="137">
        <f t="shared" si="39"/>
        <v>6.8707836014530357E-2</v>
      </c>
      <c r="J244" s="137"/>
      <c r="K244" s="40"/>
      <c r="L244" s="40"/>
    </row>
    <row r="245" spans="2:12" x14ac:dyDescent="0.25">
      <c r="B245" s="12" t="s">
        <v>175</v>
      </c>
      <c r="C245" s="49">
        <v>37</v>
      </c>
      <c r="D245" s="49">
        <v>35</v>
      </c>
      <c r="E245" s="49">
        <v>74</v>
      </c>
      <c r="F245" s="21">
        <f t="shared" si="40"/>
        <v>146</v>
      </c>
      <c r="G245" s="37">
        <f t="shared" si="38"/>
        <v>1.2423417290673928E-2</v>
      </c>
      <c r="H245" s="50">
        <v>1096</v>
      </c>
      <c r="I245" s="137">
        <f t="shared" si="39"/>
        <v>8.1251390021499E-3</v>
      </c>
      <c r="J245" s="137"/>
      <c r="K245" s="40"/>
      <c r="L245" s="40"/>
    </row>
    <row r="246" spans="2:12" x14ac:dyDescent="0.25">
      <c r="B246" s="12" t="s">
        <v>176</v>
      </c>
      <c r="C246" s="49">
        <v>170</v>
      </c>
      <c r="D246" s="49">
        <v>112</v>
      </c>
      <c r="E246" s="49">
        <v>208</v>
      </c>
      <c r="F246" s="21">
        <f t="shared" si="40"/>
        <v>490</v>
      </c>
      <c r="G246" s="37">
        <f t="shared" si="38"/>
        <v>4.1695030633083732E-2</v>
      </c>
      <c r="H246" s="50">
        <v>6171</v>
      </c>
      <c r="I246" s="137">
        <f t="shared" si="39"/>
        <v>4.574838757506116E-2</v>
      </c>
      <c r="J246" s="137"/>
      <c r="K246" s="40"/>
      <c r="L246" s="40"/>
    </row>
    <row r="247" spans="2:12" x14ac:dyDescent="0.25">
      <c r="B247" s="12" t="s">
        <v>177</v>
      </c>
      <c r="C247" s="49">
        <v>188</v>
      </c>
      <c r="D247" s="49">
        <v>135</v>
      </c>
      <c r="E247" s="49">
        <v>212</v>
      </c>
      <c r="F247" s="21">
        <f t="shared" si="40"/>
        <v>535</v>
      </c>
      <c r="G247" s="37">
        <f t="shared" si="38"/>
        <v>4.5524166099387336E-2</v>
      </c>
      <c r="H247" s="50">
        <v>6221</v>
      </c>
      <c r="I247" s="137">
        <f t="shared" si="39"/>
        <v>4.6119059974794277E-2</v>
      </c>
      <c r="J247" s="137"/>
      <c r="K247" s="40"/>
      <c r="L247" s="40"/>
    </row>
    <row r="248" spans="2:12" x14ac:dyDescent="0.25">
      <c r="B248" s="12" t="s">
        <v>178</v>
      </c>
      <c r="C248" s="49">
        <v>93</v>
      </c>
      <c r="D248" s="49">
        <v>74</v>
      </c>
      <c r="E248" s="49">
        <v>111</v>
      </c>
      <c r="F248" s="21">
        <f t="shared" si="40"/>
        <v>278</v>
      </c>
      <c r="G248" s="37">
        <f t="shared" si="38"/>
        <v>2.3655547991831179E-2</v>
      </c>
      <c r="H248" s="50">
        <v>3621</v>
      </c>
      <c r="I248" s="137">
        <f t="shared" si="39"/>
        <v>2.684409518867225E-2</v>
      </c>
      <c r="J248" s="137"/>
      <c r="K248" s="40"/>
      <c r="L248" s="40"/>
    </row>
    <row r="249" spans="2:12" x14ac:dyDescent="0.25">
      <c r="B249" s="12" t="s">
        <v>179</v>
      </c>
      <c r="C249" s="49">
        <v>97</v>
      </c>
      <c r="D249" s="49">
        <v>84</v>
      </c>
      <c r="E249" s="49">
        <v>144</v>
      </c>
      <c r="F249" s="21">
        <f t="shared" si="40"/>
        <v>325</v>
      </c>
      <c r="G249" s="37">
        <f t="shared" si="38"/>
        <v>2.7654867256637169E-2</v>
      </c>
      <c r="H249" s="50">
        <v>4167</v>
      </c>
      <c r="I249" s="137">
        <f t="shared" si="39"/>
        <v>3.0891837793757877E-2</v>
      </c>
      <c r="J249" s="137"/>
      <c r="K249" s="40"/>
      <c r="L249" s="40"/>
    </row>
    <row r="250" spans="2:12" x14ac:dyDescent="0.25">
      <c r="B250" s="12" t="s">
        <v>180</v>
      </c>
      <c r="C250" s="49">
        <v>104</v>
      </c>
      <c r="D250" s="49">
        <v>69</v>
      </c>
      <c r="E250" s="49">
        <v>107</v>
      </c>
      <c r="F250" s="21">
        <f t="shared" si="40"/>
        <v>280</v>
      </c>
      <c r="G250" s="37">
        <f t="shared" si="38"/>
        <v>2.3825731790333562E-2</v>
      </c>
      <c r="H250" s="50">
        <v>3988</v>
      </c>
      <c r="I250" s="137">
        <f t="shared" si="39"/>
        <v>2.9564830602713321E-2</v>
      </c>
      <c r="J250" s="137"/>
      <c r="K250" s="40"/>
      <c r="L250" s="40"/>
    </row>
    <row r="251" spans="2:12" x14ac:dyDescent="0.25">
      <c r="B251" s="12" t="s">
        <v>181</v>
      </c>
      <c r="C251" s="36">
        <v>83</v>
      </c>
      <c r="D251" s="36">
        <v>76</v>
      </c>
      <c r="E251" s="36">
        <v>124</v>
      </c>
      <c r="F251" s="21">
        <f t="shared" si="40"/>
        <v>283</v>
      </c>
      <c r="G251" s="37">
        <f>F251/$F$259</f>
        <v>2.4081007488087135E-2</v>
      </c>
      <c r="H251" s="50">
        <v>3171</v>
      </c>
      <c r="I251" s="137">
        <f>H251/$H$259</f>
        <v>2.350804359107421E-2</v>
      </c>
      <c r="J251" s="137"/>
      <c r="K251" s="40"/>
      <c r="L251" s="40"/>
    </row>
    <row r="252" spans="2:12" x14ac:dyDescent="0.25">
      <c r="B252" s="12" t="s">
        <v>182</v>
      </c>
      <c r="C252" s="36">
        <v>74</v>
      </c>
      <c r="D252" s="36">
        <v>42</v>
      </c>
      <c r="E252" s="36">
        <v>94</v>
      </c>
      <c r="F252" s="21">
        <f t="shared" si="40"/>
        <v>210</v>
      </c>
      <c r="G252" s="37">
        <f>F252/$F$259</f>
        <v>1.786929884275017E-2</v>
      </c>
      <c r="H252" s="50">
        <v>2102</v>
      </c>
      <c r="I252" s="140">
        <f>H252/$H$259</f>
        <v>1.5583067684780192E-2</v>
      </c>
      <c r="J252" s="141"/>
      <c r="K252" s="40"/>
      <c r="L252" s="40"/>
    </row>
    <row r="253" spans="2:12" x14ac:dyDescent="0.25">
      <c r="B253" s="12" t="s">
        <v>183</v>
      </c>
      <c r="C253" s="36">
        <v>120</v>
      </c>
      <c r="D253" s="36">
        <v>115</v>
      </c>
      <c r="E253" s="36">
        <v>171</v>
      </c>
      <c r="F253" s="21">
        <f t="shared" si="40"/>
        <v>406</v>
      </c>
      <c r="G253" s="37">
        <f t="shared" ref="G253:G258" si="41">F253/$F$259</f>
        <v>3.4547311095983663E-2</v>
      </c>
      <c r="H253" s="50">
        <v>3741</v>
      </c>
      <c r="I253" s="140">
        <f>H253/$H$259</f>
        <v>2.7733708948031729E-2</v>
      </c>
      <c r="J253" s="141"/>
      <c r="K253" s="40"/>
      <c r="L253" s="40"/>
    </row>
    <row r="254" spans="2:12" x14ac:dyDescent="0.25">
      <c r="B254" s="12" t="s">
        <v>184</v>
      </c>
      <c r="C254" s="36">
        <v>81</v>
      </c>
      <c r="D254" s="36">
        <v>57</v>
      </c>
      <c r="E254" s="36">
        <v>109</v>
      </c>
      <c r="F254" s="21">
        <f t="shared" si="40"/>
        <v>247</v>
      </c>
      <c r="G254" s="37">
        <f t="shared" si="41"/>
        <v>2.1017699115044249E-2</v>
      </c>
      <c r="H254" s="50">
        <v>2922</v>
      </c>
      <c r="I254" s="140">
        <f>H254/$H$259</f>
        <v>2.1662095040403291E-2</v>
      </c>
      <c r="J254" s="141"/>
      <c r="K254" s="40"/>
      <c r="L254" s="40"/>
    </row>
    <row r="255" spans="2:12" x14ac:dyDescent="0.25">
      <c r="B255" s="12" t="s">
        <v>185</v>
      </c>
      <c r="C255" s="36">
        <v>190</v>
      </c>
      <c r="D255" s="36">
        <v>145</v>
      </c>
      <c r="E255" s="36">
        <v>265</v>
      </c>
      <c r="F255" s="21">
        <f t="shared" si="40"/>
        <v>600</v>
      </c>
      <c r="G255" s="37">
        <f t="shared" si="41"/>
        <v>5.1055139550714772E-2</v>
      </c>
      <c r="H255" s="50">
        <v>9089</v>
      </c>
      <c r="I255" s="140">
        <f t="shared" ref="I255:I258" si="42">H255/$H$259</f>
        <v>6.7380828823485797E-2</v>
      </c>
      <c r="J255" s="141"/>
      <c r="K255" s="40"/>
      <c r="L255" s="40"/>
    </row>
    <row r="256" spans="2:12" ht="25.5" x14ac:dyDescent="0.25">
      <c r="B256" s="12" t="s">
        <v>186</v>
      </c>
      <c r="C256" s="36">
        <v>152</v>
      </c>
      <c r="D256" s="36">
        <v>137</v>
      </c>
      <c r="E256" s="36">
        <v>228</v>
      </c>
      <c r="F256" s="21">
        <f t="shared" si="40"/>
        <v>517</v>
      </c>
      <c r="G256" s="37">
        <f t="shared" si="41"/>
        <v>4.3992511912865892E-2</v>
      </c>
      <c r="H256" s="50">
        <v>9930</v>
      </c>
      <c r="I256" s="140">
        <f t="shared" si="42"/>
        <v>7.3615538586996807E-2</v>
      </c>
      <c r="J256" s="141"/>
      <c r="K256" s="40"/>
      <c r="L256" s="40"/>
    </row>
    <row r="257" spans="1:13" x14ac:dyDescent="0.25">
      <c r="B257" s="12" t="s">
        <v>187</v>
      </c>
      <c r="C257" s="36">
        <v>80</v>
      </c>
      <c r="D257" s="36">
        <v>43</v>
      </c>
      <c r="E257" s="36">
        <v>93</v>
      </c>
      <c r="F257" s="21">
        <f t="shared" si="40"/>
        <v>216</v>
      </c>
      <c r="G257" s="37">
        <f t="shared" si="41"/>
        <v>1.8379850238257316E-2</v>
      </c>
      <c r="H257" s="50">
        <v>2557</v>
      </c>
      <c r="I257" s="140">
        <f t="shared" si="42"/>
        <v>1.8956186522351547E-2</v>
      </c>
      <c r="J257" s="141"/>
      <c r="K257" s="40"/>
      <c r="L257" s="40"/>
    </row>
    <row r="258" spans="1:13" ht="25.5" x14ac:dyDescent="0.25">
      <c r="B258" s="12" t="s">
        <v>188</v>
      </c>
      <c r="C258" s="36">
        <v>23</v>
      </c>
      <c r="D258" s="36">
        <v>18</v>
      </c>
      <c r="E258" s="36">
        <v>30</v>
      </c>
      <c r="F258" s="21">
        <f t="shared" si="40"/>
        <v>71</v>
      </c>
      <c r="G258" s="37">
        <f t="shared" si="41"/>
        <v>6.0415248468345811E-3</v>
      </c>
      <c r="H258" s="50">
        <v>1113</v>
      </c>
      <c r="I258" s="140">
        <f t="shared" si="42"/>
        <v>8.2511676180591596E-3</v>
      </c>
      <c r="J258" s="141"/>
      <c r="K258" s="40"/>
      <c r="L258" s="40"/>
    </row>
    <row r="259" spans="1:13" ht="25.5" x14ac:dyDescent="0.25">
      <c r="B259" s="12" t="s">
        <v>209</v>
      </c>
      <c r="C259" s="36">
        <f>SUM(C237:C258)</f>
        <v>3957</v>
      </c>
      <c r="D259" s="36">
        <f t="shared" ref="D259:E259" si="43">SUM(D237:D258)</f>
        <v>2986</v>
      </c>
      <c r="E259" s="36">
        <f t="shared" si="43"/>
        <v>4809</v>
      </c>
      <c r="F259" s="36">
        <f>SUM(F237:F258)</f>
        <v>11752</v>
      </c>
      <c r="G259" s="37">
        <f>SUM(G237:G258)</f>
        <v>1</v>
      </c>
      <c r="H259" s="34">
        <f>SUM(H237:H258)</f>
        <v>134890</v>
      </c>
      <c r="I259" s="140">
        <f>SUM(I237:J258)</f>
        <v>1.0000000000000002</v>
      </c>
      <c r="J259" s="141"/>
      <c r="K259" s="40"/>
      <c r="L259" s="40"/>
    </row>
    <row r="260" spans="1:13" ht="12.75" customHeight="1" x14ac:dyDescent="0.25">
      <c r="B260" s="149" t="s">
        <v>217</v>
      </c>
      <c r="C260" s="149"/>
      <c r="D260" s="149"/>
      <c r="E260" s="149"/>
      <c r="F260" s="149"/>
      <c r="G260" s="149"/>
      <c r="H260" s="149"/>
      <c r="I260" s="40"/>
      <c r="J260" s="40"/>
      <c r="K260" s="40"/>
      <c r="L260" s="40"/>
    </row>
    <row r="261" spans="1:13" x14ac:dyDescent="0.25">
      <c r="F261" s="30"/>
      <c r="G261" s="40"/>
      <c r="H261" s="40"/>
      <c r="I261" s="40"/>
      <c r="J261" s="40"/>
      <c r="K261" s="40"/>
      <c r="L261" s="40"/>
    </row>
    <row r="262" spans="1:13" x14ac:dyDescent="0.25">
      <c r="J262" s="30"/>
      <c r="K262" s="40"/>
      <c r="L262" s="40"/>
    </row>
    <row r="263" spans="1:13" x14ac:dyDescent="0.25">
      <c r="A263" s="52"/>
      <c r="B263" s="52"/>
      <c r="C263" s="52"/>
      <c r="D263" s="52"/>
      <c r="E263" s="30"/>
      <c r="F263" s="40"/>
      <c r="G263" s="40"/>
      <c r="H263" s="40"/>
      <c r="I263" s="40"/>
      <c r="J263" s="30"/>
      <c r="K263" s="40"/>
      <c r="L263" s="40"/>
      <c r="M263" s="40"/>
    </row>
    <row r="264" spans="1:13" x14ac:dyDescent="0.25">
      <c r="A264" s="46"/>
      <c r="B264" s="46"/>
      <c r="C264" s="46"/>
      <c r="D264" s="40"/>
      <c r="E264" s="30"/>
      <c r="F264" s="40"/>
      <c r="G264" s="40"/>
      <c r="H264" s="40"/>
      <c r="I264" s="40"/>
      <c r="J264" s="30"/>
      <c r="K264" s="40"/>
      <c r="L264" s="40"/>
      <c r="M264" s="40"/>
    </row>
    <row r="265" spans="1:13" ht="31.5" customHeight="1" x14ac:dyDescent="0.25">
      <c r="B265" s="125" t="s">
        <v>218</v>
      </c>
      <c r="C265" s="126"/>
      <c r="D265" s="126"/>
      <c r="E265" s="126"/>
      <c r="F265" s="126"/>
      <c r="G265" s="126"/>
      <c r="H265" s="127"/>
      <c r="I265" s="150" t="s">
        <v>242</v>
      </c>
      <c r="J265" s="151"/>
      <c r="K265" s="151"/>
      <c r="L265" s="152"/>
    </row>
    <row r="266" spans="1:13" x14ac:dyDescent="0.25">
      <c r="B266" s="33" t="s">
        <v>79</v>
      </c>
      <c r="C266" s="32" t="s">
        <v>80</v>
      </c>
      <c r="D266" s="32" t="s">
        <v>81</v>
      </c>
      <c r="E266" s="32" t="s">
        <v>82</v>
      </c>
      <c r="F266" s="33" t="s">
        <v>80</v>
      </c>
      <c r="G266" s="33" t="s">
        <v>81</v>
      </c>
      <c r="H266" s="33" t="s">
        <v>82</v>
      </c>
      <c r="I266" s="53"/>
      <c r="J266" s="53" t="s">
        <v>83</v>
      </c>
      <c r="K266" s="53" t="s">
        <v>84</v>
      </c>
      <c r="L266" s="53" t="s">
        <v>82</v>
      </c>
    </row>
    <row r="267" spans="1:13" x14ac:dyDescent="0.25">
      <c r="B267" s="31" t="s">
        <v>85</v>
      </c>
      <c r="C267" s="34">
        <v>2956</v>
      </c>
      <c r="D267" s="34">
        <v>9475</v>
      </c>
      <c r="E267" s="34">
        <f>SUM(C267:D267)</f>
        <v>12431</v>
      </c>
      <c r="F267" s="13">
        <f t="shared" ref="F267:F275" si="44">+C267/E267</f>
        <v>0.23779261523610329</v>
      </c>
      <c r="G267" s="13">
        <f>+D267/E267</f>
        <v>0.76220738476389671</v>
      </c>
      <c r="H267" s="13">
        <f t="shared" ref="H267:H275" si="45">+F267+G267</f>
        <v>1</v>
      </c>
      <c r="I267" s="54" t="s">
        <v>86</v>
      </c>
      <c r="J267" s="109">
        <f>+(C267+C268)/(E267+E268)</f>
        <v>0.32503240772327213</v>
      </c>
      <c r="K267" s="142">
        <f>+(D267+D268)/(E267+E268)</f>
        <v>0.67496759227672787</v>
      </c>
      <c r="L267" s="142">
        <f>+J267+K267</f>
        <v>1</v>
      </c>
    </row>
    <row r="268" spans="1:13" x14ac:dyDescent="0.25">
      <c r="B268" s="31" t="s">
        <v>87</v>
      </c>
      <c r="C268" s="34">
        <v>1808</v>
      </c>
      <c r="D268" s="34">
        <v>418</v>
      </c>
      <c r="E268" s="34">
        <f t="shared" ref="E268:E274" si="46">SUM(C268:D268)</f>
        <v>2226</v>
      </c>
      <c r="F268" s="13">
        <f t="shared" si="44"/>
        <v>0.81221922731356688</v>
      </c>
      <c r="G268" s="13">
        <f t="shared" ref="G268:G275" si="47">+D268/E268</f>
        <v>0.18778077268643306</v>
      </c>
      <c r="H268" s="13">
        <f t="shared" si="45"/>
        <v>1</v>
      </c>
      <c r="I268" s="55"/>
      <c r="J268" s="111"/>
      <c r="K268" s="143"/>
      <c r="L268" s="143"/>
    </row>
    <row r="269" spans="1:13" ht="25.5" x14ac:dyDescent="0.25">
      <c r="B269" s="31" t="s">
        <v>88</v>
      </c>
      <c r="C269" s="34">
        <v>11864</v>
      </c>
      <c r="D269" s="34">
        <v>491</v>
      </c>
      <c r="E269" s="34">
        <f t="shared" si="46"/>
        <v>12355</v>
      </c>
      <c r="F269" s="13">
        <f t="shared" si="44"/>
        <v>0.96025900445163903</v>
      </c>
      <c r="G269" s="13">
        <f t="shared" si="47"/>
        <v>3.974099554836099E-2</v>
      </c>
      <c r="H269" s="13">
        <f t="shared" si="45"/>
        <v>1</v>
      </c>
      <c r="I269" s="53" t="s">
        <v>89</v>
      </c>
      <c r="J269" s="38">
        <f t="shared" ref="J269:K274" si="48">+F269</f>
        <v>0.96025900445163903</v>
      </c>
      <c r="K269" s="38">
        <f t="shared" si="48"/>
        <v>3.974099554836099E-2</v>
      </c>
      <c r="L269" s="38">
        <f t="shared" ref="L269:L274" si="49">+J269+K269</f>
        <v>1</v>
      </c>
    </row>
    <row r="270" spans="1:13" ht="25.5" x14ac:dyDescent="0.25">
      <c r="B270" s="31" t="s">
        <v>90</v>
      </c>
      <c r="C270" s="34">
        <v>9898</v>
      </c>
      <c r="D270" s="34">
        <v>523</v>
      </c>
      <c r="E270" s="34">
        <f t="shared" si="46"/>
        <v>10421</v>
      </c>
      <c r="F270" s="13">
        <f t="shared" si="44"/>
        <v>0.94981287784281743</v>
      </c>
      <c r="G270" s="13">
        <f t="shared" si="47"/>
        <v>5.0187122157182615E-2</v>
      </c>
      <c r="H270" s="13">
        <f t="shared" si="45"/>
        <v>1</v>
      </c>
      <c r="I270" s="53" t="s">
        <v>91</v>
      </c>
      <c r="J270" s="38">
        <f t="shared" si="48"/>
        <v>0.94981287784281743</v>
      </c>
      <c r="K270" s="38">
        <f t="shared" si="48"/>
        <v>5.0187122157182615E-2</v>
      </c>
      <c r="L270" s="38">
        <f t="shared" si="49"/>
        <v>1</v>
      </c>
    </row>
    <row r="271" spans="1:13" ht="25.5" x14ac:dyDescent="0.25">
      <c r="B271" s="31" t="s">
        <v>92</v>
      </c>
      <c r="C271" s="34">
        <v>4124</v>
      </c>
      <c r="D271" s="34">
        <v>1109</v>
      </c>
      <c r="E271" s="34">
        <f t="shared" si="46"/>
        <v>5233</v>
      </c>
      <c r="F271" s="13">
        <f t="shared" si="44"/>
        <v>0.78807567360978403</v>
      </c>
      <c r="G271" s="13">
        <f t="shared" si="47"/>
        <v>0.21192432639021594</v>
      </c>
      <c r="H271" s="13">
        <f t="shared" si="45"/>
        <v>1</v>
      </c>
      <c r="I271" s="53" t="s">
        <v>93</v>
      </c>
      <c r="J271" s="38">
        <f t="shared" si="48"/>
        <v>0.78807567360978403</v>
      </c>
      <c r="K271" s="38">
        <f t="shared" si="48"/>
        <v>0.21192432639021594</v>
      </c>
      <c r="L271" s="38">
        <f t="shared" si="49"/>
        <v>1</v>
      </c>
    </row>
    <row r="272" spans="1:13" ht="25.5" customHeight="1" x14ac:dyDescent="0.25">
      <c r="B272" s="31" t="s">
        <v>94</v>
      </c>
      <c r="C272" s="34">
        <v>14022</v>
      </c>
      <c r="D272" s="34">
        <v>1632</v>
      </c>
      <c r="E272" s="34">
        <f t="shared" si="46"/>
        <v>15654</v>
      </c>
      <c r="F272" s="13">
        <f t="shared" si="44"/>
        <v>0.89574549635875811</v>
      </c>
      <c r="G272" s="13">
        <f t="shared" si="47"/>
        <v>0.10425450364124185</v>
      </c>
      <c r="H272" s="13">
        <f t="shared" si="45"/>
        <v>1</v>
      </c>
      <c r="I272" s="56" t="s">
        <v>95</v>
      </c>
      <c r="J272" s="38">
        <f t="shared" si="48"/>
        <v>0.89574549635875811</v>
      </c>
      <c r="K272" s="38">
        <f t="shared" si="48"/>
        <v>0.10425450364124185</v>
      </c>
      <c r="L272" s="38">
        <f t="shared" si="49"/>
        <v>1</v>
      </c>
    </row>
    <row r="273" spans="1:12" ht="38.25" customHeight="1" x14ac:dyDescent="0.25">
      <c r="B273" s="31" t="s">
        <v>96</v>
      </c>
      <c r="C273" s="34">
        <v>3740</v>
      </c>
      <c r="D273" s="34">
        <v>9668</v>
      </c>
      <c r="E273" s="34">
        <f>SUM(C273:D273)</f>
        <v>13408</v>
      </c>
      <c r="F273" s="13">
        <f t="shared" si="44"/>
        <v>0.27893794749403339</v>
      </c>
      <c r="G273" s="13">
        <f t="shared" si="47"/>
        <v>0.72106205250596656</v>
      </c>
      <c r="H273" s="13">
        <f t="shared" si="45"/>
        <v>1</v>
      </c>
      <c r="I273" s="35" t="s">
        <v>97</v>
      </c>
      <c r="J273" s="35">
        <f t="shared" si="48"/>
        <v>0.27893794749403339</v>
      </c>
      <c r="K273" s="35">
        <f t="shared" si="48"/>
        <v>0.72106205250596656</v>
      </c>
      <c r="L273" s="38">
        <f t="shared" si="49"/>
        <v>1</v>
      </c>
    </row>
    <row r="274" spans="1:12" ht="38.25" customHeight="1" x14ac:dyDescent="0.25">
      <c r="B274" s="31" t="s">
        <v>98</v>
      </c>
      <c r="C274" s="34">
        <v>1822</v>
      </c>
      <c r="D274" s="34">
        <v>76994</v>
      </c>
      <c r="E274" s="34">
        <f t="shared" si="46"/>
        <v>78816</v>
      </c>
      <c r="F274" s="13">
        <f t="shared" si="44"/>
        <v>2.3117133576938693E-2</v>
      </c>
      <c r="G274" s="13">
        <f>+D274/E274</f>
        <v>0.97688286642306132</v>
      </c>
      <c r="H274" s="13">
        <f t="shared" si="45"/>
        <v>1</v>
      </c>
      <c r="I274" s="35" t="s">
        <v>99</v>
      </c>
      <c r="J274" s="35">
        <f t="shared" si="48"/>
        <v>2.3117133576938693E-2</v>
      </c>
      <c r="K274" s="35">
        <f t="shared" si="48"/>
        <v>0.97688286642306132</v>
      </c>
      <c r="L274" s="38">
        <f t="shared" si="49"/>
        <v>1</v>
      </c>
    </row>
    <row r="275" spans="1:12" x14ac:dyDescent="0.25">
      <c r="B275" s="31" t="s">
        <v>100</v>
      </c>
      <c r="C275" s="34">
        <v>36212</v>
      </c>
      <c r="D275" s="34">
        <v>98678</v>
      </c>
      <c r="E275" s="34">
        <f>SUM(C275:D275)</f>
        <v>134890</v>
      </c>
      <c r="F275" s="13">
        <f t="shared" si="44"/>
        <v>0.26845577878271182</v>
      </c>
      <c r="G275" s="13">
        <f t="shared" si="47"/>
        <v>0.73154422121728813</v>
      </c>
      <c r="H275" s="13">
        <f t="shared" si="45"/>
        <v>1</v>
      </c>
      <c r="I275" s="53"/>
      <c r="J275" s="53"/>
      <c r="K275" s="53"/>
      <c r="L275" s="53"/>
    </row>
    <row r="276" spans="1:12" x14ac:dyDescent="0.25">
      <c r="B276" s="26" t="s">
        <v>101</v>
      </c>
      <c r="C276" s="26"/>
      <c r="D276" s="26"/>
      <c r="E276" s="26"/>
      <c r="F276" s="57"/>
      <c r="G276" s="57"/>
      <c r="H276" s="57"/>
      <c r="I276" s="57"/>
      <c r="J276" s="57"/>
      <c r="K276" s="57"/>
      <c r="L276" s="57"/>
    </row>
    <row r="277" spans="1:12" x14ac:dyDescent="0.25">
      <c r="B277" s="26" t="s">
        <v>219</v>
      </c>
      <c r="C277" s="26"/>
      <c r="D277" s="26"/>
      <c r="E277" s="26"/>
      <c r="F277" s="57"/>
      <c r="G277" s="57"/>
      <c r="H277" s="57"/>
      <c r="I277" s="57"/>
      <c r="J277" s="57"/>
      <c r="K277" s="57"/>
      <c r="L277" s="57"/>
    </row>
    <row r="278" spans="1:12" x14ac:dyDescent="0.25">
      <c r="B278" s="26" t="s">
        <v>220</v>
      </c>
      <c r="C278" s="26"/>
      <c r="D278" s="26"/>
      <c r="E278" s="26"/>
      <c r="F278" s="57"/>
      <c r="G278" s="57"/>
      <c r="H278" s="57"/>
      <c r="I278" s="57"/>
      <c r="J278" s="57"/>
      <c r="K278" s="57"/>
      <c r="L278" s="57"/>
    </row>
    <row r="279" spans="1:12" x14ac:dyDescent="0.25">
      <c r="B279" s="26" t="s">
        <v>221</v>
      </c>
      <c r="C279" s="26"/>
      <c r="D279" s="26"/>
      <c r="E279" s="26"/>
      <c r="F279" s="57"/>
      <c r="G279" s="57"/>
      <c r="H279" s="57"/>
      <c r="I279" s="57"/>
      <c r="J279" s="57"/>
      <c r="K279" s="57"/>
      <c r="L279" s="57"/>
    </row>
    <row r="280" spans="1:12" x14ac:dyDescent="0.25">
      <c r="A280" s="9"/>
      <c r="B280" s="26" t="s">
        <v>222</v>
      </c>
      <c r="C280" s="9"/>
      <c r="I280" s="57"/>
      <c r="J280" s="57"/>
      <c r="K280" s="57"/>
      <c r="L280" s="57"/>
    </row>
    <row r="281" spans="1:12" x14ac:dyDescent="0.25">
      <c r="B281" s="26" t="s">
        <v>223</v>
      </c>
    </row>
    <row r="282" spans="1:12" x14ac:dyDescent="0.25">
      <c r="B282" s="26" t="s">
        <v>102</v>
      </c>
    </row>
    <row r="283" spans="1:12" x14ac:dyDescent="0.25">
      <c r="C283" s="26"/>
    </row>
    <row r="285" spans="1:12" ht="51" customHeight="1" x14ac:dyDescent="0.25">
      <c r="B285" s="144" t="s">
        <v>36</v>
      </c>
      <c r="C285" s="146" t="s">
        <v>224</v>
      </c>
      <c r="D285" s="147"/>
      <c r="E285" s="147"/>
      <c r="F285" s="147"/>
      <c r="G285" s="147"/>
      <c r="H285" s="147"/>
      <c r="I285" s="148"/>
    </row>
    <row r="286" spans="1:12" ht="89.25" customHeight="1" x14ac:dyDescent="0.25">
      <c r="B286" s="145"/>
      <c r="C286" s="33" t="s">
        <v>103</v>
      </c>
      <c r="D286" s="33" t="s">
        <v>104</v>
      </c>
      <c r="E286" s="33" t="s">
        <v>105</v>
      </c>
      <c r="F286" s="33" t="s">
        <v>106</v>
      </c>
      <c r="G286" s="33" t="s">
        <v>107</v>
      </c>
      <c r="H286" s="33" t="s">
        <v>108</v>
      </c>
      <c r="I286" s="33" t="s">
        <v>109</v>
      </c>
    </row>
    <row r="287" spans="1:12" x14ac:dyDescent="0.25">
      <c r="B287" s="12" t="s">
        <v>167</v>
      </c>
      <c r="C287" s="58">
        <v>86.538461538461547</v>
      </c>
      <c r="D287" s="58">
        <v>97.928994082840234</v>
      </c>
      <c r="E287" s="58">
        <v>97.068403908794792</v>
      </c>
      <c r="F287" s="58">
        <v>87.974683544303801</v>
      </c>
      <c r="G287" s="58">
        <v>93.978494623655919</v>
      </c>
      <c r="H287" s="58">
        <v>95.087719298245617</v>
      </c>
      <c r="I287" s="58">
        <v>31.690140845070424</v>
      </c>
    </row>
    <row r="288" spans="1:12" x14ac:dyDescent="0.25">
      <c r="B288" s="12" t="s">
        <v>168</v>
      </c>
      <c r="C288" s="58">
        <v>81.985294117647058</v>
      </c>
      <c r="D288" s="58">
        <v>95.721925133689851</v>
      </c>
      <c r="E288" s="58">
        <v>94.615849969751963</v>
      </c>
      <c r="F288" s="58">
        <v>74.625</v>
      </c>
      <c r="G288" s="58">
        <v>88.096208724011419</v>
      </c>
      <c r="H288" s="58">
        <v>90.837867247007622</v>
      </c>
      <c r="I288" s="58">
        <v>25.255788906838987</v>
      </c>
    </row>
    <row r="289" spans="2:9" x14ac:dyDescent="0.25">
      <c r="B289" s="12" t="s">
        <v>169</v>
      </c>
      <c r="C289" s="58">
        <v>83.139534883720927</v>
      </c>
      <c r="D289" s="58">
        <v>98.103266596417285</v>
      </c>
      <c r="E289" s="58">
        <v>96.883116883116884</v>
      </c>
      <c r="F289" s="58">
        <v>82.417582417582409</v>
      </c>
      <c r="G289" s="58">
        <v>92.239858906525569</v>
      </c>
      <c r="H289" s="58">
        <v>94.013303769401332</v>
      </c>
      <c r="I289" s="58">
        <v>28.079331941544883</v>
      </c>
    </row>
    <row r="290" spans="2:9" x14ac:dyDescent="0.25">
      <c r="B290" s="12" t="s">
        <v>170</v>
      </c>
      <c r="C290" s="58">
        <v>79.518072289156621</v>
      </c>
      <c r="D290" s="58">
        <v>96.480489671002303</v>
      </c>
      <c r="E290" s="58">
        <v>94.144556267154627</v>
      </c>
      <c r="F290" s="58">
        <v>76.515151515151516</v>
      </c>
      <c r="G290" s="58">
        <v>88.402220851326348</v>
      </c>
      <c r="H290" s="58">
        <v>91.029272898961295</v>
      </c>
      <c r="I290" s="58">
        <v>23.97058823529412</v>
      </c>
    </row>
    <row r="291" spans="2:9" x14ac:dyDescent="0.25">
      <c r="B291" s="16" t="s">
        <v>171</v>
      </c>
      <c r="C291" s="58">
        <v>83.950617283950606</v>
      </c>
      <c r="D291" s="58">
        <v>96.539379474940333</v>
      </c>
      <c r="E291" s="58">
        <v>95.029239766081872</v>
      </c>
      <c r="F291" s="58">
        <v>80.11204481792717</v>
      </c>
      <c r="G291" s="58">
        <v>89.913544668587903</v>
      </c>
      <c r="H291" s="58">
        <v>92.160705536501723</v>
      </c>
      <c r="I291" s="58">
        <v>26.502145922746784</v>
      </c>
    </row>
    <row r="292" spans="2:9" x14ac:dyDescent="0.25">
      <c r="B292" s="12" t="s">
        <v>172</v>
      </c>
      <c r="C292" s="58">
        <v>75.384615384615387</v>
      </c>
      <c r="D292" s="58">
        <v>95.911949685534594</v>
      </c>
      <c r="E292" s="58">
        <v>95.189003436426106</v>
      </c>
      <c r="F292" s="58">
        <v>89.208633093525179</v>
      </c>
      <c r="G292" s="58">
        <v>93.255813953488371</v>
      </c>
      <c r="H292" s="58">
        <v>92.865928659286595</v>
      </c>
      <c r="I292" s="58">
        <v>31.099195710455763</v>
      </c>
    </row>
    <row r="293" spans="2:9" x14ac:dyDescent="0.25">
      <c r="B293" s="12" t="s">
        <v>173</v>
      </c>
      <c r="C293" s="58">
        <v>78.94736842105263</v>
      </c>
      <c r="D293" s="58">
        <v>95.973154362416096</v>
      </c>
      <c r="E293" s="58">
        <v>93.650793650793645</v>
      </c>
      <c r="F293" s="58">
        <v>76.829268292682926</v>
      </c>
      <c r="G293" s="58">
        <v>87.891440501043832</v>
      </c>
      <c r="H293" s="58">
        <v>90.818363273453102</v>
      </c>
      <c r="I293" s="58">
        <v>30.263157894736842</v>
      </c>
    </row>
    <row r="294" spans="2:9" x14ac:dyDescent="0.25">
      <c r="B294" s="12" t="s">
        <v>174</v>
      </c>
      <c r="C294" s="58">
        <v>77.697841726618705</v>
      </c>
      <c r="D294" s="58">
        <v>95.454545454545453</v>
      </c>
      <c r="E294" s="58">
        <v>96.257485029940113</v>
      </c>
      <c r="F294" s="58">
        <v>80</v>
      </c>
      <c r="G294" s="58">
        <v>90.72063178677196</v>
      </c>
      <c r="H294" s="58">
        <v>91.718106995884767</v>
      </c>
      <c r="I294" s="58">
        <v>28.205128205128204</v>
      </c>
    </row>
    <row r="295" spans="2:9" x14ac:dyDescent="0.25">
      <c r="B295" s="12" t="s">
        <v>175</v>
      </c>
      <c r="C295" s="58">
        <v>77.777777777777786</v>
      </c>
      <c r="D295" s="58">
        <v>92</v>
      </c>
      <c r="E295" s="58">
        <v>93.75</v>
      </c>
      <c r="F295" s="58">
        <v>80.487804878048792</v>
      </c>
      <c r="G295" s="58">
        <v>89.256198347107443</v>
      </c>
      <c r="H295" s="58">
        <v>89.252336448598129</v>
      </c>
      <c r="I295" s="58">
        <v>30.357142857142854</v>
      </c>
    </row>
    <row r="296" spans="2:9" x14ac:dyDescent="0.25">
      <c r="B296" s="12" t="s">
        <v>176</v>
      </c>
      <c r="C296" s="58">
        <v>83.80952380952381</v>
      </c>
      <c r="D296" s="58">
        <v>95.8498023715415</v>
      </c>
      <c r="E296" s="58">
        <v>95.931477516059957</v>
      </c>
      <c r="F296" s="58">
        <v>85.15625</v>
      </c>
      <c r="G296" s="58">
        <v>92.116182572614107</v>
      </c>
      <c r="H296" s="58">
        <v>92.878560719640177</v>
      </c>
      <c r="I296" s="58">
        <v>32.027257240204435</v>
      </c>
    </row>
    <row r="297" spans="2:9" x14ac:dyDescent="0.25">
      <c r="B297" s="12" t="s">
        <v>177</v>
      </c>
      <c r="C297" s="58">
        <v>82.692307692307693</v>
      </c>
      <c r="D297" s="58">
        <v>95.568400770712913</v>
      </c>
      <c r="E297" s="58">
        <v>97.071129707112974</v>
      </c>
      <c r="F297" s="58">
        <v>75.799086757990864</v>
      </c>
      <c r="G297" s="58">
        <v>90.387374461979917</v>
      </c>
      <c r="H297" s="58">
        <v>91.818181818181827</v>
      </c>
      <c r="I297" s="58">
        <v>26.837060702875398</v>
      </c>
    </row>
    <row r="298" spans="2:9" x14ac:dyDescent="0.25">
      <c r="B298" s="12" t="s">
        <v>178</v>
      </c>
      <c r="C298" s="58">
        <v>80.701754385964904</v>
      </c>
      <c r="D298" s="58">
        <v>92.711370262390673</v>
      </c>
      <c r="E298" s="58">
        <v>93.525179856115102</v>
      </c>
      <c r="F298" s="58">
        <v>74.025974025974023</v>
      </c>
      <c r="G298" s="58">
        <v>86.574074074074076</v>
      </c>
      <c r="H298" s="58">
        <v>88.701923076923066</v>
      </c>
      <c r="I298" s="58">
        <v>24.561403508771928</v>
      </c>
    </row>
    <row r="299" spans="2:9" x14ac:dyDescent="0.25">
      <c r="B299" s="12" t="s">
        <v>179</v>
      </c>
      <c r="C299" s="58">
        <v>76.31578947368422</v>
      </c>
      <c r="D299" s="58">
        <v>95.248868778280539</v>
      </c>
      <c r="E299" s="58">
        <v>94.207317073170728</v>
      </c>
      <c r="F299" s="58">
        <v>74.842767295597483</v>
      </c>
      <c r="G299" s="58">
        <v>87.885010266940455</v>
      </c>
      <c r="H299" s="58">
        <v>90.24875621890547</v>
      </c>
      <c r="I299" s="58">
        <v>24.465558194774349</v>
      </c>
    </row>
    <row r="300" spans="2:9" x14ac:dyDescent="0.25">
      <c r="B300" s="12" t="s">
        <v>180</v>
      </c>
      <c r="C300" s="58">
        <v>86.666666666666671</v>
      </c>
      <c r="D300" s="58">
        <v>96.062992125984252</v>
      </c>
      <c r="E300" s="58">
        <v>91.520467836257311</v>
      </c>
      <c r="F300" s="58">
        <v>79.47019867549669</v>
      </c>
      <c r="G300" s="58">
        <v>87.829614604462463</v>
      </c>
      <c r="H300" s="58">
        <v>91.043203371970492</v>
      </c>
      <c r="I300" s="58">
        <v>33.819951338199509</v>
      </c>
    </row>
    <row r="301" spans="2:9" x14ac:dyDescent="0.25">
      <c r="B301" s="12" t="s">
        <v>181</v>
      </c>
      <c r="C301" s="58">
        <v>90.384615384615387</v>
      </c>
      <c r="D301" s="58">
        <v>95.378151260504211</v>
      </c>
      <c r="E301" s="58">
        <v>94.20289855072464</v>
      </c>
      <c r="F301" s="58">
        <v>82.8125</v>
      </c>
      <c r="G301" s="58">
        <v>89.850746268656707</v>
      </c>
      <c r="H301" s="58">
        <v>92</v>
      </c>
      <c r="I301" s="58">
        <v>45.808383233532936</v>
      </c>
    </row>
    <row r="302" spans="2:9" x14ac:dyDescent="0.25">
      <c r="B302" s="12" t="s">
        <v>182</v>
      </c>
      <c r="C302" s="58">
        <v>76.470588235294116</v>
      </c>
      <c r="D302" s="58">
        <v>97.515527950310556</v>
      </c>
      <c r="E302" s="58">
        <v>96.969696969696969</v>
      </c>
      <c r="F302" s="58">
        <v>75.342465753424662</v>
      </c>
      <c r="G302" s="58">
        <v>90.336134453781511</v>
      </c>
      <c r="H302" s="58">
        <v>91.916859122401846</v>
      </c>
      <c r="I302" s="58">
        <v>25.757575757575758</v>
      </c>
    </row>
    <row r="303" spans="2:9" x14ac:dyDescent="0.25">
      <c r="B303" s="12" t="s">
        <v>183</v>
      </c>
      <c r="C303" s="58">
        <v>89.830508474576277</v>
      </c>
      <c r="D303" s="58">
        <v>96.688741721854313</v>
      </c>
      <c r="E303" s="58">
        <v>96.071428571428569</v>
      </c>
      <c r="F303" s="58">
        <v>82.608695652173907</v>
      </c>
      <c r="G303" s="58">
        <v>92.151898734177223</v>
      </c>
      <c r="H303" s="58">
        <v>93.783068783068785</v>
      </c>
      <c r="I303" s="58">
        <v>31.104651162790699</v>
      </c>
    </row>
    <row r="304" spans="2:9" x14ac:dyDescent="0.25">
      <c r="B304" s="12" t="s">
        <v>184</v>
      </c>
      <c r="C304" s="58">
        <v>82.142857142857139</v>
      </c>
      <c r="D304" s="58">
        <v>96.057347670250891</v>
      </c>
      <c r="E304" s="58">
        <v>94.634146341463406</v>
      </c>
      <c r="F304" s="58">
        <v>79.824561403508781</v>
      </c>
      <c r="G304" s="58">
        <v>89.341692789968647</v>
      </c>
      <c r="H304" s="58">
        <v>91.590214067278282</v>
      </c>
      <c r="I304" s="58">
        <v>30.357142857142854</v>
      </c>
    </row>
    <row r="305" spans="1:9" x14ac:dyDescent="0.25">
      <c r="B305" s="12" t="s">
        <v>185</v>
      </c>
      <c r="C305" s="58">
        <v>81.595092024539866</v>
      </c>
      <c r="D305" s="58">
        <v>95.807644882860671</v>
      </c>
      <c r="E305" s="58">
        <v>95.007342143906016</v>
      </c>
      <c r="F305" s="58">
        <v>78.235294117647058</v>
      </c>
      <c r="G305" s="58">
        <v>89.422135161606263</v>
      </c>
      <c r="H305" s="58">
        <v>91.378446115288227</v>
      </c>
      <c r="I305" s="58">
        <v>27.254707631318137</v>
      </c>
    </row>
    <row r="306" spans="1:9" ht="25.5" x14ac:dyDescent="0.25">
      <c r="B306" s="12" t="s">
        <v>186</v>
      </c>
      <c r="C306" s="58">
        <v>75</v>
      </c>
      <c r="D306" s="58">
        <v>95.113438045375219</v>
      </c>
      <c r="E306" s="58">
        <v>93.171296296296291</v>
      </c>
      <c r="F306" s="58">
        <v>75.259875259875258</v>
      </c>
      <c r="G306" s="58">
        <v>86.765799256505574</v>
      </c>
      <c r="H306" s="58">
        <v>89.489377562430121</v>
      </c>
      <c r="I306" s="58">
        <v>23.805060918462981</v>
      </c>
    </row>
    <row r="307" spans="1:9" x14ac:dyDescent="0.25">
      <c r="B307" s="12" t="s">
        <v>187</v>
      </c>
      <c r="C307" s="58">
        <v>86.206896551724128</v>
      </c>
      <c r="D307" s="58">
        <v>98.360655737704917</v>
      </c>
      <c r="E307" s="58">
        <v>97.752808988764045</v>
      </c>
      <c r="F307" s="58">
        <v>89.622641509433961</v>
      </c>
      <c r="G307" s="58">
        <v>94.718309859154928</v>
      </c>
      <c r="H307" s="58">
        <v>95.564516129032256</v>
      </c>
      <c r="I307" s="58">
        <v>38.846153846153847</v>
      </c>
    </row>
    <row r="308" spans="1:9" ht="25.5" x14ac:dyDescent="0.25">
      <c r="B308" s="12" t="s">
        <v>188</v>
      </c>
      <c r="C308" s="58">
        <v>78.94736842105263</v>
      </c>
      <c r="D308" s="58">
        <v>96.36363636363636</v>
      </c>
      <c r="E308" s="58">
        <v>95.402298850574709</v>
      </c>
      <c r="F308" s="58">
        <v>78.048780487804876</v>
      </c>
      <c r="G308" s="58">
        <v>89.84375</v>
      </c>
      <c r="H308" s="58">
        <v>91.828793774319067</v>
      </c>
      <c r="I308" s="58">
        <v>30.693069306930692</v>
      </c>
    </row>
    <row r="309" spans="1:9" x14ac:dyDescent="0.25">
      <c r="B309" s="25" t="s">
        <v>225</v>
      </c>
      <c r="C309" s="58">
        <f>AVERAGE(C287:C304)</f>
        <v>81.886344149360653</v>
      </c>
      <c r="D309" s="58">
        <f>AVERAGE(D287:D304)</f>
        <v>95.844161520734218</v>
      </c>
      <c r="E309" s="58">
        <f t="shared" ref="E309:I309" si="50">AVERAGE(E287:E304)</f>
        <v>95.04012174078278</v>
      </c>
      <c r="F309" s="58">
        <f t="shared" si="50"/>
        <v>79.891814895743806</v>
      </c>
      <c r="G309" s="58">
        <f t="shared" si="50"/>
        <v>90.012618921620771</v>
      </c>
      <c r="H309" s="58">
        <f t="shared" si="50"/>
        <v>91.764687294761686</v>
      </c>
      <c r="I309" s="58">
        <f t="shared" si="50"/>
        <v>29.453422473045933</v>
      </c>
    </row>
    <row r="310" spans="1:9" x14ac:dyDescent="0.25">
      <c r="B310" s="26" t="s">
        <v>241</v>
      </c>
      <c r="C310" s="59"/>
      <c r="D310" s="59"/>
      <c r="E310" s="59"/>
      <c r="F310" s="59"/>
      <c r="G310" s="59"/>
      <c r="H310" s="59"/>
      <c r="I310" s="59"/>
    </row>
    <row r="311" spans="1:9" x14ac:dyDescent="0.25">
      <c r="B311" s="26" t="s">
        <v>226</v>
      </c>
      <c r="C311" s="59"/>
      <c r="D311" s="59"/>
      <c r="E311" s="59"/>
      <c r="F311" s="59"/>
      <c r="G311" s="59"/>
      <c r="H311" s="59"/>
      <c r="I311" s="59"/>
    </row>
    <row r="312" spans="1:9" x14ac:dyDescent="0.25">
      <c r="B312" s="26" t="s">
        <v>227</v>
      </c>
      <c r="C312" s="59"/>
      <c r="D312" s="59"/>
      <c r="E312" s="59"/>
      <c r="F312" s="59"/>
      <c r="G312" s="59"/>
      <c r="H312" s="59"/>
      <c r="I312" s="59"/>
    </row>
    <row r="313" spans="1:9" x14ac:dyDescent="0.25">
      <c r="B313" s="26" t="s">
        <v>228</v>
      </c>
      <c r="C313" s="9"/>
      <c r="D313" s="9"/>
      <c r="E313" s="9"/>
    </row>
    <row r="314" spans="1:9" x14ac:dyDescent="0.25">
      <c r="B314" s="26" t="s">
        <v>229</v>
      </c>
      <c r="C314" s="9"/>
      <c r="D314" s="9"/>
      <c r="E314" s="9"/>
    </row>
    <row r="315" spans="1:9" x14ac:dyDescent="0.25">
      <c r="B315" s="26" t="s">
        <v>230</v>
      </c>
      <c r="C315" s="9"/>
      <c r="D315" s="9"/>
      <c r="E315" s="9"/>
    </row>
    <row r="316" spans="1:9" x14ac:dyDescent="0.25">
      <c r="B316" s="26" t="s">
        <v>231</v>
      </c>
      <c r="C316" s="9"/>
      <c r="D316" s="9"/>
      <c r="E316" s="9"/>
    </row>
    <row r="317" spans="1:9" x14ac:dyDescent="0.25">
      <c r="A317" s="26"/>
      <c r="B317" s="9"/>
      <c r="C317" s="9"/>
      <c r="D317" s="9"/>
    </row>
    <row r="318" spans="1:9" x14ac:dyDescent="0.25">
      <c r="A318" s="9"/>
      <c r="B318" s="9"/>
      <c r="C318" s="9"/>
      <c r="D318" s="9"/>
    </row>
    <row r="319" spans="1:9" ht="24.75" customHeight="1" x14ac:dyDescent="0.25">
      <c r="B319" s="60" t="s">
        <v>36</v>
      </c>
      <c r="C319" s="125" t="s">
        <v>232</v>
      </c>
      <c r="D319" s="126"/>
      <c r="E319" s="126"/>
      <c r="F319" s="126"/>
      <c r="G319" s="126"/>
      <c r="H319" s="127"/>
    </row>
    <row r="320" spans="1:9" ht="76.5" x14ac:dyDescent="0.25">
      <c r="B320" s="60"/>
      <c r="C320" s="31" t="s">
        <v>110</v>
      </c>
      <c r="D320" s="53" t="s">
        <v>111</v>
      </c>
      <c r="E320" s="31" t="s">
        <v>112</v>
      </c>
      <c r="F320" s="53" t="s">
        <v>113</v>
      </c>
      <c r="G320" s="13" t="s">
        <v>114</v>
      </c>
      <c r="H320" s="53" t="s">
        <v>115</v>
      </c>
    </row>
    <row r="321" spans="2:8" x14ac:dyDescent="0.25">
      <c r="B321" s="12" t="s">
        <v>167</v>
      </c>
      <c r="C321" s="31">
        <v>1441</v>
      </c>
      <c r="D321" s="51">
        <f t="shared" ref="D321:D335" si="51">+C321/$H237</f>
        <v>0.32403867776028783</v>
      </c>
      <c r="E321" s="31">
        <v>2278</v>
      </c>
      <c r="F321" s="51">
        <f t="shared" ref="F321:F343" si="52">+E321/$H237</f>
        <v>0.51225545311445919</v>
      </c>
      <c r="G321" s="61">
        <v>89</v>
      </c>
      <c r="H321" s="51">
        <f t="shared" ref="H321:H343" si="53">+G321/$H237</f>
        <v>2.0013492241960872E-2</v>
      </c>
    </row>
    <row r="322" spans="2:8" x14ac:dyDescent="0.25">
      <c r="B322" s="12" t="s">
        <v>168</v>
      </c>
      <c r="C322" s="31">
        <v>7405</v>
      </c>
      <c r="D322" s="51">
        <f t="shared" si="51"/>
        <v>0.39155033840947545</v>
      </c>
      <c r="E322" s="31">
        <v>8171</v>
      </c>
      <c r="F322" s="51">
        <f t="shared" si="52"/>
        <v>0.43205372250423013</v>
      </c>
      <c r="G322" s="61">
        <v>159</v>
      </c>
      <c r="H322" s="51">
        <f t="shared" si="53"/>
        <v>8.4073604060913697E-3</v>
      </c>
    </row>
    <row r="323" spans="2:8" x14ac:dyDescent="0.25">
      <c r="B323" s="12" t="s">
        <v>169</v>
      </c>
      <c r="C323" s="31">
        <v>3743</v>
      </c>
      <c r="D323" s="51">
        <f t="shared" si="51"/>
        <v>0.35630652070442648</v>
      </c>
      <c r="E323" s="31">
        <v>5091</v>
      </c>
      <c r="F323" s="51">
        <f t="shared" si="52"/>
        <v>0.48462636839600193</v>
      </c>
      <c r="G323" s="61">
        <v>146</v>
      </c>
      <c r="H323" s="51">
        <f t="shared" si="53"/>
        <v>1.3898143741075678E-2</v>
      </c>
    </row>
    <row r="324" spans="2:8" x14ac:dyDescent="0.25">
      <c r="B324" s="12" t="s">
        <v>170</v>
      </c>
      <c r="C324" s="31">
        <v>5237</v>
      </c>
      <c r="D324" s="51">
        <f t="shared" si="51"/>
        <v>0.37492840778923253</v>
      </c>
      <c r="E324" s="31">
        <v>6341</v>
      </c>
      <c r="F324" s="51">
        <f t="shared" si="52"/>
        <v>0.45396620847651775</v>
      </c>
      <c r="G324" s="61">
        <v>148</v>
      </c>
      <c r="H324" s="51">
        <f t="shared" si="53"/>
        <v>1.0595647193585338E-2</v>
      </c>
    </row>
    <row r="325" spans="2:8" x14ac:dyDescent="0.25">
      <c r="B325" s="16" t="s">
        <v>171</v>
      </c>
      <c r="C325" s="31">
        <v>3329</v>
      </c>
      <c r="D325" s="51">
        <f t="shared" si="51"/>
        <v>0.34612185485547931</v>
      </c>
      <c r="E325" s="31">
        <v>4588</v>
      </c>
      <c r="F325" s="51">
        <f t="shared" si="52"/>
        <v>0.47702224994801412</v>
      </c>
      <c r="G325" s="61">
        <v>137</v>
      </c>
      <c r="H325" s="51">
        <f t="shared" si="53"/>
        <v>1.4244125597837389E-2</v>
      </c>
    </row>
    <row r="326" spans="2:8" x14ac:dyDescent="0.25">
      <c r="B326" s="12" t="s">
        <v>172</v>
      </c>
      <c r="C326" s="31">
        <v>1206</v>
      </c>
      <c r="D326" s="51">
        <f t="shared" si="51"/>
        <v>0.31106525664173329</v>
      </c>
      <c r="E326" s="31">
        <v>2026</v>
      </c>
      <c r="F326" s="51">
        <f t="shared" si="52"/>
        <v>0.52256899664689194</v>
      </c>
      <c r="G326" s="61">
        <v>90</v>
      </c>
      <c r="H326" s="51">
        <f t="shared" si="53"/>
        <v>2.321382512251741E-2</v>
      </c>
    </row>
    <row r="327" spans="2:8" x14ac:dyDescent="0.25">
      <c r="B327" s="12" t="s">
        <v>173</v>
      </c>
      <c r="C327" s="31">
        <v>1663</v>
      </c>
      <c r="D327" s="51">
        <f t="shared" si="51"/>
        <v>0.37743985474353153</v>
      </c>
      <c r="E327" s="31">
        <v>1945</v>
      </c>
      <c r="F327" s="51">
        <f t="shared" si="52"/>
        <v>0.44144348615524287</v>
      </c>
      <c r="G327" s="61">
        <v>52</v>
      </c>
      <c r="H327" s="51">
        <f t="shared" si="53"/>
        <v>1.1802088061733999E-2</v>
      </c>
    </row>
    <row r="328" spans="2:8" x14ac:dyDescent="0.25">
      <c r="B328" s="12" t="s">
        <v>174</v>
      </c>
      <c r="C328" s="31">
        <v>3281</v>
      </c>
      <c r="D328" s="51">
        <f t="shared" si="51"/>
        <v>0.35401381096245144</v>
      </c>
      <c r="E328" s="31">
        <v>4506</v>
      </c>
      <c r="F328" s="51">
        <f t="shared" si="52"/>
        <v>0.48618903754855414</v>
      </c>
      <c r="G328" s="61">
        <v>188</v>
      </c>
      <c r="H328" s="51">
        <f t="shared" si="53"/>
        <v>2.0284851100561069E-2</v>
      </c>
    </row>
    <row r="329" spans="2:8" x14ac:dyDescent="0.25">
      <c r="B329" s="12" t="s">
        <v>175</v>
      </c>
      <c r="C329" s="31">
        <v>334</v>
      </c>
      <c r="D329" s="51">
        <f t="shared" si="51"/>
        <v>0.30474452554744524</v>
      </c>
      <c r="E329" s="31">
        <v>578</v>
      </c>
      <c r="F329" s="51">
        <f t="shared" si="52"/>
        <v>0.52737226277372262</v>
      </c>
      <c r="G329" s="61">
        <v>27</v>
      </c>
      <c r="H329" s="51">
        <f t="shared" si="53"/>
        <v>2.4635036496350366E-2</v>
      </c>
    </row>
    <row r="330" spans="2:8" x14ac:dyDescent="0.25">
      <c r="B330" s="12" t="s">
        <v>176</v>
      </c>
      <c r="C330" s="31">
        <v>1608</v>
      </c>
      <c r="D330" s="51">
        <f t="shared" si="51"/>
        <v>0.26057365094798252</v>
      </c>
      <c r="E330" s="31">
        <v>3469</v>
      </c>
      <c r="F330" s="51">
        <f t="shared" si="52"/>
        <v>0.56214551936477075</v>
      </c>
      <c r="G330" s="61">
        <v>169</v>
      </c>
      <c r="H330" s="51">
        <f t="shared" si="53"/>
        <v>2.7386161076000649E-2</v>
      </c>
    </row>
    <row r="331" spans="2:8" x14ac:dyDescent="0.25">
      <c r="B331" s="12" t="s">
        <v>177</v>
      </c>
      <c r="C331" s="31">
        <v>2272</v>
      </c>
      <c r="D331" s="51">
        <f t="shared" si="51"/>
        <v>0.3652145957241601</v>
      </c>
      <c r="E331" s="31">
        <v>2945</v>
      </c>
      <c r="F331" s="51">
        <f t="shared" si="52"/>
        <v>0.473396560038579</v>
      </c>
      <c r="G331" s="61">
        <v>83</v>
      </c>
      <c r="H331" s="51">
        <f t="shared" si="53"/>
        <v>1.3341906445909019E-2</v>
      </c>
    </row>
    <row r="332" spans="2:8" x14ac:dyDescent="0.25">
      <c r="B332" s="12" t="s">
        <v>178</v>
      </c>
      <c r="C332" s="31">
        <v>1410</v>
      </c>
      <c r="D332" s="51">
        <f t="shared" si="51"/>
        <v>0.38939519469759737</v>
      </c>
      <c r="E332" s="31">
        <v>1529</v>
      </c>
      <c r="F332" s="51">
        <f t="shared" si="52"/>
        <v>0.42225904446285556</v>
      </c>
      <c r="G332" s="61">
        <v>36</v>
      </c>
      <c r="H332" s="51">
        <f t="shared" si="53"/>
        <v>9.9420049710024858E-3</v>
      </c>
    </row>
    <row r="333" spans="2:8" x14ac:dyDescent="0.25">
      <c r="B333" s="12" t="s">
        <v>179</v>
      </c>
      <c r="C333" s="31">
        <v>1668</v>
      </c>
      <c r="D333" s="51">
        <f t="shared" si="51"/>
        <v>0.40028797696184304</v>
      </c>
      <c r="E333" s="31">
        <v>1699</v>
      </c>
      <c r="F333" s="51">
        <f t="shared" si="52"/>
        <v>0.40772738180945522</v>
      </c>
      <c r="G333" s="61">
        <v>42</v>
      </c>
      <c r="H333" s="51">
        <f t="shared" si="53"/>
        <v>1.0079193664506839E-2</v>
      </c>
    </row>
    <row r="334" spans="2:8" x14ac:dyDescent="0.25">
      <c r="B334" s="12" t="s">
        <v>180</v>
      </c>
      <c r="C334" s="31">
        <v>1491</v>
      </c>
      <c r="D334" s="51">
        <f t="shared" si="51"/>
        <v>0.37387161484453363</v>
      </c>
      <c r="E334" s="31">
        <v>1782</v>
      </c>
      <c r="F334" s="51">
        <f t="shared" si="52"/>
        <v>0.44684052156469406</v>
      </c>
      <c r="G334" s="61">
        <v>45</v>
      </c>
      <c r="H334" s="51">
        <f t="shared" si="53"/>
        <v>1.1283851554663993E-2</v>
      </c>
    </row>
    <row r="335" spans="2:8" x14ac:dyDescent="0.25">
      <c r="B335" s="12" t="s">
        <v>181</v>
      </c>
      <c r="C335" s="36">
        <v>779</v>
      </c>
      <c r="D335" s="51">
        <f t="shared" si="51"/>
        <v>0.24566382844528539</v>
      </c>
      <c r="E335" s="36">
        <v>1728</v>
      </c>
      <c r="F335" s="51">
        <f t="shared" si="52"/>
        <v>0.54493850520340592</v>
      </c>
      <c r="G335" s="61">
        <v>134</v>
      </c>
      <c r="H335" s="51">
        <f t="shared" si="53"/>
        <v>4.2257962787764114E-2</v>
      </c>
    </row>
    <row r="336" spans="2:8" x14ac:dyDescent="0.25">
      <c r="B336" s="12" t="s">
        <v>182</v>
      </c>
      <c r="C336" s="36">
        <v>644</v>
      </c>
      <c r="D336" s="51">
        <f>+C336/H252</f>
        <v>0.30637488106565175</v>
      </c>
      <c r="E336" s="36">
        <v>1104</v>
      </c>
      <c r="F336" s="51">
        <f t="shared" si="52"/>
        <v>0.5252140818268316</v>
      </c>
      <c r="G336" s="61">
        <v>40</v>
      </c>
      <c r="H336" s="51">
        <f t="shared" si="53"/>
        <v>1.9029495718363463E-2</v>
      </c>
    </row>
    <row r="337" spans="1:13" x14ac:dyDescent="0.25">
      <c r="B337" s="12" t="s">
        <v>183</v>
      </c>
      <c r="C337" s="36">
        <v>1373</v>
      </c>
      <c r="D337" s="51">
        <f>+C337/H253</f>
        <v>0.36701416733493719</v>
      </c>
      <c r="E337" s="36">
        <v>1718</v>
      </c>
      <c r="F337" s="51">
        <f t="shared" si="52"/>
        <v>0.45923549852980489</v>
      </c>
      <c r="G337" s="61">
        <v>57</v>
      </c>
      <c r="H337" s="51">
        <f t="shared" si="53"/>
        <v>1.5236567762630313E-2</v>
      </c>
    </row>
    <row r="338" spans="1:13" x14ac:dyDescent="0.25">
      <c r="B338" s="12" t="s">
        <v>184</v>
      </c>
      <c r="C338" s="36">
        <v>1088</v>
      </c>
      <c r="D338" s="51">
        <f>+C338/H254</f>
        <v>0.37234770704996578</v>
      </c>
      <c r="E338" s="36">
        <v>1263</v>
      </c>
      <c r="F338" s="51">
        <f t="shared" si="52"/>
        <v>0.43223819301848049</v>
      </c>
      <c r="G338" s="61">
        <v>48</v>
      </c>
      <c r="H338" s="51">
        <f t="shared" si="53"/>
        <v>1.6427104722792608E-2</v>
      </c>
    </row>
    <row r="339" spans="1:13" x14ac:dyDescent="0.25">
      <c r="B339" s="12" t="s">
        <v>185</v>
      </c>
      <c r="C339" s="36">
        <v>3333</v>
      </c>
      <c r="D339" s="51">
        <f t="shared" ref="D339:D342" si="54">+C339/H255</f>
        <v>0.36670700847177906</v>
      </c>
      <c r="E339" s="36">
        <v>4088</v>
      </c>
      <c r="F339" s="51">
        <f t="shared" si="52"/>
        <v>0.44977445263505333</v>
      </c>
      <c r="G339" s="61">
        <v>108</v>
      </c>
      <c r="H339" s="51">
        <f t="shared" si="53"/>
        <v>1.1882495324018043E-2</v>
      </c>
    </row>
    <row r="340" spans="1:13" ht="25.5" x14ac:dyDescent="0.25">
      <c r="B340" s="12" t="s">
        <v>186</v>
      </c>
      <c r="C340" s="36">
        <v>4033</v>
      </c>
      <c r="D340" s="51">
        <f t="shared" si="54"/>
        <v>0.40614300100704936</v>
      </c>
      <c r="E340" s="36">
        <v>3794</v>
      </c>
      <c r="F340" s="51">
        <f t="shared" si="52"/>
        <v>0.38207452165156092</v>
      </c>
      <c r="G340" s="61">
        <v>69</v>
      </c>
      <c r="H340" s="51">
        <f t="shared" si="53"/>
        <v>6.9486404833836862E-3</v>
      </c>
    </row>
    <row r="341" spans="1:13" x14ac:dyDescent="0.25">
      <c r="B341" s="12" t="s">
        <v>187</v>
      </c>
      <c r="C341" s="36">
        <v>704</v>
      </c>
      <c r="D341" s="51">
        <f t="shared" si="54"/>
        <v>0.27532264372311305</v>
      </c>
      <c r="E341" s="36">
        <v>1447</v>
      </c>
      <c r="F341" s="51">
        <f t="shared" si="52"/>
        <v>0.56589753617520533</v>
      </c>
      <c r="G341" s="61">
        <v>66</v>
      </c>
      <c r="H341" s="51">
        <f t="shared" si="53"/>
        <v>2.5811497849041846E-2</v>
      </c>
    </row>
    <row r="342" spans="1:13" ht="25.5" x14ac:dyDescent="0.25">
      <c r="B342" s="12" t="s">
        <v>188</v>
      </c>
      <c r="C342" s="36">
        <v>356</v>
      </c>
      <c r="D342" s="51">
        <f t="shared" si="54"/>
        <v>0.3198562443845463</v>
      </c>
      <c r="E342" s="36">
        <v>541</v>
      </c>
      <c r="F342" s="51">
        <f t="shared" si="52"/>
        <v>0.48607367475292002</v>
      </c>
      <c r="G342" s="61">
        <v>25</v>
      </c>
      <c r="H342" s="51">
        <f t="shared" si="53"/>
        <v>2.2461814914645103E-2</v>
      </c>
    </row>
    <row r="343" spans="1:13" x14ac:dyDescent="0.25">
      <c r="B343" s="25" t="s">
        <v>116</v>
      </c>
      <c r="C343" s="36">
        <f>SUM(C321:C342)</f>
        <v>48398</v>
      </c>
      <c r="D343" s="51">
        <f>+C343/H259</f>
        <v>0.35879605604566683</v>
      </c>
      <c r="E343" s="36">
        <f>SUM(E321:E338)</f>
        <v>52761</v>
      </c>
      <c r="F343" s="51">
        <f t="shared" si="52"/>
        <v>0.39114092964637853</v>
      </c>
      <c r="G343" s="61">
        <f>SUM(G321:G342)</f>
        <v>1958</v>
      </c>
      <c r="H343" s="51">
        <f t="shared" si="53"/>
        <v>1.4515531173548818E-2</v>
      </c>
    </row>
    <row r="344" spans="1:13" x14ac:dyDescent="0.25">
      <c r="B344" s="26" t="s">
        <v>233</v>
      </c>
      <c r="C344" s="40"/>
      <c r="D344" s="30"/>
      <c r="E344" s="40"/>
      <c r="F344" s="30"/>
      <c r="G344" s="62"/>
      <c r="H344" s="30"/>
      <c r="J344" s="40"/>
      <c r="K344" s="63"/>
      <c r="L344" s="40"/>
      <c r="M344" s="63"/>
    </row>
    <row r="345" spans="1:13" x14ac:dyDescent="0.25">
      <c r="B345" s="26" t="s">
        <v>234</v>
      </c>
      <c r="C345" s="40"/>
      <c r="D345" s="30"/>
      <c r="E345" s="40"/>
      <c r="F345" s="30"/>
      <c r="G345" s="62"/>
      <c r="H345" s="30"/>
      <c r="J345" s="40"/>
      <c r="K345" s="63"/>
      <c r="L345" s="40"/>
      <c r="M345" s="63"/>
    </row>
    <row r="346" spans="1:13" x14ac:dyDescent="0.25">
      <c r="B346" s="26" t="s">
        <v>235</v>
      </c>
      <c r="C346" s="40"/>
      <c r="D346" s="30"/>
      <c r="E346" s="40"/>
      <c r="F346" s="30"/>
      <c r="G346" s="62"/>
      <c r="H346" s="30"/>
      <c r="J346" s="40"/>
      <c r="K346" s="63"/>
      <c r="L346" s="40"/>
      <c r="M346" s="63"/>
    </row>
    <row r="347" spans="1:13" x14ac:dyDescent="0.25">
      <c r="A347" s="26"/>
      <c r="B347" s="40"/>
      <c r="C347" s="30"/>
      <c r="D347" s="40"/>
      <c r="E347" s="30"/>
      <c r="F347" s="62"/>
      <c r="G347" s="30"/>
      <c r="H347" s="40"/>
      <c r="I347" s="30"/>
      <c r="J347" s="40"/>
      <c r="K347" s="63"/>
      <c r="L347" s="40"/>
      <c r="M347" s="63"/>
    </row>
    <row r="348" spans="1:13" x14ac:dyDescent="0.25">
      <c r="A348" s="64"/>
      <c r="B348" s="40"/>
      <c r="C348" s="30"/>
      <c r="D348" s="40"/>
      <c r="E348" s="30"/>
      <c r="F348" s="62"/>
      <c r="G348" s="30"/>
      <c r="H348" s="40"/>
      <c r="I348" s="30"/>
      <c r="J348" s="40"/>
      <c r="K348" s="63"/>
      <c r="L348" s="40"/>
      <c r="M348" s="63"/>
    </row>
    <row r="349" spans="1:13" ht="26.25" customHeight="1" x14ac:dyDescent="0.25">
      <c r="B349" s="144" t="s">
        <v>36</v>
      </c>
      <c r="C349" s="125" t="s">
        <v>232</v>
      </c>
      <c r="D349" s="126"/>
      <c r="E349" s="126"/>
      <c r="F349" s="126"/>
      <c r="G349" s="126"/>
      <c r="H349" s="127"/>
      <c r="I349" s="30"/>
      <c r="J349" s="40"/>
    </row>
    <row r="350" spans="1:13" ht="76.5" x14ac:dyDescent="0.25">
      <c r="B350" s="145"/>
      <c r="C350" s="31" t="s">
        <v>117</v>
      </c>
      <c r="D350" s="53" t="s">
        <v>118</v>
      </c>
      <c r="E350" s="31" t="s">
        <v>119</v>
      </c>
      <c r="F350" s="53" t="s">
        <v>120</v>
      </c>
      <c r="G350" s="31" t="s">
        <v>121</v>
      </c>
      <c r="H350" s="53" t="s">
        <v>122</v>
      </c>
      <c r="I350" s="30"/>
      <c r="J350" s="40"/>
    </row>
    <row r="351" spans="1:13" x14ac:dyDescent="0.25">
      <c r="B351" s="12" t="s">
        <v>167</v>
      </c>
      <c r="C351" s="31">
        <v>91</v>
      </c>
      <c r="D351" s="51">
        <f t="shared" ref="D351:D372" si="55">+C351/$H237</f>
        <v>2.0463233640656622E-2</v>
      </c>
      <c r="E351" s="31">
        <v>2</v>
      </c>
      <c r="F351" s="65">
        <f t="shared" ref="F351:F372" si="56">+E351/$H237</f>
        <v>4.4974139869574995E-4</v>
      </c>
      <c r="G351" s="31">
        <v>546</v>
      </c>
      <c r="H351" s="51">
        <f>+G351/$H237</f>
        <v>0.12277940184393973</v>
      </c>
      <c r="I351" s="30"/>
      <c r="J351" s="40"/>
    </row>
    <row r="352" spans="1:13" x14ac:dyDescent="0.25">
      <c r="B352" s="12" t="s">
        <v>168</v>
      </c>
      <c r="C352" s="31">
        <v>105</v>
      </c>
      <c r="D352" s="51">
        <f t="shared" si="55"/>
        <v>5.552030456852792E-3</v>
      </c>
      <c r="E352" s="31">
        <v>4</v>
      </c>
      <c r="F352" s="65">
        <f t="shared" si="56"/>
        <v>2.1150592216582064E-4</v>
      </c>
      <c r="G352" s="31">
        <v>3068</v>
      </c>
      <c r="H352" s="51">
        <f>+G352/$H238</f>
        <v>0.16222504230118442</v>
      </c>
      <c r="I352" s="30"/>
      <c r="J352" s="40"/>
    </row>
    <row r="353" spans="2:10" x14ac:dyDescent="0.25">
      <c r="B353" s="12" t="s">
        <v>169</v>
      </c>
      <c r="C353" s="31">
        <v>121</v>
      </c>
      <c r="D353" s="51">
        <f t="shared" si="55"/>
        <v>1.1518324607329843E-2</v>
      </c>
      <c r="E353" s="31">
        <v>4</v>
      </c>
      <c r="F353" s="65">
        <f t="shared" si="56"/>
        <v>3.8077106139933366E-4</v>
      </c>
      <c r="G353" s="31">
        <v>1400</v>
      </c>
      <c r="H353" s="51">
        <f t="shared" ref="H353:H372" si="57">+G353/$H239</f>
        <v>0.13326987148976677</v>
      </c>
      <c r="I353" s="30"/>
      <c r="J353" s="40"/>
    </row>
    <row r="354" spans="2:10" x14ac:dyDescent="0.25">
      <c r="B354" s="12" t="s">
        <v>170</v>
      </c>
      <c r="C354" s="31">
        <v>101</v>
      </c>
      <c r="D354" s="51">
        <f t="shared" si="55"/>
        <v>7.2308132875143188E-3</v>
      </c>
      <c r="E354" s="31">
        <v>2</v>
      </c>
      <c r="F354" s="65">
        <f t="shared" si="56"/>
        <v>1.4318442153493701E-4</v>
      </c>
      <c r="G354" s="31">
        <v>2139</v>
      </c>
      <c r="H354" s="51">
        <f t="shared" si="57"/>
        <v>0.15313573883161513</v>
      </c>
      <c r="I354" s="30"/>
      <c r="J354" s="40"/>
    </row>
    <row r="355" spans="2:10" x14ac:dyDescent="0.25">
      <c r="B355" s="16" t="s">
        <v>171</v>
      </c>
      <c r="C355" s="31">
        <v>137</v>
      </c>
      <c r="D355" s="51">
        <f t="shared" si="55"/>
        <v>1.4244125597837389E-2</v>
      </c>
      <c r="E355" s="31">
        <v>5</v>
      </c>
      <c r="F355" s="65">
        <f t="shared" si="56"/>
        <v>5.1985859846121851E-4</v>
      </c>
      <c r="G355" s="31">
        <v>1422</v>
      </c>
      <c r="H355" s="51">
        <f t="shared" si="57"/>
        <v>0.14784778540237056</v>
      </c>
      <c r="I355" s="30"/>
      <c r="J355" s="40"/>
    </row>
    <row r="356" spans="2:10" x14ac:dyDescent="0.25">
      <c r="B356" s="12" t="s">
        <v>172</v>
      </c>
      <c r="C356" s="31">
        <v>83</v>
      </c>
      <c r="D356" s="51">
        <f t="shared" si="55"/>
        <v>2.1408305390766057E-2</v>
      </c>
      <c r="E356" s="31">
        <v>9</v>
      </c>
      <c r="F356" s="65">
        <f t="shared" si="56"/>
        <v>2.3213825122517409E-3</v>
      </c>
      <c r="G356" s="31">
        <v>463</v>
      </c>
      <c r="H356" s="51">
        <f t="shared" si="57"/>
        <v>0.11942223368583957</v>
      </c>
      <c r="I356" s="30"/>
      <c r="J356" s="40"/>
    </row>
    <row r="357" spans="2:10" x14ac:dyDescent="0.25">
      <c r="B357" s="12" t="s">
        <v>173</v>
      </c>
      <c r="C357" s="31">
        <v>63</v>
      </c>
      <c r="D357" s="51">
        <f t="shared" si="55"/>
        <v>1.4298683613254653E-2</v>
      </c>
      <c r="E357" s="31">
        <v>2</v>
      </c>
      <c r="F357" s="65">
        <f t="shared" si="56"/>
        <v>4.5392646391284613E-4</v>
      </c>
      <c r="G357" s="31">
        <v>681</v>
      </c>
      <c r="H357" s="51">
        <f t="shared" si="57"/>
        <v>0.15456196096232411</v>
      </c>
      <c r="I357" s="30"/>
      <c r="J357" s="40"/>
    </row>
    <row r="358" spans="2:10" x14ac:dyDescent="0.25">
      <c r="B358" s="12" t="s">
        <v>174</v>
      </c>
      <c r="C358" s="31">
        <v>151</v>
      </c>
      <c r="D358" s="51">
        <f t="shared" si="55"/>
        <v>1.6292619766940009E-2</v>
      </c>
      <c r="E358" s="31">
        <v>4</v>
      </c>
      <c r="F358" s="65">
        <f t="shared" si="56"/>
        <v>4.3159257660768235E-4</v>
      </c>
      <c r="G358" s="31">
        <v>1138</v>
      </c>
      <c r="H358" s="51">
        <f t="shared" si="57"/>
        <v>0.12278808804488563</v>
      </c>
      <c r="I358" s="30"/>
      <c r="J358" s="40"/>
    </row>
    <row r="359" spans="2:10" x14ac:dyDescent="0.25">
      <c r="B359" s="12" t="s">
        <v>175</v>
      </c>
      <c r="C359" s="31">
        <v>24</v>
      </c>
      <c r="D359" s="51">
        <f t="shared" si="55"/>
        <v>2.1897810218978103E-2</v>
      </c>
      <c r="E359" s="31">
        <v>2</v>
      </c>
      <c r="F359" s="65">
        <f t="shared" si="56"/>
        <v>1.8248175182481751E-3</v>
      </c>
      <c r="G359" s="31">
        <v>131</v>
      </c>
      <c r="H359" s="51">
        <f t="shared" si="57"/>
        <v>0.11952554744525548</v>
      </c>
      <c r="I359" s="30"/>
      <c r="J359" s="40"/>
    </row>
    <row r="360" spans="2:10" x14ac:dyDescent="0.25">
      <c r="B360" s="12" t="s">
        <v>176</v>
      </c>
      <c r="C360" s="31">
        <v>183</v>
      </c>
      <c r="D360" s="51">
        <f t="shared" si="55"/>
        <v>2.9654837141468156E-2</v>
      </c>
      <c r="E360" s="31">
        <v>8</v>
      </c>
      <c r="F360" s="65">
        <f t="shared" si="56"/>
        <v>1.2963863231242911E-3</v>
      </c>
      <c r="G360" s="31">
        <v>734</v>
      </c>
      <c r="H360" s="51">
        <f t="shared" si="57"/>
        <v>0.1189434451466537</v>
      </c>
      <c r="I360" s="30"/>
      <c r="J360" s="40"/>
    </row>
    <row r="361" spans="2:10" x14ac:dyDescent="0.25">
      <c r="B361" s="12" t="s">
        <v>177</v>
      </c>
      <c r="C361" s="31">
        <v>71</v>
      </c>
      <c r="D361" s="51">
        <f t="shared" si="55"/>
        <v>1.1412956116380003E-2</v>
      </c>
      <c r="E361" s="31">
        <v>1</v>
      </c>
      <c r="F361" s="65">
        <f t="shared" si="56"/>
        <v>1.6074586079408456E-4</v>
      </c>
      <c r="G361" s="31">
        <v>849</v>
      </c>
      <c r="H361" s="51">
        <f t="shared" si="57"/>
        <v>0.13647323581417778</v>
      </c>
      <c r="I361" s="30"/>
      <c r="J361" s="40"/>
    </row>
    <row r="362" spans="2:10" x14ac:dyDescent="0.25">
      <c r="B362" s="12" t="s">
        <v>178</v>
      </c>
      <c r="C362" s="31">
        <v>17</v>
      </c>
      <c r="D362" s="51">
        <f t="shared" si="55"/>
        <v>4.6948356807511738E-3</v>
      </c>
      <c r="E362" s="31">
        <v>1</v>
      </c>
      <c r="F362" s="65">
        <f t="shared" si="56"/>
        <v>2.7616680475006904E-4</v>
      </c>
      <c r="G362" s="31">
        <v>628</v>
      </c>
      <c r="H362" s="51">
        <f t="shared" si="57"/>
        <v>0.17343275338304337</v>
      </c>
      <c r="I362" s="30"/>
      <c r="J362" s="40"/>
    </row>
    <row r="363" spans="2:10" x14ac:dyDescent="0.25">
      <c r="B363" s="12" t="s">
        <v>179</v>
      </c>
      <c r="C363" s="31">
        <v>18</v>
      </c>
      <c r="D363" s="51">
        <f t="shared" si="55"/>
        <v>4.3196544276457886E-3</v>
      </c>
      <c r="E363" s="31">
        <v>0</v>
      </c>
      <c r="F363" s="65">
        <f t="shared" si="56"/>
        <v>0</v>
      </c>
      <c r="G363" s="31">
        <v>740</v>
      </c>
      <c r="H363" s="51">
        <f t="shared" si="57"/>
        <v>0.17758579313654907</v>
      </c>
      <c r="I363" s="30"/>
      <c r="J363" s="40"/>
    </row>
    <row r="364" spans="2:10" x14ac:dyDescent="0.25">
      <c r="B364" s="12" t="s">
        <v>180</v>
      </c>
      <c r="C364" s="31">
        <v>26</v>
      </c>
      <c r="D364" s="51">
        <f t="shared" si="55"/>
        <v>6.5195586760280842E-3</v>
      </c>
      <c r="E364" s="31">
        <v>1</v>
      </c>
      <c r="F364" s="65">
        <f t="shared" si="56"/>
        <v>2.5075225677031093E-4</v>
      </c>
      <c r="G364" s="31">
        <v>643</v>
      </c>
      <c r="H364" s="51">
        <f t="shared" si="57"/>
        <v>0.16123370110330992</v>
      </c>
      <c r="I364" s="30"/>
      <c r="J364" s="40"/>
    </row>
    <row r="365" spans="2:10" x14ac:dyDescent="0.25">
      <c r="B365" s="12" t="s">
        <v>181</v>
      </c>
      <c r="C365" s="36">
        <v>211</v>
      </c>
      <c r="D365" s="51">
        <f t="shared" si="55"/>
        <v>6.6540523494165879E-2</v>
      </c>
      <c r="E365" s="36">
        <v>6</v>
      </c>
      <c r="F365" s="65">
        <f t="shared" si="56"/>
        <v>1.8921475875118259E-3</v>
      </c>
      <c r="G365" s="36">
        <v>313</v>
      </c>
      <c r="H365" s="51">
        <f t="shared" si="57"/>
        <v>9.8707032481866921E-2</v>
      </c>
      <c r="I365" s="30"/>
      <c r="J365" s="40"/>
    </row>
    <row r="366" spans="2:10" x14ac:dyDescent="0.25">
      <c r="B366" s="12" t="s">
        <v>182</v>
      </c>
      <c r="C366" s="36">
        <v>28</v>
      </c>
      <c r="D366" s="51">
        <f t="shared" si="55"/>
        <v>1.3320647002854425E-2</v>
      </c>
      <c r="E366" s="36">
        <v>3</v>
      </c>
      <c r="F366" s="65">
        <f t="shared" si="56"/>
        <v>1.4272121788772598E-3</v>
      </c>
      <c r="G366" s="36">
        <v>283</v>
      </c>
      <c r="H366" s="51">
        <f t="shared" si="57"/>
        <v>0.1346336822074215</v>
      </c>
      <c r="I366" s="30"/>
      <c r="J366" s="40"/>
    </row>
    <row r="367" spans="2:10" x14ac:dyDescent="0.25">
      <c r="B367" s="12" t="s">
        <v>183</v>
      </c>
      <c r="C367" s="36">
        <v>53</v>
      </c>
      <c r="D367" s="51">
        <f t="shared" si="55"/>
        <v>1.4167334937182571E-2</v>
      </c>
      <c r="E367" s="36">
        <v>1</v>
      </c>
      <c r="F367" s="65">
        <f t="shared" si="56"/>
        <v>2.6730820636193531E-4</v>
      </c>
      <c r="G367" s="36">
        <v>539</v>
      </c>
      <c r="H367" s="51">
        <f t="shared" si="57"/>
        <v>0.14407912322908314</v>
      </c>
      <c r="I367" s="30"/>
      <c r="J367" s="40"/>
    </row>
    <row r="368" spans="2:10" x14ac:dyDescent="0.25">
      <c r="B368" s="12" t="s">
        <v>184</v>
      </c>
      <c r="C368" s="36">
        <v>25</v>
      </c>
      <c r="D368" s="51">
        <f t="shared" si="55"/>
        <v>8.5557837097878162E-3</v>
      </c>
      <c r="E368" s="36">
        <v>1</v>
      </c>
      <c r="F368" s="65">
        <f t="shared" si="56"/>
        <v>3.4223134839151266E-4</v>
      </c>
      <c r="G368" s="36">
        <v>497</v>
      </c>
      <c r="H368" s="51">
        <f t="shared" si="57"/>
        <v>0.1700889801505818</v>
      </c>
      <c r="I368" s="30"/>
      <c r="J368" s="40"/>
    </row>
    <row r="369" spans="1:10" x14ac:dyDescent="0.25">
      <c r="B369" s="12" t="s">
        <v>185</v>
      </c>
      <c r="C369" s="36">
        <v>84</v>
      </c>
      <c r="D369" s="51">
        <f t="shared" si="55"/>
        <v>9.2419408075695899E-3</v>
      </c>
      <c r="E369" s="36">
        <v>1</v>
      </c>
      <c r="F369" s="65">
        <f t="shared" si="56"/>
        <v>1.1002310485201893E-4</v>
      </c>
      <c r="G369" s="36">
        <v>1475</v>
      </c>
      <c r="H369" s="51">
        <f t="shared" si="57"/>
        <v>0.16228407965672792</v>
      </c>
      <c r="I369" s="30"/>
      <c r="J369" s="40"/>
    </row>
    <row r="370" spans="1:10" ht="25.5" x14ac:dyDescent="0.25">
      <c r="B370" s="12" t="s">
        <v>186</v>
      </c>
      <c r="C370" s="36">
        <v>46</v>
      </c>
      <c r="D370" s="51">
        <f t="shared" si="55"/>
        <v>4.6324269889224572E-3</v>
      </c>
      <c r="E370" s="36">
        <v>1</v>
      </c>
      <c r="F370" s="65">
        <f t="shared" si="56"/>
        <v>1.0070493454179255E-4</v>
      </c>
      <c r="G370" s="36">
        <v>1987</v>
      </c>
      <c r="H370" s="51">
        <f t="shared" si="57"/>
        <v>0.2001007049345418</v>
      </c>
      <c r="I370" s="30"/>
      <c r="J370" s="40"/>
    </row>
    <row r="371" spans="1:10" x14ac:dyDescent="0.25">
      <c r="B371" s="12" t="s">
        <v>187</v>
      </c>
      <c r="C371" s="36">
        <v>60</v>
      </c>
      <c r="D371" s="51">
        <f t="shared" si="55"/>
        <v>2.3464998044583497E-2</v>
      </c>
      <c r="E371" s="36">
        <v>2</v>
      </c>
      <c r="F371" s="65">
        <f t="shared" si="56"/>
        <v>7.8216660148611649E-4</v>
      </c>
      <c r="G371" s="36">
        <v>278</v>
      </c>
      <c r="H371" s="51">
        <f t="shared" si="57"/>
        <v>0.1087211576065702</v>
      </c>
      <c r="I371" s="30"/>
      <c r="J371" s="40"/>
    </row>
    <row r="372" spans="1:10" ht="25.5" x14ac:dyDescent="0.25">
      <c r="B372" s="12" t="s">
        <v>188</v>
      </c>
      <c r="C372" s="36">
        <v>29</v>
      </c>
      <c r="D372" s="51">
        <f t="shared" si="55"/>
        <v>2.605570530098832E-2</v>
      </c>
      <c r="E372" s="36">
        <v>1</v>
      </c>
      <c r="F372" s="65">
        <f t="shared" si="56"/>
        <v>8.9847259658580418E-4</v>
      </c>
      <c r="G372" s="36">
        <v>161</v>
      </c>
      <c r="H372" s="51">
        <f t="shared" si="57"/>
        <v>0.14465408805031446</v>
      </c>
      <c r="I372" s="30"/>
      <c r="J372" s="40"/>
    </row>
    <row r="373" spans="1:10" x14ac:dyDescent="0.25">
      <c r="B373" s="25" t="s">
        <v>116</v>
      </c>
      <c r="C373" s="36">
        <f>SUM(C351:C372)</f>
        <v>1727</v>
      </c>
      <c r="D373" s="51">
        <f>+C373/$H259</f>
        <v>1.2803024686781822E-2</v>
      </c>
      <c r="E373" s="36">
        <f>SUM(E351:E372)</f>
        <v>61</v>
      </c>
      <c r="F373" s="65">
        <f>+E373/$H259</f>
        <v>4.5222032767440137E-4</v>
      </c>
      <c r="G373" s="36">
        <f>SUM(G351:G372)</f>
        <v>20115</v>
      </c>
      <c r="H373" s="51">
        <f>+G373/$H259</f>
        <v>0.14912150641263253</v>
      </c>
      <c r="I373" s="30"/>
      <c r="J373" s="40"/>
    </row>
    <row r="374" spans="1:10" x14ac:dyDescent="0.25">
      <c r="B374" s="26" t="s">
        <v>236</v>
      </c>
      <c r="C374" s="40"/>
      <c r="D374" s="30"/>
      <c r="E374" s="40"/>
      <c r="F374" s="30"/>
      <c r="G374" s="62"/>
      <c r="H374" s="30"/>
      <c r="I374" s="30"/>
      <c r="J374" s="40"/>
    </row>
    <row r="375" spans="1:10" x14ac:dyDescent="0.25">
      <c r="B375" s="26" t="s">
        <v>237</v>
      </c>
      <c r="C375" s="40"/>
      <c r="D375" s="30"/>
      <c r="E375" s="40"/>
      <c r="F375" s="30"/>
      <c r="G375" s="62"/>
      <c r="H375" s="30"/>
      <c r="I375" s="30"/>
      <c r="J375" s="40"/>
    </row>
    <row r="376" spans="1:10" x14ac:dyDescent="0.25">
      <c r="B376" s="26" t="s">
        <v>238</v>
      </c>
      <c r="C376" s="40"/>
      <c r="D376" s="40"/>
      <c r="E376" s="62"/>
      <c r="F376" s="40"/>
      <c r="G376" s="40"/>
      <c r="H376" s="40"/>
    </row>
    <row r="377" spans="1:10" x14ac:dyDescent="0.25">
      <c r="B377" s="26"/>
      <c r="C377" s="40"/>
      <c r="D377" s="40"/>
      <c r="E377" s="62"/>
      <c r="F377" s="40"/>
      <c r="G377" s="40"/>
      <c r="H377" s="40"/>
    </row>
    <row r="378" spans="1:10" x14ac:dyDescent="0.25">
      <c r="B378" s="26"/>
      <c r="C378" s="40"/>
      <c r="D378" s="40"/>
      <c r="E378" s="62"/>
      <c r="F378" s="40"/>
      <c r="G378" s="40"/>
      <c r="H378" s="40"/>
    </row>
    <row r="379" spans="1:10" x14ac:dyDescent="0.25">
      <c r="B379" s="26"/>
      <c r="C379" s="40"/>
      <c r="D379" s="40"/>
      <c r="E379" s="62"/>
      <c r="F379" s="40"/>
      <c r="G379" s="40"/>
      <c r="H379" s="40"/>
    </row>
    <row r="380" spans="1:10" x14ac:dyDescent="0.25">
      <c r="A380" s="26"/>
      <c r="B380" s="40"/>
      <c r="C380" s="40"/>
      <c r="D380" s="62"/>
      <c r="E380" s="40"/>
      <c r="F380" s="40"/>
      <c r="G380" s="40"/>
    </row>
    <row r="381" spans="1:10" ht="12.75" customHeight="1" x14ac:dyDescent="0.25">
      <c r="B381" s="52"/>
      <c r="C381" s="125" t="s">
        <v>239</v>
      </c>
      <c r="D381" s="126"/>
      <c r="E381" s="126"/>
      <c r="F381" s="126"/>
      <c r="G381" s="126"/>
      <c r="H381" s="126"/>
      <c r="I381" s="126"/>
      <c r="J381" s="127"/>
    </row>
    <row r="382" spans="1:10" ht="51" x14ac:dyDescent="0.25">
      <c r="B382" s="52"/>
      <c r="C382" s="36" t="s">
        <v>123</v>
      </c>
      <c r="D382" s="31" t="s">
        <v>124</v>
      </c>
      <c r="E382" s="31" t="s">
        <v>125</v>
      </c>
      <c r="F382" s="31" t="s">
        <v>126</v>
      </c>
      <c r="G382" s="31" t="s">
        <v>127</v>
      </c>
      <c r="H382" s="31" t="s">
        <v>128</v>
      </c>
      <c r="I382" s="31" t="s">
        <v>129</v>
      </c>
      <c r="J382" s="31" t="s">
        <v>32</v>
      </c>
    </row>
    <row r="383" spans="1:10" x14ac:dyDescent="0.25">
      <c r="B383" s="52"/>
      <c r="C383" s="31">
        <v>188</v>
      </c>
      <c r="D383" s="31">
        <v>372</v>
      </c>
      <c r="E383" s="31">
        <v>81</v>
      </c>
      <c r="F383" s="31">
        <v>689</v>
      </c>
      <c r="G383" s="31">
        <v>236</v>
      </c>
      <c r="H383" s="31">
        <v>527</v>
      </c>
      <c r="I383" s="31">
        <v>532</v>
      </c>
      <c r="J383" s="31">
        <f>SUM(C383:I383)</f>
        <v>2625</v>
      </c>
    </row>
    <row r="384" spans="1:10" ht="12.75" customHeight="1" x14ac:dyDescent="0.25">
      <c r="B384" s="52"/>
      <c r="C384" s="149" t="s">
        <v>130</v>
      </c>
      <c r="D384" s="149"/>
      <c r="E384" s="149"/>
      <c r="F384" s="149"/>
      <c r="G384" s="149"/>
      <c r="H384" s="149"/>
      <c r="I384" s="149"/>
      <c r="J384" s="149"/>
    </row>
    <row r="385" spans="2:7" x14ac:dyDescent="0.25">
      <c r="B385" s="52"/>
      <c r="C385" s="52"/>
      <c r="D385" s="52"/>
      <c r="E385" s="52"/>
      <c r="F385" s="52"/>
      <c r="G385" s="52"/>
    </row>
    <row r="386" spans="2:7" x14ac:dyDescent="0.25">
      <c r="B386" s="52"/>
      <c r="C386" s="52"/>
      <c r="D386" s="52"/>
      <c r="E386" s="52"/>
      <c r="F386" s="52"/>
      <c r="G386" s="52"/>
    </row>
    <row r="387" spans="2:7" x14ac:dyDescent="0.25">
      <c r="B387" s="52"/>
      <c r="C387" s="52"/>
      <c r="D387" s="52"/>
      <c r="E387" s="125" t="s">
        <v>131</v>
      </c>
      <c r="F387" s="126"/>
      <c r="G387" s="127"/>
    </row>
    <row r="388" spans="2:7" ht="38.25" x14ac:dyDescent="0.25">
      <c r="B388" s="52"/>
      <c r="C388" s="52"/>
      <c r="D388" s="52"/>
      <c r="E388" s="33" t="s">
        <v>132</v>
      </c>
      <c r="F388" s="33" t="s">
        <v>133</v>
      </c>
      <c r="G388" s="33" t="s">
        <v>134</v>
      </c>
    </row>
    <row r="389" spans="2:7" x14ac:dyDescent="0.25">
      <c r="B389" s="52"/>
      <c r="C389" s="52"/>
      <c r="D389" s="52"/>
      <c r="E389" s="31" t="s">
        <v>135</v>
      </c>
      <c r="F389" s="66">
        <v>19120</v>
      </c>
      <c r="G389" s="13">
        <f>+F389/F391</f>
        <v>0.55004171341445873</v>
      </c>
    </row>
    <row r="390" spans="2:7" x14ac:dyDescent="0.25">
      <c r="B390" s="52"/>
      <c r="C390" s="52"/>
      <c r="D390" s="52"/>
      <c r="E390" s="31" t="s">
        <v>136</v>
      </c>
      <c r="F390" s="66">
        <v>15641</v>
      </c>
      <c r="G390" s="13">
        <f>+F390/F391</f>
        <v>0.44995828658554127</v>
      </c>
    </row>
    <row r="391" spans="2:7" x14ac:dyDescent="0.25">
      <c r="B391" s="52"/>
      <c r="C391" s="52"/>
      <c r="D391" s="52"/>
      <c r="E391" s="31" t="s">
        <v>82</v>
      </c>
      <c r="F391" s="66">
        <f>SUM(F389:F390)</f>
        <v>34761</v>
      </c>
      <c r="G391" s="13">
        <f>SUM(G389:G390)</f>
        <v>1</v>
      </c>
    </row>
    <row r="392" spans="2:7" x14ac:dyDescent="0.25">
      <c r="B392" s="52"/>
      <c r="C392" s="52"/>
      <c r="D392" s="52"/>
      <c r="E392" s="52"/>
      <c r="F392" s="52"/>
      <c r="G392" s="52"/>
    </row>
    <row r="393" spans="2:7" x14ac:dyDescent="0.25">
      <c r="B393" s="52"/>
      <c r="C393" s="52"/>
      <c r="D393" s="52"/>
      <c r="E393" s="52"/>
      <c r="F393" s="52"/>
      <c r="G393" s="52"/>
    </row>
    <row r="394" spans="2:7" x14ac:dyDescent="0.25">
      <c r="B394" s="9"/>
      <c r="C394" s="9"/>
      <c r="D394" s="9"/>
      <c r="E394" s="144" t="s">
        <v>36</v>
      </c>
      <c r="F394" s="92" t="s">
        <v>137</v>
      </c>
      <c r="G394" s="92"/>
    </row>
    <row r="395" spans="2:7" ht="25.5" x14ac:dyDescent="0.25">
      <c r="B395" s="9"/>
      <c r="C395" s="9"/>
      <c r="E395" s="145"/>
      <c r="F395" s="67" t="s">
        <v>138</v>
      </c>
      <c r="G395" s="67" t="s">
        <v>139</v>
      </c>
    </row>
    <row r="396" spans="2:7" x14ac:dyDescent="0.25">
      <c r="B396" s="9"/>
      <c r="C396" s="9"/>
      <c r="E396" s="12" t="s">
        <v>167</v>
      </c>
      <c r="F396" s="67">
        <v>28</v>
      </c>
      <c r="G396" s="67">
        <v>1</v>
      </c>
    </row>
    <row r="397" spans="2:7" x14ac:dyDescent="0.25">
      <c r="B397" s="9"/>
      <c r="C397" s="9"/>
      <c r="E397" s="12" t="s">
        <v>168</v>
      </c>
      <c r="F397" s="67">
        <v>278</v>
      </c>
      <c r="G397" s="67">
        <v>14</v>
      </c>
    </row>
    <row r="398" spans="2:7" x14ac:dyDescent="0.25">
      <c r="B398" s="9"/>
      <c r="C398" s="9"/>
      <c r="E398" s="12" t="s">
        <v>169</v>
      </c>
      <c r="F398" s="67">
        <v>72</v>
      </c>
      <c r="G398" s="67">
        <v>3</v>
      </c>
    </row>
    <row r="399" spans="2:7" x14ac:dyDescent="0.25">
      <c r="B399" s="9"/>
      <c r="C399" s="9"/>
      <c r="E399" s="12" t="s">
        <v>170</v>
      </c>
      <c r="F399" s="67">
        <v>162</v>
      </c>
      <c r="G399" s="67">
        <v>8</v>
      </c>
    </row>
    <row r="400" spans="2:7" ht="25.5" x14ac:dyDescent="0.25">
      <c r="B400" s="9"/>
      <c r="C400" s="9"/>
      <c r="E400" s="16" t="s">
        <v>171</v>
      </c>
      <c r="F400" s="67">
        <v>103</v>
      </c>
      <c r="G400" s="67" t="s">
        <v>140</v>
      </c>
    </row>
    <row r="401" spans="2:7" x14ac:dyDescent="0.25">
      <c r="B401" s="9"/>
      <c r="C401" s="9"/>
      <c r="E401" s="12" t="s">
        <v>172</v>
      </c>
      <c r="F401" s="67">
        <v>35</v>
      </c>
      <c r="G401" s="67" t="s">
        <v>140</v>
      </c>
    </row>
    <row r="402" spans="2:7" x14ac:dyDescent="0.25">
      <c r="B402" s="9"/>
      <c r="C402" s="9"/>
      <c r="E402" s="12" t="s">
        <v>173</v>
      </c>
      <c r="F402" s="67">
        <v>50</v>
      </c>
      <c r="G402" s="67" t="s">
        <v>140</v>
      </c>
    </row>
    <row r="403" spans="2:7" x14ac:dyDescent="0.25">
      <c r="B403" s="9"/>
      <c r="C403" s="9"/>
      <c r="E403" s="12" t="s">
        <v>174</v>
      </c>
      <c r="F403" s="67">
        <v>76</v>
      </c>
      <c r="G403" s="67">
        <v>2</v>
      </c>
    </row>
    <row r="404" spans="2:7" x14ac:dyDescent="0.25">
      <c r="B404" s="9"/>
      <c r="C404" s="9"/>
      <c r="E404" s="12" t="s">
        <v>175</v>
      </c>
      <c r="F404" s="67">
        <v>15</v>
      </c>
      <c r="G404" s="67" t="s">
        <v>140</v>
      </c>
    </row>
    <row r="405" spans="2:7" x14ac:dyDescent="0.25">
      <c r="B405" s="9"/>
      <c r="C405" s="9"/>
      <c r="E405" s="12" t="s">
        <v>176</v>
      </c>
      <c r="F405" s="67">
        <v>35</v>
      </c>
      <c r="G405" s="67" t="s">
        <v>140</v>
      </c>
    </row>
    <row r="406" spans="2:7" x14ac:dyDescent="0.25">
      <c r="B406" s="9"/>
      <c r="C406" s="9"/>
      <c r="E406" s="12" t="s">
        <v>177</v>
      </c>
      <c r="F406" s="67">
        <v>57</v>
      </c>
      <c r="G406" s="67">
        <v>2</v>
      </c>
    </row>
    <row r="407" spans="2:7" x14ac:dyDescent="0.25">
      <c r="B407" s="9"/>
      <c r="C407" s="9"/>
      <c r="E407" s="12" t="s">
        <v>178</v>
      </c>
      <c r="F407" s="67">
        <v>58</v>
      </c>
      <c r="G407" s="67">
        <v>1</v>
      </c>
    </row>
    <row r="408" spans="2:7" x14ac:dyDescent="0.25">
      <c r="B408" s="9"/>
      <c r="C408" s="9"/>
      <c r="E408" s="12" t="s">
        <v>179</v>
      </c>
      <c r="F408" s="67">
        <v>57</v>
      </c>
      <c r="G408" s="67" t="s">
        <v>140</v>
      </c>
    </row>
    <row r="409" spans="2:7" x14ac:dyDescent="0.25">
      <c r="B409" s="9"/>
      <c r="C409" s="9"/>
      <c r="E409" s="12" t="s">
        <v>180</v>
      </c>
      <c r="F409" s="67">
        <v>40</v>
      </c>
      <c r="G409" s="67">
        <v>3</v>
      </c>
    </row>
    <row r="410" spans="2:7" x14ac:dyDescent="0.2">
      <c r="E410" s="12" t="s">
        <v>181</v>
      </c>
      <c r="F410" s="24">
        <v>15</v>
      </c>
      <c r="G410" s="24" t="s">
        <v>140</v>
      </c>
    </row>
    <row r="411" spans="2:7" x14ac:dyDescent="0.2">
      <c r="E411" s="12" t="s">
        <v>182</v>
      </c>
      <c r="F411" s="24">
        <v>16</v>
      </c>
      <c r="G411" s="24">
        <v>1</v>
      </c>
    </row>
    <row r="412" spans="2:7" x14ac:dyDescent="0.2">
      <c r="E412" s="12" t="s">
        <v>183</v>
      </c>
      <c r="F412" s="24">
        <v>29</v>
      </c>
      <c r="G412" s="24">
        <v>2</v>
      </c>
    </row>
    <row r="413" spans="2:7" x14ac:dyDescent="0.2">
      <c r="E413" s="12" t="s">
        <v>184</v>
      </c>
      <c r="F413" s="24">
        <v>37</v>
      </c>
      <c r="G413" s="24">
        <v>3</v>
      </c>
    </row>
    <row r="414" spans="2:7" x14ac:dyDescent="0.2">
      <c r="E414" s="12" t="s">
        <v>185</v>
      </c>
      <c r="F414" s="24">
        <v>126</v>
      </c>
      <c r="G414" s="24">
        <v>1</v>
      </c>
    </row>
    <row r="415" spans="2:7" ht="25.5" x14ac:dyDescent="0.2">
      <c r="E415" s="12" t="s">
        <v>186</v>
      </c>
      <c r="F415" s="24">
        <v>167</v>
      </c>
      <c r="G415" s="24">
        <v>5</v>
      </c>
    </row>
    <row r="416" spans="2:7" x14ac:dyDescent="0.2">
      <c r="E416" s="12" t="s">
        <v>187</v>
      </c>
      <c r="F416" s="24">
        <v>15</v>
      </c>
      <c r="G416" s="24">
        <v>1</v>
      </c>
    </row>
    <row r="417" spans="1:7" ht="25.5" x14ac:dyDescent="0.2">
      <c r="E417" s="12" t="s">
        <v>188</v>
      </c>
      <c r="F417" s="24">
        <v>15</v>
      </c>
      <c r="G417" s="24" t="s">
        <v>140</v>
      </c>
    </row>
    <row r="418" spans="1:7" x14ac:dyDescent="0.2">
      <c r="A418" s="9"/>
      <c r="E418" s="25" t="s">
        <v>116</v>
      </c>
      <c r="F418" s="24">
        <f>SUM(F396:F417)</f>
        <v>1486</v>
      </c>
      <c r="G418" s="24">
        <f>SUM(G396:G417)</f>
        <v>47</v>
      </c>
    </row>
    <row r="419" spans="1:7" ht="27" customHeight="1" x14ac:dyDescent="0.25">
      <c r="B419" s="9"/>
      <c r="C419" s="9"/>
      <c r="E419" s="153" t="s">
        <v>240</v>
      </c>
      <c r="F419" s="153"/>
      <c r="G419" s="153"/>
    </row>
    <row r="421" spans="1:7" x14ac:dyDescent="0.25">
      <c r="E421" s="125" t="s">
        <v>141</v>
      </c>
      <c r="F421" s="126"/>
      <c r="G421" s="127"/>
    </row>
    <row r="422" spans="1:7" ht="25.5" x14ac:dyDescent="0.25">
      <c r="E422" s="33" t="s">
        <v>142</v>
      </c>
      <c r="F422" s="33" t="s">
        <v>143</v>
      </c>
      <c r="G422" s="33" t="s">
        <v>144</v>
      </c>
    </row>
    <row r="423" spans="1:7" ht="63.75" x14ac:dyDescent="0.25">
      <c r="E423" s="115" t="s">
        <v>145</v>
      </c>
      <c r="F423" s="31" t="s">
        <v>146</v>
      </c>
      <c r="G423" s="66">
        <v>6</v>
      </c>
    </row>
    <row r="424" spans="1:7" ht="63.75" x14ac:dyDescent="0.25">
      <c r="E424" s="116"/>
      <c r="F424" s="31" t="s">
        <v>147</v>
      </c>
      <c r="G424" s="66">
        <v>8</v>
      </c>
    </row>
    <row r="425" spans="1:7" ht="63.75" x14ac:dyDescent="0.25">
      <c r="E425" s="117"/>
      <c r="F425" s="31" t="s">
        <v>148</v>
      </c>
      <c r="G425" s="66">
        <v>2</v>
      </c>
    </row>
    <row r="426" spans="1:7" ht="25.5" x14ac:dyDescent="0.25">
      <c r="E426" s="115" t="s">
        <v>149</v>
      </c>
      <c r="F426" s="31" t="s">
        <v>150</v>
      </c>
      <c r="G426" s="66">
        <v>8</v>
      </c>
    </row>
    <row r="427" spans="1:7" ht="25.5" x14ac:dyDescent="0.25">
      <c r="E427" s="117"/>
      <c r="F427" s="31" t="s">
        <v>151</v>
      </c>
      <c r="G427" s="66">
        <v>2</v>
      </c>
    </row>
    <row r="428" spans="1:7" ht="25.5" x14ac:dyDescent="0.25">
      <c r="E428" s="68" t="s">
        <v>152</v>
      </c>
      <c r="F428" s="31" t="s">
        <v>153</v>
      </c>
      <c r="G428" s="5">
        <v>232</v>
      </c>
    </row>
    <row r="429" spans="1:7" ht="38.25" x14ac:dyDescent="0.25">
      <c r="E429" s="31" t="s">
        <v>154</v>
      </c>
      <c r="F429" s="31" t="s">
        <v>155</v>
      </c>
      <c r="G429" s="66">
        <v>3</v>
      </c>
    </row>
    <row r="430" spans="1:7" ht="38.25" x14ac:dyDescent="0.25">
      <c r="E430" s="31" t="s">
        <v>156</v>
      </c>
      <c r="F430" s="4" t="s">
        <v>157</v>
      </c>
      <c r="G430" s="66">
        <v>11</v>
      </c>
    </row>
    <row r="431" spans="1:7" ht="25.5" x14ac:dyDescent="0.25">
      <c r="E431" s="4" t="s">
        <v>158</v>
      </c>
      <c r="F431" s="31" t="s">
        <v>159</v>
      </c>
      <c r="G431" s="66">
        <v>1</v>
      </c>
    </row>
    <row r="432" spans="1:7" ht="38.25" x14ac:dyDescent="0.25">
      <c r="E432" s="4" t="s">
        <v>160</v>
      </c>
      <c r="F432" s="31" t="s">
        <v>161</v>
      </c>
      <c r="G432" s="66">
        <v>3</v>
      </c>
    </row>
    <row r="433" spans="5:7" ht="38.25" x14ac:dyDescent="0.25">
      <c r="E433" s="4" t="s">
        <v>162</v>
      </c>
      <c r="F433" s="4" t="s">
        <v>163</v>
      </c>
      <c r="G433" s="69">
        <v>21</v>
      </c>
    </row>
    <row r="434" spans="5:7" ht="25.5" x14ac:dyDescent="0.25">
      <c r="E434" s="4" t="s">
        <v>164</v>
      </c>
      <c r="F434" s="4" t="s">
        <v>165</v>
      </c>
      <c r="G434" s="66">
        <v>32</v>
      </c>
    </row>
    <row r="436" spans="5:7" x14ac:dyDescent="0.25">
      <c r="E436" s="70" t="s">
        <v>166</v>
      </c>
    </row>
    <row r="458" ht="38.25" customHeight="1" x14ac:dyDescent="0.25"/>
    <row r="466" ht="39.75" customHeight="1" x14ac:dyDescent="0.25"/>
    <row r="467" ht="57" customHeight="1" x14ac:dyDescent="0.25"/>
    <row r="468" ht="48" customHeight="1" x14ac:dyDescent="0.25"/>
    <row r="469" ht="63.75" customHeight="1" x14ac:dyDescent="0.25"/>
    <row r="470" ht="39.75" customHeight="1" x14ac:dyDescent="0.25"/>
    <row r="471" ht="42" customHeight="1" x14ac:dyDescent="0.25"/>
    <row r="472" ht="43.5" customHeight="1" x14ac:dyDescent="0.25"/>
    <row r="474" ht="38.25" customHeight="1" x14ac:dyDescent="0.25"/>
    <row r="475" ht="38.25" customHeight="1" x14ac:dyDescent="0.25"/>
    <row r="477" ht="51" customHeight="1" x14ac:dyDescent="0.25"/>
    <row r="479" ht="38.25" customHeight="1" x14ac:dyDescent="0.25"/>
    <row r="481" spans="1:5" x14ac:dyDescent="0.25">
      <c r="B481" s="71"/>
      <c r="C481" s="9"/>
    </row>
    <row r="482" spans="1:5" x14ac:dyDescent="0.25">
      <c r="B482" s="72"/>
      <c r="C482" s="9"/>
    </row>
    <row r="483" spans="1:5" x14ac:dyDescent="0.25">
      <c r="A483" s="17"/>
      <c r="E483" s="9"/>
    </row>
    <row r="484" spans="1:5" x14ac:dyDescent="0.25">
      <c r="A484" s="9"/>
      <c r="E484" s="9"/>
    </row>
    <row r="485" spans="1:5" ht="12.75" customHeight="1" x14ac:dyDescent="0.25"/>
    <row r="493" spans="1:5" ht="45.75" customHeight="1" x14ac:dyDescent="0.25"/>
    <row r="494" spans="1:5" ht="46.5" customHeight="1" x14ac:dyDescent="0.25"/>
    <row r="503" ht="20.25" customHeight="1" x14ac:dyDescent="0.25"/>
    <row r="544" ht="22.5" customHeight="1" x14ac:dyDescent="0.25"/>
  </sheetData>
  <mergeCells count="110">
    <mergeCell ref="E419:G419"/>
    <mergeCell ref="E421:G421"/>
    <mergeCell ref="E423:E425"/>
    <mergeCell ref="E426:E427"/>
    <mergeCell ref="B349:B350"/>
    <mergeCell ref="C349:H349"/>
    <mergeCell ref="C381:J381"/>
    <mergeCell ref="C384:J384"/>
    <mergeCell ref="E387:G387"/>
    <mergeCell ref="E394:E395"/>
    <mergeCell ref="F394:G394"/>
    <mergeCell ref="J267:J268"/>
    <mergeCell ref="K267:K268"/>
    <mergeCell ref="L267:L268"/>
    <mergeCell ref="B285:B286"/>
    <mergeCell ref="C285:I285"/>
    <mergeCell ref="C319:H319"/>
    <mergeCell ref="I257:J257"/>
    <mergeCell ref="I258:J258"/>
    <mergeCell ref="I259:J259"/>
    <mergeCell ref="B260:H260"/>
    <mergeCell ref="B265:H265"/>
    <mergeCell ref="I265:L265"/>
    <mergeCell ref="I251:J251"/>
    <mergeCell ref="I252:J252"/>
    <mergeCell ref="I253:J253"/>
    <mergeCell ref="I254:J254"/>
    <mergeCell ref="I255:J255"/>
    <mergeCell ref="I256:J256"/>
    <mergeCell ref="I245:J245"/>
    <mergeCell ref="I246:J246"/>
    <mergeCell ref="I247:J247"/>
    <mergeCell ref="I248:J248"/>
    <mergeCell ref="I249:J249"/>
    <mergeCell ref="I250:J250"/>
    <mergeCell ref="I239:J239"/>
    <mergeCell ref="I240:J240"/>
    <mergeCell ref="I241:J241"/>
    <mergeCell ref="I242:J242"/>
    <mergeCell ref="I243:J243"/>
    <mergeCell ref="I244:J244"/>
    <mergeCell ref="B234:J234"/>
    <mergeCell ref="B235:G235"/>
    <mergeCell ref="H235:H236"/>
    <mergeCell ref="I235:J236"/>
    <mergeCell ref="I237:J237"/>
    <mergeCell ref="I238:J238"/>
    <mergeCell ref="B175:K175"/>
    <mergeCell ref="B176:B177"/>
    <mergeCell ref="C176:F176"/>
    <mergeCell ref="G176:K176"/>
    <mergeCell ref="A205:L205"/>
    <mergeCell ref="A206:A207"/>
    <mergeCell ref="B206:F206"/>
    <mergeCell ref="G206:L206"/>
    <mergeCell ref="G157:G160"/>
    <mergeCell ref="J157:J160"/>
    <mergeCell ref="K157:K160"/>
    <mergeCell ref="G161:G163"/>
    <mergeCell ref="J161:J163"/>
    <mergeCell ref="K161:K163"/>
    <mergeCell ref="G151:G153"/>
    <mergeCell ref="J151:J153"/>
    <mergeCell ref="K151:K153"/>
    <mergeCell ref="G154:G156"/>
    <mergeCell ref="J154:J156"/>
    <mergeCell ref="K154:K156"/>
    <mergeCell ref="J119:K120"/>
    <mergeCell ref="J143:K143"/>
    <mergeCell ref="B144:F144"/>
    <mergeCell ref="B147:K147"/>
    <mergeCell ref="G149:G150"/>
    <mergeCell ref="J149:J150"/>
    <mergeCell ref="K149:K150"/>
    <mergeCell ref="A87:A90"/>
    <mergeCell ref="B87:B90"/>
    <mergeCell ref="C87:M88"/>
    <mergeCell ref="C89:G89"/>
    <mergeCell ref="H89:M89"/>
    <mergeCell ref="B117:B120"/>
    <mergeCell ref="C117:C120"/>
    <mergeCell ref="D117:K118"/>
    <mergeCell ref="D119:H119"/>
    <mergeCell ref="I119:I120"/>
    <mergeCell ref="H29:I29"/>
    <mergeCell ref="H52:I52"/>
    <mergeCell ref="C53:I53"/>
    <mergeCell ref="B57:B60"/>
    <mergeCell ref="C57:C60"/>
    <mergeCell ref="D57:L58"/>
    <mergeCell ref="D59:G59"/>
    <mergeCell ref="H59:L59"/>
    <mergeCell ref="H18:H21"/>
    <mergeCell ref="I18:I21"/>
    <mergeCell ref="H22:H24"/>
    <mergeCell ref="I22:I24"/>
    <mergeCell ref="C26:I26"/>
    <mergeCell ref="C28:I28"/>
    <mergeCell ref="H10:H11"/>
    <mergeCell ref="I10:I11"/>
    <mergeCell ref="H12:H14"/>
    <mergeCell ref="I12:I14"/>
    <mergeCell ref="H15:H17"/>
    <mergeCell ref="I15:I17"/>
    <mergeCell ref="A2:M2"/>
    <mergeCell ref="A3:M3"/>
    <mergeCell ref="A4:M4"/>
    <mergeCell ref="A5:M5"/>
    <mergeCell ref="A6:M6"/>
    <mergeCell ref="C8:I8"/>
  </mergeCells>
  <pageMargins left="0.7" right="0.7" top="0.75" bottom="0.75" header="0.3" footer="0.3"/>
  <pageSetup scale="39" fitToHeight="0" orientation="portrait" r:id="rId1"/>
  <rowBreaks count="2" manualBreakCount="2">
    <brk id="171" max="12" man="1"/>
    <brk id="3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13</vt:lpstr>
      <vt:lpstr>'Comuna 13'!Área_de_impresión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2014-09-29T15:04:08Z</dcterms:created>
  <dcterms:modified xsi:type="dcterms:W3CDTF">2014-11-13T21:46:00Z</dcterms:modified>
</cp:coreProperties>
</file>