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6155" windowHeight="9210"/>
  </bookViews>
  <sheets>
    <sheet name="Comuna 12" sheetId="1" r:id="rId1"/>
  </sheets>
  <definedNames>
    <definedName name="_xlnm.Print_Area" localSheetId="0">'Comuna 12'!$A$1:$M$366</definedName>
  </definedNames>
  <calcPr calcId="145621"/>
</workbook>
</file>

<file path=xl/calcChain.xml><?xml version="1.0" encoding="utf-8"?>
<calcChain xmlns="http://schemas.openxmlformats.org/spreadsheetml/2006/main">
  <c r="G99" i="1" l="1"/>
  <c r="G93" i="1"/>
  <c r="G91" i="1"/>
  <c r="L72" i="1"/>
  <c r="L73" i="1"/>
  <c r="L74" i="1"/>
  <c r="L75" i="1"/>
  <c r="L76" i="1"/>
  <c r="L77" i="1"/>
  <c r="L78" i="1"/>
  <c r="L79" i="1"/>
  <c r="L80" i="1"/>
  <c r="L81" i="1"/>
  <c r="L82" i="1"/>
  <c r="L71" i="1"/>
  <c r="F71" i="1"/>
  <c r="K51" i="1"/>
  <c r="F51" i="1"/>
  <c r="F10" i="1"/>
  <c r="I103" i="1"/>
  <c r="C103" i="1"/>
  <c r="B83" i="1"/>
  <c r="C63" i="1"/>
  <c r="H42" i="1"/>
  <c r="E25" i="1"/>
  <c r="D25" i="1"/>
  <c r="G308" i="1"/>
  <c r="F308" i="1"/>
  <c r="F291" i="1"/>
  <c r="G290" i="1" s="1"/>
  <c r="J283" i="1"/>
  <c r="G273" i="1"/>
  <c r="E273" i="1"/>
  <c r="C273" i="1"/>
  <c r="H272" i="1"/>
  <c r="F272" i="1"/>
  <c r="D272" i="1"/>
  <c r="H271" i="1"/>
  <c r="F271" i="1"/>
  <c r="D271" i="1"/>
  <c r="H270" i="1"/>
  <c r="F270" i="1"/>
  <c r="D270" i="1"/>
  <c r="H269" i="1"/>
  <c r="F269" i="1"/>
  <c r="D269" i="1"/>
  <c r="H268" i="1"/>
  <c r="F268" i="1"/>
  <c r="D268" i="1"/>
  <c r="H267" i="1"/>
  <c r="F267" i="1"/>
  <c r="D267" i="1"/>
  <c r="H266" i="1"/>
  <c r="F266" i="1"/>
  <c r="D266" i="1"/>
  <c r="H265" i="1"/>
  <c r="F265" i="1"/>
  <c r="D265" i="1"/>
  <c r="H264" i="1"/>
  <c r="F264" i="1"/>
  <c r="D264" i="1"/>
  <c r="H263" i="1"/>
  <c r="F263" i="1"/>
  <c r="D263" i="1"/>
  <c r="H262" i="1"/>
  <c r="F262" i="1"/>
  <c r="D262" i="1"/>
  <c r="H261" i="1"/>
  <c r="F261" i="1"/>
  <c r="D261" i="1"/>
  <c r="G253" i="1"/>
  <c r="E253" i="1"/>
  <c r="C253" i="1"/>
  <c r="H252" i="1"/>
  <c r="F252" i="1"/>
  <c r="D252" i="1"/>
  <c r="H251" i="1"/>
  <c r="F251" i="1"/>
  <c r="D251" i="1"/>
  <c r="H250" i="1"/>
  <c r="F250" i="1"/>
  <c r="D250" i="1"/>
  <c r="H249" i="1"/>
  <c r="F249" i="1"/>
  <c r="D249" i="1"/>
  <c r="H248" i="1"/>
  <c r="F248" i="1"/>
  <c r="D248" i="1"/>
  <c r="H247" i="1"/>
  <c r="F247" i="1"/>
  <c r="D247" i="1"/>
  <c r="H246" i="1"/>
  <c r="F246" i="1"/>
  <c r="D246" i="1"/>
  <c r="H245" i="1"/>
  <c r="F245" i="1"/>
  <c r="D245" i="1"/>
  <c r="H244" i="1"/>
  <c r="F244" i="1"/>
  <c r="D244" i="1"/>
  <c r="H243" i="1"/>
  <c r="F243" i="1"/>
  <c r="D243" i="1"/>
  <c r="H242" i="1"/>
  <c r="F242" i="1"/>
  <c r="D242" i="1"/>
  <c r="H241" i="1"/>
  <c r="F241" i="1"/>
  <c r="D241" i="1"/>
  <c r="I229" i="1"/>
  <c r="H229" i="1"/>
  <c r="G229" i="1"/>
  <c r="F229" i="1"/>
  <c r="E229" i="1"/>
  <c r="D229" i="1"/>
  <c r="C229" i="1"/>
  <c r="E205" i="1"/>
  <c r="G205" i="1" s="1"/>
  <c r="E204" i="1"/>
  <c r="F204" i="1" s="1"/>
  <c r="E203" i="1"/>
  <c r="G203" i="1" s="1"/>
  <c r="K203" i="1" s="1"/>
  <c r="E202" i="1"/>
  <c r="F202" i="1" s="1"/>
  <c r="E201" i="1"/>
  <c r="G201" i="1" s="1"/>
  <c r="K201" i="1" s="1"/>
  <c r="E200" i="1"/>
  <c r="F200" i="1" s="1"/>
  <c r="E199" i="1"/>
  <c r="G199" i="1" s="1"/>
  <c r="K199" i="1" s="1"/>
  <c r="E198" i="1"/>
  <c r="G198" i="1" s="1"/>
  <c r="E197" i="1"/>
  <c r="H189" i="1"/>
  <c r="D189" i="1"/>
  <c r="C189" i="1"/>
  <c r="J170" i="1"/>
  <c r="I170" i="1"/>
  <c r="H170" i="1"/>
  <c r="G170" i="1"/>
  <c r="D170" i="1"/>
  <c r="C170" i="1"/>
  <c r="B170" i="1"/>
  <c r="K169" i="1"/>
  <c r="E169" i="1"/>
  <c r="K168" i="1"/>
  <c r="E168" i="1"/>
  <c r="K167" i="1"/>
  <c r="E167" i="1"/>
  <c r="K166" i="1"/>
  <c r="E166" i="1"/>
  <c r="K165" i="1"/>
  <c r="E165" i="1"/>
  <c r="K164" i="1"/>
  <c r="E164" i="1"/>
  <c r="K163" i="1"/>
  <c r="E163" i="1"/>
  <c r="K162" i="1"/>
  <c r="E162" i="1"/>
  <c r="K161" i="1"/>
  <c r="E161" i="1"/>
  <c r="K160" i="1"/>
  <c r="E160" i="1"/>
  <c r="K159" i="1"/>
  <c r="E159" i="1"/>
  <c r="K158" i="1"/>
  <c r="E158" i="1"/>
  <c r="E170" i="1" s="1"/>
  <c r="I150" i="1"/>
  <c r="H150" i="1"/>
  <c r="G150" i="1"/>
  <c r="D150" i="1"/>
  <c r="C150" i="1"/>
  <c r="J149" i="1"/>
  <c r="E149" i="1"/>
  <c r="J148" i="1"/>
  <c r="E148" i="1"/>
  <c r="J147" i="1"/>
  <c r="E147" i="1"/>
  <c r="J146" i="1"/>
  <c r="E146" i="1"/>
  <c r="J145" i="1"/>
  <c r="E145" i="1"/>
  <c r="J144" i="1"/>
  <c r="E144" i="1"/>
  <c r="J143" i="1"/>
  <c r="E143" i="1"/>
  <c r="J142" i="1"/>
  <c r="E142" i="1"/>
  <c r="J141" i="1"/>
  <c r="E141" i="1"/>
  <c r="J140" i="1"/>
  <c r="E140" i="1"/>
  <c r="J139" i="1"/>
  <c r="E139" i="1"/>
  <c r="J138" i="1"/>
  <c r="J150" i="1" s="1"/>
  <c r="E138" i="1"/>
  <c r="J124" i="1"/>
  <c r="H124" i="1"/>
  <c r="E124" i="1"/>
  <c r="F121" i="1" s="1"/>
  <c r="D124" i="1"/>
  <c r="C124" i="1"/>
  <c r="I123" i="1"/>
  <c r="F123" i="1"/>
  <c r="I122" i="1"/>
  <c r="J121" i="1"/>
  <c r="I121" i="1"/>
  <c r="I120" i="1"/>
  <c r="I119" i="1"/>
  <c r="I118" i="1"/>
  <c r="J117" i="1"/>
  <c r="I117" i="1"/>
  <c r="I116" i="1"/>
  <c r="F116" i="1"/>
  <c r="I115" i="1"/>
  <c r="J114" i="1"/>
  <c r="I114" i="1"/>
  <c r="I113" i="1"/>
  <c r="I112" i="1"/>
  <c r="F112" i="1"/>
  <c r="J111" i="1"/>
  <c r="I111" i="1"/>
  <c r="I110" i="1"/>
  <c r="F110" i="1"/>
  <c r="J109" i="1"/>
  <c r="I109" i="1"/>
  <c r="F103" i="1"/>
  <c r="E103" i="1"/>
  <c r="D103" i="1"/>
  <c r="J102" i="1"/>
  <c r="G102" i="1"/>
  <c r="J101" i="1"/>
  <c r="G101" i="1"/>
  <c r="J100" i="1"/>
  <c r="G100" i="1"/>
  <c r="J99" i="1"/>
  <c r="J98" i="1"/>
  <c r="G98" i="1"/>
  <c r="J97" i="1"/>
  <c r="G97" i="1"/>
  <c r="J96" i="1"/>
  <c r="G96" i="1"/>
  <c r="J95" i="1"/>
  <c r="G95" i="1"/>
  <c r="J94" i="1"/>
  <c r="G94" i="1"/>
  <c r="J93" i="1"/>
  <c r="J92" i="1"/>
  <c r="G92" i="1"/>
  <c r="J91" i="1"/>
  <c r="K83" i="1"/>
  <c r="J83" i="1"/>
  <c r="L83" i="1" s="1"/>
  <c r="I83" i="1"/>
  <c r="H83" i="1"/>
  <c r="E83" i="1"/>
  <c r="D83" i="1"/>
  <c r="C83" i="1"/>
  <c r="F82" i="1"/>
  <c r="F81" i="1"/>
  <c r="F80" i="1"/>
  <c r="F79" i="1"/>
  <c r="F78" i="1"/>
  <c r="F77" i="1"/>
  <c r="F76" i="1"/>
  <c r="F75" i="1"/>
  <c r="F74" i="1"/>
  <c r="F73" i="1"/>
  <c r="F72" i="1"/>
  <c r="J63" i="1"/>
  <c r="I63" i="1"/>
  <c r="H63" i="1"/>
  <c r="E63" i="1"/>
  <c r="D63" i="1"/>
  <c r="K62" i="1"/>
  <c r="F62" i="1"/>
  <c r="K61" i="1"/>
  <c r="F61" i="1"/>
  <c r="K60" i="1"/>
  <c r="F60" i="1"/>
  <c r="K59" i="1"/>
  <c r="F59" i="1"/>
  <c r="K58" i="1"/>
  <c r="F58" i="1"/>
  <c r="K57" i="1"/>
  <c r="F57" i="1"/>
  <c r="K56" i="1"/>
  <c r="F56" i="1"/>
  <c r="K55" i="1"/>
  <c r="F55" i="1"/>
  <c r="K54" i="1"/>
  <c r="F54" i="1"/>
  <c r="K53" i="1"/>
  <c r="F53" i="1"/>
  <c r="K52" i="1"/>
  <c r="F52" i="1"/>
  <c r="I42" i="1"/>
  <c r="F42" i="1"/>
  <c r="D42" i="1"/>
  <c r="E42" i="1" s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G13" i="1" s="1"/>
  <c r="F12" i="1"/>
  <c r="F11" i="1"/>
  <c r="F109" i="1" l="1"/>
  <c r="K170" i="1"/>
  <c r="G15" i="1"/>
  <c r="G19" i="1"/>
  <c r="F113" i="1"/>
  <c r="F115" i="1"/>
  <c r="F117" i="1"/>
  <c r="F122" i="1"/>
  <c r="E150" i="1"/>
  <c r="F148" i="1" s="1"/>
  <c r="F63" i="1"/>
  <c r="F111" i="1"/>
  <c r="F114" i="1"/>
  <c r="G114" i="1" s="1"/>
  <c r="G121" i="1"/>
  <c r="J103" i="1"/>
  <c r="F118" i="1"/>
  <c r="F119" i="1"/>
  <c r="F120" i="1"/>
  <c r="G289" i="1"/>
  <c r="F83" i="1"/>
  <c r="G82" i="1" s="1"/>
  <c r="G109" i="1"/>
  <c r="I177" i="1"/>
  <c r="I178" i="1"/>
  <c r="I189" i="1" s="1"/>
  <c r="I179" i="1"/>
  <c r="I180" i="1"/>
  <c r="I181" i="1"/>
  <c r="I182" i="1"/>
  <c r="I183" i="1"/>
  <c r="I184" i="1"/>
  <c r="I185" i="1"/>
  <c r="I186" i="1"/>
  <c r="I187" i="1"/>
  <c r="I188" i="1"/>
  <c r="K63" i="1"/>
  <c r="L53" i="1" s="1"/>
  <c r="G52" i="1"/>
  <c r="G42" i="1"/>
  <c r="K197" i="1"/>
  <c r="F198" i="1"/>
  <c r="F199" i="1"/>
  <c r="J199" i="1" s="1"/>
  <c r="F203" i="1"/>
  <c r="J203" i="1" s="1"/>
  <c r="F253" i="1"/>
  <c r="D273" i="1"/>
  <c r="H273" i="1"/>
  <c r="G291" i="1"/>
  <c r="G103" i="1"/>
  <c r="H91" i="1" s="1"/>
  <c r="I124" i="1"/>
  <c r="F201" i="1"/>
  <c r="J201" i="1" s="1"/>
  <c r="L201" i="1" s="1"/>
  <c r="F205" i="1"/>
  <c r="H205" i="1" s="1"/>
  <c r="D253" i="1"/>
  <c r="H253" i="1"/>
  <c r="F273" i="1"/>
  <c r="G18" i="1"/>
  <c r="G17" i="1"/>
  <c r="G12" i="1"/>
  <c r="G11" i="1"/>
  <c r="G25" i="1"/>
  <c r="G24" i="1"/>
  <c r="G23" i="1"/>
  <c r="G16" i="1"/>
  <c r="G80" i="1"/>
  <c r="G79" i="1"/>
  <c r="G76" i="1"/>
  <c r="G75" i="1"/>
  <c r="G72" i="1"/>
  <c r="G71" i="1"/>
  <c r="F145" i="1"/>
  <c r="F141" i="1"/>
  <c r="J202" i="1"/>
  <c r="G10" i="1"/>
  <c r="G14" i="1"/>
  <c r="G20" i="1"/>
  <c r="G22" i="1"/>
  <c r="H22" i="1" s="1"/>
  <c r="L52" i="1"/>
  <c r="L54" i="1"/>
  <c r="L55" i="1"/>
  <c r="L56" i="1"/>
  <c r="L57" i="1"/>
  <c r="L58" i="1"/>
  <c r="L59" i="1"/>
  <c r="L60" i="1"/>
  <c r="L61" i="1"/>
  <c r="L62" i="1"/>
  <c r="L159" i="1"/>
  <c r="L160" i="1"/>
  <c r="L161" i="1"/>
  <c r="L162" i="1"/>
  <c r="L163" i="1"/>
  <c r="L164" i="1"/>
  <c r="L165" i="1"/>
  <c r="L166" i="1"/>
  <c r="L167" i="1"/>
  <c r="L168" i="1"/>
  <c r="L169" i="1"/>
  <c r="H198" i="1"/>
  <c r="L199" i="1"/>
  <c r="L203" i="1"/>
  <c r="M82" i="1"/>
  <c r="M81" i="1"/>
  <c r="M80" i="1"/>
  <c r="M79" i="1"/>
  <c r="M78" i="1"/>
  <c r="M77" i="1"/>
  <c r="M76" i="1"/>
  <c r="M75" i="1"/>
  <c r="M74" i="1"/>
  <c r="M73" i="1"/>
  <c r="M72" i="1"/>
  <c r="M71" i="1"/>
  <c r="H96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J200" i="1"/>
  <c r="J204" i="1"/>
  <c r="G21" i="1"/>
  <c r="F159" i="1"/>
  <c r="F160" i="1"/>
  <c r="F161" i="1"/>
  <c r="F162" i="1"/>
  <c r="F163" i="1"/>
  <c r="F164" i="1"/>
  <c r="F165" i="1"/>
  <c r="F166" i="1"/>
  <c r="F167" i="1"/>
  <c r="F168" i="1"/>
  <c r="F169" i="1"/>
  <c r="G197" i="1"/>
  <c r="J197" i="1"/>
  <c r="H199" i="1"/>
  <c r="G200" i="1"/>
  <c r="K200" i="1" s="1"/>
  <c r="H201" i="1"/>
  <c r="G202" i="1"/>
  <c r="K202" i="1" s="1"/>
  <c r="H203" i="1"/>
  <c r="G204" i="1"/>
  <c r="K204" i="1" s="1"/>
  <c r="L51" i="1"/>
  <c r="F158" i="1"/>
  <c r="L158" i="1"/>
  <c r="L170" i="1" s="1"/>
  <c r="F197" i="1"/>
  <c r="H197" i="1" s="1"/>
  <c r="L197" i="1" l="1"/>
  <c r="H98" i="1"/>
  <c r="F138" i="1"/>
  <c r="F142" i="1"/>
  <c r="F146" i="1"/>
  <c r="H92" i="1"/>
  <c r="H100" i="1"/>
  <c r="F139" i="1"/>
  <c r="F150" i="1" s="1"/>
  <c r="F143" i="1"/>
  <c r="F147" i="1"/>
  <c r="G73" i="1"/>
  <c r="G77" i="1"/>
  <c r="H15" i="1"/>
  <c r="G111" i="1"/>
  <c r="H94" i="1"/>
  <c r="H102" i="1"/>
  <c r="F140" i="1"/>
  <c r="F144" i="1"/>
  <c r="F149" i="1"/>
  <c r="G74" i="1"/>
  <c r="G83" i="1" s="1"/>
  <c r="G78" i="1"/>
  <c r="L63" i="1"/>
  <c r="F124" i="1"/>
  <c r="G117" i="1"/>
  <c r="G124" i="1" s="1"/>
  <c r="G81" i="1"/>
  <c r="G61" i="1"/>
  <c r="G62" i="1"/>
  <c r="G59" i="1"/>
  <c r="G57" i="1"/>
  <c r="G55" i="1"/>
  <c r="G53" i="1"/>
  <c r="G51" i="1"/>
  <c r="G60" i="1"/>
  <c r="G58" i="1"/>
  <c r="G56" i="1"/>
  <c r="G54" i="1"/>
  <c r="H204" i="1"/>
  <c r="H200" i="1"/>
  <c r="M83" i="1"/>
  <c r="H99" i="1"/>
  <c r="H101" i="1"/>
  <c r="H97" i="1"/>
  <c r="H93" i="1"/>
  <c r="H95" i="1"/>
  <c r="H10" i="1"/>
  <c r="L202" i="1"/>
  <c r="H12" i="1"/>
  <c r="H18" i="1"/>
  <c r="F170" i="1"/>
  <c r="L204" i="1"/>
  <c r="L200" i="1"/>
  <c r="K150" i="1"/>
  <c r="H202" i="1"/>
  <c r="G63" i="1" l="1"/>
  <c r="H103" i="1"/>
  <c r="H25" i="1"/>
  <c r="F182" i="1" l="1"/>
  <c r="F186" i="1"/>
  <c r="E189" i="1"/>
  <c r="F185" i="1"/>
  <c r="F181" i="1"/>
  <c r="F188" i="1"/>
  <c r="F184" i="1"/>
  <c r="F178" i="1"/>
  <c r="F187" i="1"/>
  <c r="F183" i="1"/>
  <c r="F179" i="1"/>
  <c r="F180" i="1"/>
  <c r="F177" i="1"/>
  <c r="F189" i="1" l="1"/>
  <c r="G181" i="1" s="1"/>
  <c r="G177" i="1" l="1"/>
  <c r="G179" i="1"/>
  <c r="G185" i="1"/>
  <c r="G178" i="1"/>
  <c r="G180" i="1"/>
  <c r="G187" i="1"/>
  <c r="G186" i="1"/>
  <c r="G188" i="1"/>
  <c r="G183" i="1"/>
  <c r="G182" i="1"/>
  <c r="G184" i="1"/>
  <c r="G189" i="1" l="1"/>
</calcChain>
</file>

<file path=xl/sharedStrings.xml><?xml version="1.0" encoding="utf-8"?>
<sst xmlns="http://schemas.openxmlformats.org/spreadsheetml/2006/main" count="442" uniqueCount="233">
  <si>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</si>
  <si>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</si>
  <si>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</si>
  <si>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</si>
  <si>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</si>
  <si>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</si>
  <si>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</si>
  <si>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</si>
  <si>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</si>
  <si>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</si>
  <si>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% Participacion Rangos de Edad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</si>
  <si>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</si>
  <si>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</si>
  <si>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</si>
  <si>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</si>
  <si>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</si>
  <si>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</si>
  <si>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</si>
  <si>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</si>
  <si>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</si>
  <si>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</si>
  <si>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</si>
  <si>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</si>
  <si>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</si>
  <si>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</si>
  <si>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</si>
  <si>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</si>
  <si>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</si>
  <si>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</si>
  <si>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</si>
  <si>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</si>
  <si>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</si>
  <si>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</si>
  <si>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Nombre del Barrio</t>
  </si>
  <si>
    <t>% Part Hombres</t>
  </si>
  <si>
    <t>% Part Mujeres</t>
  </si>
  <si>
    <t>En la comuna 11, el 53% son mujeres y el 47% son  hombres, una proporcion similar se observa en los barrios de esta comuna</t>
  </si>
  <si>
    <t>Nombre del Barrrio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</si>
  <si>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</si>
  <si>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</si>
  <si>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</si>
  <si>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</si>
  <si>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</si>
  <si>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</si>
  <si>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</si>
  <si>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</si>
  <si>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</si>
  <si>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</si>
  <si>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</si>
  <si>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</si>
  <si>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</si>
  <si>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</si>
  <si>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</si>
  <si>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</si>
  <si>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</si>
  <si>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</si>
  <si>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</si>
  <si>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% Part 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</si>
  <si>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</si>
  <si>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</si>
  <si>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</si>
  <si>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</si>
  <si>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</si>
  <si>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</si>
  <si>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</si>
  <si>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participacion</t>
  </si>
  <si>
    <t xml:space="preserve">Total poblacion según Dane  </t>
  </si>
  <si>
    <t>% población  encuestada por el Sisben por quintiles de edad</t>
  </si>
  <si>
    <t>% población  encuestada por el Sisben por rangos de edad</t>
  </si>
  <si>
    <t>Preadolescencia, adolescencia y juventud</t>
  </si>
  <si>
    <t>Poblacion Total</t>
  </si>
  <si>
    <t>NOMBRE DEL BARRIO</t>
  </si>
  <si>
    <t>Primera Infancia y niñez - Encuestada por el Sisben</t>
  </si>
  <si>
    <t>Preadolescencia y adolescencia - Encuestada por el Sisben</t>
  </si>
  <si>
    <t>% Participacion</t>
  </si>
  <si>
    <t>Adulto joven - Encuestado por el Sisben</t>
  </si>
  <si>
    <t>Adultos- Encuestados por el Sisben</t>
  </si>
  <si>
    <t>Adulto Mayor- Encuestado por el Sisben</t>
  </si>
  <si>
    <t>TOTAL DE LA POBLACIÓN ENCUESTADA</t>
  </si>
  <si>
    <t>% part- poblacion encuestada del sisben por barrio</t>
  </si>
  <si>
    <t>Comuna 11 - Poblacion Encuestada por Sisben III a junio 2013 según Nivel Educativo esperado por rangos de edad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</si>
  <si>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</si>
  <si>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</si>
  <si>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</si>
  <si>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</si>
  <si>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</si>
  <si>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</si>
  <si>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</si>
  <si>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</si>
  <si>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</si>
  <si>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</si>
  <si>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Basica Primaria</t>
  </si>
  <si>
    <t>11 - 14 años</t>
  </si>
  <si>
    <t>Basica Secundaria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</si>
  <si>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</si>
  <si>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</si>
  <si>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</si>
  <si>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</si>
  <si>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</si>
  <si>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</si>
  <si>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</si>
  <si>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</si>
  <si>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</si>
  <si>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El 97% de la poblacion entre 11 y 14 años de la comuna asiste a la educación Basica Secundaria</t>
  </si>
  <si>
    <t>El 93% de la poblacion entre 11-16 años de la comuna asiste a la educación Secundaria Completa</t>
  </si>
  <si>
    <t>El 2% de la poblacion mayor a 22 años de la comuna asiste a Estudios superiores a nivel de Posgrado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</si>
  <si>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</si>
  <si>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</si>
  <si>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</si>
  <si>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</si>
  <si>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</si>
  <si>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</si>
  <si>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</si>
  <si>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</si>
  <si>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</si>
  <si>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</si>
  <si>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</si>
  <si>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</si>
  <si>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</si>
  <si>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Total Comuna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</si>
  <si>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</si>
  <si>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</si>
  <si>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</si>
  <si>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</si>
  <si>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</si>
  <si>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</si>
  <si>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</si>
  <si>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</si>
  <si>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</si>
  <si>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</si>
  <si>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</si>
  <si>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</si>
  <si>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</si>
  <si>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El tipo de condición de discapacidad que más se padece  en la comuna es dificultad para moverse o caminar por sí mismo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</si>
  <si>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</si>
  <si>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</si>
  <si>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</si>
  <si>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</si>
  <si>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</si>
  <si>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</si>
  <si>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</si>
  <si>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</si>
  <si>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</si>
  <si>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>-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</si>
  <si>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</si>
  <si>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</si>
  <si>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</si>
  <si>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</si>
  <si>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</si>
  <si>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</si>
  <si>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</si>
  <si>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</si>
  <si>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</si>
  <si>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</si>
  <si>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</si>
  <si>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</si>
  <si>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</si>
  <si>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</si>
  <si>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</si>
  <si>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</si>
  <si>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</si>
  <si>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</si>
  <si>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</si>
  <si>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</si>
  <si>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</si>
  <si>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</si>
  <si>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</si>
  <si>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</si>
  <si>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</si>
  <si>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</si>
  <si>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COMUNA 12</t>
  </si>
  <si>
    <t>Villanueva</t>
  </si>
  <si>
    <t>Asturias</t>
  </si>
  <si>
    <t>Eduardo Santos</t>
  </si>
  <si>
    <t>Barrio Alfonso Barberena A</t>
  </si>
  <si>
    <t>El Paraiso</t>
  </si>
  <si>
    <t>Fenalco Kennedy</t>
  </si>
  <si>
    <t>Nueva Floresta</t>
  </si>
  <si>
    <t>Julio Rincón</t>
  </si>
  <si>
    <t>Doce de Octubre</t>
  </si>
  <si>
    <t>El Rodeo</t>
  </si>
  <si>
    <t>Sindical</t>
  </si>
  <si>
    <t>Bello Horizonte</t>
  </si>
  <si>
    <t>El 42% de los habitantes de la comuna 12 tienen menos de 24 años, el 44% tiene entre 25 y 59 años y solo el 14% restante tiene mas de 60 años</t>
  </si>
  <si>
    <t>Comuna 12 - Población total al 2012 por genero  según el DANE con base en Proyecciones del Censo de 2005</t>
  </si>
  <si>
    <t>Comuna  12 - Población año 2012, por quintiles de edad y rangos de edad -  según el DANE con base en Proyecciones del Censo de 2005 - A</t>
  </si>
  <si>
    <t>TOTAL COMUNA 12</t>
  </si>
  <si>
    <t>Barrio con mayor participación en la población de primera infancia y niñez: Nueva Floresta (28%)</t>
  </si>
  <si>
    <t>Barrio con mayor participación en la población de preadolescentes, adolescentes y jovenes: Nueva Floresta(30%)</t>
  </si>
  <si>
    <t>Barrio con mayor participación en la población de adultos jovenes: Nueva Floresta con 29%</t>
  </si>
  <si>
    <t>Barrio con participación en la población de adultos: Nueva Floresta con 33%</t>
  </si>
  <si>
    <t>Comuna  12 - Población año 2012, por quintiles de edad y rangos de edad -  según el DANE con base en Proyecciones del Censo de 2005 - B</t>
  </si>
  <si>
    <t>Comuna  12 - Población año 2012, por quintiles de edad y rangos de edad -  según el DANE con base en Proyecciones del Censo de 2005 - C</t>
  </si>
  <si>
    <t>Barrio con mayor participación en la población de adultos mayores: Nueva Floresta con 32%</t>
  </si>
  <si>
    <t>Comuna 12 - Población  Encuestadas por el SISBEN III a junio 2013</t>
  </si>
  <si>
    <t>El 63% de la poblacion de primera infancia y niñez de la comuna ha sido encuestada por el sisben III</t>
  </si>
  <si>
    <t>El 69% de la poblacion de Preadolescencia, adolescencia y juventud de la comuna 10 ha sido encuestada por el Sisben III</t>
  </si>
  <si>
    <t>El 70% de la poblacion de Adulta Joven de la comuna ha sido encuestada por el Sisben III</t>
  </si>
  <si>
    <t>El 72% de la poblacion de Adulta de la comuna ha sido encuestada por el Sisben III</t>
  </si>
  <si>
    <t>El 60% de la poblacion de Adulta Mayor de la comuna  ha sido encuestada por el sisben III</t>
  </si>
  <si>
    <t>El 68% de la poblacion total de la comuna  ha sido encuestada por el Sisben III</t>
  </si>
  <si>
    <t>Comuna 12- Población encuestada por el SISBEN IIII a junio 2013 por grupos de edades - A</t>
  </si>
  <si>
    <t>TOTAL ENCUESTADOS SISBEN - COMUNA 12</t>
  </si>
  <si>
    <t>Barrio con mayor participación en la población de primera infancia y niñez encuestada por el Sisben III es El Rodeo (26%)</t>
  </si>
  <si>
    <t>Barrio con mayor participación en la población de preadolescentes, adolescentes y jovenes encuestados por el Sisben III es El Rodeo (25%)</t>
  </si>
  <si>
    <t>Barrio con mayor participación en la población de adultos jovenes encuestados por el Sisben III es Nueva Floresta (25%)</t>
  </si>
  <si>
    <t>Barrio con mayor participación en la población de adultos encuestados por el Sisben III es Nueva Floresta  (27,5%)</t>
  </si>
  <si>
    <t>Barrio con mayor participación en población de adultos mayores encuestados por el Sisben III es Nueva Floresta (25%)</t>
  </si>
  <si>
    <t>El 31% de la poblacion de primera infancia de la comuna asiste a la educación preescolar sisben III</t>
  </si>
  <si>
    <t>El 96% de la poblacion entre 6 y 10 años de la comuna asiste a la educación Básica primaria</t>
  </si>
  <si>
    <t>El 85% de la poblacion entre 15 y 16 años de la comuna asiste a la educación Media Secundaria</t>
  </si>
  <si>
    <t>El 33% de la poblacion entre 17-21 años de la comuna asiste a Estudios superiores a nivel de Pregrado</t>
  </si>
  <si>
    <t>Comuna 12 - Población encuestada por el SISBEN IIII a junio 2013 por grupos de edades - B</t>
  </si>
  <si>
    <t>Comuna 12 - Población encuestada por el SISBEN III a junio 2013 por grupos de edades - C</t>
  </si>
  <si>
    <t>Comuna 12 - Poblacion encuestada por el SISBEN III  a junio de 2013 según Asistencia Educativa</t>
  </si>
  <si>
    <t>Comuna 12  - Tasa de asistencia escolar según nivel educativo esperado por rangos de edad  - En poblacion encuestada por el SISBEN III a Junio 2013</t>
  </si>
  <si>
    <t>Promedio Comuna 12</t>
  </si>
  <si>
    <t>Los Barrios con mayor porcentaje de población igual a 5 años en nivel preescolar es Asturias (88,89%)</t>
  </si>
  <si>
    <t>El barrios con mayor porcentaje de población entre 6 y 10 años en nivel basica primaria es Fenalco Kennedy (88,89%)</t>
  </si>
  <si>
    <t>Los barrios con mayor porcentaje de población entre11 y 14 años en nivel basica secundaria es Paraíso y Belo Horizonte (100%)</t>
  </si>
  <si>
    <t>Barrio con mayor porcentaje de población entre 15 y 16 años en nivel Media Secundaria es Nueva Floresta (90,21%)</t>
  </si>
  <si>
    <t>Barrio con mayor porcentaje de población entre 11 y 16 años en nivel de secundaria completa es el Barrio Alfonso Barberena A (95,61%)</t>
  </si>
  <si>
    <t>Barrio con mayor porcentaje de población entre 5 y 16 años en nivel Basico completo a es Barrio Alfonso Barberena A (95,09%)</t>
  </si>
  <si>
    <t>Barrio con mayor porcentaje de población entre 17 y 21 años en nivel  Estudios superiores a nivel de Barrio Alfonso Barberena A (41,82%)</t>
  </si>
  <si>
    <t>Comuna 12 - Población encuestada por SISBEN III a junio 2013  según maximo nivel educativo aprobado por  barrios</t>
  </si>
  <si>
    <t>Barrio con mayor porcentaje de población con nivel  de primaria aprobada es Villanueva (37%)</t>
  </si>
  <si>
    <t>Barrio con mayor porcentaje de población con nivel  de Secundaria aprobada es Fenalco Kennedy (53%)</t>
  </si>
  <si>
    <t>Barrio con mayor porcentaje de población con nivel Técnico o tecnológico aprobado es Nueva Floresta (2,92%)</t>
  </si>
  <si>
    <t>Barrio con mayor porcentaje de población con nivel  Universitario aprobado es Fenalco Kennedy (7,0%)</t>
  </si>
  <si>
    <t>Barrio con mayor porcentaje de población con nivel  de Posgrado aprobado es El Paraíso (0,182%)</t>
  </si>
  <si>
    <t>Barrio con mayor porcentaje de población con nivel Ningun nivel educativo aprobado es Asturias (13,7%)</t>
  </si>
  <si>
    <t xml:space="preserve">Comuna  12 - Personas encuestadas por Sisben III a junio 2013 en situación de discapacidad </t>
  </si>
  <si>
    <t>El Barrio con mayor número de mujeres menores de 15 años embarazadas es El Rodeo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</si>
</sst>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9" fontId="3" fillId="0" borderId="4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9" fontId="6" fillId="3" borderId="4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vertical="center"/>
    </xf>
    <xf numFmtId="9" fontId="6" fillId="3" borderId="3" xfId="1" applyFont="1" applyFill="1" applyBorder="1" applyAlignment="1">
      <alignment vertical="center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10" fontId="3" fillId="3" borderId="4" xfId="1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3" borderId="4" xfId="1" applyNumberFormat="1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6" fillId="2" borderId="4" xfId="1" applyFont="1" applyFill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/>
    </xf>
    <xf numFmtId="9" fontId="6" fillId="2" borderId="3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34"/>
  <sheetViews>
    <sheetView tabSelected="1" topLeftCell="A121" zoomScale="80" zoomScaleNormal="80" zoomScaleSheetLayoutView="100" zoomScalePageLayoutView="40" workbookViewId="0">
      <selection activeCell="H97" sqref="H97"/>
    </sheetView>
  </sheetViews>
  <sheetFormatPr baseColWidth="10" defaultColWidth="11.42578125" defaultRowHeight="12.75" x14ac:dyDescent="0.2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4" style="1" customWidth="1"/>
    <col min="10" max="10" width="15.7109375" style="1" customWidth="1"/>
    <col min="11" max="11" width="14.710937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3.25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23.2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23.25" x14ac:dyDescent="0.25">
      <c r="A5" s="78" t="s">
        <v>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25" x14ac:dyDescent="0.25">
      <c r="A6" s="79" t="s">
        <v>170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8" spans="1:13" ht="24" customHeight="1" x14ac:dyDescent="0.25">
      <c r="C8" s="75" t="s">
        <v>4</v>
      </c>
      <c r="D8" s="76"/>
      <c r="E8" s="76"/>
      <c r="F8" s="76"/>
      <c r="G8" s="76"/>
      <c r="H8" s="76"/>
      <c r="I8" s="77"/>
    </row>
    <row r="9" spans="1:13" ht="25.5" x14ac:dyDescent="0.25">
      <c r="C9" s="2" t="s">
        <v>5</v>
      </c>
      <c r="D9" s="2" t="s">
        <v>6</v>
      </c>
      <c r="E9" s="2" t="s">
        <v>7</v>
      </c>
      <c r="F9" s="3" t="s">
        <v>8</v>
      </c>
      <c r="G9" s="3" t="s">
        <v>9</v>
      </c>
      <c r="H9" s="4" t="s">
        <v>10</v>
      </c>
      <c r="I9" s="4" t="s">
        <v>11</v>
      </c>
    </row>
    <row r="10" spans="1:13" x14ac:dyDescent="0.25">
      <c r="C10" s="4" t="s">
        <v>12</v>
      </c>
      <c r="D10" s="5">
        <v>2195.3407811382899</v>
      </c>
      <c r="E10" s="5">
        <v>2152.7701683423884</v>
      </c>
      <c r="F10" s="5">
        <f>SUM(D10:E10)</f>
        <v>4348.1109494806788</v>
      </c>
      <c r="G10" s="6">
        <f>+F10/$F$25</f>
        <v>6.5541469259666113E-2</v>
      </c>
      <c r="H10" s="81">
        <f>SUM(G10:G11)</f>
        <v>0.15232050736014005</v>
      </c>
      <c r="I10" s="82" t="s">
        <v>13</v>
      </c>
    </row>
    <row r="11" spans="1:13" x14ac:dyDescent="0.25">
      <c r="C11" s="4" t="s">
        <v>14</v>
      </c>
      <c r="D11" s="5">
        <v>2903.121523344782</v>
      </c>
      <c r="E11" s="5">
        <v>2853.9188666892505</v>
      </c>
      <c r="F11" s="5">
        <f t="shared" ref="F11:F25" si="0">SUM(D11:E11)</f>
        <v>5757.0403900340325</v>
      </c>
      <c r="G11" s="6">
        <f t="shared" ref="G11:G25" si="1">+F11/$F$25</f>
        <v>8.6779038100473938E-2</v>
      </c>
      <c r="H11" s="81"/>
      <c r="I11" s="83"/>
    </row>
    <row r="12" spans="1:13" x14ac:dyDescent="0.25">
      <c r="C12" s="4" t="s">
        <v>15</v>
      </c>
      <c r="D12" s="5">
        <v>3293.0267391680823</v>
      </c>
      <c r="E12" s="5">
        <v>3173.3028663394989</v>
      </c>
      <c r="F12" s="5">
        <f t="shared" si="0"/>
        <v>6466.3296055075807</v>
      </c>
      <c r="G12" s="6">
        <f t="shared" si="1"/>
        <v>9.7470544792069416E-2</v>
      </c>
      <c r="H12" s="81">
        <f>SUM(G12:G14)</f>
        <v>0.2664053850596822</v>
      </c>
      <c r="I12" s="82" t="s">
        <v>16</v>
      </c>
    </row>
    <row r="13" spans="1:13" x14ac:dyDescent="0.25">
      <c r="C13" s="4" t="s">
        <v>17</v>
      </c>
      <c r="D13" s="5">
        <v>2648.6995196241837</v>
      </c>
      <c r="E13" s="5">
        <v>2909.4070106314052</v>
      </c>
      <c r="F13" s="5">
        <f t="shared" si="0"/>
        <v>5558.106530255589</v>
      </c>
      <c r="G13" s="6">
        <f t="shared" si="1"/>
        <v>8.3780398551744656E-2</v>
      </c>
      <c r="H13" s="84"/>
      <c r="I13" s="85"/>
      <c r="J13" s="7"/>
    </row>
    <row r="14" spans="1:13" x14ac:dyDescent="0.25">
      <c r="C14" s="4" t="s">
        <v>18</v>
      </c>
      <c r="D14" s="5">
        <v>2669.527249058433</v>
      </c>
      <c r="E14" s="5">
        <v>2979.7351889677639</v>
      </c>
      <c r="F14" s="5">
        <f t="shared" si="0"/>
        <v>5649.2624380261968</v>
      </c>
      <c r="G14" s="6">
        <f t="shared" si="1"/>
        <v>8.5154441715868112E-2</v>
      </c>
      <c r="H14" s="84"/>
      <c r="I14" s="83"/>
    </row>
    <row r="15" spans="1:13" x14ac:dyDescent="0.25">
      <c r="C15" s="4" t="s">
        <v>19</v>
      </c>
      <c r="D15" s="5">
        <v>2649.184475762901</v>
      </c>
      <c r="E15" s="5">
        <v>2660.5057838903044</v>
      </c>
      <c r="F15" s="5">
        <f t="shared" si="0"/>
        <v>5309.6902596532054</v>
      </c>
      <c r="G15" s="6">
        <f t="shared" si="1"/>
        <v>8.0035883392757828E-2</v>
      </c>
      <c r="H15" s="81">
        <f>SUM(G15:G17)</f>
        <v>0.2040418189589126</v>
      </c>
      <c r="I15" s="82" t="s">
        <v>20</v>
      </c>
    </row>
    <row r="16" spans="1:13" x14ac:dyDescent="0.25">
      <c r="C16" s="4" t="s">
        <v>21</v>
      </c>
      <c r="D16" s="5">
        <v>1841.3397208147201</v>
      </c>
      <c r="E16" s="5">
        <v>2048.2604278817853</v>
      </c>
      <c r="F16" s="5">
        <f t="shared" si="0"/>
        <v>3889.6001486965051</v>
      </c>
      <c r="G16" s="6">
        <f t="shared" si="1"/>
        <v>5.8630083624851517E-2</v>
      </c>
      <c r="H16" s="84"/>
      <c r="I16" s="85"/>
    </row>
    <row r="17" spans="1:9" x14ac:dyDescent="0.25">
      <c r="C17" s="4" t="s">
        <v>22</v>
      </c>
      <c r="D17" s="5">
        <v>1941.4920877566387</v>
      </c>
      <c r="E17" s="5">
        <v>2395.6315817083268</v>
      </c>
      <c r="F17" s="5">
        <f t="shared" si="0"/>
        <v>4337.1236694649651</v>
      </c>
      <c r="G17" s="6">
        <f t="shared" si="1"/>
        <v>6.5375851941303242E-2</v>
      </c>
      <c r="H17" s="84"/>
      <c r="I17" s="83"/>
    </row>
    <row r="18" spans="1:9" x14ac:dyDescent="0.25">
      <c r="C18" s="4" t="s">
        <v>23</v>
      </c>
      <c r="D18" s="5">
        <v>2160.0361309554387</v>
      </c>
      <c r="E18" s="5">
        <v>2562.9303593510849</v>
      </c>
      <c r="F18" s="5">
        <f t="shared" si="0"/>
        <v>4722.9664903065241</v>
      </c>
      <c r="G18" s="6">
        <f t="shared" si="1"/>
        <v>7.1191873122701629E-2</v>
      </c>
      <c r="H18" s="81">
        <f>SUM(G18:G21)</f>
        <v>0.2376712676257807</v>
      </c>
      <c r="I18" s="82" t="s">
        <v>24</v>
      </c>
    </row>
    <row r="19" spans="1:9" x14ac:dyDescent="0.25">
      <c r="C19" s="4" t="s">
        <v>25</v>
      </c>
      <c r="D19" s="5">
        <v>2007.5866982978509</v>
      </c>
      <c r="E19" s="5">
        <v>2283.6885765250699</v>
      </c>
      <c r="F19" s="5">
        <f t="shared" si="0"/>
        <v>4291.2752748229213</v>
      </c>
      <c r="G19" s="6">
        <f t="shared" si="1"/>
        <v>6.4684753856882132E-2</v>
      </c>
      <c r="H19" s="84"/>
      <c r="I19" s="85"/>
    </row>
    <row r="20" spans="1:9" x14ac:dyDescent="0.25">
      <c r="C20" s="4" t="s">
        <v>26</v>
      </c>
      <c r="D20" s="5">
        <v>1532.2162626864424</v>
      </c>
      <c r="E20" s="5">
        <v>2154.0349974677729</v>
      </c>
      <c r="F20" s="5">
        <f t="shared" si="0"/>
        <v>3686.2512601542153</v>
      </c>
      <c r="G20" s="6">
        <f t="shared" si="1"/>
        <v>5.5564893917819415E-2</v>
      </c>
      <c r="H20" s="84"/>
      <c r="I20" s="85"/>
    </row>
    <row r="21" spans="1:9" x14ac:dyDescent="0.25">
      <c r="C21" s="4" t="s">
        <v>27</v>
      </c>
      <c r="D21" s="5">
        <v>1320.0771911213772</v>
      </c>
      <c r="E21" s="5">
        <v>1746.8676029447331</v>
      </c>
      <c r="F21" s="5">
        <f t="shared" si="0"/>
        <v>3066.9447940661103</v>
      </c>
      <c r="G21" s="6">
        <f t="shared" si="1"/>
        <v>4.6229746728377541E-2</v>
      </c>
      <c r="H21" s="84"/>
      <c r="I21" s="83"/>
    </row>
    <row r="22" spans="1:9" x14ac:dyDescent="0.25">
      <c r="C22" s="4" t="s">
        <v>28</v>
      </c>
      <c r="D22" s="5">
        <v>950.25885955559204</v>
      </c>
      <c r="E22" s="5">
        <v>1254.627736926717</v>
      </c>
      <c r="F22" s="5">
        <f t="shared" si="0"/>
        <v>2204.886596482309</v>
      </c>
      <c r="G22" s="6">
        <f t="shared" si="1"/>
        <v>3.3235469095298724E-2</v>
      </c>
      <c r="H22" s="81">
        <f>SUM(G22:G24)</f>
        <v>0.1395610209954844</v>
      </c>
      <c r="I22" s="82" t="s">
        <v>29</v>
      </c>
    </row>
    <row r="23" spans="1:9" x14ac:dyDescent="0.25">
      <c r="C23" s="4" t="s">
        <v>30</v>
      </c>
      <c r="D23" s="5">
        <v>992.3064668934843</v>
      </c>
      <c r="E23" s="5">
        <v>1343.2579914857749</v>
      </c>
      <c r="F23" s="5">
        <f t="shared" si="0"/>
        <v>2335.5644583792591</v>
      </c>
      <c r="G23" s="6">
        <f t="shared" si="1"/>
        <v>3.5205248424287738E-2</v>
      </c>
      <c r="H23" s="84"/>
      <c r="I23" s="85"/>
    </row>
    <row r="24" spans="1:9" x14ac:dyDescent="0.25">
      <c r="C24" s="4" t="s">
        <v>31</v>
      </c>
      <c r="D24" s="5">
        <v>1991.4829052229536</v>
      </c>
      <c r="E24" s="5">
        <v>2726.7355565692155</v>
      </c>
      <c r="F24" s="5">
        <f t="shared" si="0"/>
        <v>4718.2184617921694</v>
      </c>
      <c r="G24" s="6">
        <f t="shared" si="1"/>
        <v>7.1120303475897942E-2</v>
      </c>
      <c r="H24" s="84"/>
      <c r="I24" s="83"/>
    </row>
    <row r="25" spans="1:9" x14ac:dyDescent="0.25">
      <c r="C25" s="4" t="s">
        <v>32</v>
      </c>
      <c r="D25" s="5">
        <f>SUM(D10:D24)</f>
        <v>31095.696611401178</v>
      </c>
      <c r="E25" s="5">
        <f>SUM(E10:E24)</f>
        <v>35245.674715721092</v>
      </c>
      <c r="F25" s="5">
        <f t="shared" si="0"/>
        <v>66341.371327122266</v>
      </c>
      <c r="G25" s="6">
        <f t="shared" si="1"/>
        <v>1</v>
      </c>
      <c r="H25" s="8">
        <f>SUM(H10:H24)</f>
        <v>1</v>
      </c>
      <c r="I25" s="4"/>
    </row>
    <row r="26" spans="1:9" ht="38.25" customHeight="1" x14ac:dyDescent="0.25">
      <c r="C26" s="84" t="s">
        <v>183</v>
      </c>
      <c r="D26" s="84"/>
      <c r="E26" s="84"/>
      <c r="F26" s="84"/>
      <c r="G26" s="84"/>
      <c r="H26" s="84"/>
      <c r="I26" s="84"/>
    </row>
    <row r="27" spans="1:9" x14ac:dyDescent="0.25">
      <c r="A27" s="9"/>
      <c r="B27" s="10"/>
      <c r="C27" s="10"/>
      <c r="D27" s="11"/>
      <c r="E27" s="11"/>
      <c r="F27" s="11"/>
      <c r="G27" s="11"/>
      <c r="H27" s="11"/>
      <c r="I27" s="11"/>
    </row>
    <row r="28" spans="1:9" ht="25.5" customHeight="1" x14ac:dyDescent="0.25">
      <c r="C28" s="80" t="s">
        <v>184</v>
      </c>
      <c r="D28" s="80"/>
      <c r="E28" s="80"/>
      <c r="F28" s="80"/>
      <c r="G28" s="80"/>
      <c r="H28" s="80"/>
      <c r="I28" s="80"/>
    </row>
    <row r="29" spans="1:9" ht="40.5" customHeight="1" x14ac:dyDescent="0.25">
      <c r="C29" s="4" t="s">
        <v>33</v>
      </c>
      <c r="D29" s="2" t="s">
        <v>6</v>
      </c>
      <c r="E29" s="4" t="s">
        <v>34</v>
      </c>
      <c r="F29" s="2" t="s">
        <v>7</v>
      </c>
      <c r="G29" s="4" t="s">
        <v>35</v>
      </c>
      <c r="H29" s="80" t="s">
        <v>8</v>
      </c>
      <c r="I29" s="80"/>
    </row>
    <row r="30" spans="1:9" x14ac:dyDescent="0.25">
      <c r="C30" s="12" t="s">
        <v>171</v>
      </c>
      <c r="D30" s="5">
        <v>1611.2908911664915</v>
      </c>
      <c r="E30" s="13">
        <f>+D30/H30</f>
        <v>0.46708528842435337</v>
      </c>
      <c r="F30" s="5">
        <v>1838.3807878580296</v>
      </c>
      <c r="G30" s="13">
        <f>+F30/H30</f>
        <v>0.53291471157564685</v>
      </c>
      <c r="H30" s="14">
        <v>3449.6716790245205</v>
      </c>
      <c r="I30" s="15"/>
    </row>
    <row r="31" spans="1:9" x14ac:dyDescent="0.25">
      <c r="C31" s="12" t="s">
        <v>172</v>
      </c>
      <c r="D31" s="5">
        <v>2364.035893266278</v>
      </c>
      <c r="E31" s="13">
        <f>+D31/H31</f>
        <v>0.47017923366916248</v>
      </c>
      <c r="F31" s="5">
        <v>2663.9103110310216</v>
      </c>
      <c r="G31" s="13">
        <f t="shared" ref="G31:G41" si="2">+F31/H31</f>
        <v>0.52982076633083774</v>
      </c>
      <c r="H31" s="14">
        <v>5027.9462042972982</v>
      </c>
      <c r="I31" s="15"/>
    </row>
    <row r="32" spans="1:9" x14ac:dyDescent="0.25">
      <c r="C32" s="12" t="s">
        <v>173</v>
      </c>
      <c r="D32" s="5">
        <v>1633.5463159982698</v>
      </c>
      <c r="E32" s="13">
        <f t="shared" ref="E32:E41" si="3">+D32/H32</f>
        <v>0.47068186213802182</v>
      </c>
      <c r="F32" s="5">
        <v>1837.0491060943962</v>
      </c>
      <c r="G32" s="13">
        <f t="shared" si="2"/>
        <v>0.52931813786197823</v>
      </c>
      <c r="H32" s="14">
        <v>3470.595422092666</v>
      </c>
      <c r="I32" s="15"/>
    </row>
    <row r="33" spans="1:12" ht="25.5" x14ac:dyDescent="0.25">
      <c r="C33" s="12" t="s">
        <v>174</v>
      </c>
      <c r="D33" s="5">
        <v>1365.6920451835936</v>
      </c>
      <c r="E33" s="13">
        <f t="shared" si="3"/>
        <v>0.46742734154157545</v>
      </c>
      <c r="F33" s="5">
        <v>1556.0284529788394</v>
      </c>
      <c r="G33" s="13">
        <f t="shared" si="2"/>
        <v>0.5325726584584245</v>
      </c>
      <c r="H33" s="14">
        <v>2921.7204981624332</v>
      </c>
      <c r="I33" s="15"/>
    </row>
    <row r="34" spans="1:12" x14ac:dyDescent="0.25">
      <c r="C34" s="16" t="s">
        <v>175</v>
      </c>
      <c r="D34" s="5">
        <v>1622.5324083173512</v>
      </c>
      <c r="E34" s="13">
        <f t="shared" si="3"/>
        <v>0.46672746213553129</v>
      </c>
      <c r="F34" s="5">
        <v>1853.8698605643331</v>
      </c>
      <c r="G34" s="13">
        <f t="shared" si="2"/>
        <v>0.53327253786446882</v>
      </c>
      <c r="H34" s="14">
        <v>3476.402268881684</v>
      </c>
      <c r="I34" s="15"/>
    </row>
    <row r="35" spans="1:12" x14ac:dyDescent="0.25">
      <c r="C35" s="12" t="s">
        <v>176</v>
      </c>
      <c r="D35" s="5">
        <v>931.91348114959294</v>
      </c>
      <c r="E35" s="13">
        <f t="shared" si="3"/>
        <v>0.46599072286053705</v>
      </c>
      <c r="F35" s="5">
        <v>1067.9406692269129</v>
      </c>
      <c r="G35" s="13">
        <f t="shared" si="2"/>
        <v>0.53400927713946311</v>
      </c>
      <c r="H35" s="14">
        <v>1999.8541503765055</v>
      </c>
      <c r="I35" s="15"/>
    </row>
    <row r="36" spans="1:12" x14ac:dyDescent="0.25">
      <c r="C36" s="12" t="s">
        <v>177</v>
      </c>
      <c r="D36" s="5">
        <v>9482.7482451163287</v>
      </c>
      <c r="E36" s="13">
        <f t="shared" si="3"/>
        <v>0.46732050114267787</v>
      </c>
      <c r="F36" s="5">
        <v>10808.996332597257</v>
      </c>
      <c r="G36" s="13">
        <f t="shared" si="2"/>
        <v>0.53267949885732224</v>
      </c>
      <c r="H36" s="14">
        <v>20291.744577713584</v>
      </c>
      <c r="I36" s="15"/>
    </row>
    <row r="37" spans="1:12" x14ac:dyDescent="0.25">
      <c r="C37" s="12" t="s">
        <v>178</v>
      </c>
      <c r="D37" s="5">
        <v>790.21994926308082</v>
      </c>
      <c r="E37" s="13">
        <f t="shared" si="3"/>
        <v>0.47043077588225646</v>
      </c>
      <c r="F37" s="5">
        <v>889.5594992244985</v>
      </c>
      <c r="G37" s="13">
        <f t="shared" si="2"/>
        <v>0.52956922411774343</v>
      </c>
      <c r="H37" s="14">
        <v>1679.7794484875794</v>
      </c>
      <c r="I37" s="15"/>
    </row>
    <row r="38" spans="1:12" x14ac:dyDescent="0.25">
      <c r="C38" s="12" t="s">
        <v>179</v>
      </c>
      <c r="D38" s="5">
        <v>2530.4149056804317</v>
      </c>
      <c r="E38" s="13">
        <f t="shared" si="3"/>
        <v>0.47177504970235568</v>
      </c>
      <c r="F38" s="5">
        <v>2833.1898616273725</v>
      </c>
      <c r="G38" s="13">
        <f t="shared" si="2"/>
        <v>0.52822495029764405</v>
      </c>
      <c r="H38" s="14">
        <v>5363.6047673078056</v>
      </c>
      <c r="I38" s="15"/>
    </row>
    <row r="39" spans="1:12" x14ac:dyDescent="0.25">
      <c r="C39" s="12" t="s">
        <v>180</v>
      </c>
      <c r="D39" s="5">
        <v>6003.3589720816062</v>
      </c>
      <c r="E39" s="13">
        <f t="shared" si="3"/>
        <v>0.4700355955551957</v>
      </c>
      <c r="F39" s="5">
        <v>6768.7779231902759</v>
      </c>
      <c r="G39" s="13">
        <f t="shared" si="2"/>
        <v>0.52996440444480442</v>
      </c>
      <c r="H39" s="14">
        <v>12772.13689527188</v>
      </c>
      <c r="I39" s="15"/>
    </row>
    <row r="40" spans="1:12" x14ac:dyDescent="0.25">
      <c r="C40" s="12" t="s">
        <v>181</v>
      </c>
      <c r="D40" s="5">
        <v>2150.4643748661888</v>
      </c>
      <c r="E40" s="13">
        <f>+D40/H40</f>
        <v>0.46853622464473604</v>
      </c>
      <c r="F40" s="5">
        <v>2439.28613267837</v>
      </c>
      <c r="G40" s="13">
        <f t="shared" si="2"/>
        <v>0.5314637753552639</v>
      </c>
      <c r="H40" s="14">
        <v>4589.7505075445588</v>
      </c>
      <c r="I40" s="15"/>
    </row>
    <row r="41" spans="1:12" x14ac:dyDescent="0.25">
      <c r="C41" s="12" t="s">
        <v>182</v>
      </c>
      <c r="D41" s="5">
        <v>609.47912931195538</v>
      </c>
      <c r="E41" s="13">
        <f t="shared" si="3"/>
        <v>0.46949283991114943</v>
      </c>
      <c r="F41" s="5">
        <v>688.68577864978931</v>
      </c>
      <c r="G41" s="13">
        <f t="shared" si="2"/>
        <v>0.53050716008885068</v>
      </c>
      <c r="H41" s="14">
        <v>1298.1649079617446</v>
      </c>
      <c r="I41" s="15"/>
    </row>
    <row r="42" spans="1:12" x14ac:dyDescent="0.25">
      <c r="C42" s="4" t="s">
        <v>32</v>
      </c>
      <c r="D42" s="5">
        <f>SUM(D30:D41)</f>
        <v>31095.696611401167</v>
      </c>
      <c r="E42" s="13">
        <f>+D42/H42</f>
        <v>0.46872254807745217</v>
      </c>
      <c r="F42" s="5">
        <f>SUM(F30:F41)</f>
        <v>35245.674715721092</v>
      </c>
      <c r="G42" s="13">
        <f>+F42/H42</f>
        <v>0.53127745192254794</v>
      </c>
      <c r="H42" s="86">
        <f>SUM(H30:H41)</f>
        <v>66341.371327122251</v>
      </c>
      <c r="I42" s="87">
        <f>SUBTOTAL(9,I30:I41)</f>
        <v>0</v>
      </c>
    </row>
    <row r="43" spans="1:12" ht="30.75" customHeight="1" x14ac:dyDescent="0.25">
      <c r="C43" s="88" t="s">
        <v>36</v>
      </c>
      <c r="D43" s="89"/>
      <c r="E43" s="89"/>
      <c r="F43" s="89"/>
      <c r="G43" s="89"/>
      <c r="H43" s="89"/>
      <c r="I43" s="90"/>
    </row>
    <row r="44" spans="1:12" x14ac:dyDescent="0.25">
      <c r="C44" s="17"/>
      <c r="D44" s="17"/>
      <c r="E44" s="17"/>
      <c r="F44" s="17"/>
      <c r="G44" s="17"/>
      <c r="H44" s="17"/>
      <c r="I44" s="17"/>
    </row>
    <row r="45" spans="1:12" x14ac:dyDescent="0.25">
      <c r="C45" s="17"/>
      <c r="D45" s="17"/>
      <c r="E45" s="17"/>
      <c r="F45" s="17"/>
      <c r="G45" s="17"/>
      <c r="H45" s="17"/>
      <c r="I45" s="17"/>
    </row>
    <row r="46" spans="1:12" x14ac:dyDescent="0.25">
      <c r="A46" s="9"/>
      <c r="B46" s="10"/>
      <c r="C46" s="10"/>
      <c r="D46" s="10"/>
    </row>
    <row r="47" spans="1:12" ht="24.75" customHeight="1" x14ac:dyDescent="0.25">
      <c r="B47" s="91" t="s">
        <v>37</v>
      </c>
      <c r="C47" s="92" t="s">
        <v>38</v>
      </c>
      <c r="D47" s="93" t="s">
        <v>185</v>
      </c>
      <c r="E47" s="93"/>
      <c r="F47" s="93"/>
      <c r="G47" s="93"/>
      <c r="H47" s="93"/>
      <c r="I47" s="93"/>
      <c r="J47" s="93"/>
      <c r="K47" s="93"/>
      <c r="L47" s="93"/>
    </row>
    <row r="48" spans="1:12" ht="24.75" customHeight="1" x14ac:dyDescent="0.25">
      <c r="B48" s="91"/>
      <c r="C48" s="92"/>
      <c r="D48" s="93"/>
      <c r="E48" s="93"/>
      <c r="F48" s="93"/>
      <c r="G48" s="93"/>
      <c r="H48" s="93"/>
      <c r="I48" s="93"/>
      <c r="J48" s="93"/>
      <c r="K48" s="93"/>
      <c r="L48" s="93"/>
    </row>
    <row r="49" spans="2:13" ht="24.75" customHeight="1" x14ac:dyDescent="0.25">
      <c r="B49" s="91"/>
      <c r="C49" s="92"/>
      <c r="D49" s="92" t="s">
        <v>39</v>
      </c>
      <c r="E49" s="92"/>
      <c r="F49" s="92"/>
      <c r="G49" s="92"/>
      <c r="H49" s="94" t="s">
        <v>40</v>
      </c>
      <c r="I49" s="94"/>
      <c r="J49" s="94"/>
      <c r="K49" s="94"/>
      <c r="L49" s="94"/>
    </row>
    <row r="50" spans="2:13" ht="24.75" customHeight="1" x14ac:dyDescent="0.25">
      <c r="B50" s="91"/>
      <c r="C50" s="92"/>
      <c r="D50" s="18" t="s">
        <v>41</v>
      </c>
      <c r="E50" s="18" t="s">
        <v>42</v>
      </c>
      <c r="F50" s="18" t="s">
        <v>43</v>
      </c>
      <c r="G50" s="18" t="s">
        <v>44</v>
      </c>
      <c r="H50" s="19" t="s">
        <v>45</v>
      </c>
      <c r="I50" s="19" t="s">
        <v>46</v>
      </c>
      <c r="J50" s="19" t="s">
        <v>47</v>
      </c>
      <c r="K50" s="19" t="s">
        <v>43</v>
      </c>
      <c r="L50" s="18" t="s">
        <v>44</v>
      </c>
    </row>
    <row r="51" spans="2:13" x14ac:dyDescent="0.25">
      <c r="B51" s="12" t="s">
        <v>171</v>
      </c>
      <c r="C51" s="20">
        <v>2</v>
      </c>
      <c r="D51" s="21">
        <v>200.98124671132615</v>
      </c>
      <c r="E51" s="21">
        <v>291.20625412466148</v>
      </c>
      <c r="F51" s="21">
        <f>SUM(D51:E51)</f>
        <v>492.18750083598763</v>
      </c>
      <c r="G51" s="22">
        <f t="shared" ref="G51:G62" si="4">F51/$F$63</f>
        <v>4.8706593726247395E-2</v>
      </c>
      <c r="H51" s="23">
        <v>350.11315594408967</v>
      </c>
      <c r="I51" s="23">
        <v>269.78871836781235</v>
      </c>
      <c r="J51" s="23">
        <v>253.85636021664459</v>
      </c>
      <c r="K51" s="23">
        <f>SUM(H51:J51)</f>
        <v>873.75823452854661</v>
      </c>
      <c r="L51" s="22">
        <f t="shared" ref="L51:L62" si="5">K51/$K$63</f>
        <v>4.9438335212096271E-2</v>
      </c>
      <c r="M51" s="7"/>
    </row>
    <row r="52" spans="2:13" x14ac:dyDescent="0.25">
      <c r="B52" s="12" t="s">
        <v>172</v>
      </c>
      <c r="C52" s="20">
        <v>2</v>
      </c>
      <c r="D52" s="21">
        <v>356.35601061003791</v>
      </c>
      <c r="E52" s="21">
        <v>465.73120013908823</v>
      </c>
      <c r="F52" s="21">
        <f>SUM(D52:E52)</f>
        <v>822.08721074912614</v>
      </c>
      <c r="G52" s="22">
        <f t="shared" si="4"/>
        <v>8.1353280433760042E-2</v>
      </c>
      <c r="H52" s="23">
        <v>490.33055225373397</v>
      </c>
      <c r="I52" s="23">
        <v>428.02142543476327</v>
      </c>
      <c r="J52" s="23">
        <v>475.59400410527735</v>
      </c>
      <c r="K52" s="23">
        <f t="shared" ref="K52:K62" si="6">SUM(H52:J52)</f>
        <v>1393.9459817937745</v>
      </c>
      <c r="L52" s="22">
        <f t="shared" si="5"/>
        <v>7.8871209440056794E-2</v>
      </c>
    </row>
    <row r="53" spans="2:13" x14ac:dyDescent="0.25">
      <c r="B53" s="12" t="s">
        <v>173</v>
      </c>
      <c r="C53" s="20">
        <v>2</v>
      </c>
      <c r="D53" s="21">
        <v>264.31810501577377</v>
      </c>
      <c r="E53" s="21">
        <v>330.68058824447621</v>
      </c>
      <c r="F53" s="21">
        <f t="shared" ref="F53:F62" si="7">SUM(D53:E53)</f>
        <v>594.99869326024998</v>
      </c>
      <c r="G53" s="22">
        <f t="shared" si="4"/>
        <v>5.8880730557057066E-2</v>
      </c>
      <c r="H53" s="23">
        <v>383.43306644529918</v>
      </c>
      <c r="I53" s="23">
        <v>309.65742130666081</v>
      </c>
      <c r="J53" s="23">
        <v>285.96280341728249</v>
      </c>
      <c r="K53" s="23">
        <f t="shared" si="6"/>
        <v>979.05329116924236</v>
      </c>
      <c r="L53" s="22">
        <f t="shared" si="5"/>
        <v>5.539606138927864E-2</v>
      </c>
    </row>
    <row r="54" spans="2:13" ht="25.5" x14ac:dyDescent="0.25">
      <c r="B54" s="12" t="s">
        <v>174</v>
      </c>
      <c r="C54" s="20">
        <v>2</v>
      </c>
      <c r="D54" s="21">
        <v>155.51031690129432</v>
      </c>
      <c r="E54" s="21">
        <v>240.5578044529195</v>
      </c>
      <c r="F54" s="21">
        <f t="shared" si="7"/>
        <v>396.06812135421382</v>
      </c>
      <c r="G54" s="22">
        <f t="shared" si="4"/>
        <v>3.9194674878885546E-2</v>
      </c>
      <c r="H54" s="23">
        <v>270.51551048997396</v>
      </c>
      <c r="I54" s="23">
        <v>276.6336765436555</v>
      </c>
      <c r="J54" s="23">
        <v>236.78389045513234</v>
      </c>
      <c r="K54" s="23">
        <f t="shared" si="6"/>
        <v>783.9330774887618</v>
      </c>
      <c r="L54" s="22">
        <f t="shared" si="5"/>
        <v>4.4355915328971283E-2</v>
      </c>
    </row>
    <row r="55" spans="2:13" x14ac:dyDescent="0.25">
      <c r="B55" s="16" t="s">
        <v>175</v>
      </c>
      <c r="C55" s="20">
        <v>3</v>
      </c>
      <c r="D55" s="21">
        <v>204.64708274034226</v>
      </c>
      <c r="E55" s="21">
        <v>278.27422731239056</v>
      </c>
      <c r="F55" s="21">
        <f t="shared" si="7"/>
        <v>482.92131005273279</v>
      </c>
      <c r="G55" s="22">
        <f t="shared" si="4"/>
        <v>4.7789616783307336E-2</v>
      </c>
      <c r="H55" s="23">
        <v>332.02149988416011</v>
      </c>
      <c r="I55" s="23">
        <v>274.95844264603994</v>
      </c>
      <c r="J55" s="23">
        <v>273.51331894932525</v>
      </c>
      <c r="K55" s="23">
        <f t="shared" si="6"/>
        <v>880.49326147952536</v>
      </c>
      <c r="L55" s="22">
        <f t="shared" si="5"/>
        <v>4.9819411471989428E-2</v>
      </c>
    </row>
    <row r="56" spans="2:13" x14ac:dyDescent="0.25">
      <c r="B56" s="12" t="s">
        <v>176</v>
      </c>
      <c r="C56" s="20">
        <v>3</v>
      </c>
      <c r="D56" s="21">
        <v>106.3905365722961</v>
      </c>
      <c r="E56" s="21">
        <v>165.68418112809579</v>
      </c>
      <c r="F56" s="21">
        <f t="shared" si="7"/>
        <v>272.07471770039189</v>
      </c>
      <c r="G56" s="22">
        <f t="shared" si="4"/>
        <v>2.6924358533501985E-2</v>
      </c>
      <c r="H56" s="23">
        <v>159.77619540967493</v>
      </c>
      <c r="I56" s="23">
        <v>153.86766930691627</v>
      </c>
      <c r="J56" s="23">
        <v>173.50721204720045</v>
      </c>
      <c r="K56" s="23">
        <f t="shared" si="6"/>
        <v>487.15107676379171</v>
      </c>
      <c r="L56" s="22">
        <f t="shared" si="5"/>
        <v>2.7563618035573577E-2</v>
      </c>
    </row>
    <row r="57" spans="2:13" x14ac:dyDescent="0.25">
      <c r="B57" s="12" t="s">
        <v>177</v>
      </c>
      <c r="C57" s="20">
        <v>3</v>
      </c>
      <c r="D57" s="21">
        <v>1222.1486651945881</v>
      </c>
      <c r="E57" s="21">
        <v>1601.1334497771534</v>
      </c>
      <c r="F57" s="21">
        <f t="shared" si="7"/>
        <v>2823.2821149717415</v>
      </c>
      <c r="G57" s="22">
        <f t="shared" si="4"/>
        <v>0.2793903841827397</v>
      </c>
      <c r="H57" s="23">
        <v>1830.3975274884544</v>
      </c>
      <c r="I57" s="23">
        <v>1665.7269067560878</v>
      </c>
      <c r="J57" s="23">
        <v>1833.16867197025</v>
      </c>
      <c r="K57" s="23">
        <f t="shared" si="6"/>
        <v>5329.2931062147927</v>
      </c>
      <c r="L57" s="22">
        <f t="shared" si="5"/>
        <v>0.30153807840302854</v>
      </c>
    </row>
    <row r="58" spans="2:13" x14ac:dyDescent="0.25">
      <c r="B58" s="12" t="s">
        <v>178</v>
      </c>
      <c r="C58" s="20">
        <v>2</v>
      </c>
      <c r="D58" s="21">
        <v>125.8572292965663</v>
      </c>
      <c r="E58" s="21">
        <v>165.0729927828518</v>
      </c>
      <c r="F58" s="21">
        <f t="shared" si="7"/>
        <v>290.93022207941812</v>
      </c>
      <c r="G58" s="22">
        <f t="shared" si="4"/>
        <v>2.8790288468197225E-2</v>
      </c>
      <c r="H58" s="23">
        <v>148.78206919563377</v>
      </c>
      <c r="I58" s="23">
        <v>136.04649961308999</v>
      </c>
      <c r="J58" s="23">
        <v>154.13515920456794</v>
      </c>
      <c r="K58" s="23">
        <f t="shared" si="6"/>
        <v>438.96372801329164</v>
      </c>
      <c r="L58" s="22">
        <f t="shared" si="5"/>
        <v>2.4837117493012366E-2</v>
      </c>
    </row>
    <row r="59" spans="2:13" x14ac:dyDescent="0.25">
      <c r="B59" s="12" t="s">
        <v>179</v>
      </c>
      <c r="C59" s="20">
        <v>3</v>
      </c>
      <c r="D59" s="21">
        <v>413.9536863899848</v>
      </c>
      <c r="E59" s="21">
        <v>535.65071950462607</v>
      </c>
      <c r="F59" s="21">
        <f t="shared" si="7"/>
        <v>949.60440589461086</v>
      </c>
      <c r="G59" s="22">
        <f t="shared" si="4"/>
        <v>9.3972309170801058E-2</v>
      </c>
      <c r="H59" s="23">
        <v>581.86612278734924</v>
      </c>
      <c r="I59" s="23">
        <v>448.39040800333044</v>
      </c>
      <c r="J59" s="23">
        <v>449.75013031057637</v>
      </c>
      <c r="K59" s="23">
        <f t="shared" si="6"/>
        <v>1480.0066611012562</v>
      </c>
      <c r="L59" s="22">
        <f t="shared" si="5"/>
        <v>8.3740630458423171E-2</v>
      </c>
    </row>
    <row r="60" spans="2:13" x14ac:dyDescent="0.25">
      <c r="B60" s="12" t="s">
        <v>180</v>
      </c>
      <c r="C60" s="20">
        <v>2</v>
      </c>
      <c r="D60" s="21">
        <v>920.76049825763687</v>
      </c>
      <c r="E60" s="21">
        <v>1166.3763698278206</v>
      </c>
      <c r="F60" s="21">
        <f t="shared" si="7"/>
        <v>2087.1368680854575</v>
      </c>
      <c r="G60" s="22">
        <f t="shared" si="4"/>
        <v>0.2065418713645599</v>
      </c>
      <c r="H60" s="23">
        <v>1333.3025149687694</v>
      </c>
      <c r="I60" s="23">
        <v>1127.9618524351981</v>
      </c>
      <c r="J60" s="23">
        <v>1047.4579068322791</v>
      </c>
      <c r="K60" s="23">
        <f t="shared" si="6"/>
        <v>3508.7222742362464</v>
      </c>
      <c r="L60" s="22">
        <f t="shared" si="5"/>
        <v>0.19852790063081577</v>
      </c>
    </row>
    <row r="61" spans="2:13" x14ac:dyDescent="0.25">
      <c r="B61" s="12" t="s">
        <v>181</v>
      </c>
      <c r="C61" s="20">
        <v>3</v>
      </c>
      <c r="D61" s="21">
        <v>296.4465767992603</v>
      </c>
      <c r="E61" s="21">
        <v>393.68707213717789</v>
      </c>
      <c r="F61" s="21">
        <f t="shared" si="7"/>
        <v>690.13364893643825</v>
      </c>
      <c r="G61" s="22">
        <f t="shared" si="4"/>
        <v>6.8295231387359032E-2</v>
      </c>
      <c r="H61" s="23">
        <v>462.89941690463223</v>
      </c>
      <c r="I61" s="23">
        <v>372.55823472702485</v>
      </c>
      <c r="J61" s="23">
        <v>346.91149994861371</v>
      </c>
      <c r="K61" s="23">
        <f t="shared" si="6"/>
        <v>1182.3691515802707</v>
      </c>
      <c r="L61" s="22">
        <f t="shared" si="5"/>
        <v>6.68999274059002E-2</v>
      </c>
    </row>
    <row r="62" spans="2:13" x14ac:dyDescent="0.25">
      <c r="B62" s="12" t="s">
        <v>182</v>
      </c>
      <c r="C62" s="20">
        <v>3</v>
      </c>
      <c r="D62" s="21">
        <v>80.740994991570801</v>
      </c>
      <c r="E62" s="21">
        <v>122.98553060277126</v>
      </c>
      <c r="F62" s="21">
        <f t="shared" si="7"/>
        <v>203.72652559434206</v>
      </c>
      <c r="G62" s="22">
        <f t="shared" si="4"/>
        <v>2.0160660513583742E-2</v>
      </c>
      <c r="H62" s="23">
        <v>122.89197373580967</v>
      </c>
      <c r="I62" s="23">
        <v>94.495275115009875</v>
      </c>
      <c r="J62" s="23">
        <v>118.62148056904651</v>
      </c>
      <c r="K62" s="23">
        <f t="shared" si="6"/>
        <v>336.00872941986609</v>
      </c>
      <c r="L62" s="22">
        <f t="shared" si="5"/>
        <v>1.9011794730853744E-2</v>
      </c>
    </row>
    <row r="63" spans="2:13" x14ac:dyDescent="0.2">
      <c r="B63" s="25" t="s">
        <v>186</v>
      </c>
      <c r="C63" s="24">
        <f>MODE(C51:C62)</f>
        <v>2</v>
      </c>
      <c r="D63" s="21">
        <f>SUM(D51:D62)</f>
        <v>4348.1109494806778</v>
      </c>
      <c r="E63" s="21">
        <f>SUM(E51:E62)</f>
        <v>5757.0403900340325</v>
      </c>
      <c r="F63" s="21">
        <f>+D63+E63</f>
        <v>10105.15133951471</v>
      </c>
      <c r="G63" s="22">
        <f>SUM(G51:G62)</f>
        <v>1</v>
      </c>
      <c r="H63" s="23">
        <f>SUBTOTAL(9,H51:H62)</f>
        <v>6466.3296055075807</v>
      </c>
      <c r="I63" s="23">
        <f>SUM(I51:I62)</f>
        <v>5558.106530255588</v>
      </c>
      <c r="J63" s="23">
        <f>SUM(J51:J62)</f>
        <v>5649.2624380261959</v>
      </c>
      <c r="K63" s="23">
        <f>SUM(K51:K62)</f>
        <v>17673.69857378937</v>
      </c>
      <c r="L63" s="22">
        <f>SUM(L51:L62)</f>
        <v>0.99999999999999978</v>
      </c>
    </row>
    <row r="64" spans="2:13" ht="15.75" customHeight="1" x14ac:dyDescent="0.25">
      <c r="B64" s="26" t="s">
        <v>187</v>
      </c>
    </row>
    <row r="65" spans="1:13" ht="16.5" customHeight="1" x14ac:dyDescent="0.25">
      <c r="B65" s="26" t="s">
        <v>188</v>
      </c>
    </row>
    <row r="66" spans="1:13" ht="19.5" customHeight="1" x14ac:dyDescent="0.25"/>
    <row r="67" spans="1:13" ht="19.5" customHeight="1" x14ac:dyDescent="0.25">
      <c r="A67" s="91" t="s">
        <v>37</v>
      </c>
      <c r="B67" s="92" t="s">
        <v>38</v>
      </c>
      <c r="C67" s="95" t="s">
        <v>191</v>
      </c>
      <c r="D67" s="96"/>
      <c r="E67" s="96"/>
      <c r="F67" s="96"/>
      <c r="G67" s="96"/>
      <c r="H67" s="96"/>
      <c r="I67" s="96"/>
      <c r="J67" s="96"/>
      <c r="K67" s="96"/>
      <c r="L67" s="96"/>
      <c r="M67" s="97"/>
    </row>
    <row r="68" spans="1:13" ht="19.5" customHeight="1" x14ac:dyDescent="0.25">
      <c r="A68" s="91"/>
      <c r="B68" s="92"/>
      <c r="C68" s="98"/>
      <c r="D68" s="99"/>
      <c r="E68" s="99"/>
      <c r="F68" s="99"/>
      <c r="G68" s="99"/>
      <c r="H68" s="99"/>
      <c r="I68" s="99"/>
      <c r="J68" s="99"/>
      <c r="K68" s="99"/>
      <c r="L68" s="99"/>
      <c r="M68" s="100"/>
    </row>
    <row r="69" spans="1:13" ht="19.5" customHeight="1" x14ac:dyDescent="0.25">
      <c r="A69" s="91"/>
      <c r="B69" s="92"/>
      <c r="C69" s="101" t="s">
        <v>20</v>
      </c>
      <c r="D69" s="102"/>
      <c r="E69" s="102"/>
      <c r="F69" s="102"/>
      <c r="G69" s="103"/>
      <c r="H69" s="104" t="s">
        <v>24</v>
      </c>
      <c r="I69" s="105"/>
      <c r="J69" s="105"/>
      <c r="K69" s="105"/>
      <c r="L69" s="105"/>
      <c r="M69" s="106"/>
    </row>
    <row r="70" spans="1:13" ht="19.5" customHeight="1" x14ac:dyDescent="0.25">
      <c r="A70" s="91"/>
      <c r="B70" s="92"/>
      <c r="C70" s="18" t="s">
        <v>48</v>
      </c>
      <c r="D70" s="18" t="s">
        <v>49</v>
      </c>
      <c r="E70" s="18" t="s">
        <v>50</v>
      </c>
      <c r="F70" s="18" t="s">
        <v>43</v>
      </c>
      <c r="G70" s="18" t="s">
        <v>44</v>
      </c>
      <c r="H70" s="19" t="s">
        <v>51</v>
      </c>
      <c r="I70" s="19" t="s">
        <v>52</v>
      </c>
      <c r="J70" s="19" t="s">
        <v>53</v>
      </c>
      <c r="K70" s="19" t="s">
        <v>54</v>
      </c>
      <c r="L70" s="19" t="s">
        <v>43</v>
      </c>
      <c r="M70" s="19" t="s">
        <v>44</v>
      </c>
    </row>
    <row r="71" spans="1:13" x14ac:dyDescent="0.25">
      <c r="A71" s="12" t="s">
        <v>171</v>
      </c>
      <c r="B71" s="20">
        <v>2</v>
      </c>
      <c r="C71" s="21">
        <v>277.86293188386395</v>
      </c>
      <c r="D71" s="21">
        <v>197.56275195387988</v>
      </c>
      <c r="E71" s="21">
        <v>218.3185137110552</v>
      </c>
      <c r="F71" s="21">
        <f>SUM(C71:E71)</f>
        <v>693.74419754879898</v>
      </c>
      <c r="G71" s="22">
        <f t="shared" ref="G71:G82" si="8">F71/$F$83</f>
        <v>5.1250219855921944E-2</v>
      </c>
      <c r="H71" s="23">
        <v>215.25024149801368</v>
      </c>
      <c r="I71" s="23">
        <v>213.74450911531832</v>
      </c>
      <c r="J71" s="23">
        <v>218.59354367499213</v>
      </c>
      <c r="K71" s="23">
        <v>203.11594348291828</v>
      </c>
      <c r="L71" s="23">
        <f>SUM(H71:K71)</f>
        <v>850.70423777124245</v>
      </c>
      <c r="M71" s="27">
        <f t="shared" ref="M71:M82" si="9">L71/$L$83</f>
        <v>5.3953232447649782E-2</v>
      </c>
    </row>
    <row r="72" spans="1:13" x14ac:dyDescent="0.25">
      <c r="A72" s="12" t="s">
        <v>172</v>
      </c>
      <c r="B72" s="20">
        <v>2</v>
      </c>
      <c r="C72" s="21">
        <v>415.55718627440774</v>
      </c>
      <c r="D72" s="21">
        <v>313.6466894676322</v>
      </c>
      <c r="E72" s="21">
        <v>347.33379697597144</v>
      </c>
      <c r="F72" s="21">
        <f t="shared" ref="F72:F82" si="10">SUM(C72:E72)</f>
        <v>1076.5376727180114</v>
      </c>
      <c r="G72" s="22">
        <f t="shared" si="8"/>
        <v>7.9529014592009895E-2</v>
      </c>
      <c r="H72" s="23">
        <v>346.11869109128895</v>
      </c>
      <c r="I72" s="23">
        <v>278.50014692149927</v>
      </c>
      <c r="J72" s="23">
        <v>243.13962820850691</v>
      </c>
      <c r="K72" s="23">
        <v>235.95069512925591</v>
      </c>
      <c r="L72" s="23">
        <f t="shared" ref="L72:L83" si="11">SUM(H72:K72)</f>
        <v>1103.7091613505511</v>
      </c>
      <c r="M72" s="27">
        <f t="shared" si="9"/>
        <v>6.9999271536437022E-2</v>
      </c>
    </row>
    <row r="73" spans="1:13" x14ac:dyDescent="0.25">
      <c r="A73" s="12" t="s">
        <v>173</v>
      </c>
      <c r="B73" s="20">
        <v>2</v>
      </c>
      <c r="C73" s="21">
        <v>272.35071602062698</v>
      </c>
      <c r="D73" s="21">
        <v>184.00717119824694</v>
      </c>
      <c r="E73" s="21">
        <v>218.31461228620824</v>
      </c>
      <c r="F73" s="21">
        <f t="shared" si="10"/>
        <v>674.6724995050821</v>
      </c>
      <c r="G73" s="22">
        <f t="shared" si="8"/>
        <v>4.9841301812038059E-2</v>
      </c>
      <c r="H73" s="23">
        <v>232.78417545542243</v>
      </c>
      <c r="I73" s="23">
        <v>205.32801054268643</v>
      </c>
      <c r="J73" s="23">
        <v>190.92002075394433</v>
      </c>
      <c r="K73" s="23">
        <v>154.92509073648372</v>
      </c>
      <c r="L73" s="23">
        <f t="shared" si="11"/>
        <v>783.95729748853694</v>
      </c>
      <c r="M73" s="27">
        <f t="shared" si="9"/>
        <v>4.9720018335919228E-2</v>
      </c>
    </row>
    <row r="74" spans="1:13" x14ac:dyDescent="0.25">
      <c r="A74" s="12" t="s">
        <v>174</v>
      </c>
      <c r="B74" s="20">
        <v>2</v>
      </c>
      <c r="C74" s="21">
        <v>221.54669513796162</v>
      </c>
      <c r="D74" s="21">
        <v>183.8027384810328</v>
      </c>
      <c r="E74" s="21">
        <v>200.67991410359576</v>
      </c>
      <c r="F74" s="21">
        <f t="shared" si="10"/>
        <v>606.02934772259027</v>
      </c>
      <c r="G74" s="22">
        <f t="shared" si="8"/>
        <v>4.4770302107988401E-2</v>
      </c>
      <c r="H74" s="23">
        <v>200.50839767114743</v>
      </c>
      <c r="I74" s="23">
        <v>197.94248863267867</v>
      </c>
      <c r="J74" s="23">
        <v>157.78917263683735</v>
      </c>
      <c r="K74" s="23">
        <v>134.30054222341147</v>
      </c>
      <c r="L74" s="23">
        <f t="shared" si="11"/>
        <v>690.54060116407481</v>
      </c>
      <c r="M74" s="27">
        <f t="shared" si="9"/>
        <v>4.3795359085966684E-2</v>
      </c>
    </row>
    <row r="75" spans="1:13" x14ac:dyDescent="0.25">
      <c r="A75" s="16" t="s">
        <v>175</v>
      </c>
      <c r="B75" s="20">
        <v>3</v>
      </c>
      <c r="C75" s="21">
        <v>278.01386195829434</v>
      </c>
      <c r="D75" s="21">
        <v>176.5639103387787</v>
      </c>
      <c r="E75" s="21">
        <v>204.53509355569435</v>
      </c>
      <c r="F75" s="21">
        <f t="shared" si="10"/>
        <v>659.1128658527673</v>
      </c>
      <c r="G75" s="22">
        <f t="shared" si="8"/>
        <v>4.8691836853085889E-2</v>
      </c>
      <c r="H75" s="23">
        <v>260.29796681784285</v>
      </c>
      <c r="I75" s="23">
        <v>246.53268060094774</v>
      </c>
      <c r="J75" s="23">
        <v>225.21023773034352</v>
      </c>
      <c r="K75" s="23">
        <v>198.2839076315729</v>
      </c>
      <c r="L75" s="23">
        <f t="shared" si="11"/>
        <v>930.32479278070696</v>
      </c>
      <c r="M75" s="27">
        <f t="shared" si="9"/>
        <v>5.90029149592722E-2</v>
      </c>
    </row>
    <row r="76" spans="1:13" x14ac:dyDescent="0.25">
      <c r="A76" s="12" t="s">
        <v>176</v>
      </c>
      <c r="B76" s="20">
        <v>3</v>
      </c>
      <c r="C76" s="21">
        <v>159.67885411540556</v>
      </c>
      <c r="D76" s="21">
        <v>118.37689963021636</v>
      </c>
      <c r="E76" s="21">
        <v>145.7452678546907</v>
      </c>
      <c r="F76" s="21">
        <f t="shared" si="10"/>
        <v>423.80102160031265</v>
      </c>
      <c r="G76" s="22">
        <f t="shared" si="8"/>
        <v>3.1308219382480004E-2</v>
      </c>
      <c r="H76" s="23">
        <v>174.50032786619474</v>
      </c>
      <c r="I76" s="23">
        <v>104.93570777936091</v>
      </c>
      <c r="J76" s="23">
        <v>104.24231942742935</v>
      </c>
      <c r="K76" s="23">
        <v>113.89745846512486</v>
      </c>
      <c r="L76" s="23">
        <f t="shared" si="11"/>
        <v>497.57581353810986</v>
      </c>
      <c r="M76" s="27">
        <f t="shared" si="9"/>
        <v>3.1557176203192996E-2</v>
      </c>
    </row>
    <row r="77" spans="1:13" x14ac:dyDescent="0.25">
      <c r="A77" s="12" t="s">
        <v>177</v>
      </c>
      <c r="B77" s="20">
        <v>3</v>
      </c>
      <c r="C77" s="21">
        <v>1599.1819833631746</v>
      </c>
      <c r="D77" s="21">
        <v>1134.8986362822202</v>
      </c>
      <c r="E77" s="21">
        <v>1254.7297785092419</v>
      </c>
      <c r="F77" s="21">
        <f t="shared" si="10"/>
        <v>3988.8103981546369</v>
      </c>
      <c r="G77" s="22">
        <f t="shared" si="8"/>
        <v>0.2946726049620515</v>
      </c>
      <c r="H77" s="23">
        <v>1502.3201904185391</v>
      </c>
      <c r="I77" s="23">
        <v>1515.6185012358831</v>
      </c>
      <c r="J77" s="23">
        <v>1233.7816754289072</v>
      </c>
      <c r="K77" s="23">
        <v>904.69428555338175</v>
      </c>
      <c r="L77" s="23">
        <f t="shared" si="11"/>
        <v>5156.4146526367113</v>
      </c>
      <c r="M77" s="27">
        <f t="shared" si="9"/>
        <v>0.32702933169704773</v>
      </c>
    </row>
    <row r="78" spans="1:13" x14ac:dyDescent="0.25">
      <c r="A78" s="12" t="s">
        <v>178</v>
      </c>
      <c r="B78" s="20">
        <v>2</v>
      </c>
      <c r="C78" s="21">
        <v>157.56958704034048</v>
      </c>
      <c r="D78" s="21">
        <v>103.42909406238091</v>
      </c>
      <c r="E78" s="21">
        <v>102.87709683428605</v>
      </c>
      <c r="F78" s="21">
        <f t="shared" si="10"/>
        <v>363.87577793700746</v>
      </c>
      <c r="G78" s="22">
        <f t="shared" si="8"/>
        <v>2.6881253472688663E-2</v>
      </c>
      <c r="H78" s="23">
        <v>91.400390382147648</v>
      </c>
      <c r="I78" s="23">
        <v>109.20449268346724</v>
      </c>
      <c r="J78" s="23">
        <v>108.35446838055036</v>
      </c>
      <c r="K78" s="23">
        <v>87.570414811608487</v>
      </c>
      <c r="L78" s="23">
        <f t="shared" si="11"/>
        <v>396.52976625777376</v>
      </c>
      <c r="M78" s="27">
        <f t="shared" si="9"/>
        <v>2.514864943822091E-2</v>
      </c>
    </row>
    <row r="79" spans="1:13" x14ac:dyDescent="0.25">
      <c r="A79" s="12" t="s">
        <v>179</v>
      </c>
      <c r="B79" s="20">
        <v>3</v>
      </c>
      <c r="C79" s="21">
        <v>452.30845439529935</v>
      </c>
      <c r="D79" s="21">
        <v>338.38926029050003</v>
      </c>
      <c r="E79" s="21">
        <v>368.29853377694388</v>
      </c>
      <c r="F79" s="21">
        <f t="shared" si="10"/>
        <v>1158.9962484627433</v>
      </c>
      <c r="G79" s="22">
        <f t="shared" si="8"/>
        <v>8.562062609788694E-2</v>
      </c>
      <c r="H79" s="23">
        <v>383.37838493031177</v>
      </c>
      <c r="I79" s="23">
        <v>291.22579448409732</v>
      </c>
      <c r="J79" s="23">
        <v>244.61372076545001</v>
      </c>
      <c r="K79" s="23">
        <v>188.53803637803071</v>
      </c>
      <c r="L79" s="23">
        <f t="shared" si="11"/>
        <v>1107.75593655789</v>
      </c>
      <c r="M79" s="27">
        <f t="shared" si="9"/>
        <v>7.0255925487047358E-2</v>
      </c>
    </row>
    <row r="80" spans="1:13" x14ac:dyDescent="0.25">
      <c r="A80" s="12" t="s">
        <v>180</v>
      </c>
      <c r="B80" s="20">
        <v>2</v>
      </c>
      <c r="C80" s="21">
        <v>1006.6336075067049</v>
      </c>
      <c r="D80" s="21">
        <v>754.48169586163885</v>
      </c>
      <c r="E80" s="21">
        <v>848.10050896270832</v>
      </c>
      <c r="F80" s="21">
        <f t="shared" si="10"/>
        <v>2609.2158123310519</v>
      </c>
      <c r="G80" s="22">
        <f t="shared" si="8"/>
        <v>0.19275531889995823</v>
      </c>
      <c r="H80" s="23">
        <v>900.04946789589133</v>
      </c>
      <c r="I80" s="23">
        <v>761.0871378950668</v>
      </c>
      <c r="J80" s="23">
        <v>650.8140892888249</v>
      </c>
      <c r="K80" s="23">
        <v>561.03544879836386</v>
      </c>
      <c r="L80" s="23">
        <f t="shared" si="11"/>
        <v>2872.9861438781472</v>
      </c>
      <c r="M80" s="27">
        <f t="shared" si="9"/>
        <v>0.18221008237320738</v>
      </c>
    </row>
    <row r="81" spans="1:13" x14ac:dyDescent="0.25">
      <c r="A81" s="12" t="s">
        <v>181</v>
      </c>
      <c r="B81" s="20">
        <v>3</v>
      </c>
      <c r="C81" s="21">
        <v>359.90622556134645</v>
      </c>
      <c r="D81" s="21">
        <v>297.41827079298503</v>
      </c>
      <c r="E81" s="21">
        <v>332.10641382272325</v>
      </c>
      <c r="F81" s="21">
        <f t="shared" si="10"/>
        <v>989.43091017705478</v>
      </c>
      <c r="G81" s="22">
        <f t="shared" si="8"/>
        <v>7.3094019175925576E-2</v>
      </c>
      <c r="H81" s="23">
        <v>327.80730194241437</v>
      </c>
      <c r="I81" s="23">
        <v>283.974836740103</v>
      </c>
      <c r="J81" s="23">
        <v>249.5938831704357</v>
      </c>
      <c r="K81" s="23">
        <v>222.08839037619953</v>
      </c>
      <c r="L81" s="23">
        <f t="shared" si="11"/>
        <v>1083.4644122291525</v>
      </c>
      <c r="M81" s="27">
        <f t="shared" si="9"/>
        <v>6.8715312192290795E-2</v>
      </c>
    </row>
    <row r="82" spans="1:13" x14ac:dyDescent="0.25">
      <c r="A82" s="12" t="s">
        <v>182</v>
      </c>
      <c r="B82" s="20">
        <v>3</v>
      </c>
      <c r="C82" s="21">
        <v>109.08015639577967</v>
      </c>
      <c r="D82" s="21">
        <v>87.023030336994054</v>
      </c>
      <c r="E82" s="21">
        <v>96.084139071846806</v>
      </c>
      <c r="F82" s="21">
        <f t="shared" si="10"/>
        <v>292.18732580462051</v>
      </c>
      <c r="G82" s="22">
        <f t="shared" si="8"/>
        <v>2.158528278796502E-2</v>
      </c>
      <c r="H82" s="23">
        <v>88.550954337308895</v>
      </c>
      <c r="I82" s="23">
        <v>83.18096819181207</v>
      </c>
      <c r="J82" s="23">
        <v>59.198500687994269</v>
      </c>
      <c r="K82" s="23">
        <v>62.544580479759304</v>
      </c>
      <c r="L82" s="23">
        <f t="shared" si="11"/>
        <v>293.47500369687452</v>
      </c>
      <c r="M82" s="27">
        <f t="shared" si="9"/>
        <v>1.861272624374789E-2</v>
      </c>
    </row>
    <row r="83" spans="1:13" x14ac:dyDescent="0.2">
      <c r="A83" s="25" t="s">
        <v>186</v>
      </c>
      <c r="B83" s="24">
        <f>MODE(B71:B82)</f>
        <v>2</v>
      </c>
      <c r="C83" s="21">
        <f t="shared" ref="C83:K83" si="12">SUM(C71:C82)</f>
        <v>5309.6902596532045</v>
      </c>
      <c r="D83" s="21">
        <f t="shared" si="12"/>
        <v>3889.600148696506</v>
      </c>
      <c r="E83" s="21">
        <f t="shared" si="12"/>
        <v>4337.123669464966</v>
      </c>
      <c r="F83" s="21">
        <f t="shared" si="12"/>
        <v>13536.414077814676</v>
      </c>
      <c r="G83" s="22">
        <f t="shared" si="12"/>
        <v>1.0000000000000002</v>
      </c>
      <c r="H83" s="23">
        <f t="shared" si="12"/>
        <v>4722.9664903065241</v>
      </c>
      <c r="I83" s="23">
        <f t="shared" si="12"/>
        <v>4291.2752748229204</v>
      </c>
      <c r="J83" s="23">
        <f t="shared" si="12"/>
        <v>3686.2512601542162</v>
      </c>
      <c r="K83" s="23">
        <f t="shared" si="12"/>
        <v>3066.9447940661112</v>
      </c>
      <c r="L83" s="23">
        <f t="shared" si="11"/>
        <v>15767.437819349772</v>
      </c>
      <c r="M83" s="27">
        <f>SUM(M71:M82)</f>
        <v>1</v>
      </c>
    </row>
    <row r="84" spans="1:13" x14ac:dyDescent="0.25">
      <c r="A84" s="26" t="s">
        <v>189</v>
      </c>
    </row>
    <row r="85" spans="1:13" x14ac:dyDescent="0.25">
      <c r="A85" s="26" t="s">
        <v>190</v>
      </c>
    </row>
    <row r="86" spans="1:13" ht="24.75" customHeight="1" x14ac:dyDescent="0.25"/>
    <row r="87" spans="1:13" ht="24.75" customHeight="1" x14ac:dyDescent="0.25">
      <c r="B87" s="91" t="s">
        <v>37</v>
      </c>
      <c r="C87" s="92" t="s">
        <v>38</v>
      </c>
      <c r="D87" s="93" t="s">
        <v>192</v>
      </c>
      <c r="E87" s="93"/>
      <c r="F87" s="93"/>
      <c r="G87" s="93"/>
      <c r="H87" s="93"/>
      <c r="I87" s="93"/>
      <c r="J87" s="93"/>
      <c r="K87" s="93"/>
    </row>
    <row r="88" spans="1:13" ht="24.75" customHeight="1" x14ac:dyDescent="0.25">
      <c r="B88" s="91"/>
      <c r="C88" s="92"/>
      <c r="D88" s="93"/>
      <c r="E88" s="93"/>
      <c r="F88" s="93"/>
      <c r="G88" s="93"/>
      <c r="H88" s="93"/>
      <c r="I88" s="93"/>
      <c r="J88" s="93"/>
      <c r="K88" s="93"/>
    </row>
    <row r="89" spans="1:13" ht="24.75" customHeight="1" x14ac:dyDescent="0.25">
      <c r="B89" s="91"/>
      <c r="C89" s="92"/>
      <c r="D89" s="93" t="s">
        <v>55</v>
      </c>
      <c r="E89" s="93"/>
      <c r="F89" s="93"/>
      <c r="G89" s="93"/>
      <c r="H89" s="93"/>
      <c r="I89" s="123" t="s">
        <v>56</v>
      </c>
      <c r="J89" s="107" t="s">
        <v>57</v>
      </c>
      <c r="K89" s="108"/>
    </row>
    <row r="90" spans="1:13" ht="24.75" customHeight="1" x14ac:dyDescent="0.25">
      <c r="B90" s="91"/>
      <c r="C90" s="92"/>
      <c r="D90" s="18" t="s">
        <v>58</v>
      </c>
      <c r="E90" s="18" t="s">
        <v>59</v>
      </c>
      <c r="F90" s="18" t="s">
        <v>60</v>
      </c>
      <c r="G90" s="18" t="s">
        <v>43</v>
      </c>
      <c r="H90" s="18" t="s">
        <v>44</v>
      </c>
      <c r="I90" s="124"/>
      <c r="J90" s="109"/>
      <c r="K90" s="110"/>
    </row>
    <row r="91" spans="1:13" x14ac:dyDescent="0.25">
      <c r="B91" s="12" t="s">
        <v>171</v>
      </c>
      <c r="C91" s="20">
        <v>2</v>
      </c>
      <c r="D91" s="21">
        <v>165.83924650249136</v>
      </c>
      <c r="E91" s="21">
        <v>123.79654913246756</v>
      </c>
      <c r="F91" s="21">
        <v>249.64171270498622</v>
      </c>
      <c r="G91" s="21">
        <f>SUM(D91:F91)</f>
        <v>539.27750833994514</v>
      </c>
      <c r="H91" s="22">
        <f t="shared" ref="H91:H102" si="13">G91/$G$103</f>
        <v>5.8245680696339452E-2</v>
      </c>
      <c r="I91" s="23">
        <v>3449.6716790245205</v>
      </c>
      <c r="J91" s="28">
        <f t="shared" ref="J91:J102" si="14">I91/$I$103</f>
        <v>5.1998799693400308E-2</v>
      </c>
      <c r="K91" s="29"/>
    </row>
    <row r="92" spans="1:13" x14ac:dyDescent="0.25">
      <c r="B92" s="12" t="s">
        <v>172</v>
      </c>
      <c r="C92" s="20">
        <v>2</v>
      </c>
      <c r="D92" s="21">
        <v>137.39529082246193</v>
      </c>
      <c r="E92" s="21">
        <v>186.84856963355702</v>
      </c>
      <c r="F92" s="21">
        <v>307.42231722981722</v>
      </c>
      <c r="G92" s="21">
        <f t="shared" ref="G92:G102" si="15">SUM(D92:F92)</f>
        <v>631.66617768583615</v>
      </c>
      <c r="H92" s="22">
        <f t="shared" si="13"/>
        <v>6.8224292545451232E-2</v>
      </c>
      <c r="I92" s="23">
        <v>5027.9462042972982</v>
      </c>
      <c r="J92" s="28">
        <f t="shared" si="14"/>
        <v>7.5789000192730868E-2</v>
      </c>
      <c r="K92" s="29"/>
    </row>
    <row r="93" spans="1:13" x14ac:dyDescent="0.25">
      <c r="B93" s="12" t="s">
        <v>173</v>
      </c>
      <c r="C93" s="20">
        <v>2</v>
      </c>
      <c r="D93" s="21">
        <v>101.67608183546908</v>
      </c>
      <c r="E93" s="21">
        <v>105.72612833870708</v>
      </c>
      <c r="F93" s="21">
        <v>230.51143049537836</v>
      </c>
      <c r="G93" s="21">
        <f>SUM(D93:F93)</f>
        <v>437.91364066955452</v>
      </c>
      <c r="H93" s="22">
        <f t="shared" si="13"/>
        <v>4.7297685686034187E-2</v>
      </c>
      <c r="I93" s="23">
        <v>3470.595422092666</v>
      </c>
      <c r="J93" s="28">
        <f t="shared" si="14"/>
        <v>5.2314194787737037E-2</v>
      </c>
      <c r="K93" s="29"/>
    </row>
    <row r="94" spans="1:13" ht="25.5" x14ac:dyDescent="0.25">
      <c r="B94" s="12" t="s">
        <v>174</v>
      </c>
      <c r="C94" s="20">
        <v>2</v>
      </c>
      <c r="D94" s="21">
        <v>123.57449811147163</v>
      </c>
      <c r="E94" s="21">
        <v>114.26344610375043</v>
      </c>
      <c r="F94" s="21">
        <v>207.31140621757032</v>
      </c>
      <c r="G94" s="21">
        <f t="shared" si="15"/>
        <v>445.1493504327924</v>
      </c>
      <c r="H94" s="22">
        <f t="shared" si="13"/>
        <v>4.8079192116328828E-2</v>
      </c>
      <c r="I94" s="23">
        <v>2921.7204981624332</v>
      </c>
      <c r="J94" s="28">
        <f t="shared" si="14"/>
        <v>4.4040700994191689E-2</v>
      </c>
      <c r="K94" s="29"/>
    </row>
    <row r="95" spans="1:13" x14ac:dyDescent="0.25">
      <c r="B95" s="16" t="s">
        <v>175</v>
      </c>
      <c r="C95" s="20">
        <v>3</v>
      </c>
      <c r="D95" s="21">
        <v>107.74293405822262</v>
      </c>
      <c r="E95" s="21">
        <v>131.40358152423053</v>
      </c>
      <c r="F95" s="21">
        <v>284.40352313349825</v>
      </c>
      <c r="G95" s="21">
        <f t="shared" si="15"/>
        <v>523.55003871595136</v>
      </c>
      <c r="H95" s="22">
        <f t="shared" si="13"/>
        <v>5.6547005784603539E-2</v>
      </c>
      <c r="I95" s="23">
        <v>3476.402268881684</v>
      </c>
      <c r="J95" s="28">
        <f t="shared" si="14"/>
        <v>5.2401724585099604E-2</v>
      </c>
      <c r="K95" s="29"/>
    </row>
    <row r="96" spans="1:13" x14ac:dyDescent="0.25">
      <c r="B96" s="12" t="s">
        <v>176</v>
      </c>
      <c r="C96" s="20">
        <v>3</v>
      </c>
      <c r="D96" s="21">
        <v>97.389824138172557</v>
      </c>
      <c r="E96" s="21">
        <v>79.069537591405876</v>
      </c>
      <c r="F96" s="21">
        <v>142.79215904432118</v>
      </c>
      <c r="G96" s="21">
        <f t="shared" si="15"/>
        <v>319.25152077389964</v>
      </c>
      <c r="H96" s="22">
        <f t="shared" si="13"/>
        <v>3.4481360437334553E-2</v>
      </c>
      <c r="I96" s="23">
        <v>1999.8541503765055</v>
      </c>
      <c r="J96" s="28">
        <f t="shared" si="14"/>
        <v>3.014490219859094E-2</v>
      </c>
      <c r="K96" s="29"/>
    </row>
    <row r="97" spans="1:11" x14ac:dyDescent="0.25">
      <c r="B97" s="12" t="s">
        <v>177</v>
      </c>
      <c r="C97" s="20">
        <v>3</v>
      </c>
      <c r="D97" s="21">
        <v>606.17785218514416</v>
      </c>
      <c r="E97" s="21">
        <v>650.83940563558679</v>
      </c>
      <c r="F97" s="21">
        <v>1736.9270479149711</v>
      </c>
      <c r="G97" s="21">
        <f t="shared" si="15"/>
        <v>2993.9443057357021</v>
      </c>
      <c r="H97" s="22">
        <f t="shared" si="13"/>
        <v>0.32336658094885445</v>
      </c>
      <c r="I97" s="23">
        <v>20291.744577713584</v>
      </c>
      <c r="J97" s="28">
        <f t="shared" si="14"/>
        <v>0.30586863327948327</v>
      </c>
      <c r="K97" s="29"/>
    </row>
    <row r="98" spans="1:11" x14ac:dyDescent="0.25">
      <c r="B98" s="12" t="s">
        <v>178</v>
      </c>
      <c r="C98" s="20">
        <v>2</v>
      </c>
      <c r="D98" s="21">
        <v>65.41003898864264</v>
      </c>
      <c r="E98" s="21">
        <v>54.926449028907392</v>
      </c>
      <c r="F98" s="21">
        <v>69.143466182538205</v>
      </c>
      <c r="G98" s="21">
        <f t="shared" si="15"/>
        <v>189.47995420008823</v>
      </c>
      <c r="H98" s="22">
        <f t="shared" si="13"/>
        <v>2.046513852333396E-2</v>
      </c>
      <c r="I98" s="23">
        <v>1679.7794484875794</v>
      </c>
      <c r="J98" s="28">
        <f t="shared" si="14"/>
        <v>2.5320240068670959E-2</v>
      </c>
      <c r="K98" s="29"/>
    </row>
    <row r="99" spans="1:11" x14ac:dyDescent="0.25">
      <c r="B99" s="12" t="s">
        <v>179</v>
      </c>
      <c r="C99" s="20">
        <v>3</v>
      </c>
      <c r="D99" s="21">
        <v>170.54752232614567</v>
      </c>
      <c r="E99" s="21">
        <v>211.7497635112656</v>
      </c>
      <c r="F99" s="21">
        <v>284.94422945389368</v>
      </c>
      <c r="G99" s="21">
        <f>SUM(D99:F99)</f>
        <v>667.24151529130495</v>
      </c>
      <c r="H99" s="22">
        <f t="shared" si="13"/>
        <v>7.2066673736558534E-2</v>
      </c>
      <c r="I99" s="23">
        <v>5363.6047673078056</v>
      </c>
      <c r="J99" s="28">
        <f t="shared" si="14"/>
        <v>8.0848566437682456E-2</v>
      </c>
      <c r="K99" s="29"/>
    </row>
    <row r="100" spans="1:11" x14ac:dyDescent="0.25">
      <c r="B100" s="12" t="s">
        <v>180</v>
      </c>
      <c r="C100" s="20">
        <v>2</v>
      </c>
      <c r="D100" s="21">
        <v>414.68054076136929</v>
      </c>
      <c r="E100" s="21">
        <v>468.20804637025731</v>
      </c>
      <c r="F100" s="21">
        <v>811.18720960935264</v>
      </c>
      <c r="G100" s="21">
        <f t="shared" si="15"/>
        <v>1694.0757967409791</v>
      </c>
      <c r="H100" s="22">
        <f t="shared" si="13"/>
        <v>0.18297183992730426</v>
      </c>
      <c r="I100" s="23">
        <v>12772.13689527188</v>
      </c>
      <c r="J100" s="28">
        <f t="shared" si="14"/>
        <v>0.19252144837787316</v>
      </c>
      <c r="K100" s="29"/>
    </row>
    <row r="101" spans="1:11" x14ac:dyDescent="0.25">
      <c r="B101" s="12" t="s">
        <v>181</v>
      </c>
      <c r="C101" s="20">
        <v>3</v>
      </c>
      <c r="D101" s="21">
        <v>169.08010285696759</v>
      </c>
      <c r="E101" s="21">
        <v>162.60961706824764</v>
      </c>
      <c r="F101" s="21">
        <v>312.66266469642738</v>
      </c>
      <c r="G101" s="21">
        <f t="shared" si="15"/>
        <v>644.35238462164261</v>
      </c>
      <c r="H101" s="22">
        <f t="shared" si="13"/>
        <v>6.9594490165421088E-2</v>
      </c>
      <c r="I101" s="23">
        <v>4589.7505075445588</v>
      </c>
      <c r="J101" s="28">
        <f t="shared" si="14"/>
        <v>6.9183835301097216E-2</v>
      </c>
      <c r="K101" s="29"/>
    </row>
    <row r="102" spans="1:11" x14ac:dyDescent="0.25">
      <c r="B102" s="12" t="s">
        <v>182</v>
      </c>
      <c r="C102" s="20">
        <v>3</v>
      </c>
      <c r="D102" s="21">
        <v>45.372663895750506</v>
      </c>
      <c r="E102" s="21">
        <v>46.123364440876003</v>
      </c>
      <c r="F102" s="21">
        <v>81.271295109414837</v>
      </c>
      <c r="G102" s="21">
        <f t="shared" si="15"/>
        <v>172.76732344604136</v>
      </c>
      <c r="H102" s="22">
        <f t="shared" si="13"/>
        <v>1.8660059432435906E-2</v>
      </c>
      <c r="I102" s="23">
        <v>1298.1649079617446</v>
      </c>
      <c r="J102" s="28">
        <f t="shared" si="14"/>
        <v>1.9567954083442612E-2</v>
      </c>
      <c r="K102" s="29"/>
    </row>
    <row r="103" spans="1:11" x14ac:dyDescent="0.25">
      <c r="B103" s="25" t="s">
        <v>186</v>
      </c>
      <c r="C103" s="20">
        <f>MODE(C91:C102)</f>
        <v>2</v>
      </c>
      <c r="D103" s="21">
        <f>SUM(D91:D102)</f>
        <v>2204.886596482309</v>
      </c>
      <c r="E103" s="21">
        <f>SUM(E91:E102)</f>
        <v>2335.5644583792591</v>
      </c>
      <c r="F103" s="21">
        <f>SUM(F91:F102)</f>
        <v>4718.2184617921694</v>
      </c>
      <c r="G103" s="21">
        <f>SUM(D103:F103)</f>
        <v>9258.6695166537374</v>
      </c>
      <c r="H103" s="22">
        <f>SUM(H91:H102)</f>
        <v>0.99999999999999989</v>
      </c>
      <c r="I103" s="23">
        <f>SUM(I91:I102)</f>
        <v>66341.371327122251</v>
      </c>
      <c r="J103" s="111">
        <f>SUM(J91:K102)</f>
        <v>1</v>
      </c>
      <c r="K103" s="112"/>
    </row>
    <row r="104" spans="1:11" x14ac:dyDescent="0.25">
      <c r="B104" s="113" t="s">
        <v>193</v>
      </c>
      <c r="C104" s="113"/>
      <c r="D104" s="113"/>
      <c r="E104" s="113"/>
      <c r="F104" s="113"/>
    </row>
    <row r="106" spans="1:11" x14ac:dyDescent="0.25">
      <c r="A106" s="9"/>
      <c r="B106" s="30"/>
      <c r="C106" s="30"/>
    </row>
    <row r="107" spans="1:11" ht="25.5" customHeight="1" x14ac:dyDescent="0.25">
      <c r="B107" s="114" t="s">
        <v>194</v>
      </c>
      <c r="C107" s="115"/>
      <c r="D107" s="115"/>
      <c r="E107" s="115"/>
      <c r="F107" s="115"/>
      <c r="G107" s="115"/>
      <c r="H107" s="115"/>
      <c r="I107" s="115"/>
      <c r="J107" s="115"/>
      <c r="K107" s="116"/>
    </row>
    <row r="108" spans="1:11" ht="76.5" customHeight="1" x14ac:dyDescent="0.25">
      <c r="B108" s="31" t="s">
        <v>61</v>
      </c>
      <c r="C108" s="32" t="s">
        <v>62</v>
      </c>
      <c r="D108" s="32" t="s">
        <v>63</v>
      </c>
      <c r="E108" s="32" t="s">
        <v>64</v>
      </c>
      <c r="F108" s="32" t="s">
        <v>65</v>
      </c>
      <c r="G108" s="32" t="s">
        <v>10</v>
      </c>
      <c r="H108" s="33" t="s">
        <v>66</v>
      </c>
      <c r="I108" s="33" t="s">
        <v>67</v>
      </c>
      <c r="J108" s="33" t="s">
        <v>68</v>
      </c>
      <c r="K108" s="33" t="s">
        <v>11</v>
      </c>
    </row>
    <row r="109" spans="1:11" ht="12.75" customHeight="1" x14ac:dyDescent="0.25">
      <c r="B109" s="31" t="s">
        <v>12</v>
      </c>
      <c r="C109" s="34">
        <v>1655</v>
      </c>
      <c r="D109" s="34">
        <v>1544</v>
      </c>
      <c r="E109" s="34">
        <v>3199</v>
      </c>
      <c r="F109" s="35">
        <f t="shared" ref="F109:F123" si="16">E109/$E$124</f>
        <v>7.1011565184576797E-2</v>
      </c>
      <c r="G109" s="117">
        <f>SUM(F109:F110)</f>
        <v>0.14162356545095339</v>
      </c>
      <c r="H109" s="36">
        <v>4348.1109494806788</v>
      </c>
      <c r="I109" s="37">
        <f>E109/H109</f>
        <v>0.73572179669934046</v>
      </c>
      <c r="J109" s="119">
        <f>(SUM(E109:E110)/SUM(H109:H110))</f>
        <v>0.63136115290544392</v>
      </c>
      <c r="K109" s="121" t="s">
        <v>13</v>
      </c>
    </row>
    <row r="110" spans="1:11" ht="12.75" customHeight="1" x14ac:dyDescent="0.25">
      <c r="B110" s="31" t="s">
        <v>14</v>
      </c>
      <c r="C110" s="34">
        <v>1610</v>
      </c>
      <c r="D110" s="34">
        <v>1571</v>
      </c>
      <c r="E110" s="34">
        <v>3181</v>
      </c>
      <c r="F110" s="35">
        <f t="shared" si="16"/>
        <v>7.0612000266376609E-2</v>
      </c>
      <c r="G110" s="118"/>
      <c r="H110" s="36">
        <v>5757.0403900340325</v>
      </c>
      <c r="I110" s="37">
        <f t="shared" ref="I110:I124" si="17">E110/H110</f>
        <v>0.55254085163387145</v>
      </c>
      <c r="J110" s="120"/>
      <c r="K110" s="122"/>
    </row>
    <row r="111" spans="1:11" ht="12.75" customHeight="1" x14ac:dyDescent="0.25">
      <c r="B111" s="31" t="s">
        <v>15</v>
      </c>
      <c r="C111" s="34">
        <v>1967</v>
      </c>
      <c r="D111" s="34">
        <v>1916</v>
      </c>
      <c r="E111" s="34">
        <v>3883</v>
      </c>
      <c r="F111" s="35">
        <f t="shared" si="16"/>
        <v>8.6195032076183717E-2</v>
      </c>
      <c r="G111" s="117">
        <f>SUM(F111:F113)</f>
        <v>0.27163755022309044</v>
      </c>
      <c r="H111" s="36">
        <v>6466.3296055075807</v>
      </c>
      <c r="I111" s="37">
        <f t="shared" si="17"/>
        <v>0.60049521705369369</v>
      </c>
      <c r="J111" s="119">
        <f>(SUM(E111:E113)/SUM(H111:H113))</f>
        <v>0.69238478572605311</v>
      </c>
      <c r="K111" s="121" t="s">
        <v>69</v>
      </c>
    </row>
    <row r="112" spans="1:11" x14ac:dyDescent="0.25">
      <c r="B112" s="31" t="s">
        <v>17</v>
      </c>
      <c r="C112" s="34">
        <v>2204</v>
      </c>
      <c r="D112" s="34">
        <v>2191</v>
      </c>
      <c r="E112" s="34">
        <v>4395</v>
      </c>
      <c r="F112" s="35">
        <f t="shared" si="16"/>
        <v>9.7560434193877776E-2</v>
      </c>
      <c r="G112" s="125"/>
      <c r="H112" s="36">
        <v>5558.106530255589</v>
      </c>
      <c r="I112" s="37">
        <f t="shared" si="17"/>
        <v>0.79073691302528815</v>
      </c>
      <c r="J112" s="126"/>
      <c r="K112" s="127"/>
    </row>
    <row r="113" spans="2:11" x14ac:dyDescent="0.25">
      <c r="B113" s="31" t="s">
        <v>18</v>
      </c>
      <c r="C113" s="34">
        <v>1970</v>
      </c>
      <c r="D113" s="34">
        <v>1989</v>
      </c>
      <c r="E113" s="34">
        <v>3959</v>
      </c>
      <c r="F113" s="35">
        <f t="shared" si="16"/>
        <v>8.7882083953028919E-2</v>
      </c>
      <c r="G113" s="118"/>
      <c r="H113" s="36">
        <v>5649.2624380261968</v>
      </c>
      <c r="I113" s="37">
        <f t="shared" si="17"/>
        <v>0.70079944832289298</v>
      </c>
      <c r="J113" s="120"/>
      <c r="K113" s="122"/>
    </row>
    <row r="114" spans="2:11" x14ac:dyDescent="0.25">
      <c r="B114" s="31" t="s">
        <v>19</v>
      </c>
      <c r="C114" s="34">
        <v>1670</v>
      </c>
      <c r="D114" s="34">
        <v>1901</v>
      </c>
      <c r="E114" s="34">
        <v>3571</v>
      </c>
      <c r="F114" s="35">
        <f t="shared" si="16"/>
        <v>7.9269240160713891E-2</v>
      </c>
      <c r="G114" s="117">
        <f>SUM(F114:F116)</f>
        <v>0.20997136451419568</v>
      </c>
      <c r="H114" s="36">
        <v>5309.6902596532054</v>
      </c>
      <c r="I114" s="37">
        <f t="shared" si="17"/>
        <v>0.67254393860504291</v>
      </c>
      <c r="J114" s="119">
        <f>(SUM(E114:E116)/SUM(H114:H116))</f>
        <v>0.6987818151561056</v>
      </c>
      <c r="K114" s="121" t="s">
        <v>20</v>
      </c>
    </row>
    <row r="115" spans="2:11" x14ac:dyDescent="0.25">
      <c r="B115" s="31" t="s">
        <v>21</v>
      </c>
      <c r="C115" s="34">
        <v>1396</v>
      </c>
      <c r="D115" s="34">
        <v>1580</v>
      </c>
      <c r="E115" s="34">
        <v>2976</v>
      </c>
      <c r="F115" s="35">
        <f t="shared" si="16"/>
        <v>6.6061399809096755E-2</v>
      </c>
      <c r="G115" s="125"/>
      <c r="H115" s="36">
        <v>3889.6001486965051</v>
      </c>
      <c r="I115" s="37">
        <f t="shared" si="17"/>
        <v>0.76511720645561121</v>
      </c>
      <c r="J115" s="126"/>
      <c r="K115" s="127"/>
    </row>
    <row r="116" spans="2:11" x14ac:dyDescent="0.25">
      <c r="B116" s="31" t="s">
        <v>22</v>
      </c>
      <c r="C116" s="34">
        <v>1324</v>
      </c>
      <c r="D116" s="34">
        <v>1588</v>
      </c>
      <c r="E116" s="34">
        <v>2912</v>
      </c>
      <c r="F116" s="35">
        <f t="shared" si="16"/>
        <v>6.4640724544385006E-2</v>
      </c>
      <c r="G116" s="118"/>
      <c r="H116" s="36">
        <v>4337.1236694649651</v>
      </c>
      <c r="I116" s="37">
        <f t="shared" si="17"/>
        <v>0.67141272002493513</v>
      </c>
      <c r="J116" s="120"/>
      <c r="K116" s="122"/>
    </row>
    <row r="117" spans="2:11" x14ac:dyDescent="0.25">
      <c r="B117" s="31" t="s">
        <v>23</v>
      </c>
      <c r="C117" s="34">
        <v>1561</v>
      </c>
      <c r="D117" s="34">
        <v>1891</v>
      </c>
      <c r="E117" s="34">
        <v>3452</v>
      </c>
      <c r="F117" s="35">
        <f t="shared" si="16"/>
        <v>7.6627672090390467E-2</v>
      </c>
      <c r="G117" s="117">
        <f>SUM(F117:F120)</f>
        <v>0.25274700881262624</v>
      </c>
      <c r="H117" s="36">
        <v>4722.9664903065241</v>
      </c>
      <c r="I117" s="37">
        <f t="shared" si="17"/>
        <v>0.73089656830827154</v>
      </c>
      <c r="J117" s="119">
        <f>(SUM(E117:E120)/SUM(H117:H120))</f>
        <v>0.72212112902878378</v>
      </c>
      <c r="K117" s="121" t="s">
        <v>24</v>
      </c>
    </row>
    <row r="118" spans="2:11" x14ac:dyDescent="0.25">
      <c r="B118" s="31" t="s">
        <v>25</v>
      </c>
      <c r="C118" s="34">
        <v>1535</v>
      </c>
      <c r="D118" s="34">
        <v>1807</v>
      </c>
      <c r="E118" s="34">
        <v>3342</v>
      </c>
      <c r="F118" s="35">
        <f t="shared" si="16"/>
        <v>7.4185886479167129E-2</v>
      </c>
      <c r="G118" s="125"/>
      <c r="H118" s="36">
        <v>4291.2752748229213</v>
      </c>
      <c r="I118" s="37">
        <f t="shared" si="17"/>
        <v>0.77878947072159266</v>
      </c>
      <c r="J118" s="126"/>
      <c r="K118" s="127"/>
    </row>
    <row r="119" spans="2:11" x14ac:dyDescent="0.25">
      <c r="B119" s="31" t="s">
        <v>26</v>
      </c>
      <c r="C119" s="34">
        <v>1201</v>
      </c>
      <c r="D119" s="34">
        <v>1504</v>
      </c>
      <c r="E119" s="34">
        <v>2705</v>
      </c>
      <c r="F119" s="35">
        <f t="shared" si="16"/>
        <v>6.0045727985082911E-2</v>
      </c>
      <c r="G119" s="125"/>
      <c r="H119" s="36">
        <v>3686.2512601542153</v>
      </c>
      <c r="I119" s="37">
        <f t="shared" si="17"/>
        <v>0.73380781967825914</v>
      </c>
      <c r="J119" s="126"/>
      <c r="K119" s="127"/>
    </row>
    <row r="120" spans="2:11" ht="12.75" customHeight="1" x14ac:dyDescent="0.25">
      <c r="B120" s="31" t="s">
        <v>27</v>
      </c>
      <c r="C120" s="34">
        <v>823</v>
      </c>
      <c r="D120" s="34">
        <v>1064</v>
      </c>
      <c r="E120" s="34">
        <v>1887</v>
      </c>
      <c r="F120" s="35">
        <f t="shared" si="16"/>
        <v>4.1887722257985746E-2</v>
      </c>
      <c r="G120" s="118"/>
      <c r="H120" s="36">
        <v>3066.9447940661103</v>
      </c>
      <c r="I120" s="37">
        <f t="shared" si="17"/>
        <v>0.6152702858072131</v>
      </c>
      <c r="J120" s="120"/>
      <c r="K120" s="122"/>
    </row>
    <row r="121" spans="2:11" ht="12.75" customHeight="1" x14ac:dyDescent="0.25">
      <c r="B121" s="31" t="s">
        <v>28</v>
      </c>
      <c r="C121" s="34">
        <v>614</v>
      </c>
      <c r="D121" s="34">
        <v>831</v>
      </c>
      <c r="E121" s="34">
        <v>1445</v>
      </c>
      <c r="F121" s="35">
        <f t="shared" si="16"/>
        <v>3.2076183711070169E-2</v>
      </c>
      <c r="G121" s="117">
        <f>SUM(F121:F123)</f>
        <v>0.12402051099913428</v>
      </c>
      <c r="H121" s="36">
        <v>2204.886596482309</v>
      </c>
      <c r="I121" s="37">
        <f t="shared" si="17"/>
        <v>0.65536250358878445</v>
      </c>
      <c r="J121" s="119">
        <f>(SUM(E121:E123)/SUM(H121:H123))</f>
        <v>0.60343443406750408</v>
      </c>
      <c r="K121" s="121" t="s">
        <v>29</v>
      </c>
    </row>
    <row r="122" spans="2:11" x14ac:dyDescent="0.25">
      <c r="B122" s="31" t="s">
        <v>30</v>
      </c>
      <c r="C122" s="34">
        <v>441</v>
      </c>
      <c r="D122" s="34">
        <v>726</v>
      </c>
      <c r="E122" s="34">
        <v>1167</v>
      </c>
      <c r="F122" s="35">
        <f t="shared" si="16"/>
        <v>2.5905125529978468E-2</v>
      </c>
      <c r="G122" s="125"/>
      <c r="H122" s="36">
        <v>2335.5644583792591</v>
      </c>
      <c r="I122" s="37">
        <f t="shared" si="17"/>
        <v>0.4996650791688394</v>
      </c>
      <c r="J122" s="126"/>
      <c r="K122" s="127"/>
    </row>
    <row r="123" spans="2:11" x14ac:dyDescent="0.25">
      <c r="B123" s="31" t="s">
        <v>60</v>
      </c>
      <c r="C123" s="34">
        <v>1164</v>
      </c>
      <c r="D123" s="34">
        <v>1811</v>
      </c>
      <c r="E123" s="34">
        <v>2975</v>
      </c>
      <c r="F123" s="35">
        <f t="shared" si="16"/>
        <v>6.6039201758085642E-2</v>
      </c>
      <c r="G123" s="125"/>
      <c r="H123" s="36">
        <v>4718.2184617921694</v>
      </c>
      <c r="I123" s="37">
        <f t="shared" si="17"/>
        <v>0.63053460200949984</v>
      </c>
      <c r="J123" s="126"/>
      <c r="K123" s="127"/>
    </row>
    <row r="124" spans="2:11" x14ac:dyDescent="0.25">
      <c r="B124" s="31" t="s">
        <v>32</v>
      </c>
      <c r="C124" s="34">
        <f t="shared" ref="C124:H124" si="18">SUM(C109:C123)</f>
        <v>21135</v>
      </c>
      <c r="D124" s="34">
        <f t="shared" si="18"/>
        <v>23914</v>
      </c>
      <c r="E124" s="34">
        <f t="shared" si="18"/>
        <v>45049</v>
      </c>
      <c r="F124" s="35">
        <f t="shared" si="18"/>
        <v>0.99999999999999989</v>
      </c>
      <c r="G124" s="38">
        <f t="shared" si="18"/>
        <v>1</v>
      </c>
      <c r="H124" s="36">
        <f t="shared" si="18"/>
        <v>66341.37132712228</v>
      </c>
      <c r="I124" s="37">
        <f t="shared" si="17"/>
        <v>0.67904836904664134</v>
      </c>
      <c r="J124" s="39">
        <f>(SUM(E109:E123)/SUM(H109:H123))</f>
        <v>0.67904836904664134</v>
      </c>
      <c r="K124" s="31" t="s">
        <v>70</v>
      </c>
    </row>
    <row r="125" spans="2:11" ht="20.25" customHeight="1" x14ac:dyDescent="0.25">
      <c r="B125" s="26" t="s">
        <v>195</v>
      </c>
    </row>
    <row r="126" spans="2:11" ht="12.75" customHeight="1" x14ac:dyDescent="0.25">
      <c r="B126" s="26" t="s">
        <v>196</v>
      </c>
    </row>
    <row r="127" spans="2:11" ht="12.75" customHeight="1" x14ac:dyDescent="0.25">
      <c r="B127" s="26" t="s">
        <v>197</v>
      </c>
    </row>
    <row r="128" spans="2:11" ht="12.75" customHeight="1" x14ac:dyDescent="0.25">
      <c r="B128" s="26" t="s">
        <v>198</v>
      </c>
    </row>
    <row r="129" spans="1:13" ht="12.75" customHeight="1" x14ac:dyDescent="0.25">
      <c r="B129" s="26" t="s">
        <v>199</v>
      </c>
    </row>
    <row r="130" spans="1:13" ht="12.75" customHeight="1" x14ac:dyDescent="0.25">
      <c r="B130" s="26" t="s">
        <v>200</v>
      </c>
      <c r="K130" s="40"/>
      <c r="L130" s="40"/>
      <c r="M130" s="40"/>
    </row>
    <row r="131" spans="1:13" x14ac:dyDescent="0.25">
      <c r="A131" s="9"/>
      <c r="B131" s="9"/>
      <c r="C131" s="9"/>
      <c r="D131" s="9"/>
      <c r="K131" s="40"/>
      <c r="L131" s="40"/>
      <c r="M131" s="40"/>
    </row>
    <row r="132" spans="1:13" x14ac:dyDescent="0.25">
      <c r="A132" s="17"/>
      <c r="B132" s="17"/>
      <c r="C132" s="9"/>
      <c r="D132" s="9"/>
      <c r="K132" s="40"/>
      <c r="L132" s="40"/>
      <c r="M132" s="40"/>
    </row>
    <row r="133" spans="1:13" x14ac:dyDescent="0.25">
      <c r="A133" s="17"/>
      <c r="B133" s="17"/>
      <c r="C133" s="9"/>
      <c r="D133" s="9"/>
      <c r="K133" s="40"/>
      <c r="L133" s="40"/>
      <c r="M133" s="40"/>
    </row>
    <row r="134" spans="1:13" ht="12.75" customHeight="1" x14ac:dyDescent="0.25">
      <c r="K134" s="40"/>
      <c r="L134" s="40"/>
      <c r="M134" s="40"/>
    </row>
    <row r="135" spans="1:13" ht="18" customHeight="1" x14ac:dyDescent="0.25">
      <c r="B135" s="129" t="s">
        <v>201</v>
      </c>
      <c r="C135" s="130"/>
      <c r="D135" s="130"/>
      <c r="E135" s="130"/>
      <c r="F135" s="130"/>
      <c r="G135" s="130"/>
      <c r="H135" s="130"/>
      <c r="I135" s="130"/>
      <c r="J135" s="130"/>
      <c r="K135" s="131"/>
      <c r="L135" s="40"/>
      <c r="M135" s="40"/>
    </row>
    <row r="136" spans="1:13" x14ac:dyDescent="0.25">
      <c r="B136" s="132" t="s">
        <v>71</v>
      </c>
      <c r="C136" s="134" t="s">
        <v>72</v>
      </c>
      <c r="D136" s="135"/>
      <c r="E136" s="135"/>
      <c r="F136" s="136"/>
      <c r="G136" s="137" t="s">
        <v>73</v>
      </c>
      <c r="H136" s="137"/>
      <c r="I136" s="137"/>
      <c r="J136" s="137"/>
      <c r="K136" s="137"/>
      <c r="L136" s="40"/>
      <c r="M136" s="40"/>
    </row>
    <row r="137" spans="1:13" x14ac:dyDescent="0.25">
      <c r="B137" s="133"/>
      <c r="C137" s="41" t="s">
        <v>41</v>
      </c>
      <c r="D137" s="41" t="s">
        <v>42</v>
      </c>
      <c r="E137" s="18" t="s">
        <v>43</v>
      </c>
      <c r="F137" s="18" t="s">
        <v>74</v>
      </c>
      <c r="G137" s="42" t="s">
        <v>45</v>
      </c>
      <c r="H137" s="42" t="s">
        <v>46</v>
      </c>
      <c r="I137" s="42" t="s">
        <v>47</v>
      </c>
      <c r="J137" s="19" t="s">
        <v>43</v>
      </c>
      <c r="K137" s="19" t="s">
        <v>74</v>
      </c>
      <c r="L137" s="40"/>
      <c r="M137" s="40"/>
    </row>
    <row r="138" spans="1:13" x14ac:dyDescent="0.25">
      <c r="B138" s="12" t="s">
        <v>171</v>
      </c>
      <c r="C138" s="43">
        <v>171</v>
      </c>
      <c r="D138" s="43">
        <v>172</v>
      </c>
      <c r="E138" s="21">
        <f>SUM(C138:D138)</f>
        <v>343</v>
      </c>
      <c r="F138" s="37">
        <f t="shared" ref="F138:F149" si="19">E138/$E$150</f>
        <v>5.3761755485893417E-2</v>
      </c>
      <c r="G138" s="44">
        <v>248</v>
      </c>
      <c r="H138" s="44">
        <v>259</v>
      </c>
      <c r="I138" s="44">
        <v>211</v>
      </c>
      <c r="J138" s="23">
        <f>SUM(G138:I138)</f>
        <v>718</v>
      </c>
      <c r="K138" s="35">
        <f t="shared" ref="K138:K149" si="20">J138/$J$150</f>
        <v>5.8674511726730411E-2</v>
      </c>
      <c r="L138" s="40"/>
      <c r="M138" s="40"/>
    </row>
    <row r="139" spans="1:13" x14ac:dyDescent="0.25">
      <c r="B139" s="12" t="s">
        <v>172</v>
      </c>
      <c r="C139" s="43">
        <v>340</v>
      </c>
      <c r="D139" s="43">
        <v>266</v>
      </c>
      <c r="E139" s="21">
        <f t="shared" ref="E139:E149" si="21">SUM(C139:D139)</f>
        <v>606</v>
      </c>
      <c r="F139" s="37">
        <f t="shared" si="19"/>
        <v>9.4984326018808782E-2</v>
      </c>
      <c r="G139" s="44">
        <v>337</v>
      </c>
      <c r="H139" s="44">
        <v>370</v>
      </c>
      <c r="I139" s="44">
        <v>363</v>
      </c>
      <c r="J139" s="23">
        <f t="shared" ref="J139:J149" si="22">SUM(G139:I139)</f>
        <v>1070</v>
      </c>
      <c r="K139" s="35">
        <f t="shared" si="20"/>
        <v>8.7439731960447825E-2</v>
      </c>
      <c r="L139" s="40"/>
      <c r="M139" s="40"/>
    </row>
    <row r="140" spans="1:13" x14ac:dyDescent="0.25">
      <c r="B140" s="12" t="s">
        <v>173</v>
      </c>
      <c r="C140" s="43">
        <v>209</v>
      </c>
      <c r="D140" s="43">
        <v>221</v>
      </c>
      <c r="E140" s="21">
        <f t="shared" si="21"/>
        <v>430</v>
      </c>
      <c r="F140" s="37">
        <f t="shared" si="19"/>
        <v>6.7398119122257058E-2</v>
      </c>
      <c r="G140" s="44">
        <v>261</v>
      </c>
      <c r="H140" s="44">
        <v>286</v>
      </c>
      <c r="I140" s="44">
        <v>255</v>
      </c>
      <c r="J140" s="23">
        <f t="shared" si="22"/>
        <v>802</v>
      </c>
      <c r="K140" s="35">
        <f t="shared" si="20"/>
        <v>6.5538939282503886E-2</v>
      </c>
      <c r="L140" s="40"/>
      <c r="M140" s="40"/>
    </row>
    <row r="141" spans="1:13" ht="10.5" customHeight="1" x14ac:dyDescent="0.25">
      <c r="B141" s="12" t="s">
        <v>174</v>
      </c>
      <c r="C141" s="43">
        <v>141</v>
      </c>
      <c r="D141" s="43">
        <v>132</v>
      </c>
      <c r="E141" s="21">
        <f t="shared" si="21"/>
        <v>273</v>
      </c>
      <c r="F141" s="37">
        <f t="shared" si="19"/>
        <v>4.2789968652037616E-2</v>
      </c>
      <c r="G141" s="44">
        <v>183</v>
      </c>
      <c r="H141" s="44">
        <v>210</v>
      </c>
      <c r="I141" s="44">
        <v>192</v>
      </c>
      <c r="J141" s="23">
        <f t="shared" si="22"/>
        <v>585</v>
      </c>
      <c r="K141" s="35">
        <f t="shared" si="20"/>
        <v>4.7805834763422407E-2</v>
      </c>
      <c r="L141" s="40"/>
      <c r="M141" s="40"/>
    </row>
    <row r="142" spans="1:13" ht="10.5" customHeight="1" x14ac:dyDescent="0.25">
      <c r="B142" s="16" t="s">
        <v>175</v>
      </c>
      <c r="C142" s="43">
        <v>118</v>
      </c>
      <c r="D142" s="43">
        <v>140</v>
      </c>
      <c r="E142" s="21">
        <f t="shared" si="21"/>
        <v>258</v>
      </c>
      <c r="F142" s="37">
        <f t="shared" si="19"/>
        <v>4.0438871473354232E-2</v>
      </c>
      <c r="G142" s="44">
        <v>184</v>
      </c>
      <c r="H142" s="44">
        <v>238</v>
      </c>
      <c r="I142" s="44">
        <v>162</v>
      </c>
      <c r="J142" s="23">
        <f t="shared" si="22"/>
        <v>584</v>
      </c>
      <c r="K142" s="35">
        <f t="shared" si="20"/>
        <v>4.7724115387758441E-2</v>
      </c>
      <c r="L142" s="40"/>
      <c r="M142" s="40"/>
    </row>
    <row r="143" spans="1:13" ht="10.5" customHeight="1" x14ac:dyDescent="0.25">
      <c r="B143" s="12" t="s">
        <v>176</v>
      </c>
      <c r="C143" s="43">
        <v>61</v>
      </c>
      <c r="D143" s="43">
        <v>60</v>
      </c>
      <c r="E143" s="21">
        <f t="shared" si="21"/>
        <v>121</v>
      </c>
      <c r="F143" s="37">
        <f t="shared" si="19"/>
        <v>1.896551724137931E-2</v>
      </c>
      <c r="G143" s="44">
        <v>68</v>
      </c>
      <c r="H143" s="44">
        <v>79</v>
      </c>
      <c r="I143" s="44">
        <v>72</v>
      </c>
      <c r="J143" s="23">
        <f t="shared" si="22"/>
        <v>219</v>
      </c>
      <c r="K143" s="35">
        <f t="shared" si="20"/>
        <v>1.7896543270409414E-2</v>
      </c>
      <c r="L143" s="40"/>
      <c r="M143" s="40"/>
    </row>
    <row r="144" spans="1:13" x14ac:dyDescent="0.25">
      <c r="B144" s="12" t="s">
        <v>177</v>
      </c>
      <c r="C144" s="43">
        <v>726</v>
      </c>
      <c r="D144" s="43">
        <v>804</v>
      </c>
      <c r="E144" s="21">
        <f t="shared" si="21"/>
        <v>1530</v>
      </c>
      <c r="F144" s="37">
        <f t="shared" si="19"/>
        <v>0.23981191222570533</v>
      </c>
      <c r="G144" s="44">
        <v>899</v>
      </c>
      <c r="H144" s="44">
        <v>1077</v>
      </c>
      <c r="I144" s="44">
        <v>1019</v>
      </c>
      <c r="J144" s="23">
        <f t="shared" si="22"/>
        <v>2995</v>
      </c>
      <c r="K144" s="35">
        <f t="shared" si="20"/>
        <v>0.24474953011358994</v>
      </c>
      <c r="L144" s="40"/>
      <c r="M144" s="40"/>
    </row>
    <row r="145" spans="1:13" x14ac:dyDescent="0.25">
      <c r="B145" s="12" t="s">
        <v>178</v>
      </c>
      <c r="C145" s="43">
        <v>84</v>
      </c>
      <c r="D145" s="43">
        <v>86</v>
      </c>
      <c r="E145" s="21">
        <f t="shared" si="21"/>
        <v>170</v>
      </c>
      <c r="F145" s="37">
        <f t="shared" si="19"/>
        <v>2.664576802507837E-2</v>
      </c>
      <c r="G145" s="44">
        <v>101</v>
      </c>
      <c r="H145" s="44">
        <v>106</v>
      </c>
      <c r="I145" s="44">
        <v>110</v>
      </c>
      <c r="J145" s="23">
        <f t="shared" si="22"/>
        <v>317</v>
      </c>
      <c r="K145" s="35">
        <f t="shared" si="20"/>
        <v>2.5905042085478468E-2</v>
      </c>
      <c r="L145" s="40"/>
      <c r="M145" s="40"/>
    </row>
    <row r="146" spans="1:13" x14ac:dyDescent="0.25">
      <c r="B146" s="12" t="s">
        <v>179</v>
      </c>
      <c r="C146" s="43">
        <v>245</v>
      </c>
      <c r="D146" s="43">
        <v>263</v>
      </c>
      <c r="E146" s="21">
        <f t="shared" si="21"/>
        <v>508</v>
      </c>
      <c r="F146" s="37">
        <f t="shared" si="19"/>
        <v>7.9623824451410655E-2</v>
      </c>
      <c r="G146" s="44">
        <v>324</v>
      </c>
      <c r="H146" s="44">
        <v>348</v>
      </c>
      <c r="I146" s="44">
        <v>290</v>
      </c>
      <c r="J146" s="23">
        <f t="shared" si="22"/>
        <v>962</v>
      </c>
      <c r="K146" s="35">
        <f t="shared" si="20"/>
        <v>7.8614039388739065E-2</v>
      </c>
      <c r="L146" s="40"/>
      <c r="M146" s="40"/>
    </row>
    <row r="147" spans="1:13" x14ac:dyDescent="0.25">
      <c r="B147" s="12" t="s">
        <v>180</v>
      </c>
      <c r="C147" s="43">
        <v>853</v>
      </c>
      <c r="D147" s="43">
        <v>785</v>
      </c>
      <c r="E147" s="21">
        <f t="shared" si="21"/>
        <v>1638</v>
      </c>
      <c r="F147" s="37">
        <f t="shared" si="19"/>
        <v>0.25673981191222572</v>
      </c>
      <c r="G147" s="44">
        <v>994</v>
      </c>
      <c r="H147" s="44">
        <v>1078</v>
      </c>
      <c r="I147" s="44">
        <v>964</v>
      </c>
      <c r="J147" s="23">
        <f t="shared" si="22"/>
        <v>3036</v>
      </c>
      <c r="K147" s="35">
        <f t="shared" si="20"/>
        <v>0.2481000245158127</v>
      </c>
      <c r="L147" s="40"/>
      <c r="M147" s="40"/>
    </row>
    <row r="148" spans="1:13" x14ac:dyDescent="0.25">
      <c r="B148" s="12" t="s">
        <v>181</v>
      </c>
      <c r="C148" s="43">
        <v>197</v>
      </c>
      <c r="D148" s="43">
        <v>185</v>
      </c>
      <c r="E148" s="21">
        <f t="shared" si="21"/>
        <v>382</v>
      </c>
      <c r="F148" s="37">
        <f t="shared" si="19"/>
        <v>5.9874608150470222E-2</v>
      </c>
      <c r="G148" s="44">
        <v>223</v>
      </c>
      <c r="H148" s="44">
        <v>279</v>
      </c>
      <c r="I148" s="44">
        <v>232</v>
      </c>
      <c r="J148" s="23">
        <f t="shared" si="22"/>
        <v>734</v>
      </c>
      <c r="K148" s="35">
        <f t="shared" si="20"/>
        <v>5.9982021737353924E-2</v>
      </c>
      <c r="L148" s="40"/>
      <c r="M148" s="40"/>
    </row>
    <row r="149" spans="1:13" x14ac:dyDescent="0.25">
      <c r="B149" s="12" t="s">
        <v>182</v>
      </c>
      <c r="C149" s="43">
        <v>54</v>
      </c>
      <c r="D149" s="43">
        <v>67</v>
      </c>
      <c r="E149" s="21">
        <f t="shared" si="21"/>
        <v>121</v>
      </c>
      <c r="F149" s="37">
        <f t="shared" si="19"/>
        <v>1.896551724137931E-2</v>
      </c>
      <c r="G149" s="44">
        <v>61</v>
      </c>
      <c r="H149" s="44">
        <v>65</v>
      </c>
      <c r="I149" s="44">
        <v>89</v>
      </c>
      <c r="J149" s="23">
        <f t="shared" si="22"/>
        <v>215</v>
      </c>
      <c r="K149" s="35">
        <f t="shared" si="20"/>
        <v>1.7569665767753536E-2</v>
      </c>
      <c r="L149" s="40"/>
      <c r="M149" s="40"/>
    </row>
    <row r="150" spans="1:13" ht="25.5" x14ac:dyDescent="0.25">
      <c r="B150" s="12" t="s">
        <v>202</v>
      </c>
      <c r="C150" s="45">
        <f t="shared" ref="C150:K150" si="23">SUM(C138:C149)</f>
        <v>3199</v>
      </c>
      <c r="D150" s="45">
        <f t="shared" si="23"/>
        <v>3181</v>
      </c>
      <c r="E150" s="45">
        <f t="shared" si="23"/>
        <v>6380</v>
      </c>
      <c r="F150" s="37">
        <f t="shared" si="23"/>
        <v>1</v>
      </c>
      <c r="G150" s="73">
        <f t="shared" si="23"/>
        <v>3883</v>
      </c>
      <c r="H150" s="73">
        <f t="shared" si="23"/>
        <v>4395</v>
      </c>
      <c r="I150" s="73">
        <f t="shared" si="23"/>
        <v>3959</v>
      </c>
      <c r="J150" s="73">
        <f t="shared" si="23"/>
        <v>12237</v>
      </c>
      <c r="K150" s="35">
        <f t="shared" si="23"/>
        <v>1</v>
      </c>
      <c r="L150" s="40"/>
      <c r="M150" s="40"/>
    </row>
    <row r="151" spans="1:13" x14ac:dyDescent="0.25">
      <c r="B151" s="26" t="s">
        <v>203</v>
      </c>
      <c r="C151" s="46"/>
      <c r="D151" s="46"/>
      <c r="E151" s="40"/>
      <c r="F151" s="30"/>
      <c r="G151" s="40"/>
      <c r="H151" s="40"/>
      <c r="I151" s="40"/>
      <c r="J151" s="40"/>
      <c r="K151" s="30"/>
      <c r="L151" s="40"/>
      <c r="M151" s="40"/>
    </row>
    <row r="152" spans="1:13" x14ac:dyDescent="0.25">
      <c r="B152" s="26" t="s">
        <v>204</v>
      </c>
      <c r="C152" s="46"/>
      <c r="D152" s="46"/>
      <c r="E152" s="40"/>
      <c r="F152" s="30"/>
      <c r="G152" s="40"/>
      <c r="H152" s="40"/>
      <c r="I152" s="40"/>
      <c r="J152" s="40"/>
      <c r="K152" s="30"/>
      <c r="L152" s="40"/>
      <c r="M152" s="40"/>
    </row>
    <row r="153" spans="1:13" x14ac:dyDescent="0.25">
      <c r="A153" s="26"/>
      <c r="C153" s="46"/>
      <c r="D153" s="46"/>
      <c r="E153" s="40"/>
      <c r="F153" s="30"/>
      <c r="G153" s="40"/>
      <c r="H153" s="40"/>
      <c r="I153" s="40"/>
      <c r="J153" s="40"/>
      <c r="K153" s="30"/>
      <c r="L153" s="40"/>
      <c r="M153" s="40"/>
    </row>
    <row r="154" spans="1:13" x14ac:dyDescent="0.25">
      <c r="A154" s="26"/>
      <c r="B154" s="46"/>
      <c r="C154" s="46"/>
      <c r="D154" s="40"/>
      <c r="E154" s="30"/>
      <c r="F154" s="40"/>
      <c r="G154" s="40"/>
      <c r="H154" s="40"/>
      <c r="I154" s="40"/>
      <c r="J154" s="30"/>
      <c r="K154" s="40"/>
      <c r="L154" s="40"/>
      <c r="M154" s="40"/>
    </row>
    <row r="155" spans="1:13" ht="27.75" customHeight="1" x14ac:dyDescent="0.25">
      <c r="A155" s="129" t="s">
        <v>212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1"/>
      <c r="M155" s="40"/>
    </row>
    <row r="156" spans="1:13" ht="15" customHeight="1" x14ac:dyDescent="0.25">
      <c r="A156" s="132" t="s">
        <v>71</v>
      </c>
      <c r="B156" s="134" t="s">
        <v>75</v>
      </c>
      <c r="C156" s="135"/>
      <c r="D156" s="135"/>
      <c r="E156" s="135"/>
      <c r="F156" s="136"/>
      <c r="G156" s="137" t="s">
        <v>76</v>
      </c>
      <c r="H156" s="137"/>
      <c r="I156" s="137"/>
      <c r="J156" s="137"/>
      <c r="K156" s="137"/>
      <c r="L156" s="137"/>
      <c r="M156" s="40"/>
    </row>
    <row r="157" spans="1:13" x14ac:dyDescent="0.25">
      <c r="A157" s="133"/>
      <c r="B157" s="47" t="s">
        <v>48</v>
      </c>
      <c r="C157" s="47" t="s">
        <v>49</v>
      </c>
      <c r="D157" s="47" t="s">
        <v>50</v>
      </c>
      <c r="E157" s="18" t="s">
        <v>43</v>
      </c>
      <c r="F157" s="18" t="s">
        <v>74</v>
      </c>
      <c r="G157" s="42" t="s">
        <v>51</v>
      </c>
      <c r="H157" s="42" t="s">
        <v>52</v>
      </c>
      <c r="I157" s="42" t="s">
        <v>53</v>
      </c>
      <c r="J157" s="42" t="s">
        <v>54</v>
      </c>
      <c r="K157" s="48" t="s">
        <v>43</v>
      </c>
      <c r="L157" s="48" t="s">
        <v>74</v>
      </c>
      <c r="M157" s="40"/>
    </row>
    <row r="158" spans="1:13" x14ac:dyDescent="0.25">
      <c r="A158" s="12" t="s">
        <v>171</v>
      </c>
      <c r="B158" s="49">
        <v>212</v>
      </c>
      <c r="C158" s="49">
        <v>176</v>
      </c>
      <c r="D158" s="49">
        <v>169</v>
      </c>
      <c r="E158" s="21">
        <f>SUM(B158:D158)</f>
        <v>557</v>
      </c>
      <c r="F158" s="37">
        <f t="shared" ref="F158:F169" si="24">E158/$E$170</f>
        <v>5.888571730626916E-2</v>
      </c>
      <c r="G158" s="50">
        <v>180</v>
      </c>
      <c r="H158" s="50">
        <v>177</v>
      </c>
      <c r="I158" s="50">
        <v>184</v>
      </c>
      <c r="J158" s="50">
        <v>127</v>
      </c>
      <c r="K158" s="34">
        <f t="shared" ref="K158:K169" si="25">SUM(G158:J158)</f>
        <v>668</v>
      </c>
      <c r="L158" s="51">
        <f t="shared" ref="L158:L169" si="26">K158/$K$170</f>
        <v>5.8668540312664677E-2</v>
      </c>
      <c r="M158" s="40"/>
    </row>
    <row r="159" spans="1:13" x14ac:dyDescent="0.25">
      <c r="A159" s="12" t="s">
        <v>172</v>
      </c>
      <c r="B159" s="49">
        <v>356</v>
      </c>
      <c r="C159" s="49">
        <v>274</v>
      </c>
      <c r="D159" s="49">
        <v>238</v>
      </c>
      <c r="E159" s="21">
        <f t="shared" ref="E159:E169" si="27">SUM(B159:D159)</f>
        <v>868</v>
      </c>
      <c r="F159" s="37">
        <f t="shared" si="24"/>
        <v>9.1764457130774926E-2</v>
      </c>
      <c r="G159" s="50">
        <v>307</v>
      </c>
      <c r="H159" s="50">
        <v>280</v>
      </c>
      <c r="I159" s="50">
        <v>212</v>
      </c>
      <c r="J159" s="50">
        <v>125</v>
      </c>
      <c r="K159" s="34">
        <f t="shared" si="25"/>
        <v>924</v>
      </c>
      <c r="L159" s="51">
        <f t="shared" si="26"/>
        <v>8.1152292288775685E-2</v>
      </c>
      <c r="M159" s="40"/>
    </row>
    <row r="160" spans="1:13" x14ac:dyDescent="0.25">
      <c r="A160" s="12" t="s">
        <v>173</v>
      </c>
      <c r="B160" s="49">
        <v>213</v>
      </c>
      <c r="C160" s="49">
        <v>189</v>
      </c>
      <c r="D160" s="49">
        <v>177</v>
      </c>
      <c r="E160" s="21">
        <f t="shared" si="27"/>
        <v>579</v>
      </c>
      <c r="F160" s="37">
        <f t="shared" si="24"/>
        <v>6.1211544560735805E-2</v>
      </c>
      <c r="G160" s="50">
        <v>192</v>
      </c>
      <c r="H160" s="50">
        <v>210</v>
      </c>
      <c r="I160" s="50">
        <v>155</v>
      </c>
      <c r="J160" s="50">
        <v>127</v>
      </c>
      <c r="K160" s="34">
        <f t="shared" si="25"/>
        <v>684</v>
      </c>
      <c r="L160" s="51">
        <f t="shared" si="26"/>
        <v>6.0073774811171612E-2</v>
      </c>
      <c r="M160" s="40"/>
    </row>
    <row r="161" spans="1:13" x14ac:dyDescent="0.25">
      <c r="A161" s="12" t="s">
        <v>174</v>
      </c>
      <c r="B161" s="49">
        <v>158</v>
      </c>
      <c r="C161" s="49">
        <v>151</v>
      </c>
      <c r="D161" s="49">
        <v>155</v>
      </c>
      <c r="E161" s="21">
        <f t="shared" si="27"/>
        <v>464</v>
      </c>
      <c r="F161" s="37">
        <f t="shared" si="24"/>
        <v>4.9053811185114704E-2</v>
      </c>
      <c r="G161" s="50">
        <v>165</v>
      </c>
      <c r="H161" s="50">
        <v>160</v>
      </c>
      <c r="I161" s="50">
        <v>136</v>
      </c>
      <c r="J161" s="50">
        <v>86</v>
      </c>
      <c r="K161" s="34">
        <f t="shared" si="25"/>
        <v>547</v>
      </c>
      <c r="L161" s="51">
        <f t="shared" si="26"/>
        <v>4.8041454417705957E-2</v>
      </c>
      <c r="M161" s="40"/>
    </row>
    <row r="162" spans="1:13" x14ac:dyDescent="0.25">
      <c r="A162" s="16" t="s">
        <v>175</v>
      </c>
      <c r="B162" s="49">
        <v>159</v>
      </c>
      <c r="C162" s="49">
        <v>137</v>
      </c>
      <c r="D162" s="49">
        <v>131</v>
      </c>
      <c r="E162" s="21">
        <f t="shared" si="27"/>
        <v>427</v>
      </c>
      <c r="F162" s="37">
        <f t="shared" si="24"/>
        <v>4.5142192620784435E-2</v>
      </c>
      <c r="G162" s="50">
        <v>164</v>
      </c>
      <c r="H162" s="50">
        <v>176</v>
      </c>
      <c r="I162" s="50">
        <v>137</v>
      </c>
      <c r="J162" s="50">
        <v>123</v>
      </c>
      <c r="K162" s="34">
        <f t="shared" si="25"/>
        <v>600</v>
      </c>
      <c r="L162" s="51">
        <f t="shared" si="26"/>
        <v>5.2696293694010188E-2</v>
      </c>
      <c r="M162" s="40"/>
    </row>
    <row r="163" spans="1:13" x14ac:dyDescent="0.25">
      <c r="A163" s="12" t="s">
        <v>176</v>
      </c>
      <c r="B163" s="49">
        <v>67</v>
      </c>
      <c r="C163" s="49">
        <v>58</v>
      </c>
      <c r="D163" s="49">
        <v>61</v>
      </c>
      <c r="E163" s="21">
        <f t="shared" si="27"/>
        <v>186</v>
      </c>
      <c r="F163" s="37">
        <f t="shared" si="24"/>
        <v>1.9663812242308912E-2</v>
      </c>
      <c r="G163" s="50">
        <v>75</v>
      </c>
      <c r="H163" s="50">
        <v>63</v>
      </c>
      <c r="I163" s="50">
        <v>60</v>
      </c>
      <c r="J163" s="50">
        <v>34</v>
      </c>
      <c r="K163" s="34">
        <f t="shared" si="25"/>
        <v>232</v>
      </c>
      <c r="L163" s="51">
        <f t="shared" si="26"/>
        <v>2.0375900228350605E-2</v>
      </c>
      <c r="M163" s="40"/>
    </row>
    <row r="164" spans="1:13" x14ac:dyDescent="0.25">
      <c r="A164" s="12" t="s">
        <v>177</v>
      </c>
      <c r="B164" s="49">
        <v>929</v>
      </c>
      <c r="C164" s="49">
        <v>707</v>
      </c>
      <c r="D164" s="49">
        <v>707</v>
      </c>
      <c r="E164" s="21">
        <f t="shared" si="27"/>
        <v>2343</v>
      </c>
      <c r="F164" s="37">
        <f t="shared" si="24"/>
        <v>0.24770060260069776</v>
      </c>
      <c r="G164" s="50">
        <v>861</v>
      </c>
      <c r="H164" s="50">
        <v>922</v>
      </c>
      <c r="I164" s="50">
        <v>785</v>
      </c>
      <c r="J164" s="50">
        <v>559</v>
      </c>
      <c r="K164" s="34">
        <f t="shared" si="25"/>
        <v>3127</v>
      </c>
      <c r="L164" s="51">
        <f t="shared" si="26"/>
        <v>0.27463551730194974</v>
      </c>
      <c r="M164" s="40"/>
    </row>
    <row r="165" spans="1:13" x14ac:dyDescent="0.25">
      <c r="A165" s="12" t="s">
        <v>178</v>
      </c>
      <c r="B165" s="49">
        <v>99</v>
      </c>
      <c r="C165" s="49">
        <v>100</v>
      </c>
      <c r="D165" s="49">
        <v>87</v>
      </c>
      <c r="E165" s="21">
        <f t="shared" si="27"/>
        <v>286</v>
      </c>
      <c r="F165" s="37">
        <f t="shared" si="24"/>
        <v>3.0235754308066392E-2</v>
      </c>
      <c r="G165" s="50">
        <v>72</v>
      </c>
      <c r="H165" s="50">
        <v>53</v>
      </c>
      <c r="I165" s="50">
        <v>70</v>
      </c>
      <c r="J165" s="50">
        <v>51</v>
      </c>
      <c r="K165" s="34">
        <f t="shared" si="25"/>
        <v>246</v>
      </c>
      <c r="L165" s="51">
        <f t="shared" si="26"/>
        <v>2.1605480414544177E-2</v>
      </c>
      <c r="M165" s="40"/>
    </row>
    <row r="166" spans="1:13" x14ac:dyDescent="0.25">
      <c r="A166" s="12" t="s">
        <v>179</v>
      </c>
      <c r="B166" s="49">
        <v>292</v>
      </c>
      <c r="C166" s="49">
        <v>236</v>
      </c>
      <c r="D166" s="49">
        <v>236</v>
      </c>
      <c r="E166" s="21">
        <f t="shared" si="27"/>
        <v>764</v>
      </c>
      <c r="F166" s="37">
        <f t="shared" si="24"/>
        <v>8.0769637382387141E-2</v>
      </c>
      <c r="G166" s="50">
        <v>287</v>
      </c>
      <c r="H166" s="50">
        <v>233</v>
      </c>
      <c r="I166" s="50">
        <v>161</v>
      </c>
      <c r="J166" s="50">
        <v>126</v>
      </c>
      <c r="K166" s="34">
        <f t="shared" si="25"/>
        <v>807</v>
      </c>
      <c r="L166" s="51">
        <f t="shared" si="26"/>
        <v>7.0876515018443706E-2</v>
      </c>
      <c r="M166" s="40"/>
    </row>
    <row r="167" spans="1:13" x14ac:dyDescent="0.25">
      <c r="A167" s="12" t="s">
        <v>180</v>
      </c>
      <c r="B167" s="49">
        <v>814</v>
      </c>
      <c r="C167" s="49">
        <v>686</v>
      </c>
      <c r="D167" s="49">
        <v>721</v>
      </c>
      <c r="E167" s="21">
        <f t="shared" si="27"/>
        <v>2221</v>
      </c>
      <c r="F167" s="37">
        <f t="shared" si="24"/>
        <v>0.23480283328047363</v>
      </c>
      <c r="G167" s="50">
        <v>829</v>
      </c>
      <c r="H167" s="50">
        <v>795</v>
      </c>
      <c r="I167" s="50">
        <v>577</v>
      </c>
      <c r="J167" s="50">
        <v>370</v>
      </c>
      <c r="K167" s="34">
        <f t="shared" si="25"/>
        <v>2571</v>
      </c>
      <c r="L167" s="51">
        <f t="shared" si="26"/>
        <v>0.22580361847883365</v>
      </c>
      <c r="M167" s="40"/>
    </row>
    <row r="168" spans="1:13" x14ac:dyDescent="0.25">
      <c r="A168" s="12" t="s">
        <v>181</v>
      </c>
      <c r="B168" s="49">
        <v>205</v>
      </c>
      <c r="C168" s="49">
        <v>202</v>
      </c>
      <c r="D168" s="49">
        <v>184</v>
      </c>
      <c r="E168" s="21">
        <f t="shared" si="27"/>
        <v>591</v>
      </c>
      <c r="F168" s="37">
        <f t="shared" si="24"/>
        <v>6.2480177608626702E-2</v>
      </c>
      <c r="G168" s="50">
        <v>243</v>
      </c>
      <c r="H168" s="50">
        <v>215</v>
      </c>
      <c r="I168" s="50">
        <v>176</v>
      </c>
      <c r="J168" s="50">
        <v>124</v>
      </c>
      <c r="K168" s="34">
        <f t="shared" si="25"/>
        <v>758</v>
      </c>
      <c r="L168" s="51">
        <f t="shared" si="26"/>
        <v>6.6572984366766202E-2</v>
      </c>
      <c r="M168" s="40"/>
    </row>
    <row r="169" spans="1:13" x14ac:dyDescent="0.25">
      <c r="A169" s="12" t="s">
        <v>182</v>
      </c>
      <c r="B169" s="49">
        <v>67</v>
      </c>
      <c r="C169" s="49">
        <v>60</v>
      </c>
      <c r="D169" s="49">
        <v>46</v>
      </c>
      <c r="E169" s="21">
        <f t="shared" si="27"/>
        <v>173</v>
      </c>
      <c r="F169" s="37">
        <f t="shared" si="24"/>
        <v>1.8289459773760439E-2</v>
      </c>
      <c r="G169" s="50">
        <v>77</v>
      </c>
      <c r="H169" s="50">
        <v>58</v>
      </c>
      <c r="I169" s="50">
        <v>52</v>
      </c>
      <c r="J169" s="50">
        <v>35</v>
      </c>
      <c r="K169" s="34">
        <f t="shared" si="25"/>
        <v>222</v>
      </c>
      <c r="L169" s="51">
        <f t="shared" si="26"/>
        <v>1.949762866678377E-2</v>
      </c>
      <c r="M169" s="40"/>
    </row>
    <row r="170" spans="1:13" ht="25.5" x14ac:dyDescent="0.25">
      <c r="A170" s="12" t="s">
        <v>202</v>
      </c>
      <c r="B170" s="36">
        <f t="shared" ref="B170:L170" si="28">SUM(B158:B169)</f>
        <v>3571</v>
      </c>
      <c r="C170" s="36">
        <f t="shared" si="28"/>
        <v>2976</v>
      </c>
      <c r="D170" s="36">
        <f t="shared" si="28"/>
        <v>2912</v>
      </c>
      <c r="E170" s="36">
        <f t="shared" si="28"/>
        <v>9459</v>
      </c>
      <c r="F170" s="37">
        <f t="shared" si="28"/>
        <v>0.99999999999999989</v>
      </c>
      <c r="G170" s="34">
        <f t="shared" si="28"/>
        <v>3452</v>
      </c>
      <c r="H170" s="34">
        <f t="shared" si="28"/>
        <v>3342</v>
      </c>
      <c r="I170" s="34">
        <f t="shared" si="28"/>
        <v>2705</v>
      </c>
      <c r="J170" s="34">
        <f t="shared" si="28"/>
        <v>1887</v>
      </c>
      <c r="K170" s="34">
        <f t="shared" si="28"/>
        <v>11386</v>
      </c>
      <c r="L170" s="35">
        <f t="shared" si="28"/>
        <v>0.99999999999999989</v>
      </c>
      <c r="M170" s="40"/>
    </row>
    <row r="171" spans="1:13" ht="12.75" customHeight="1" x14ac:dyDescent="0.25">
      <c r="A171" s="26" t="s">
        <v>205</v>
      </c>
      <c r="C171" s="46"/>
      <c r="D171" s="40"/>
      <c r="E171" s="30"/>
      <c r="F171" s="40"/>
      <c r="G171" s="40"/>
      <c r="H171" s="40"/>
      <c r="I171" s="40"/>
      <c r="J171" s="30"/>
      <c r="K171" s="40"/>
      <c r="L171" s="40"/>
      <c r="M171" s="40"/>
    </row>
    <row r="172" spans="1:13" ht="12.75" customHeight="1" x14ac:dyDescent="0.25">
      <c r="A172" s="26" t="s">
        <v>206</v>
      </c>
      <c r="B172" s="26"/>
      <c r="C172" s="26"/>
      <c r="D172" s="26"/>
      <c r="E172" s="30"/>
      <c r="F172" s="40"/>
      <c r="G172" s="40"/>
      <c r="H172" s="40"/>
      <c r="I172" s="40"/>
      <c r="J172" s="30"/>
      <c r="K172" s="40"/>
      <c r="L172" s="40"/>
      <c r="M172" s="40"/>
    </row>
    <row r="173" spans="1:13" x14ac:dyDescent="0.25">
      <c r="E173" s="30"/>
      <c r="F173" s="40"/>
      <c r="G173" s="40"/>
      <c r="H173" s="40"/>
      <c r="I173" s="40"/>
      <c r="J173" s="40"/>
      <c r="K173" s="40"/>
      <c r="L173" s="40"/>
      <c r="M173" s="40"/>
    </row>
    <row r="174" spans="1:13" ht="21.75" customHeight="1" x14ac:dyDescent="0.25">
      <c r="A174" s="46"/>
      <c r="B174" s="129" t="s">
        <v>213</v>
      </c>
      <c r="C174" s="130"/>
      <c r="D174" s="130"/>
      <c r="E174" s="130"/>
      <c r="F174" s="130"/>
      <c r="G174" s="130"/>
      <c r="H174" s="130"/>
      <c r="I174" s="130"/>
      <c r="J174" s="131"/>
      <c r="K174" s="40"/>
      <c r="L174" s="40"/>
      <c r="M174" s="40"/>
    </row>
    <row r="175" spans="1:13" ht="12.75" customHeight="1" x14ac:dyDescent="0.25">
      <c r="B175" s="129" t="s">
        <v>77</v>
      </c>
      <c r="C175" s="130"/>
      <c r="D175" s="130"/>
      <c r="E175" s="130"/>
      <c r="F175" s="130"/>
      <c r="G175" s="131"/>
      <c r="H175" s="138" t="s">
        <v>78</v>
      </c>
      <c r="I175" s="139" t="s">
        <v>79</v>
      </c>
      <c r="J175" s="139"/>
      <c r="K175" s="40"/>
      <c r="L175" s="40"/>
    </row>
    <row r="176" spans="1:13" ht="23.25" customHeight="1" x14ac:dyDescent="0.25">
      <c r="B176" s="25" t="s">
        <v>71</v>
      </c>
      <c r="C176" s="47" t="s">
        <v>58</v>
      </c>
      <c r="D176" s="47" t="s">
        <v>59</v>
      </c>
      <c r="E176" s="47" t="s">
        <v>60</v>
      </c>
      <c r="F176" s="18" t="s">
        <v>43</v>
      </c>
      <c r="G176" s="18" t="s">
        <v>74</v>
      </c>
      <c r="H176" s="138"/>
      <c r="I176" s="139"/>
      <c r="J176" s="139"/>
      <c r="K176" s="40"/>
      <c r="L176" s="40"/>
    </row>
    <row r="177" spans="2:12" x14ac:dyDescent="0.25">
      <c r="B177" s="12" t="s">
        <v>171</v>
      </c>
      <c r="C177" s="49">
        <v>129</v>
      </c>
      <c r="D177" s="49">
        <v>93</v>
      </c>
      <c r="E177" s="49">
        <v>214</v>
      </c>
      <c r="F177" s="21">
        <f>SUM(C177:E177)</f>
        <v>436</v>
      </c>
      <c r="G177" s="37">
        <f t="shared" ref="G177:G188" si="29">F177/$F$189</f>
        <v>7.8038303203866122E-2</v>
      </c>
      <c r="H177" s="50">
        <v>2722</v>
      </c>
      <c r="I177" s="128">
        <f t="shared" ref="I177:I188" si="30">H177/$H$189</f>
        <v>6.0423094852271972E-2</v>
      </c>
      <c r="J177" s="128"/>
      <c r="K177" s="40"/>
      <c r="L177" s="40"/>
    </row>
    <row r="178" spans="2:12" x14ac:dyDescent="0.25">
      <c r="B178" s="12" t="s">
        <v>172</v>
      </c>
      <c r="C178" s="49">
        <v>119</v>
      </c>
      <c r="D178" s="49">
        <v>94</v>
      </c>
      <c r="E178" s="49">
        <v>240</v>
      </c>
      <c r="F178" s="21">
        <f t="shared" ref="F178:F188" si="31">SUM(C178:E178)</f>
        <v>453</v>
      </c>
      <c r="G178" s="37">
        <f t="shared" si="29"/>
        <v>8.1081081081081086E-2</v>
      </c>
      <c r="H178" s="50">
        <v>3921</v>
      </c>
      <c r="I178" s="128">
        <f t="shared" si="30"/>
        <v>8.7038558014606318E-2</v>
      </c>
      <c r="J178" s="128"/>
      <c r="K178" s="40"/>
      <c r="L178" s="40"/>
    </row>
    <row r="179" spans="2:12" x14ac:dyDescent="0.25">
      <c r="B179" s="12" t="s">
        <v>173</v>
      </c>
      <c r="C179" s="49">
        <v>82</v>
      </c>
      <c r="D179" s="49">
        <v>73</v>
      </c>
      <c r="E179" s="49">
        <v>167</v>
      </c>
      <c r="F179" s="21">
        <f t="shared" si="31"/>
        <v>322</v>
      </c>
      <c r="G179" s="37">
        <f t="shared" si="29"/>
        <v>5.7633792733130483E-2</v>
      </c>
      <c r="H179" s="50">
        <v>2817</v>
      </c>
      <c r="I179" s="128">
        <f t="shared" si="30"/>
        <v>6.2531909698328489E-2</v>
      </c>
      <c r="J179" s="128"/>
      <c r="K179" s="40"/>
      <c r="L179" s="40"/>
    </row>
    <row r="180" spans="2:12" ht="25.5" x14ac:dyDescent="0.25">
      <c r="B180" s="12" t="s">
        <v>174</v>
      </c>
      <c r="C180" s="49">
        <v>63</v>
      </c>
      <c r="D180" s="49">
        <v>65</v>
      </c>
      <c r="E180" s="49">
        <v>144</v>
      </c>
      <c r="F180" s="21">
        <f t="shared" si="31"/>
        <v>272</v>
      </c>
      <c r="G180" s="37">
        <f t="shared" si="29"/>
        <v>4.8684446035439415E-2</v>
      </c>
      <c r="H180" s="50">
        <v>2141</v>
      </c>
      <c r="I180" s="128">
        <f t="shared" si="30"/>
        <v>4.7526027214810543E-2</v>
      </c>
      <c r="J180" s="128"/>
      <c r="K180" s="40"/>
      <c r="L180" s="40"/>
    </row>
    <row r="181" spans="2:12" x14ac:dyDescent="0.25">
      <c r="B181" s="16" t="s">
        <v>175</v>
      </c>
      <c r="C181" s="49">
        <v>94</v>
      </c>
      <c r="D181" s="49">
        <v>65</v>
      </c>
      <c r="E181" s="49">
        <v>171</v>
      </c>
      <c r="F181" s="21">
        <f t="shared" si="31"/>
        <v>330</v>
      </c>
      <c r="G181" s="37">
        <f t="shared" si="29"/>
        <v>5.9065688204761053E-2</v>
      </c>
      <c r="H181" s="50">
        <v>2199</v>
      </c>
      <c r="I181" s="128">
        <f t="shared" si="30"/>
        <v>4.8813514173455572E-2</v>
      </c>
      <c r="J181" s="128"/>
      <c r="K181" s="40"/>
      <c r="L181" s="40"/>
    </row>
    <row r="182" spans="2:12" x14ac:dyDescent="0.25">
      <c r="B182" s="12" t="s">
        <v>176</v>
      </c>
      <c r="C182" s="49">
        <v>38</v>
      </c>
      <c r="D182" s="49">
        <v>28</v>
      </c>
      <c r="E182" s="49">
        <v>66</v>
      </c>
      <c r="F182" s="21">
        <f t="shared" si="31"/>
        <v>132</v>
      </c>
      <c r="G182" s="37">
        <f t="shared" si="29"/>
        <v>2.3626275281904422E-2</v>
      </c>
      <c r="H182" s="50">
        <v>890</v>
      </c>
      <c r="I182" s="128">
        <f t="shared" si="30"/>
        <v>1.9756265399897888E-2</v>
      </c>
      <c r="J182" s="128"/>
      <c r="K182" s="40"/>
      <c r="L182" s="40"/>
    </row>
    <row r="183" spans="2:12" x14ac:dyDescent="0.25">
      <c r="B183" s="12" t="s">
        <v>177</v>
      </c>
      <c r="C183" s="49">
        <v>357</v>
      </c>
      <c r="D183" s="49">
        <v>264</v>
      </c>
      <c r="E183" s="49">
        <v>866</v>
      </c>
      <c r="F183" s="21">
        <f t="shared" si="31"/>
        <v>1487</v>
      </c>
      <c r="G183" s="37">
        <f t="shared" si="29"/>
        <v>0.26615357078933238</v>
      </c>
      <c r="H183" s="50">
        <v>11482</v>
      </c>
      <c r="I183" s="128">
        <f t="shared" si="30"/>
        <v>0.25487802170969387</v>
      </c>
      <c r="J183" s="128"/>
      <c r="K183" s="40"/>
      <c r="L183" s="40"/>
    </row>
    <row r="184" spans="2:12" x14ac:dyDescent="0.25">
      <c r="B184" s="12" t="s">
        <v>178</v>
      </c>
      <c r="C184" s="49">
        <v>43</v>
      </c>
      <c r="D184" s="49">
        <v>29</v>
      </c>
      <c r="E184" s="49">
        <v>49</v>
      </c>
      <c r="F184" s="21">
        <f t="shared" si="31"/>
        <v>121</v>
      </c>
      <c r="G184" s="37">
        <f t="shared" si="29"/>
        <v>2.1657419008412386E-2</v>
      </c>
      <c r="H184" s="50">
        <v>1140</v>
      </c>
      <c r="I184" s="128">
        <f t="shared" si="30"/>
        <v>2.5305778152678194E-2</v>
      </c>
      <c r="J184" s="128"/>
      <c r="K184" s="40"/>
      <c r="L184" s="40"/>
    </row>
    <row r="185" spans="2:12" x14ac:dyDescent="0.25">
      <c r="B185" s="12" t="s">
        <v>179</v>
      </c>
      <c r="C185" s="49">
        <v>89</v>
      </c>
      <c r="D185" s="49">
        <v>90</v>
      </c>
      <c r="E185" s="49">
        <v>193</v>
      </c>
      <c r="F185" s="21">
        <f t="shared" si="31"/>
        <v>372</v>
      </c>
      <c r="G185" s="37">
        <f t="shared" si="29"/>
        <v>6.6583139430821545E-2</v>
      </c>
      <c r="H185" s="50">
        <v>3413</v>
      </c>
      <c r="I185" s="128">
        <f t="shared" si="30"/>
        <v>7.5761948100956739E-2</v>
      </c>
      <c r="J185" s="128"/>
      <c r="K185" s="40"/>
      <c r="L185" s="40"/>
    </row>
    <row r="186" spans="2:12" x14ac:dyDescent="0.25">
      <c r="B186" s="12" t="s">
        <v>180</v>
      </c>
      <c r="C186" s="49">
        <v>304</v>
      </c>
      <c r="D186" s="49">
        <v>253</v>
      </c>
      <c r="E186" s="49">
        <v>625</v>
      </c>
      <c r="F186" s="21">
        <f t="shared" si="31"/>
        <v>1182</v>
      </c>
      <c r="G186" s="37">
        <f t="shared" si="29"/>
        <v>0.21156255593341686</v>
      </c>
      <c r="H186" s="50">
        <v>10648</v>
      </c>
      <c r="I186" s="128">
        <f t="shared" si="30"/>
        <v>0.23636484716641878</v>
      </c>
      <c r="J186" s="128"/>
      <c r="K186" s="40"/>
      <c r="L186" s="40"/>
    </row>
    <row r="187" spans="2:12" x14ac:dyDescent="0.25">
      <c r="B187" s="12" t="s">
        <v>181</v>
      </c>
      <c r="C187" s="49">
        <v>96</v>
      </c>
      <c r="D187" s="49">
        <v>84</v>
      </c>
      <c r="E187" s="49">
        <v>184</v>
      </c>
      <c r="F187" s="21">
        <f t="shared" si="31"/>
        <v>364</v>
      </c>
      <c r="G187" s="37">
        <f t="shared" si="29"/>
        <v>6.5151243959190974E-2</v>
      </c>
      <c r="H187" s="50">
        <v>2829</v>
      </c>
      <c r="I187" s="128">
        <f t="shared" si="30"/>
        <v>6.2798286310461943E-2</v>
      </c>
      <c r="J187" s="128"/>
      <c r="K187" s="40"/>
      <c r="L187" s="40"/>
    </row>
    <row r="188" spans="2:12" x14ac:dyDescent="0.25">
      <c r="B188" s="12" t="s">
        <v>182</v>
      </c>
      <c r="C188" s="49">
        <v>31</v>
      </c>
      <c r="D188" s="49">
        <v>29</v>
      </c>
      <c r="E188" s="49">
        <v>56</v>
      </c>
      <c r="F188" s="21">
        <f t="shared" si="31"/>
        <v>116</v>
      </c>
      <c r="G188" s="37">
        <f t="shared" si="29"/>
        <v>2.0762484338643278E-2</v>
      </c>
      <c r="H188" s="50">
        <v>847</v>
      </c>
      <c r="I188" s="128">
        <f t="shared" si="30"/>
        <v>1.8801749206419676E-2</v>
      </c>
      <c r="J188" s="128"/>
      <c r="K188" s="40"/>
      <c r="L188" s="40"/>
    </row>
    <row r="189" spans="2:12" ht="25.5" x14ac:dyDescent="0.25">
      <c r="B189" s="12" t="s">
        <v>202</v>
      </c>
      <c r="C189" s="36">
        <f t="shared" ref="C189:H189" si="32">SUM(C177:C188)</f>
        <v>1445</v>
      </c>
      <c r="D189" s="36">
        <f t="shared" si="32"/>
        <v>1167</v>
      </c>
      <c r="E189" s="36">
        <f t="shared" si="32"/>
        <v>2975</v>
      </c>
      <c r="F189" s="36">
        <f t="shared" si="32"/>
        <v>5587</v>
      </c>
      <c r="G189" s="37">
        <f t="shared" si="32"/>
        <v>0.99999999999999989</v>
      </c>
      <c r="H189" s="34">
        <f t="shared" si="32"/>
        <v>45049</v>
      </c>
      <c r="I189" s="140">
        <f>SUM(I177:J188)</f>
        <v>0.99999999999999989</v>
      </c>
      <c r="J189" s="141"/>
      <c r="K189" s="40"/>
      <c r="L189" s="40"/>
    </row>
    <row r="190" spans="2:12" ht="12.75" customHeight="1" x14ac:dyDescent="0.25">
      <c r="B190" s="142" t="s">
        <v>207</v>
      </c>
      <c r="C190" s="142"/>
      <c r="D190" s="142"/>
      <c r="E190" s="142"/>
      <c r="F190" s="142"/>
      <c r="G190" s="142"/>
      <c r="H190" s="142"/>
      <c r="I190" s="40"/>
      <c r="J190" s="40"/>
      <c r="K190" s="40"/>
      <c r="L190" s="40"/>
    </row>
    <row r="191" spans="2:12" x14ac:dyDescent="0.25">
      <c r="F191" s="30"/>
      <c r="G191" s="40"/>
      <c r="H191" s="40"/>
      <c r="I191" s="40"/>
      <c r="J191" s="40"/>
      <c r="K191" s="40"/>
      <c r="L191" s="40"/>
    </row>
    <row r="192" spans="2:12" x14ac:dyDescent="0.25">
      <c r="B192" s="11"/>
      <c r="J192" s="30"/>
      <c r="K192" s="40"/>
      <c r="L192" s="40"/>
    </row>
    <row r="193" spans="1:13" x14ac:dyDescent="0.25">
      <c r="A193" s="52"/>
      <c r="B193" s="52"/>
      <c r="C193" s="52"/>
      <c r="D193" s="52"/>
      <c r="E193" s="30"/>
      <c r="F193" s="40"/>
      <c r="G193" s="40"/>
      <c r="H193" s="40"/>
      <c r="I193" s="40"/>
      <c r="J193" s="30"/>
      <c r="K193" s="40"/>
      <c r="L193" s="40"/>
      <c r="M193" s="40"/>
    </row>
    <row r="194" spans="1:13" x14ac:dyDescent="0.25">
      <c r="A194" s="46"/>
      <c r="B194" s="46"/>
      <c r="C194" s="46"/>
      <c r="D194" s="40"/>
      <c r="E194" s="30"/>
      <c r="F194" s="40"/>
      <c r="G194" s="40"/>
      <c r="H194" s="40"/>
      <c r="I194" s="40"/>
      <c r="J194" s="30"/>
      <c r="K194" s="40"/>
      <c r="L194" s="40"/>
      <c r="M194" s="40"/>
    </row>
    <row r="195" spans="1:13" ht="31.5" customHeight="1" x14ac:dyDescent="0.25">
      <c r="B195" s="114" t="s">
        <v>214</v>
      </c>
      <c r="C195" s="115"/>
      <c r="D195" s="115"/>
      <c r="E195" s="115"/>
      <c r="F195" s="115"/>
      <c r="G195" s="115"/>
      <c r="H195" s="116"/>
      <c r="I195" s="143" t="s">
        <v>80</v>
      </c>
      <c r="J195" s="144"/>
      <c r="K195" s="144"/>
      <c r="L195" s="145"/>
    </row>
    <row r="196" spans="1:13" x14ac:dyDescent="0.25">
      <c r="B196" s="33" t="s">
        <v>81</v>
      </c>
      <c r="C196" s="32" t="s">
        <v>82</v>
      </c>
      <c r="D196" s="32" t="s">
        <v>83</v>
      </c>
      <c r="E196" s="32" t="s">
        <v>84</v>
      </c>
      <c r="F196" s="33" t="s">
        <v>82</v>
      </c>
      <c r="G196" s="33" t="s">
        <v>83</v>
      </c>
      <c r="H196" s="33" t="s">
        <v>84</v>
      </c>
      <c r="I196" s="53"/>
      <c r="J196" s="53" t="s">
        <v>85</v>
      </c>
      <c r="K196" s="53" t="s">
        <v>86</v>
      </c>
      <c r="L196" s="53" t="s">
        <v>84</v>
      </c>
    </row>
    <row r="197" spans="1:13" x14ac:dyDescent="0.25">
      <c r="B197" s="31" t="s">
        <v>87</v>
      </c>
      <c r="C197" s="34">
        <v>671</v>
      </c>
      <c r="D197" s="34">
        <v>2528</v>
      </c>
      <c r="E197" s="34">
        <f>SUM(C197:D197)</f>
        <v>3199</v>
      </c>
      <c r="F197" s="13">
        <f t="shared" ref="F197:F205" si="33">+C197/E197</f>
        <v>0.20975304782744608</v>
      </c>
      <c r="G197" s="13">
        <f>+D197/E197</f>
        <v>0.79024695217255392</v>
      </c>
      <c r="H197" s="13">
        <f t="shared" ref="H197:H205" si="34">+F197+G197</f>
        <v>1</v>
      </c>
      <c r="I197" s="54" t="s">
        <v>88</v>
      </c>
      <c r="J197" s="117">
        <f>+(C197+C198)/(E197+E198)</f>
        <v>0.31365891877774876</v>
      </c>
      <c r="K197" s="146">
        <f>+(D197+D198)/(E197+E198)</f>
        <v>0.68634108122225124</v>
      </c>
      <c r="L197" s="146">
        <f>+J197+K197</f>
        <v>1</v>
      </c>
    </row>
    <row r="198" spans="1:13" x14ac:dyDescent="0.25">
      <c r="B198" s="31" t="s">
        <v>89</v>
      </c>
      <c r="C198" s="34">
        <v>530</v>
      </c>
      <c r="D198" s="34">
        <v>100</v>
      </c>
      <c r="E198" s="34">
        <f t="shared" ref="E198:E204" si="35">SUM(C198:D198)</f>
        <v>630</v>
      </c>
      <c r="F198" s="13">
        <f t="shared" si="33"/>
        <v>0.84126984126984128</v>
      </c>
      <c r="G198" s="13">
        <f t="shared" ref="G198:G205" si="36">+D198/E198</f>
        <v>0.15873015873015872</v>
      </c>
      <c r="H198" s="13">
        <f t="shared" si="34"/>
        <v>1</v>
      </c>
      <c r="I198" s="55"/>
      <c r="J198" s="118"/>
      <c r="K198" s="147"/>
      <c r="L198" s="147"/>
    </row>
    <row r="199" spans="1:13" ht="25.5" x14ac:dyDescent="0.25">
      <c r="B199" s="31" t="s">
        <v>90</v>
      </c>
      <c r="C199" s="34">
        <v>3153</v>
      </c>
      <c r="D199" s="34">
        <v>121</v>
      </c>
      <c r="E199" s="34">
        <f t="shared" si="35"/>
        <v>3274</v>
      </c>
      <c r="F199" s="13">
        <f t="shared" si="33"/>
        <v>0.96304215027489315</v>
      </c>
      <c r="G199" s="13">
        <f t="shared" si="36"/>
        <v>3.6957849725106906E-2</v>
      </c>
      <c r="H199" s="13">
        <f t="shared" si="34"/>
        <v>1</v>
      </c>
      <c r="I199" s="53" t="s">
        <v>91</v>
      </c>
      <c r="J199" s="38">
        <f t="shared" ref="J199:K204" si="37">+F199</f>
        <v>0.96304215027489315</v>
      </c>
      <c r="K199" s="38">
        <f t="shared" si="37"/>
        <v>3.6957849725106906E-2</v>
      </c>
      <c r="L199" s="38">
        <f t="shared" ref="L199:L204" si="38">+J199+K199</f>
        <v>1</v>
      </c>
    </row>
    <row r="200" spans="1:13" ht="25.5" x14ac:dyDescent="0.25">
      <c r="B200" s="31" t="s">
        <v>92</v>
      </c>
      <c r="C200" s="34">
        <v>3070</v>
      </c>
      <c r="D200" s="34">
        <v>90</v>
      </c>
      <c r="E200" s="34">
        <f t="shared" si="35"/>
        <v>3160</v>
      </c>
      <c r="F200" s="13">
        <f t="shared" si="33"/>
        <v>0.97151898734177211</v>
      </c>
      <c r="G200" s="13">
        <f t="shared" si="36"/>
        <v>2.8481012658227847E-2</v>
      </c>
      <c r="H200" s="13">
        <f t="shared" si="34"/>
        <v>1</v>
      </c>
      <c r="I200" s="53" t="s">
        <v>93</v>
      </c>
      <c r="J200" s="38">
        <f t="shared" si="37"/>
        <v>0.97151898734177211</v>
      </c>
      <c r="K200" s="38">
        <f t="shared" si="37"/>
        <v>2.8481012658227847E-2</v>
      </c>
      <c r="L200" s="38">
        <f t="shared" si="38"/>
        <v>1</v>
      </c>
    </row>
    <row r="201" spans="1:13" ht="25.5" x14ac:dyDescent="0.25">
      <c r="B201" s="31" t="s">
        <v>94</v>
      </c>
      <c r="C201" s="34">
        <v>1455</v>
      </c>
      <c r="D201" s="34">
        <v>256</v>
      </c>
      <c r="E201" s="34">
        <f t="shared" si="35"/>
        <v>1711</v>
      </c>
      <c r="F201" s="13">
        <f t="shared" si="33"/>
        <v>0.85037989479836351</v>
      </c>
      <c r="G201" s="13">
        <f t="shared" si="36"/>
        <v>0.14962010520163646</v>
      </c>
      <c r="H201" s="13">
        <f t="shared" si="34"/>
        <v>1</v>
      </c>
      <c r="I201" s="53" t="s">
        <v>95</v>
      </c>
      <c r="J201" s="38">
        <f t="shared" si="37"/>
        <v>0.85037989479836351</v>
      </c>
      <c r="K201" s="38">
        <f t="shared" si="37"/>
        <v>0.14962010520163646</v>
      </c>
      <c r="L201" s="38">
        <f t="shared" si="38"/>
        <v>1</v>
      </c>
    </row>
    <row r="202" spans="1:13" ht="25.5" customHeight="1" x14ac:dyDescent="0.25">
      <c r="B202" s="31" t="s">
        <v>96</v>
      </c>
      <c r="C202" s="34">
        <v>4525</v>
      </c>
      <c r="D202" s="34">
        <v>346</v>
      </c>
      <c r="E202" s="34">
        <f t="shared" si="35"/>
        <v>4871</v>
      </c>
      <c r="F202" s="13">
        <f t="shared" si="33"/>
        <v>0.9289673578320673</v>
      </c>
      <c r="G202" s="13">
        <f t="shared" si="36"/>
        <v>7.1032642167932661E-2</v>
      </c>
      <c r="H202" s="13">
        <f t="shared" si="34"/>
        <v>1</v>
      </c>
      <c r="I202" s="56" t="s">
        <v>97</v>
      </c>
      <c r="J202" s="38">
        <f t="shared" si="37"/>
        <v>0.9289673578320673</v>
      </c>
      <c r="K202" s="38">
        <f t="shared" si="37"/>
        <v>7.1032642167932661E-2</v>
      </c>
      <c r="L202" s="38">
        <f t="shared" si="38"/>
        <v>1</v>
      </c>
    </row>
    <row r="203" spans="1:13" ht="38.25" customHeight="1" x14ac:dyDescent="0.25">
      <c r="B203" s="31" t="s">
        <v>98</v>
      </c>
      <c r="C203" s="34">
        <v>1414</v>
      </c>
      <c r="D203" s="34">
        <v>2926</v>
      </c>
      <c r="E203" s="34">
        <f>SUM(C203:D203)</f>
        <v>4340</v>
      </c>
      <c r="F203" s="13">
        <f t="shared" si="33"/>
        <v>0.32580645161290323</v>
      </c>
      <c r="G203" s="13">
        <f t="shared" si="36"/>
        <v>0.67419354838709677</v>
      </c>
      <c r="H203" s="13">
        <f t="shared" si="34"/>
        <v>1</v>
      </c>
      <c r="I203" s="35" t="s">
        <v>99</v>
      </c>
      <c r="J203" s="35">
        <f t="shared" si="37"/>
        <v>0.32580645161290323</v>
      </c>
      <c r="K203" s="35">
        <f t="shared" si="37"/>
        <v>0.67419354838709677</v>
      </c>
      <c r="L203" s="38">
        <f t="shared" si="38"/>
        <v>1</v>
      </c>
    </row>
    <row r="204" spans="1:13" ht="38.25" customHeight="1" x14ac:dyDescent="0.25">
      <c r="B204" s="31" t="s">
        <v>100</v>
      </c>
      <c r="C204" s="34">
        <v>652</v>
      </c>
      <c r="D204" s="34">
        <v>28083</v>
      </c>
      <c r="E204" s="34">
        <f t="shared" si="35"/>
        <v>28735</v>
      </c>
      <c r="F204" s="13">
        <f t="shared" si="33"/>
        <v>2.2690099182182007E-2</v>
      </c>
      <c r="G204" s="13">
        <f>+D204/E204</f>
        <v>0.97730990081781799</v>
      </c>
      <c r="H204" s="13">
        <f t="shared" si="34"/>
        <v>1</v>
      </c>
      <c r="I204" s="35" t="s">
        <v>101</v>
      </c>
      <c r="J204" s="35">
        <f t="shared" si="37"/>
        <v>2.2690099182182007E-2</v>
      </c>
      <c r="K204" s="35">
        <f t="shared" si="37"/>
        <v>0.97730990081781799</v>
      </c>
      <c r="L204" s="38">
        <f t="shared" si="38"/>
        <v>1</v>
      </c>
    </row>
    <row r="205" spans="1:13" x14ac:dyDescent="0.25">
      <c r="B205" s="31" t="s">
        <v>102</v>
      </c>
      <c r="C205" s="34">
        <v>10945</v>
      </c>
      <c r="D205" s="34">
        <v>34104</v>
      </c>
      <c r="E205" s="34">
        <f>SUM(C205:D205)</f>
        <v>45049</v>
      </c>
      <c r="F205" s="13">
        <f t="shared" si="33"/>
        <v>0.2429576683167218</v>
      </c>
      <c r="G205" s="13">
        <f t="shared" si="36"/>
        <v>0.75704233168327817</v>
      </c>
      <c r="H205" s="13">
        <f t="shared" si="34"/>
        <v>1</v>
      </c>
      <c r="I205" s="53"/>
      <c r="J205" s="53"/>
      <c r="K205" s="53"/>
      <c r="L205" s="53"/>
    </row>
    <row r="206" spans="1:13" x14ac:dyDescent="0.25">
      <c r="B206" s="26" t="s">
        <v>208</v>
      </c>
      <c r="C206" s="26"/>
      <c r="D206" s="26"/>
      <c r="E206" s="26"/>
      <c r="F206" s="57"/>
      <c r="G206" s="57"/>
      <c r="H206" s="57"/>
      <c r="I206" s="57"/>
      <c r="J206" s="57"/>
      <c r="K206" s="57"/>
      <c r="L206" s="57"/>
    </row>
    <row r="207" spans="1:13" x14ac:dyDescent="0.25">
      <c r="B207" s="26" t="s">
        <v>209</v>
      </c>
      <c r="C207" s="26"/>
      <c r="D207" s="26"/>
      <c r="E207" s="26"/>
      <c r="F207" s="57"/>
      <c r="G207" s="57"/>
      <c r="H207" s="57"/>
      <c r="I207" s="57"/>
      <c r="J207" s="57"/>
      <c r="K207" s="57"/>
      <c r="L207" s="57"/>
    </row>
    <row r="208" spans="1:13" x14ac:dyDescent="0.25">
      <c r="B208" s="26" t="s">
        <v>103</v>
      </c>
      <c r="C208" s="26"/>
      <c r="D208" s="26"/>
      <c r="E208" s="26"/>
      <c r="F208" s="57"/>
      <c r="G208" s="57"/>
      <c r="H208" s="57"/>
      <c r="I208" s="57"/>
      <c r="J208" s="57"/>
      <c r="K208" s="57"/>
      <c r="L208" s="57"/>
    </row>
    <row r="209" spans="1:12" x14ac:dyDescent="0.25">
      <c r="B209" s="26" t="s">
        <v>210</v>
      </c>
      <c r="C209" s="26"/>
      <c r="D209" s="26"/>
      <c r="E209" s="26"/>
      <c r="F209" s="57"/>
      <c r="G209" s="57"/>
      <c r="H209" s="57"/>
      <c r="I209" s="57"/>
      <c r="J209" s="57"/>
      <c r="K209" s="57"/>
      <c r="L209" s="57"/>
    </row>
    <row r="210" spans="1:12" x14ac:dyDescent="0.25">
      <c r="A210" s="9"/>
      <c r="B210" s="26" t="s">
        <v>104</v>
      </c>
      <c r="C210" s="9"/>
      <c r="I210" s="57"/>
      <c r="J210" s="57"/>
      <c r="K210" s="57"/>
      <c r="L210" s="57"/>
    </row>
    <row r="211" spans="1:12" x14ac:dyDescent="0.25">
      <c r="B211" s="26" t="s">
        <v>211</v>
      </c>
    </row>
    <row r="212" spans="1:12" x14ac:dyDescent="0.25">
      <c r="B212" s="26" t="s">
        <v>105</v>
      </c>
    </row>
    <row r="213" spans="1:12" x14ac:dyDescent="0.25">
      <c r="C213" s="26"/>
    </row>
    <row r="215" spans="1:12" ht="51" customHeight="1" x14ac:dyDescent="0.25">
      <c r="B215" s="148" t="s">
        <v>37</v>
      </c>
      <c r="C215" s="150" t="s">
        <v>215</v>
      </c>
      <c r="D215" s="151"/>
      <c r="E215" s="151"/>
      <c r="F215" s="151"/>
      <c r="G215" s="151"/>
      <c r="H215" s="151"/>
      <c r="I215" s="152"/>
    </row>
    <row r="216" spans="1:12" ht="89.25" customHeight="1" x14ac:dyDescent="0.25">
      <c r="B216" s="149"/>
      <c r="C216" s="33" t="s">
        <v>106</v>
      </c>
      <c r="D216" s="33" t="s">
        <v>107</v>
      </c>
      <c r="E216" s="33" t="s">
        <v>108</v>
      </c>
      <c r="F216" s="33" t="s">
        <v>109</v>
      </c>
      <c r="G216" s="33" t="s">
        <v>110</v>
      </c>
      <c r="H216" s="33" t="s">
        <v>111</v>
      </c>
      <c r="I216" s="33" t="s">
        <v>112</v>
      </c>
    </row>
    <row r="217" spans="1:12" x14ac:dyDescent="0.25">
      <c r="B217" s="12" t="s">
        <v>171</v>
      </c>
      <c r="C217" s="58">
        <v>71.875</v>
      </c>
      <c r="D217" s="58">
        <v>95.287958115183244</v>
      </c>
      <c r="E217" s="58">
        <v>94.416243654822338</v>
      </c>
      <c r="F217" s="58">
        <v>84.848484848484844</v>
      </c>
      <c r="G217" s="58">
        <v>91.21621621621621</v>
      </c>
      <c r="H217" s="58">
        <v>91.522157996146433</v>
      </c>
      <c r="I217" s="58">
        <v>30.350194552529182</v>
      </c>
    </row>
    <row r="218" spans="1:12" x14ac:dyDescent="0.25">
      <c r="B218" s="12" t="s">
        <v>172</v>
      </c>
      <c r="C218" s="58">
        <v>88.888888888888886</v>
      </c>
      <c r="D218" s="58">
        <v>97.445255474452551</v>
      </c>
      <c r="E218" s="58">
        <v>96.36363636363636</v>
      </c>
      <c r="F218" s="58">
        <v>84.782608695652172</v>
      </c>
      <c r="G218" s="58">
        <v>92.493946731234871</v>
      </c>
      <c r="H218" s="58">
        <v>94.062078272604595</v>
      </c>
      <c r="I218" s="58">
        <v>31.675392670157066</v>
      </c>
    </row>
    <row r="219" spans="1:12" x14ac:dyDescent="0.25">
      <c r="B219" s="12" t="s">
        <v>173</v>
      </c>
      <c r="C219" s="58">
        <v>86.666666666666671</v>
      </c>
      <c r="D219" s="58">
        <v>94.9579831932773</v>
      </c>
      <c r="E219" s="58">
        <v>97.989949748743726</v>
      </c>
      <c r="F219" s="58">
        <v>74.789915966386559</v>
      </c>
      <c r="G219" s="58">
        <v>89.308176100628927</v>
      </c>
      <c r="H219" s="58">
        <v>91.347753743760393</v>
      </c>
      <c r="I219" s="58">
        <v>24.444444444444443</v>
      </c>
    </row>
    <row r="220" spans="1:12" ht="25.5" x14ac:dyDescent="0.25">
      <c r="B220" s="12" t="s">
        <v>174</v>
      </c>
      <c r="C220" s="58">
        <v>88</v>
      </c>
      <c r="D220" s="58">
        <v>95.522388059701484</v>
      </c>
      <c r="E220" s="58">
        <v>98.71794871794873</v>
      </c>
      <c r="F220" s="58">
        <v>88.888888888888886</v>
      </c>
      <c r="G220" s="58">
        <v>95.614035087719301</v>
      </c>
      <c r="H220" s="58">
        <v>95.090439276485782</v>
      </c>
      <c r="I220" s="58">
        <v>41.818181818181813</v>
      </c>
    </row>
    <row r="221" spans="1:12" x14ac:dyDescent="0.25">
      <c r="B221" s="16" t="s">
        <v>175</v>
      </c>
      <c r="C221" s="58">
        <v>83.333333333333343</v>
      </c>
      <c r="D221" s="58">
        <v>92.666666666666657</v>
      </c>
      <c r="E221" s="58">
        <v>98.666666666666671</v>
      </c>
      <c r="F221" s="58">
        <v>90.109890109890117</v>
      </c>
      <c r="G221" s="58">
        <v>95.435684647302907</v>
      </c>
      <c r="H221" s="58">
        <v>93.734939759036138</v>
      </c>
      <c r="I221" s="58">
        <v>36.666666666666664</v>
      </c>
    </row>
    <row r="222" spans="1:12" x14ac:dyDescent="0.25">
      <c r="B222" s="12" t="s">
        <v>176</v>
      </c>
      <c r="C222" s="58">
        <v>76.923076923076934</v>
      </c>
      <c r="D222" s="58">
        <v>98.507462686567166</v>
      </c>
      <c r="E222" s="58">
        <v>100</v>
      </c>
      <c r="F222" s="58">
        <v>81.25</v>
      </c>
      <c r="G222" s="58">
        <v>92.5</v>
      </c>
      <c r="H222" s="58">
        <v>93.75</v>
      </c>
      <c r="I222" s="58">
        <v>41.558441558441558</v>
      </c>
    </row>
    <row r="223" spans="1:12" x14ac:dyDescent="0.25">
      <c r="B223" s="12" t="s">
        <v>177</v>
      </c>
      <c r="C223" s="58">
        <v>83.125</v>
      </c>
      <c r="D223" s="58">
        <v>95.522388059701484</v>
      </c>
      <c r="E223" s="58">
        <v>97.699594046008116</v>
      </c>
      <c r="F223" s="58">
        <v>90.214797136038186</v>
      </c>
      <c r="G223" s="58">
        <v>94.991364421416236</v>
      </c>
      <c r="H223" s="58">
        <v>94.297832233741758</v>
      </c>
      <c r="I223" s="58">
        <v>36.011080332409975</v>
      </c>
    </row>
    <row r="224" spans="1:12" x14ac:dyDescent="0.25">
      <c r="B224" s="12" t="s">
        <v>178</v>
      </c>
      <c r="C224" s="58">
        <v>84</v>
      </c>
      <c r="D224" s="58">
        <v>97.468354430379748</v>
      </c>
      <c r="E224" s="58">
        <v>98.795180722891558</v>
      </c>
      <c r="F224" s="58">
        <v>73.91304347826086</v>
      </c>
      <c r="G224" s="58">
        <v>89.922480620155042</v>
      </c>
      <c r="H224" s="58">
        <v>91.845493562231766</v>
      </c>
      <c r="I224" s="58">
        <v>33.653846153846153</v>
      </c>
    </row>
    <row r="225" spans="1:9" x14ac:dyDescent="0.25">
      <c r="B225" s="12" t="s">
        <v>179</v>
      </c>
      <c r="C225" s="58">
        <v>87.719298245614027</v>
      </c>
      <c r="D225" s="58">
        <v>97.348484848484844</v>
      </c>
      <c r="E225" s="58">
        <v>97.368421052631575</v>
      </c>
      <c r="F225" s="58">
        <v>86.301369863013704</v>
      </c>
      <c r="G225" s="58">
        <v>93.446601941747574</v>
      </c>
      <c r="H225" s="58">
        <v>94.406548431105051</v>
      </c>
      <c r="I225" s="58">
        <v>33.333333333333329</v>
      </c>
    </row>
    <row r="226" spans="1:9" x14ac:dyDescent="0.25">
      <c r="B226" s="12" t="s">
        <v>180</v>
      </c>
      <c r="C226" s="58">
        <v>85.620915032679733</v>
      </c>
      <c r="D226" s="58">
        <v>97.41379310344827</v>
      </c>
      <c r="E226" s="58">
        <v>95.700245700245702</v>
      </c>
      <c r="F226" s="58">
        <v>82.211538461538453</v>
      </c>
      <c r="G226" s="58">
        <v>91.138211382113823</v>
      </c>
      <c r="H226" s="58">
        <v>93.075170842824605</v>
      </c>
      <c r="I226" s="58">
        <v>28.504233301975539</v>
      </c>
    </row>
    <row r="227" spans="1:9" x14ac:dyDescent="0.25">
      <c r="B227" s="12" t="s">
        <v>181</v>
      </c>
      <c r="C227" s="58">
        <v>81.25</v>
      </c>
      <c r="D227" s="58">
        <v>97.395833333333343</v>
      </c>
      <c r="E227" s="58">
        <v>99.456521739130437</v>
      </c>
      <c r="F227" s="58">
        <v>85.585585585585591</v>
      </c>
      <c r="G227" s="58">
        <v>94.237288135593218</v>
      </c>
      <c r="H227" s="58">
        <v>94.605009633911365</v>
      </c>
      <c r="I227" s="58">
        <v>31.617647058823529</v>
      </c>
    </row>
    <row r="228" spans="1:9" x14ac:dyDescent="0.25">
      <c r="B228" s="12" t="s">
        <v>182</v>
      </c>
      <c r="C228" s="58">
        <v>70</v>
      </c>
      <c r="D228" s="58">
        <v>94.20289855072464</v>
      </c>
      <c r="E228" s="58">
        <v>100</v>
      </c>
      <c r="F228" s="58">
        <v>81.818181818181827</v>
      </c>
      <c r="G228" s="58">
        <v>94.366197183098592</v>
      </c>
      <c r="H228" s="58">
        <v>92.666666666666657</v>
      </c>
      <c r="I228" s="58">
        <v>33.333333333333329</v>
      </c>
    </row>
    <row r="229" spans="1:9" x14ac:dyDescent="0.25">
      <c r="B229" s="25" t="s">
        <v>216</v>
      </c>
      <c r="C229" s="58">
        <f t="shared" ref="C229:I229" si="39">AVERAGE(C217:C228)</f>
        <v>82.283514924188296</v>
      </c>
      <c r="D229" s="58">
        <f t="shared" si="39"/>
        <v>96.144955543493396</v>
      </c>
      <c r="E229" s="58">
        <f t="shared" si="39"/>
        <v>97.931200701060433</v>
      </c>
      <c r="F229" s="58">
        <f t="shared" si="39"/>
        <v>83.726192070993434</v>
      </c>
      <c r="G229" s="58">
        <f t="shared" si="39"/>
        <v>92.889183538935541</v>
      </c>
      <c r="H229" s="58">
        <f t="shared" si="39"/>
        <v>93.367007534876223</v>
      </c>
      <c r="I229" s="58">
        <f t="shared" si="39"/>
        <v>33.580566268678545</v>
      </c>
    </row>
    <row r="230" spans="1:9" x14ac:dyDescent="0.25">
      <c r="B230" s="26" t="s">
        <v>217</v>
      </c>
      <c r="C230" s="59"/>
      <c r="D230" s="59"/>
      <c r="E230" s="59"/>
      <c r="F230" s="59"/>
      <c r="G230" s="59"/>
      <c r="H230" s="59"/>
      <c r="I230" s="59"/>
    </row>
    <row r="231" spans="1:9" x14ac:dyDescent="0.25">
      <c r="B231" s="26" t="s">
        <v>218</v>
      </c>
      <c r="C231" s="59"/>
      <c r="D231" s="59"/>
      <c r="E231" s="59"/>
      <c r="F231" s="59"/>
      <c r="G231" s="59"/>
      <c r="H231" s="59"/>
      <c r="I231" s="59"/>
    </row>
    <row r="232" spans="1:9" x14ac:dyDescent="0.25">
      <c r="B232" s="26" t="s">
        <v>219</v>
      </c>
      <c r="C232" s="59"/>
      <c r="D232" s="59"/>
      <c r="E232" s="59"/>
      <c r="F232" s="59"/>
      <c r="G232" s="59"/>
      <c r="H232" s="59"/>
      <c r="I232" s="59"/>
    </row>
    <row r="233" spans="1:9" x14ac:dyDescent="0.25">
      <c r="B233" s="26" t="s">
        <v>220</v>
      </c>
      <c r="C233" s="9"/>
      <c r="D233" s="9"/>
      <c r="E233" s="9"/>
    </row>
    <row r="234" spans="1:9" x14ac:dyDescent="0.25">
      <c r="B234" s="26" t="s">
        <v>221</v>
      </c>
      <c r="C234" s="9"/>
      <c r="D234" s="9"/>
      <c r="E234" s="9"/>
    </row>
    <row r="235" spans="1:9" x14ac:dyDescent="0.25">
      <c r="B235" s="26" t="s">
        <v>222</v>
      </c>
      <c r="C235" s="9"/>
      <c r="D235" s="9"/>
      <c r="E235" s="9"/>
    </row>
    <row r="236" spans="1:9" x14ac:dyDescent="0.25">
      <c r="B236" s="26" t="s">
        <v>223</v>
      </c>
      <c r="C236" s="9"/>
      <c r="D236" s="9"/>
      <c r="E236" s="9"/>
    </row>
    <row r="237" spans="1:9" x14ac:dyDescent="0.25">
      <c r="A237" s="26"/>
      <c r="B237" s="9"/>
      <c r="C237" s="9"/>
      <c r="D237" s="9"/>
    </row>
    <row r="238" spans="1:9" x14ac:dyDescent="0.25">
      <c r="A238" s="9"/>
      <c r="B238" s="9"/>
      <c r="C238" s="9"/>
      <c r="D238" s="9"/>
    </row>
    <row r="239" spans="1:9" ht="24.75" customHeight="1" x14ac:dyDescent="0.25">
      <c r="B239" s="60" t="s">
        <v>37</v>
      </c>
      <c r="C239" s="114" t="s">
        <v>224</v>
      </c>
      <c r="D239" s="115"/>
      <c r="E239" s="115"/>
      <c r="F239" s="115"/>
      <c r="G239" s="115"/>
      <c r="H239" s="116"/>
    </row>
    <row r="240" spans="1:9" ht="76.5" x14ac:dyDescent="0.25">
      <c r="B240" s="60"/>
      <c r="C240" s="31" t="s">
        <v>113</v>
      </c>
      <c r="D240" s="53" t="s">
        <v>114</v>
      </c>
      <c r="E240" s="31" t="s">
        <v>115</v>
      </c>
      <c r="F240" s="53" t="s">
        <v>116</v>
      </c>
      <c r="G240" s="13" t="s">
        <v>117</v>
      </c>
      <c r="H240" s="53" t="s">
        <v>118</v>
      </c>
    </row>
    <row r="241" spans="2:13" x14ac:dyDescent="0.25">
      <c r="B241" s="12" t="s">
        <v>171</v>
      </c>
      <c r="C241" s="31">
        <v>1008</v>
      </c>
      <c r="D241" s="51">
        <f t="shared" ref="D241:D252" si="40">+C241/$H177</f>
        <v>0.37031594415870683</v>
      </c>
      <c r="E241" s="31">
        <v>1327</v>
      </c>
      <c r="F241" s="51">
        <f t="shared" ref="F241:F253" si="41">+E241/$H177</f>
        <v>0.48750918442321822</v>
      </c>
      <c r="G241" s="61">
        <v>40</v>
      </c>
      <c r="H241" s="65">
        <f t="shared" ref="H241:H253" si="42">+G241/$H177</f>
        <v>1.4695077149155033E-2</v>
      </c>
    </row>
    <row r="242" spans="2:13" x14ac:dyDescent="0.25">
      <c r="B242" s="12" t="s">
        <v>172</v>
      </c>
      <c r="C242" s="31">
        <v>1258</v>
      </c>
      <c r="D242" s="51">
        <f t="shared" si="40"/>
        <v>0.32083652129558787</v>
      </c>
      <c r="E242" s="31">
        <v>1956</v>
      </c>
      <c r="F242" s="51">
        <f t="shared" si="41"/>
        <v>0.49885233358837033</v>
      </c>
      <c r="G242" s="61">
        <v>93</v>
      </c>
      <c r="H242" s="65">
        <f t="shared" si="42"/>
        <v>2.3718439173680182E-2</v>
      </c>
    </row>
    <row r="243" spans="2:13" x14ac:dyDescent="0.25">
      <c r="B243" s="12" t="s">
        <v>173</v>
      </c>
      <c r="C243" s="31">
        <v>1111</v>
      </c>
      <c r="D243" s="51">
        <f t="shared" si="40"/>
        <v>0.39439119630812919</v>
      </c>
      <c r="E243" s="31">
        <v>1258</v>
      </c>
      <c r="F243" s="51">
        <f t="shared" si="41"/>
        <v>0.44657436989705362</v>
      </c>
      <c r="G243" s="61">
        <v>40</v>
      </c>
      <c r="H243" s="65">
        <f t="shared" si="42"/>
        <v>1.4199503017394392E-2</v>
      </c>
    </row>
    <row r="244" spans="2:13" ht="25.5" x14ac:dyDescent="0.25">
      <c r="B244" s="12" t="s">
        <v>174</v>
      </c>
      <c r="C244" s="31">
        <v>607</v>
      </c>
      <c r="D244" s="51">
        <f t="shared" si="40"/>
        <v>0.28351237739374124</v>
      </c>
      <c r="E244" s="31">
        <v>1127</v>
      </c>
      <c r="F244" s="51">
        <f t="shared" si="41"/>
        <v>0.52638953759925267</v>
      </c>
      <c r="G244" s="61">
        <v>57</v>
      </c>
      <c r="H244" s="65">
        <f t="shared" si="42"/>
        <v>2.6623073330219522E-2</v>
      </c>
    </row>
    <row r="245" spans="2:13" x14ac:dyDescent="0.25">
      <c r="B245" s="16" t="s">
        <v>175</v>
      </c>
      <c r="C245" s="31">
        <v>724</v>
      </c>
      <c r="D245" s="51">
        <f t="shared" si="40"/>
        <v>0.32924056389267847</v>
      </c>
      <c r="E245" s="31">
        <v>1120</v>
      </c>
      <c r="F245" s="51">
        <f t="shared" si="41"/>
        <v>0.50932241928149158</v>
      </c>
      <c r="G245" s="61">
        <v>56</v>
      </c>
      <c r="H245" s="65">
        <f t="shared" si="42"/>
        <v>2.5466120964074579E-2</v>
      </c>
    </row>
    <row r="246" spans="2:13" x14ac:dyDescent="0.25">
      <c r="B246" s="12" t="s">
        <v>176</v>
      </c>
      <c r="C246" s="31">
        <v>237</v>
      </c>
      <c r="D246" s="51">
        <f t="shared" si="40"/>
        <v>0.26629213483146069</v>
      </c>
      <c r="E246" s="31">
        <v>472</v>
      </c>
      <c r="F246" s="51">
        <f t="shared" si="41"/>
        <v>0.53033707865168545</v>
      </c>
      <c r="G246" s="61">
        <v>25</v>
      </c>
      <c r="H246" s="65">
        <f t="shared" si="42"/>
        <v>2.8089887640449437E-2</v>
      </c>
    </row>
    <row r="247" spans="2:13" x14ac:dyDescent="0.25">
      <c r="B247" s="12" t="s">
        <v>177</v>
      </c>
      <c r="C247" s="31">
        <v>3613</v>
      </c>
      <c r="D247" s="51">
        <f t="shared" si="40"/>
        <v>0.31466643441909076</v>
      </c>
      <c r="E247" s="31">
        <v>5842</v>
      </c>
      <c r="F247" s="51">
        <f t="shared" si="41"/>
        <v>0.50879637693781576</v>
      </c>
      <c r="G247" s="61">
        <v>335</v>
      </c>
      <c r="H247" s="65">
        <f t="shared" si="42"/>
        <v>2.9176101724438252E-2</v>
      </c>
    </row>
    <row r="248" spans="2:13" x14ac:dyDescent="0.25">
      <c r="B248" s="12" t="s">
        <v>178</v>
      </c>
      <c r="C248" s="31">
        <v>383</v>
      </c>
      <c r="D248" s="51">
        <f t="shared" si="40"/>
        <v>0.33596491228070174</v>
      </c>
      <c r="E248" s="31">
        <v>549</v>
      </c>
      <c r="F248" s="51">
        <f t="shared" si="41"/>
        <v>0.48157894736842105</v>
      </c>
      <c r="G248" s="61">
        <v>33</v>
      </c>
      <c r="H248" s="65">
        <f t="shared" si="42"/>
        <v>2.8947368421052631E-2</v>
      </c>
    </row>
    <row r="249" spans="2:13" x14ac:dyDescent="0.25">
      <c r="B249" s="12" t="s">
        <v>179</v>
      </c>
      <c r="C249" s="31">
        <v>1195</v>
      </c>
      <c r="D249" s="51">
        <f t="shared" si="40"/>
        <v>0.35013184881336068</v>
      </c>
      <c r="E249" s="31">
        <v>1679</v>
      </c>
      <c r="F249" s="51">
        <f t="shared" si="41"/>
        <v>0.49194257251684737</v>
      </c>
      <c r="G249" s="61">
        <v>58</v>
      </c>
      <c r="H249" s="65">
        <f t="shared" si="42"/>
        <v>1.6993847055376501E-2</v>
      </c>
    </row>
    <row r="250" spans="2:13" x14ac:dyDescent="0.25">
      <c r="B250" s="12" t="s">
        <v>180</v>
      </c>
      <c r="C250" s="31">
        <v>3595</v>
      </c>
      <c r="D250" s="51">
        <f t="shared" si="40"/>
        <v>0.33762208865514648</v>
      </c>
      <c r="E250" s="31">
        <v>5334</v>
      </c>
      <c r="F250" s="51">
        <f t="shared" si="41"/>
        <v>0.500939143501127</v>
      </c>
      <c r="G250" s="61">
        <v>150</v>
      </c>
      <c r="H250" s="65">
        <f t="shared" si="42"/>
        <v>1.4087152516904584E-2</v>
      </c>
    </row>
    <row r="251" spans="2:13" x14ac:dyDescent="0.25">
      <c r="B251" s="12" t="s">
        <v>181</v>
      </c>
      <c r="C251" s="31">
        <v>863</v>
      </c>
      <c r="D251" s="51">
        <f t="shared" si="40"/>
        <v>0.30505478967833155</v>
      </c>
      <c r="E251" s="31">
        <v>1482</v>
      </c>
      <c r="F251" s="51">
        <f t="shared" si="41"/>
        <v>0.52386002120890773</v>
      </c>
      <c r="G251" s="61">
        <v>66</v>
      </c>
      <c r="H251" s="65">
        <f t="shared" si="42"/>
        <v>2.3329798515376459E-2</v>
      </c>
    </row>
    <row r="252" spans="2:13" x14ac:dyDescent="0.25">
      <c r="B252" s="12" t="s">
        <v>182</v>
      </c>
      <c r="C252" s="31">
        <v>273</v>
      </c>
      <c r="D252" s="51">
        <f t="shared" si="40"/>
        <v>0.32231404958677684</v>
      </c>
      <c r="E252" s="31">
        <v>432</v>
      </c>
      <c r="F252" s="51">
        <f t="shared" si="41"/>
        <v>0.51003541912632822</v>
      </c>
      <c r="G252" s="61">
        <v>19</v>
      </c>
      <c r="H252" s="65">
        <f t="shared" si="42"/>
        <v>2.2432113341204249E-2</v>
      </c>
    </row>
    <row r="253" spans="2:13" x14ac:dyDescent="0.25">
      <c r="B253" s="25" t="s">
        <v>119</v>
      </c>
      <c r="C253" s="36">
        <f>SUM(C241:C252)</f>
        <v>14867</v>
      </c>
      <c r="D253" s="51">
        <f>+C253/H189</f>
        <v>0.33001842438233925</v>
      </c>
      <c r="E253" s="36">
        <f>SUM(E241:E252)</f>
        <v>22578</v>
      </c>
      <c r="F253" s="51">
        <f t="shared" si="41"/>
        <v>0.50118759572909499</v>
      </c>
      <c r="G253" s="61">
        <f>SUM(G241:G252)</f>
        <v>972</v>
      </c>
      <c r="H253" s="65">
        <f t="shared" si="42"/>
        <v>2.1576505582809831E-2</v>
      </c>
    </row>
    <row r="254" spans="2:13" x14ac:dyDescent="0.25">
      <c r="B254" s="26" t="s">
        <v>225</v>
      </c>
      <c r="C254" s="40"/>
      <c r="D254" s="30"/>
      <c r="E254" s="40"/>
      <c r="F254" s="30"/>
      <c r="G254" s="62"/>
      <c r="H254" s="30"/>
      <c r="J254" s="40"/>
      <c r="K254" s="63"/>
      <c r="L254" s="40"/>
      <c r="M254" s="63"/>
    </row>
    <row r="255" spans="2:13" x14ac:dyDescent="0.25">
      <c r="B255" s="26" t="s">
        <v>226</v>
      </c>
      <c r="C255" s="40"/>
      <c r="D255" s="30"/>
      <c r="E255" s="40"/>
      <c r="F255" s="30"/>
      <c r="G255" s="62"/>
      <c r="H255" s="30"/>
      <c r="J255" s="40"/>
      <c r="K255" s="63"/>
      <c r="L255" s="40"/>
      <c r="M255" s="63"/>
    </row>
    <row r="256" spans="2:13" x14ac:dyDescent="0.25">
      <c r="B256" s="26" t="s">
        <v>227</v>
      </c>
      <c r="C256" s="40"/>
      <c r="D256" s="30"/>
      <c r="E256" s="40"/>
      <c r="F256" s="30"/>
      <c r="G256" s="62"/>
      <c r="H256" s="30"/>
      <c r="J256" s="40"/>
      <c r="K256" s="63"/>
      <c r="L256" s="40"/>
      <c r="M256" s="63"/>
    </row>
    <row r="257" spans="1:13" x14ac:dyDescent="0.25">
      <c r="A257" s="26"/>
      <c r="B257" s="40"/>
      <c r="C257" s="30"/>
      <c r="D257" s="40"/>
      <c r="E257" s="30"/>
      <c r="F257" s="62"/>
      <c r="G257" s="30"/>
      <c r="H257" s="40"/>
      <c r="I257" s="30"/>
      <c r="J257" s="40"/>
      <c r="K257" s="63"/>
      <c r="L257" s="40"/>
      <c r="M257" s="63"/>
    </row>
    <row r="258" spans="1:13" x14ac:dyDescent="0.25">
      <c r="A258" s="64"/>
      <c r="B258" s="40"/>
      <c r="C258" s="30"/>
      <c r="D258" s="40"/>
      <c r="E258" s="30"/>
      <c r="F258" s="62"/>
      <c r="G258" s="30"/>
      <c r="H258" s="40"/>
      <c r="I258" s="30"/>
      <c r="J258" s="40"/>
      <c r="K258" s="63"/>
      <c r="L258" s="40"/>
      <c r="M258" s="63"/>
    </row>
    <row r="259" spans="1:13" ht="26.25" customHeight="1" x14ac:dyDescent="0.25">
      <c r="B259" s="148" t="s">
        <v>37</v>
      </c>
      <c r="C259" s="114" t="s">
        <v>224</v>
      </c>
      <c r="D259" s="115"/>
      <c r="E259" s="115"/>
      <c r="F259" s="115"/>
      <c r="G259" s="115"/>
      <c r="H259" s="116"/>
      <c r="I259" s="30"/>
      <c r="J259" s="40"/>
    </row>
    <row r="260" spans="1:13" ht="76.5" x14ac:dyDescent="0.25">
      <c r="B260" s="149"/>
      <c r="C260" s="31" t="s">
        <v>120</v>
      </c>
      <c r="D260" s="53" t="s">
        <v>121</v>
      </c>
      <c r="E260" s="31" t="s">
        <v>122</v>
      </c>
      <c r="F260" s="53" t="s">
        <v>123</v>
      </c>
      <c r="G260" s="31" t="s">
        <v>124</v>
      </c>
      <c r="H260" s="53" t="s">
        <v>125</v>
      </c>
      <c r="I260" s="30"/>
      <c r="J260" s="40"/>
    </row>
    <row r="261" spans="1:13" x14ac:dyDescent="0.25">
      <c r="B261" s="12" t="s">
        <v>171</v>
      </c>
      <c r="C261" s="31">
        <v>53</v>
      </c>
      <c r="D261" s="51">
        <f t="shared" ref="D261:D273" si="43">+C261/$H177</f>
        <v>1.9470977222630418E-2</v>
      </c>
      <c r="E261" s="31">
        <v>1</v>
      </c>
      <c r="F261" s="74">
        <f t="shared" ref="F261:F273" si="44">+E261/$H177</f>
        <v>3.673769287288758E-4</v>
      </c>
      <c r="G261" s="31">
        <v>293</v>
      </c>
      <c r="H261" s="51">
        <f t="shared" ref="H261:H273" si="45">+G261/$H177</f>
        <v>0.10764144011756062</v>
      </c>
      <c r="I261" s="30"/>
      <c r="J261" s="40"/>
    </row>
    <row r="262" spans="1:13" x14ac:dyDescent="0.25">
      <c r="B262" s="12" t="s">
        <v>172</v>
      </c>
      <c r="C262" s="31">
        <v>75</v>
      </c>
      <c r="D262" s="51">
        <f t="shared" si="43"/>
        <v>1.9127773527161437E-2</v>
      </c>
      <c r="E262" s="31">
        <v>1</v>
      </c>
      <c r="F262" s="74">
        <f t="shared" si="44"/>
        <v>2.550369803621525E-4</v>
      </c>
      <c r="G262" s="31">
        <v>538</v>
      </c>
      <c r="H262" s="51">
        <f t="shared" si="45"/>
        <v>0.13720989543483805</v>
      </c>
      <c r="I262" s="30"/>
      <c r="J262" s="40"/>
    </row>
    <row r="263" spans="1:13" x14ac:dyDescent="0.25">
      <c r="B263" s="12" t="s">
        <v>173</v>
      </c>
      <c r="C263" s="31">
        <v>32</v>
      </c>
      <c r="D263" s="51">
        <f t="shared" si="43"/>
        <v>1.1359602413915513E-2</v>
      </c>
      <c r="E263" s="31">
        <v>1</v>
      </c>
      <c r="F263" s="74">
        <f t="shared" si="44"/>
        <v>3.5498757543485978E-4</v>
      </c>
      <c r="G263" s="31">
        <v>375</v>
      </c>
      <c r="H263" s="51">
        <f t="shared" si="45"/>
        <v>0.13312034078807242</v>
      </c>
      <c r="I263" s="30"/>
      <c r="J263" s="40"/>
    </row>
    <row r="264" spans="1:13" ht="25.5" x14ac:dyDescent="0.25">
      <c r="B264" s="12" t="s">
        <v>174</v>
      </c>
      <c r="C264" s="31">
        <v>108</v>
      </c>
      <c r="D264" s="51">
        <f t="shared" si="43"/>
        <v>5.0443717888836989E-2</v>
      </c>
      <c r="E264" s="31">
        <v>2</v>
      </c>
      <c r="F264" s="74">
        <f t="shared" si="44"/>
        <v>9.3414292386735165E-4</v>
      </c>
      <c r="G264" s="31">
        <v>240</v>
      </c>
      <c r="H264" s="51">
        <f t="shared" si="45"/>
        <v>0.1120971508640822</v>
      </c>
      <c r="I264" s="30"/>
      <c r="J264" s="40"/>
    </row>
    <row r="265" spans="1:13" x14ac:dyDescent="0.25">
      <c r="B265" s="16" t="s">
        <v>175</v>
      </c>
      <c r="C265" s="31">
        <v>90</v>
      </c>
      <c r="D265" s="51">
        <f t="shared" si="43"/>
        <v>4.0927694406548434E-2</v>
      </c>
      <c r="E265" s="31">
        <v>4</v>
      </c>
      <c r="F265" s="74">
        <f t="shared" si="44"/>
        <v>1.8190086402910413E-3</v>
      </c>
      <c r="G265" s="31">
        <v>205</v>
      </c>
      <c r="H265" s="51">
        <f t="shared" si="45"/>
        <v>9.3224192814915868E-2</v>
      </c>
      <c r="I265" s="30"/>
      <c r="J265" s="40"/>
    </row>
    <row r="266" spans="1:13" x14ac:dyDescent="0.25">
      <c r="B266" s="12" t="s">
        <v>176</v>
      </c>
      <c r="C266" s="31">
        <v>62</v>
      </c>
      <c r="D266" s="51">
        <f t="shared" si="43"/>
        <v>6.9662921348314602E-2</v>
      </c>
      <c r="E266" s="31">
        <v>1</v>
      </c>
      <c r="F266" s="74">
        <f t="shared" si="44"/>
        <v>1.1235955056179776E-3</v>
      </c>
      <c r="G266" s="31">
        <v>93</v>
      </c>
      <c r="H266" s="51">
        <f t="shared" si="45"/>
        <v>0.10449438202247191</v>
      </c>
      <c r="I266" s="30"/>
      <c r="J266" s="40"/>
    </row>
    <row r="267" spans="1:13" x14ac:dyDescent="0.25">
      <c r="B267" s="12" t="s">
        <v>177</v>
      </c>
      <c r="C267" s="31">
        <v>428</v>
      </c>
      <c r="D267" s="51">
        <f t="shared" si="43"/>
        <v>3.7275735934506185E-2</v>
      </c>
      <c r="E267" s="31">
        <v>9</v>
      </c>
      <c r="F267" s="74">
        <f t="shared" si="44"/>
        <v>7.8383556871625148E-4</v>
      </c>
      <c r="G267" s="31">
        <v>1255</v>
      </c>
      <c r="H267" s="51">
        <f t="shared" si="45"/>
        <v>0.10930151541543286</v>
      </c>
      <c r="I267" s="30"/>
      <c r="J267" s="40"/>
    </row>
    <row r="268" spans="1:13" x14ac:dyDescent="0.25">
      <c r="B268" s="12" t="s">
        <v>178</v>
      </c>
      <c r="C268" s="31">
        <v>35</v>
      </c>
      <c r="D268" s="51">
        <f t="shared" si="43"/>
        <v>3.0701754385964911E-2</v>
      </c>
      <c r="E268" s="31">
        <v>2</v>
      </c>
      <c r="F268" s="74">
        <f t="shared" si="44"/>
        <v>1.7543859649122807E-3</v>
      </c>
      <c r="G268" s="31">
        <v>138</v>
      </c>
      <c r="H268" s="51">
        <f t="shared" si="45"/>
        <v>0.12105263157894737</v>
      </c>
      <c r="I268" s="30"/>
      <c r="J268" s="40"/>
    </row>
    <row r="269" spans="1:13" x14ac:dyDescent="0.25">
      <c r="B269" s="12" t="s">
        <v>179</v>
      </c>
      <c r="C269" s="31">
        <v>67</v>
      </c>
      <c r="D269" s="51">
        <f t="shared" si="43"/>
        <v>1.9630823322590096E-2</v>
      </c>
      <c r="E269" s="31">
        <v>1</v>
      </c>
      <c r="F269" s="74">
        <f t="shared" si="44"/>
        <v>2.9299736302373279E-4</v>
      </c>
      <c r="G269" s="31">
        <v>413</v>
      </c>
      <c r="H269" s="51">
        <f t="shared" si="45"/>
        <v>0.12100791092880164</v>
      </c>
      <c r="I269" s="30"/>
      <c r="J269" s="40"/>
    </row>
    <row r="270" spans="1:13" x14ac:dyDescent="0.25">
      <c r="B270" s="12" t="s">
        <v>180</v>
      </c>
      <c r="C270" s="31">
        <v>139</v>
      </c>
      <c r="D270" s="51">
        <f t="shared" si="43"/>
        <v>1.3054094665664914E-2</v>
      </c>
      <c r="E270" s="31">
        <v>6</v>
      </c>
      <c r="F270" s="74">
        <f t="shared" si="44"/>
        <v>5.634861006761833E-4</v>
      </c>
      <c r="G270" s="31">
        <v>1424</v>
      </c>
      <c r="H270" s="51">
        <f t="shared" si="45"/>
        <v>0.13373403456048083</v>
      </c>
      <c r="I270" s="30"/>
      <c r="J270" s="40"/>
    </row>
    <row r="271" spans="1:13" x14ac:dyDescent="0.25">
      <c r="B271" s="12" t="s">
        <v>181</v>
      </c>
      <c r="C271" s="31">
        <v>88</v>
      </c>
      <c r="D271" s="51">
        <f t="shared" si="43"/>
        <v>3.1106398020501944E-2</v>
      </c>
      <c r="E271" s="31">
        <v>2</v>
      </c>
      <c r="F271" s="74">
        <f t="shared" si="44"/>
        <v>7.0696359137504422E-4</v>
      </c>
      <c r="G271" s="31">
        <v>328</v>
      </c>
      <c r="H271" s="51">
        <f t="shared" si="45"/>
        <v>0.11594202898550725</v>
      </c>
      <c r="I271" s="30"/>
      <c r="J271" s="40"/>
    </row>
    <row r="272" spans="1:13" x14ac:dyDescent="0.25">
      <c r="B272" s="12" t="s">
        <v>182</v>
      </c>
      <c r="C272" s="31">
        <v>28</v>
      </c>
      <c r="D272" s="51">
        <f t="shared" si="43"/>
        <v>3.3057851239669422E-2</v>
      </c>
      <c r="E272" s="31">
        <v>0</v>
      </c>
      <c r="F272" s="74">
        <f t="shared" si="44"/>
        <v>0</v>
      </c>
      <c r="G272" s="31">
        <v>95</v>
      </c>
      <c r="H272" s="51">
        <f t="shared" si="45"/>
        <v>0.11216056670602124</v>
      </c>
      <c r="I272" s="30"/>
      <c r="J272" s="40"/>
    </row>
    <row r="273" spans="1:10" x14ac:dyDescent="0.25">
      <c r="B273" s="25" t="s">
        <v>119</v>
      </c>
      <c r="C273" s="36">
        <f>SUM(C261:C272)</f>
        <v>1205</v>
      </c>
      <c r="D273" s="51">
        <f t="shared" si="43"/>
        <v>2.6748651468401073E-2</v>
      </c>
      <c r="E273" s="36">
        <f>SUM(E261:E272)</f>
        <v>30</v>
      </c>
      <c r="F273" s="74">
        <f t="shared" si="44"/>
        <v>6.6594153033363668E-4</v>
      </c>
      <c r="G273" s="36">
        <f>SUM(G261:G272)</f>
        <v>5397</v>
      </c>
      <c r="H273" s="51">
        <f t="shared" si="45"/>
        <v>0.11980288130702124</v>
      </c>
      <c r="I273" s="30"/>
      <c r="J273" s="40"/>
    </row>
    <row r="274" spans="1:10" x14ac:dyDescent="0.25">
      <c r="B274" s="26" t="s">
        <v>228</v>
      </c>
      <c r="C274" s="40"/>
      <c r="D274" s="30"/>
      <c r="E274" s="40"/>
      <c r="F274" s="30"/>
      <c r="G274" s="62"/>
      <c r="H274" s="30"/>
      <c r="I274" s="30"/>
      <c r="J274" s="40"/>
    </row>
    <row r="275" spans="1:10" x14ac:dyDescent="0.25">
      <c r="B275" s="26" t="s">
        <v>229</v>
      </c>
      <c r="C275" s="40"/>
      <c r="D275" s="30"/>
      <c r="E275" s="40"/>
      <c r="F275" s="30"/>
      <c r="G275" s="62"/>
      <c r="H275" s="30"/>
      <c r="I275" s="30"/>
      <c r="J275" s="40"/>
    </row>
    <row r="276" spans="1:10" x14ac:dyDescent="0.25">
      <c r="B276" s="26" t="s">
        <v>230</v>
      </c>
      <c r="C276" s="40"/>
      <c r="D276" s="40"/>
      <c r="E276" s="62"/>
      <c r="F276" s="40"/>
      <c r="G276" s="40"/>
      <c r="H276" s="40"/>
    </row>
    <row r="277" spans="1:10" x14ac:dyDescent="0.25">
      <c r="B277" s="26"/>
      <c r="C277" s="40"/>
      <c r="D277" s="40"/>
      <c r="E277" s="62"/>
      <c r="F277" s="40"/>
      <c r="G277" s="40"/>
      <c r="H277" s="40"/>
    </row>
    <row r="278" spans="1:10" x14ac:dyDescent="0.25">
      <c r="B278" s="26"/>
      <c r="C278" s="40"/>
      <c r="D278" s="40"/>
      <c r="E278" s="62"/>
      <c r="F278" s="40"/>
      <c r="G278" s="40"/>
      <c r="H278" s="40"/>
    </row>
    <row r="279" spans="1:10" x14ac:dyDescent="0.25">
      <c r="B279" s="26"/>
      <c r="C279" s="40"/>
      <c r="D279" s="40"/>
      <c r="E279" s="62"/>
      <c r="F279" s="40"/>
      <c r="G279" s="40"/>
      <c r="H279" s="40"/>
    </row>
    <row r="280" spans="1:10" x14ac:dyDescent="0.25">
      <c r="A280" s="26"/>
      <c r="B280" s="40"/>
      <c r="C280" s="40"/>
      <c r="D280" s="62"/>
      <c r="E280" s="40"/>
      <c r="F280" s="40"/>
      <c r="G280" s="40"/>
    </row>
    <row r="281" spans="1:10" ht="12.75" customHeight="1" x14ac:dyDescent="0.25">
      <c r="B281" s="52"/>
      <c r="C281" s="114" t="s">
        <v>231</v>
      </c>
      <c r="D281" s="115"/>
      <c r="E281" s="115"/>
      <c r="F281" s="115"/>
      <c r="G281" s="115"/>
      <c r="H281" s="115"/>
      <c r="I281" s="115"/>
      <c r="J281" s="116"/>
    </row>
    <row r="282" spans="1:10" ht="51" x14ac:dyDescent="0.25">
      <c r="B282" s="52"/>
      <c r="C282" s="36" t="s">
        <v>126</v>
      </c>
      <c r="D282" s="31" t="s">
        <v>127</v>
      </c>
      <c r="E282" s="31" t="s">
        <v>128</v>
      </c>
      <c r="F282" s="31" t="s">
        <v>129</v>
      </c>
      <c r="G282" s="31" t="s">
        <v>130</v>
      </c>
      <c r="H282" s="31" t="s">
        <v>131</v>
      </c>
      <c r="I282" s="31" t="s">
        <v>132</v>
      </c>
      <c r="J282" s="31" t="s">
        <v>32</v>
      </c>
    </row>
    <row r="283" spans="1:10" x14ac:dyDescent="0.25">
      <c r="B283" s="52"/>
      <c r="C283" s="31">
        <v>64</v>
      </c>
      <c r="D283" s="31">
        <v>111</v>
      </c>
      <c r="E283" s="31">
        <v>29</v>
      </c>
      <c r="F283" s="31">
        <v>315</v>
      </c>
      <c r="G283" s="31">
        <v>78</v>
      </c>
      <c r="H283" s="31">
        <v>283</v>
      </c>
      <c r="I283" s="31">
        <v>276</v>
      </c>
      <c r="J283" s="31">
        <f>SUM(C283:I283)</f>
        <v>1156</v>
      </c>
    </row>
    <row r="284" spans="1:10" ht="12.75" customHeight="1" x14ac:dyDescent="0.25">
      <c r="B284" s="52"/>
      <c r="C284" s="142" t="s">
        <v>133</v>
      </c>
      <c r="D284" s="142"/>
      <c r="E284" s="142"/>
      <c r="F284" s="142"/>
      <c r="G284" s="142"/>
      <c r="H284" s="142"/>
      <c r="I284" s="142"/>
      <c r="J284" s="142"/>
    </row>
    <row r="285" spans="1:10" x14ac:dyDescent="0.25">
      <c r="B285" s="52"/>
      <c r="C285" s="52"/>
      <c r="D285" s="52"/>
      <c r="E285" s="52"/>
      <c r="F285" s="52"/>
      <c r="G285" s="52"/>
    </row>
    <row r="286" spans="1:10" x14ac:dyDescent="0.25">
      <c r="B286" s="52"/>
      <c r="C286" s="52"/>
      <c r="D286" s="52"/>
      <c r="E286" s="52"/>
      <c r="F286" s="52"/>
      <c r="G286" s="52"/>
    </row>
    <row r="287" spans="1:10" x14ac:dyDescent="0.25">
      <c r="B287" s="52"/>
      <c r="C287" s="52"/>
      <c r="D287" s="52"/>
      <c r="E287" s="114" t="s">
        <v>134</v>
      </c>
      <c r="F287" s="115"/>
      <c r="G287" s="116"/>
    </row>
    <row r="288" spans="1:10" ht="38.25" x14ac:dyDescent="0.25">
      <c r="B288" s="52"/>
      <c r="C288" s="52"/>
      <c r="D288" s="52"/>
      <c r="E288" s="33" t="s">
        <v>135</v>
      </c>
      <c r="F288" s="33" t="s">
        <v>136</v>
      </c>
      <c r="G288" s="33" t="s">
        <v>137</v>
      </c>
    </row>
    <row r="289" spans="2:7" x14ac:dyDescent="0.25">
      <c r="B289" s="52"/>
      <c r="C289" s="52"/>
      <c r="D289" s="52"/>
      <c r="E289" s="31" t="s">
        <v>138</v>
      </c>
      <c r="F289" s="66">
        <v>6905</v>
      </c>
      <c r="G289" s="13">
        <f>+F289/F291</f>
        <v>0.53506392870980235</v>
      </c>
    </row>
    <row r="290" spans="2:7" x14ac:dyDescent="0.25">
      <c r="B290" s="52"/>
      <c r="C290" s="52"/>
      <c r="D290" s="52"/>
      <c r="E290" s="31" t="s">
        <v>139</v>
      </c>
      <c r="F290" s="66">
        <v>6000</v>
      </c>
      <c r="G290" s="13">
        <f>+F290/F291</f>
        <v>0.46493607129019759</v>
      </c>
    </row>
    <row r="291" spans="2:7" x14ac:dyDescent="0.25">
      <c r="B291" s="52"/>
      <c r="C291" s="52"/>
      <c r="D291" s="52"/>
      <c r="E291" s="31" t="s">
        <v>84</v>
      </c>
      <c r="F291" s="66">
        <f>SUM(F289:F290)</f>
        <v>12905</v>
      </c>
      <c r="G291" s="13">
        <f>SUM(G289:G290)</f>
        <v>1</v>
      </c>
    </row>
    <row r="292" spans="2:7" x14ac:dyDescent="0.25">
      <c r="B292" s="52"/>
      <c r="C292" s="52"/>
      <c r="D292" s="52"/>
      <c r="E292" s="52"/>
      <c r="F292" s="52"/>
      <c r="G292" s="52"/>
    </row>
    <row r="293" spans="2:7" x14ac:dyDescent="0.25">
      <c r="B293" s="52"/>
      <c r="C293" s="52"/>
      <c r="D293" s="52"/>
      <c r="E293" s="52"/>
      <c r="F293" s="52"/>
      <c r="G293" s="52"/>
    </row>
    <row r="294" spans="2:7" x14ac:dyDescent="0.25">
      <c r="B294" s="9"/>
      <c r="C294" s="9"/>
      <c r="D294" s="9"/>
      <c r="E294" s="148" t="s">
        <v>37</v>
      </c>
      <c r="F294" s="93" t="s">
        <v>140</v>
      </c>
      <c r="G294" s="93"/>
    </row>
    <row r="295" spans="2:7" ht="25.5" x14ac:dyDescent="0.25">
      <c r="B295" s="9"/>
      <c r="C295" s="9"/>
      <c r="E295" s="149"/>
      <c r="F295" s="67" t="s">
        <v>141</v>
      </c>
      <c r="G295" s="67" t="s">
        <v>142</v>
      </c>
    </row>
    <row r="296" spans="2:7" x14ac:dyDescent="0.25">
      <c r="B296" s="9"/>
      <c r="C296" s="9"/>
      <c r="E296" s="12" t="s">
        <v>171</v>
      </c>
      <c r="F296" s="67">
        <v>25</v>
      </c>
      <c r="G296" s="67" t="s">
        <v>143</v>
      </c>
    </row>
    <row r="297" spans="2:7" x14ac:dyDescent="0.25">
      <c r="B297" s="9"/>
      <c r="C297" s="9"/>
      <c r="E297" s="12" t="s">
        <v>172</v>
      </c>
      <c r="F297" s="67">
        <v>46</v>
      </c>
      <c r="G297" s="67" t="s">
        <v>143</v>
      </c>
    </row>
    <row r="298" spans="2:7" x14ac:dyDescent="0.25">
      <c r="B298" s="9"/>
      <c r="C298" s="9"/>
      <c r="E298" s="12" t="s">
        <v>173</v>
      </c>
      <c r="F298" s="67">
        <v>18</v>
      </c>
      <c r="G298" s="67">
        <v>1</v>
      </c>
    </row>
    <row r="299" spans="2:7" ht="25.5" x14ac:dyDescent="0.25">
      <c r="B299" s="9"/>
      <c r="C299" s="9"/>
      <c r="E299" s="12" t="s">
        <v>174</v>
      </c>
      <c r="F299" s="67">
        <v>12</v>
      </c>
      <c r="G299" s="67" t="s">
        <v>143</v>
      </c>
    </row>
    <row r="300" spans="2:7" x14ac:dyDescent="0.25">
      <c r="B300" s="9"/>
      <c r="C300" s="9"/>
      <c r="E300" s="16" t="s">
        <v>175</v>
      </c>
      <c r="F300" s="67">
        <v>18</v>
      </c>
      <c r="G300" s="67" t="s">
        <v>143</v>
      </c>
    </row>
    <row r="301" spans="2:7" x14ac:dyDescent="0.25">
      <c r="B301" s="9"/>
      <c r="C301" s="9"/>
      <c r="E301" s="12" t="s">
        <v>176</v>
      </c>
      <c r="F301" s="67">
        <v>6</v>
      </c>
      <c r="G301" s="67" t="s">
        <v>143</v>
      </c>
    </row>
    <row r="302" spans="2:7" x14ac:dyDescent="0.25">
      <c r="B302" s="9"/>
      <c r="C302" s="9"/>
      <c r="E302" s="12" t="s">
        <v>177</v>
      </c>
      <c r="F302" s="67">
        <v>69</v>
      </c>
      <c r="G302" s="67">
        <v>1</v>
      </c>
    </row>
    <row r="303" spans="2:7" x14ac:dyDescent="0.25">
      <c r="B303" s="9"/>
      <c r="C303" s="9"/>
      <c r="E303" s="12" t="s">
        <v>178</v>
      </c>
      <c r="F303" s="67">
        <v>10</v>
      </c>
      <c r="G303" s="67" t="s">
        <v>143</v>
      </c>
    </row>
    <row r="304" spans="2:7" x14ac:dyDescent="0.25">
      <c r="B304" s="9"/>
      <c r="C304" s="9"/>
      <c r="E304" s="12" t="s">
        <v>179</v>
      </c>
      <c r="F304" s="67">
        <v>22</v>
      </c>
      <c r="G304" s="67">
        <v>1</v>
      </c>
    </row>
    <row r="305" spans="1:7" x14ac:dyDescent="0.25">
      <c r="B305" s="9"/>
      <c r="C305" s="9"/>
      <c r="E305" s="12" t="s">
        <v>180</v>
      </c>
      <c r="F305" s="67">
        <v>93</v>
      </c>
      <c r="G305" s="67">
        <v>3</v>
      </c>
    </row>
    <row r="306" spans="1:7" x14ac:dyDescent="0.25">
      <c r="B306" s="9"/>
      <c r="C306" s="9"/>
      <c r="E306" s="12" t="s">
        <v>181</v>
      </c>
      <c r="F306" s="67">
        <v>19</v>
      </c>
      <c r="G306" s="67">
        <v>1</v>
      </c>
    </row>
    <row r="307" spans="1:7" x14ac:dyDescent="0.25">
      <c r="B307" s="9"/>
      <c r="C307" s="9"/>
      <c r="E307" s="12" t="s">
        <v>182</v>
      </c>
      <c r="F307" s="67">
        <v>6</v>
      </c>
      <c r="G307" s="67" t="s">
        <v>143</v>
      </c>
    </row>
    <row r="308" spans="1:7" x14ac:dyDescent="0.2">
      <c r="A308" s="9"/>
      <c r="E308" s="25" t="s">
        <v>119</v>
      </c>
      <c r="F308" s="24">
        <f>SUM(F296:F307)</f>
        <v>344</v>
      </c>
      <c r="G308" s="24">
        <f>SUM(G296:G307)</f>
        <v>7</v>
      </c>
    </row>
    <row r="309" spans="1:7" ht="27" customHeight="1" x14ac:dyDescent="0.25">
      <c r="B309" s="9"/>
      <c r="C309" s="9"/>
      <c r="E309" s="153" t="s">
        <v>232</v>
      </c>
      <c r="F309" s="153"/>
      <c r="G309" s="153"/>
    </row>
    <row r="311" spans="1:7" x14ac:dyDescent="0.25">
      <c r="E311" s="114" t="s">
        <v>144</v>
      </c>
      <c r="F311" s="115"/>
      <c r="G311" s="116"/>
    </row>
    <row r="312" spans="1:7" ht="25.5" x14ac:dyDescent="0.25">
      <c r="E312" s="33" t="s">
        <v>145</v>
      </c>
      <c r="F312" s="33" t="s">
        <v>146</v>
      </c>
      <c r="G312" s="33" t="s">
        <v>147</v>
      </c>
    </row>
    <row r="313" spans="1:7" ht="63.75" x14ac:dyDescent="0.25">
      <c r="E313" s="121" t="s">
        <v>148</v>
      </c>
      <c r="F313" s="31" t="s">
        <v>149</v>
      </c>
      <c r="G313" s="66">
        <v>5</v>
      </c>
    </row>
    <row r="314" spans="1:7" ht="63.75" x14ac:dyDescent="0.25">
      <c r="E314" s="127"/>
      <c r="F314" s="31" t="s">
        <v>150</v>
      </c>
      <c r="G314" s="66">
        <v>13</v>
      </c>
    </row>
    <row r="315" spans="1:7" ht="63.75" x14ac:dyDescent="0.25">
      <c r="E315" s="122"/>
      <c r="F315" s="31" t="s">
        <v>151</v>
      </c>
      <c r="G315" s="66">
        <v>3</v>
      </c>
    </row>
    <row r="316" spans="1:7" ht="25.5" x14ac:dyDescent="0.25">
      <c r="E316" s="121" t="s">
        <v>152</v>
      </c>
      <c r="F316" s="31" t="s">
        <v>153</v>
      </c>
      <c r="G316" s="66">
        <v>1</v>
      </c>
    </row>
    <row r="317" spans="1:7" ht="25.5" x14ac:dyDescent="0.25">
      <c r="E317" s="122"/>
      <c r="F317" s="31" t="s">
        <v>154</v>
      </c>
      <c r="G317" s="66">
        <v>2</v>
      </c>
    </row>
    <row r="318" spans="1:7" ht="25.5" x14ac:dyDescent="0.25">
      <c r="E318" s="68" t="s">
        <v>155</v>
      </c>
      <c r="F318" s="31" t="s">
        <v>156</v>
      </c>
      <c r="G318" s="5">
        <v>11</v>
      </c>
    </row>
    <row r="319" spans="1:7" ht="38.25" x14ac:dyDescent="0.25">
      <c r="E319" s="31" t="s">
        <v>157</v>
      </c>
      <c r="F319" s="31" t="s">
        <v>158</v>
      </c>
      <c r="G319" s="66">
        <v>1</v>
      </c>
    </row>
    <row r="320" spans="1:7" ht="38.25" x14ac:dyDescent="0.25">
      <c r="E320" s="31" t="s">
        <v>159</v>
      </c>
      <c r="F320" s="4" t="s">
        <v>160</v>
      </c>
      <c r="G320" s="66">
        <v>0</v>
      </c>
    </row>
    <row r="321" spans="5:7" ht="25.5" x14ac:dyDescent="0.25">
      <c r="E321" s="4" t="s">
        <v>161</v>
      </c>
      <c r="F321" s="31" t="s">
        <v>162</v>
      </c>
      <c r="G321" s="66">
        <v>0</v>
      </c>
    </row>
    <row r="322" spans="5:7" ht="38.25" x14ac:dyDescent="0.25">
      <c r="E322" s="4" t="s">
        <v>163</v>
      </c>
      <c r="F322" s="31" t="s">
        <v>164</v>
      </c>
      <c r="G322" s="66">
        <v>0</v>
      </c>
    </row>
    <row r="323" spans="5:7" ht="38.25" x14ac:dyDescent="0.25">
      <c r="E323" s="4" t="s">
        <v>165</v>
      </c>
      <c r="F323" s="4" t="s">
        <v>166</v>
      </c>
      <c r="G323" s="69">
        <v>3</v>
      </c>
    </row>
    <row r="324" spans="5:7" ht="25.5" x14ac:dyDescent="0.25">
      <c r="E324" s="4" t="s">
        <v>167</v>
      </c>
      <c r="F324" s="4" t="s">
        <v>168</v>
      </c>
      <c r="G324" s="66">
        <v>9</v>
      </c>
    </row>
    <row r="326" spans="5:7" x14ac:dyDescent="0.25">
      <c r="E326" s="70" t="s">
        <v>169</v>
      </c>
    </row>
    <row r="348" ht="38.25" customHeight="1" x14ac:dyDescent="0.25"/>
    <row r="356" ht="39.75" customHeight="1" x14ac:dyDescent="0.25"/>
    <row r="357" ht="57" customHeight="1" x14ac:dyDescent="0.25"/>
    <row r="358" ht="48" customHeight="1" x14ac:dyDescent="0.25"/>
    <row r="359" ht="63.75" customHeight="1" x14ac:dyDescent="0.25"/>
    <row r="360" ht="39.75" customHeight="1" x14ac:dyDescent="0.25"/>
    <row r="361" ht="42" customHeight="1" x14ac:dyDescent="0.25"/>
    <row r="362" ht="43.5" customHeight="1" x14ac:dyDescent="0.25"/>
    <row r="364" ht="38.25" customHeight="1" x14ac:dyDescent="0.25"/>
    <row r="365" ht="38.25" customHeight="1" x14ac:dyDescent="0.25"/>
    <row r="367" ht="51" customHeight="1" x14ac:dyDescent="0.25"/>
    <row r="369" spans="1:5" ht="38.25" customHeight="1" x14ac:dyDescent="0.25"/>
    <row r="371" spans="1:5" x14ac:dyDescent="0.25">
      <c r="B371" s="71"/>
      <c r="C371" s="9"/>
    </row>
    <row r="372" spans="1:5" x14ac:dyDescent="0.25">
      <c r="B372" s="72"/>
      <c r="C372" s="9"/>
    </row>
    <row r="373" spans="1:5" x14ac:dyDescent="0.25">
      <c r="A373" s="17"/>
      <c r="E373" s="9"/>
    </row>
    <row r="374" spans="1:5" x14ac:dyDescent="0.25">
      <c r="A374" s="9"/>
      <c r="E374" s="9"/>
    </row>
    <row r="375" spans="1:5" ht="12.75" customHeight="1" x14ac:dyDescent="0.25"/>
    <row r="383" spans="1:5" ht="45.75" customHeight="1" x14ac:dyDescent="0.25"/>
    <row r="384" spans="1:5" ht="46.5" customHeight="1" x14ac:dyDescent="0.25"/>
    <row r="393" ht="20.25" customHeight="1" x14ac:dyDescent="0.25"/>
    <row r="434" ht="22.5" customHeight="1" x14ac:dyDescent="0.25"/>
  </sheetData>
  <mergeCells count="100">
    <mergeCell ref="E309:G309"/>
    <mergeCell ref="E311:G311"/>
    <mergeCell ref="E313:E315"/>
    <mergeCell ref="E316:E317"/>
    <mergeCell ref="B259:B260"/>
    <mergeCell ref="C259:H259"/>
    <mergeCell ref="C281:J281"/>
    <mergeCell ref="C284:J284"/>
    <mergeCell ref="E287:G287"/>
    <mergeCell ref="E294:E295"/>
    <mergeCell ref="F294:G294"/>
    <mergeCell ref="C239:H239"/>
    <mergeCell ref="I189:J189"/>
    <mergeCell ref="B190:H190"/>
    <mergeCell ref="B195:H195"/>
    <mergeCell ref="I195:L195"/>
    <mergeCell ref="J197:J198"/>
    <mergeCell ref="K197:K198"/>
    <mergeCell ref="L197:L198"/>
    <mergeCell ref="B215:B216"/>
    <mergeCell ref="C215:I215"/>
    <mergeCell ref="I185:J185"/>
    <mergeCell ref="I186:J186"/>
    <mergeCell ref="I187:J187"/>
    <mergeCell ref="I188:J188"/>
    <mergeCell ref="I179:J179"/>
    <mergeCell ref="I180:J180"/>
    <mergeCell ref="I181:J181"/>
    <mergeCell ref="I182:J182"/>
    <mergeCell ref="I183:J183"/>
    <mergeCell ref="I184:J184"/>
    <mergeCell ref="I178:J178"/>
    <mergeCell ref="B135:K135"/>
    <mergeCell ref="B136:B137"/>
    <mergeCell ref="C136:F136"/>
    <mergeCell ref="G136:K136"/>
    <mergeCell ref="A155:L155"/>
    <mergeCell ref="A156:A157"/>
    <mergeCell ref="B156:F156"/>
    <mergeCell ref="G156:L156"/>
    <mergeCell ref="B174:J174"/>
    <mergeCell ref="B175:G175"/>
    <mergeCell ref="H175:H176"/>
    <mergeCell ref="I175:J176"/>
    <mergeCell ref="I177:J177"/>
    <mergeCell ref="G117:G120"/>
    <mergeCell ref="J117:J120"/>
    <mergeCell ref="K117:K120"/>
    <mergeCell ref="G121:G123"/>
    <mergeCell ref="J121:J123"/>
    <mergeCell ref="K121:K123"/>
    <mergeCell ref="G111:G113"/>
    <mergeCell ref="J111:J113"/>
    <mergeCell ref="K111:K113"/>
    <mergeCell ref="G114:G116"/>
    <mergeCell ref="J114:J116"/>
    <mergeCell ref="K114:K116"/>
    <mergeCell ref="J89:K90"/>
    <mergeCell ref="J103:K103"/>
    <mergeCell ref="B104:F104"/>
    <mergeCell ref="B107:K107"/>
    <mergeCell ref="G109:G110"/>
    <mergeCell ref="J109:J110"/>
    <mergeCell ref="K109:K110"/>
    <mergeCell ref="B87:B90"/>
    <mergeCell ref="C87:C90"/>
    <mergeCell ref="D87:K88"/>
    <mergeCell ref="D89:H89"/>
    <mergeCell ref="I89:I90"/>
    <mergeCell ref="A67:A70"/>
    <mergeCell ref="B67:B70"/>
    <mergeCell ref="C67:M68"/>
    <mergeCell ref="C69:G69"/>
    <mergeCell ref="H69:M69"/>
    <mergeCell ref="H29:I29"/>
    <mergeCell ref="H42:I42"/>
    <mergeCell ref="C43:I43"/>
    <mergeCell ref="B47:B50"/>
    <mergeCell ref="C47:C50"/>
    <mergeCell ref="D47:L48"/>
    <mergeCell ref="D49:G49"/>
    <mergeCell ref="H49:L49"/>
    <mergeCell ref="C28:I28"/>
    <mergeCell ref="H10:H11"/>
    <mergeCell ref="I10:I11"/>
    <mergeCell ref="H12:H14"/>
    <mergeCell ref="I12:I14"/>
    <mergeCell ref="H15:H17"/>
    <mergeCell ref="I15:I17"/>
    <mergeCell ref="H18:H21"/>
    <mergeCell ref="I18:I21"/>
    <mergeCell ref="H22:H24"/>
    <mergeCell ref="I22:I24"/>
    <mergeCell ref="C26:I26"/>
    <mergeCell ref="C8:I8"/>
    <mergeCell ref="A2:M2"/>
    <mergeCell ref="A3:M3"/>
    <mergeCell ref="A4:M4"/>
    <mergeCell ref="A5:M5"/>
    <mergeCell ref="A6:M6"/>
  </mergeCells>
  <pageMargins left="0.7" right="0.7" top="0.75" bottom="0.75" header="0.3" footer="0.3"/>
  <pageSetup scale="39" fitToHeight="0" orientation="portrait" r:id="rId1"/>
  <rowBreaks count="2" manualBreakCount="2">
    <brk id="131" max="12" man="1"/>
    <brk id="2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12</vt:lpstr>
      <vt:lpstr>'Comuna 12'!Área_de_impresión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2014-09-26T16:39:08Z</dcterms:created>
  <dcterms:modified xsi:type="dcterms:W3CDTF">2014-11-13T21:46:09Z</dcterms:modified>
</cp:coreProperties>
</file>