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6395" windowHeight="9465"/>
  </bookViews>
  <sheets>
    <sheet name="Comuna 11" sheetId="1" r:id="rId1"/>
  </sheets>
  <definedNames>
    <definedName name="_xlnm.Print_Area" localSheetId="0">'Comuna 11'!$A$1:$M$476</definedName>
  </definedNames>
  <calcPr calcId="125725"/>
</workbook>
</file>

<file path=xl/calcChain.xml><?xml version="1.0" encoding="utf-8"?>
<calcChain xmlns="http://schemas.openxmlformats.org/spreadsheetml/2006/main">
  <c r="F237" i="1"/>
  <c r="K209"/>
  <c r="E209"/>
  <c r="J178"/>
  <c r="E178"/>
  <c r="G12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91"/>
  <c r="F91"/>
  <c r="K61"/>
  <c r="F62"/>
  <c r="F10"/>
  <c r="D369"/>
  <c r="D370"/>
  <c r="D371"/>
  <c r="D372"/>
  <c r="G418" l="1"/>
  <c r="F418"/>
  <c r="H373"/>
  <c r="H369"/>
  <c r="H370"/>
  <c r="H371"/>
  <c r="H372"/>
  <c r="G373"/>
  <c r="F373"/>
  <c r="F369"/>
  <c r="F370"/>
  <c r="F371"/>
  <c r="F372"/>
  <c r="E373"/>
  <c r="G343"/>
  <c r="C373"/>
  <c r="H339"/>
  <c r="H340"/>
  <c r="H341"/>
  <c r="H342"/>
  <c r="F338"/>
  <c r="F339"/>
  <c r="F340"/>
  <c r="F341"/>
  <c r="F342"/>
  <c r="D327"/>
  <c r="D339"/>
  <c r="D340"/>
  <c r="D341"/>
  <c r="D342"/>
  <c r="C343"/>
  <c r="I259"/>
  <c r="I255"/>
  <c r="I256"/>
  <c r="I257"/>
  <c r="I258"/>
  <c r="H259"/>
  <c r="F254"/>
  <c r="F255"/>
  <c r="F256"/>
  <c r="F257"/>
  <c r="F258"/>
  <c r="D259"/>
  <c r="E259"/>
  <c r="C259"/>
  <c r="L230"/>
  <c r="L226"/>
  <c r="L227"/>
  <c r="L228"/>
  <c r="L229"/>
  <c r="K230"/>
  <c r="K226"/>
  <c r="K227"/>
  <c r="K228"/>
  <c r="K229"/>
  <c r="H230"/>
  <c r="I230"/>
  <c r="J230"/>
  <c r="G230"/>
  <c r="F230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08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08"/>
  <c r="E230" s="1"/>
  <c r="C230"/>
  <c r="D230"/>
  <c r="B230"/>
  <c r="J195"/>
  <c r="J196"/>
  <c r="J197"/>
  <c r="J198"/>
  <c r="J199"/>
  <c r="E196"/>
  <c r="E197"/>
  <c r="E198"/>
  <c r="E199"/>
  <c r="D200"/>
  <c r="E200"/>
  <c r="F197" s="1"/>
  <c r="G200"/>
  <c r="H200"/>
  <c r="I200"/>
  <c r="C200"/>
  <c r="F163"/>
  <c r="J138"/>
  <c r="J139"/>
  <c r="J140"/>
  <c r="J141"/>
  <c r="H138"/>
  <c r="H139"/>
  <c r="H140"/>
  <c r="H141"/>
  <c r="G138"/>
  <c r="G139"/>
  <c r="G140"/>
  <c r="G141"/>
  <c r="F108"/>
  <c r="F109"/>
  <c r="F110"/>
  <c r="F111"/>
  <c r="F112"/>
  <c r="K78"/>
  <c r="K79"/>
  <c r="K80"/>
  <c r="K81"/>
  <c r="F77"/>
  <c r="F78"/>
  <c r="F79"/>
  <c r="F80"/>
  <c r="F81"/>
  <c r="F82"/>
  <c r="F199" l="1"/>
  <c r="F198"/>
  <c r="F196"/>
  <c r="G42"/>
  <c r="G43"/>
  <c r="G44"/>
  <c r="G45"/>
  <c r="G46"/>
  <c r="G47"/>
  <c r="E43"/>
  <c r="E44"/>
  <c r="E45"/>
  <c r="E46"/>
  <c r="F391" l="1"/>
  <c r="G390" s="1"/>
  <c r="J383"/>
  <c r="E343"/>
  <c r="I309"/>
  <c r="H309"/>
  <c r="G309"/>
  <c r="F309"/>
  <c r="E309"/>
  <c r="D309"/>
  <c r="C309"/>
  <c r="E275"/>
  <c r="G275" s="1"/>
  <c r="E274"/>
  <c r="G274" s="1"/>
  <c r="K274" s="1"/>
  <c r="E273"/>
  <c r="G273" s="1"/>
  <c r="K273" s="1"/>
  <c r="E272"/>
  <c r="G272" s="1"/>
  <c r="K272" s="1"/>
  <c r="E271"/>
  <c r="G271" s="1"/>
  <c r="K271" s="1"/>
  <c r="E270"/>
  <c r="G270" s="1"/>
  <c r="K270" s="1"/>
  <c r="E269"/>
  <c r="G269" s="1"/>
  <c r="K269" s="1"/>
  <c r="E268"/>
  <c r="G268" s="1"/>
  <c r="E267"/>
  <c r="K225"/>
  <c r="K224"/>
  <c r="K223"/>
  <c r="K222"/>
  <c r="K221"/>
  <c r="K220"/>
  <c r="K219"/>
  <c r="K218"/>
  <c r="K217"/>
  <c r="K216"/>
  <c r="K215"/>
  <c r="K214"/>
  <c r="K213"/>
  <c r="K212"/>
  <c r="K211"/>
  <c r="K210"/>
  <c r="K208"/>
  <c r="E195"/>
  <c r="J194"/>
  <c r="E194"/>
  <c r="J193"/>
  <c r="E193"/>
  <c r="J192"/>
  <c r="E192"/>
  <c r="J191"/>
  <c r="E191"/>
  <c r="J190"/>
  <c r="E190"/>
  <c r="J189"/>
  <c r="E189"/>
  <c r="J188"/>
  <c r="E188"/>
  <c r="J187"/>
  <c r="E187"/>
  <c r="J186"/>
  <c r="J185"/>
  <c r="E185"/>
  <c r="J184"/>
  <c r="E184"/>
  <c r="J183"/>
  <c r="E183"/>
  <c r="J182"/>
  <c r="E182"/>
  <c r="J181"/>
  <c r="E181"/>
  <c r="J180"/>
  <c r="E180"/>
  <c r="J179"/>
  <c r="E179"/>
  <c r="J164"/>
  <c r="H164"/>
  <c r="E164"/>
  <c r="D164"/>
  <c r="C164"/>
  <c r="E186" s="1"/>
  <c r="I163"/>
  <c r="I162"/>
  <c r="J161"/>
  <c r="I161"/>
  <c r="I160"/>
  <c r="I159"/>
  <c r="I158"/>
  <c r="J157"/>
  <c r="I157"/>
  <c r="I156"/>
  <c r="I155"/>
  <c r="J154"/>
  <c r="I154"/>
  <c r="I153"/>
  <c r="I152"/>
  <c r="J151"/>
  <c r="I151"/>
  <c r="I150"/>
  <c r="J149"/>
  <c r="I149"/>
  <c r="I143"/>
  <c r="F143"/>
  <c r="E143"/>
  <c r="D143"/>
  <c r="J142"/>
  <c r="G142"/>
  <c r="J137"/>
  <c r="G137"/>
  <c r="J136"/>
  <c r="G136"/>
  <c r="J135"/>
  <c r="G135"/>
  <c r="J134"/>
  <c r="G134"/>
  <c r="J133"/>
  <c r="G133"/>
  <c r="J132"/>
  <c r="G132"/>
  <c r="J131"/>
  <c r="G131"/>
  <c r="J130"/>
  <c r="G130"/>
  <c r="J129"/>
  <c r="G129"/>
  <c r="J128"/>
  <c r="G128"/>
  <c r="J127"/>
  <c r="G127"/>
  <c r="J126"/>
  <c r="G126"/>
  <c r="J125"/>
  <c r="G125"/>
  <c r="J124"/>
  <c r="G124"/>
  <c r="J123"/>
  <c r="G123"/>
  <c r="J122"/>
  <c r="G122"/>
  <c r="J121"/>
  <c r="J143" s="1"/>
  <c r="K113"/>
  <c r="J113"/>
  <c r="I113"/>
  <c r="H113"/>
  <c r="E113"/>
  <c r="D113"/>
  <c r="C113"/>
  <c r="F107"/>
  <c r="F106"/>
  <c r="F105"/>
  <c r="F104"/>
  <c r="F103"/>
  <c r="F102"/>
  <c r="F101"/>
  <c r="F100"/>
  <c r="F99"/>
  <c r="F98"/>
  <c r="F97"/>
  <c r="F96"/>
  <c r="F95"/>
  <c r="F94"/>
  <c r="F93"/>
  <c r="F92"/>
  <c r="F113" s="1"/>
  <c r="J83"/>
  <c r="I83"/>
  <c r="H83"/>
  <c r="E83"/>
  <c r="D83"/>
  <c r="F83" s="1"/>
  <c r="K82"/>
  <c r="K77"/>
  <c r="K76"/>
  <c r="F76"/>
  <c r="K75"/>
  <c r="F75"/>
  <c r="K74"/>
  <c r="F74"/>
  <c r="K73"/>
  <c r="F73"/>
  <c r="K72"/>
  <c r="F72"/>
  <c r="K71"/>
  <c r="F71"/>
  <c r="K70"/>
  <c r="F70"/>
  <c r="K69"/>
  <c r="F69"/>
  <c r="K68"/>
  <c r="F68"/>
  <c r="K67"/>
  <c r="F67"/>
  <c r="K66"/>
  <c r="F66"/>
  <c r="K65"/>
  <c r="F65"/>
  <c r="K64"/>
  <c r="F64"/>
  <c r="K63"/>
  <c r="F63"/>
  <c r="K62"/>
  <c r="F61"/>
  <c r="I52"/>
  <c r="H52"/>
  <c r="F52"/>
  <c r="D52"/>
  <c r="G51"/>
  <c r="E51"/>
  <c r="G50"/>
  <c r="E50"/>
  <c r="G49"/>
  <c r="E49"/>
  <c r="G48"/>
  <c r="E48"/>
  <c r="E47"/>
  <c r="E42"/>
  <c r="G41"/>
  <c r="E41"/>
  <c r="G40"/>
  <c r="E40"/>
  <c r="G39"/>
  <c r="E39"/>
  <c r="G38"/>
  <c r="E38"/>
  <c r="G37"/>
  <c r="E37"/>
  <c r="G36"/>
  <c r="E36"/>
  <c r="G35"/>
  <c r="E35"/>
  <c r="G34"/>
  <c r="E34"/>
  <c r="G33"/>
  <c r="E33"/>
  <c r="G32"/>
  <c r="E32"/>
  <c r="G31"/>
  <c r="E31"/>
  <c r="G30"/>
  <c r="E30"/>
  <c r="E25"/>
  <c r="D25"/>
  <c r="F24"/>
  <c r="F23"/>
  <c r="F22"/>
  <c r="F21"/>
  <c r="F20"/>
  <c r="F19"/>
  <c r="F18"/>
  <c r="F17"/>
  <c r="F16"/>
  <c r="F15"/>
  <c r="F14"/>
  <c r="F13"/>
  <c r="F12"/>
  <c r="F11"/>
  <c r="G389" l="1"/>
  <c r="J200"/>
  <c r="G109"/>
  <c r="G108"/>
  <c r="G111"/>
  <c r="G110"/>
  <c r="G112"/>
  <c r="G107"/>
  <c r="G78"/>
  <c r="G79"/>
  <c r="G81"/>
  <c r="G80"/>
  <c r="F274"/>
  <c r="K83"/>
  <c r="L63" s="1"/>
  <c r="G63"/>
  <c r="G67"/>
  <c r="G82"/>
  <c r="E52"/>
  <c r="G143"/>
  <c r="H123" s="1"/>
  <c r="I164"/>
  <c r="J267"/>
  <c r="F270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08"/>
  <c r="F267"/>
  <c r="F272"/>
  <c r="K267"/>
  <c r="L267" s="1"/>
  <c r="G52"/>
  <c r="F25"/>
  <c r="G10" s="1"/>
  <c r="L65"/>
  <c r="L67"/>
  <c r="L69"/>
  <c r="L71"/>
  <c r="L73"/>
  <c r="L75"/>
  <c r="L77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H272"/>
  <c r="G24"/>
  <c r="G17"/>
  <c r="G11"/>
  <c r="G25"/>
  <c r="G23"/>
  <c r="G18"/>
  <c r="G16"/>
  <c r="G12"/>
  <c r="G106"/>
  <c r="G105"/>
  <c r="G104"/>
  <c r="G103"/>
  <c r="G102"/>
  <c r="G101"/>
  <c r="G100"/>
  <c r="G99"/>
  <c r="G98"/>
  <c r="G97"/>
  <c r="G96"/>
  <c r="G95"/>
  <c r="G94"/>
  <c r="G93"/>
  <c r="G92"/>
  <c r="G91"/>
  <c r="M107"/>
  <c r="M106"/>
  <c r="M105"/>
  <c r="M104"/>
  <c r="M103"/>
  <c r="M102"/>
  <c r="M101"/>
  <c r="M100"/>
  <c r="M99"/>
  <c r="M98"/>
  <c r="M97"/>
  <c r="M96"/>
  <c r="M95"/>
  <c r="M94"/>
  <c r="M93"/>
  <c r="M92"/>
  <c r="M91"/>
  <c r="H142"/>
  <c r="H136"/>
  <c r="H134"/>
  <c r="H132"/>
  <c r="H130"/>
  <c r="H128"/>
  <c r="H126"/>
  <c r="H124"/>
  <c r="H122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H270"/>
  <c r="H274"/>
  <c r="G391"/>
  <c r="L61"/>
  <c r="F149"/>
  <c r="F150"/>
  <c r="F151"/>
  <c r="F152"/>
  <c r="F153"/>
  <c r="F154"/>
  <c r="F155"/>
  <c r="F156"/>
  <c r="F157"/>
  <c r="F158"/>
  <c r="F159"/>
  <c r="F160"/>
  <c r="F161"/>
  <c r="F162"/>
  <c r="F178"/>
  <c r="F200" s="1"/>
  <c r="K178"/>
  <c r="G267"/>
  <c r="H267" s="1"/>
  <c r="F268"/>
  <c r="H268" s="1"/>
  <c r="F269"/>
  <c r="J270"/>
  <c r="L270" s="1"/>
  <c r="F271"/>
  <c r="J272"/>
  <c r="L272" s="1"/>
  <c r="F273"/>
  <c r="J274"/>
  <c r="L274" s="1"/>
  <c r="F275"/>
  <c r="H275" s="1"/>
  <c r="K197" l="1"/>
  <c r="K199"/>
  <c r="K198"/>
  <c r="K196"/>
  <c r="M112"/>
  <c r="M108"/>
  <c r="M111"/>
  <c r="M110"/>
  <c r="M109"/>
  <c r="G113"/>
  <c r="L62"/>
  <c r="L78"/>
  <c r="L79"/>
  <c r="L81"/>
  <c r="L80"/>
  <c r="L82"/>
  <c r="L76"/>
  <c r="L74"/>
  <c r="L72"/>
  <c r="L70"/>
  <c r="L68"/>
  <c r="L66"/>
  <c r="L64"/>
  <c r="G62"/>
  <c r="G77"/>
  <c r="G75"/>
  <c r="G73"/>
  <c r="G71"/>
  <c r="G69"/>
  <c r="G66"/>
  <c r="G64"/>
  <c r="G61"/>
  <c r="G76"/>
  <c r="G74"/>
  <c r="G72"/>
  <c r="G70"/>
  <c r="G68"/>
  <c r="G65"/>
  <c r="M113"/>
  <c r="H137"/>
  <c r="H133"/>
  <c r="H129"/>
  <c r="H125"/>
  <c r="H121"/>
  <c r="H143" s="1"/>
  <c r="H135"/>
  <c r="H131"/>
  <c r="H127"/>
  <c r="G19"/>
  <c r="G13"/>
  <c r="G14"/>
  <c r="G22"/>
  <c r="H22" s="1"/>
  <c r="H10"/>
  <c r="G21"/>
  <c r="G15"/>
  <c r="H15" s="1"/>
  <c r="G20"/>
  <c r="J271"/>
  <c r="L271" s="1"/>
  <c r="H271"/>
  <c r="G149"/>
  <c r="F164"/>
  <c r="G161"/>
  <c r="G157"/>
  <c r="G151"/>
  <c r="J273"/>
  <c r="L273" s="1"/>
  <c r="H273"/>
  <c r="J269"/>
  <c r="L269" s="1"/>
  <c r="H269"/>
  <c r="G154"/>
  <c r="K200" l="1"/>
  <c r="L83"/>
  <c r="G83"/>
  <c r="H18"/>
  <c r="H12"/>
  <c r="G164"/>
  <c r="H25" l="1"/>
  <c r="H324"/>
  <c r="D335"/>
  <c r="F250"/>
  <c r="F364" s="1"/>
  <c r="F248"/>
  <c r="F240"/>
  <c r="F249"/>
  <c r="F241"/>
  <c r="H355" s="1"/>
  <c r="F242"/>
  <c r="F247"/>
  <c r="F331" s="1"/>
  <c r="F253"/>
  <c r="F246"/>
  <c r="F252"/>
  <c r="F251"/>
  <c r="F239"/>
  <c r="F245"/>
  <c r="F238"/>
  <c r="F244"/>
  <c r="D328" s="1"/>
  <c r="F243"/>
  <c r="F259" l="1"/>
  <c r="G247" s="1"/>
  <c r="D368"/>
  <c r="D338"/>
  <c r="H338"/>
  <c r="F368"/>
  <c r="H368"/>
  <c r="D337"/>
  <c r="H337"/>
  <c r="H367"/>
  <c r="D367"/>
  <c r="F337"/>
  <c r="F367"/>
  <c r="F333"/>
  <c r="F363"/>
  <c r="D363"/>
  <c r="H363"/>
  <c r="D333"/>
  <c r="H333"/>
  <c r="D332"/>
  <c r="H362"/>
  <c r="F332"/>
  <c r="F362"/>
  <c r="H332"/>
  <c r="D362"/>
  <c r="D329"/>
  <c r="H329"/>
  <c r="H359"/>
  <c r="D359"/>
  <c r="F329"/>
  <c r="F359"/>
  <c r="G238"/>
  <c r="G239"/>
  <c r="G252"/>
  <c r="G242"/>
  <c r="G243"/>
  <c r="G244"/>
  <c r="G251"/>
  <c r="G246"/>
  <c r="G241"/>
  <c r="G240"/>
  <c r="F358"/>
  <c r="H328"/>
  <c r="F365"/>
  <c r="F335"/>
  <c r="D365"/>
  <c r="H331"/>
  <c r="D331"/>
  <c r="H361"/>
  <c r="F357"/>
  <c r="F327"/>
  <c r="D357"/>
  <c r="D355"/>
  <c r="F355"/>
  <c r="F325"/>
  <c r="G249"/>
  <c r="D324"/>
  <c r="H354"/>
  <c r="D354"/>
  <c r="G248"/>
  <c r="H334"/>
  <c r="F334"/>
  <c r="H364"/>
  <c r="G237"/>
  <c r="F328"/>
  <c r="H358"/>
  <c r="D358"/>
  <c r="H365"/>
  <c r="H335"/>
  <c r="D361"/>
  <c r="F361"/>
  <c r="H357"/>
  <c r="H327"/>
  <c r="H325"/>
  <c r="D325"/>
  <c r="F354"/>
  <c r="F324"/>
  <c r="D364"/>
  <c r="D334"/>
  <c r="G245" l="1"/>
  <c r="G256"/>
  <c r="G257"/>
  <c r="G254"/>
  <c r="G255"/>
  <c r="G258"/>
  <c r="G250"/>
  <c r="G253"/>
  <c r="H321"/>
  <c r="H351"/>
  <c r="D351"/>
  <c r="F351"/>
  <c r="D321"/>
  <c r="F321"/>
  <c r="F326"/>
  <c r="F356"/>
  <c r="H326"/>
  <c r="D326"/>
  <c r="D356"/>
  <c r="H356"/>
  <c r="H366"/>
  <c r="F336"/>
  <c r="F366"/>
  <c r="I252"/>
  <c r="H336"/>
  <c r="D336"/>
  <c r="D366"/>
  <c r="F323"/>
  <c r="F353"/>
  <c r="D353"/>
  <c r="H353"/>
  <c r="D323"/>
  <c r="H323"/>
  <c r="H330"/>
  <c r="F330"/>
  <c r="F360"/>
  <c r="D360"/>
  <c r="H360"/>
  <c r="D330"/>
  <c r="H322"/>
  <c r="F322"/>
  <c r="F352"/>
  <c r="D352"/>
  <c r="H352"/>
  <c r="D322"/>
  <c r="I238"/>
  <c r="G259" l="1"/>
  <c r="H343"/>
  <c r="D373"/>
  <c r="F343"/>
  <c r="D343"/>
  <c r="I254"/>
  <c r="I249"/>
  <c r="I245"/>
  <c r="I243"/>
  <c r="I240"/>
  <c r="I253"/>
  <c r="I248"/>
  <c r="I244"/>
  <c r="I251"/>
  <c r="I247"/>
  <c r="I241"/>
  <c r="I250"/>
  <c r="I246"/>
  <c r="I239"/>
  <c r="I242"/>
  <c r="I237"/>
</calcChain>
</file>

<file path=xl/sharedStrings.xml><?xml version="1.0" encoding="utf-8"?>
<sst xmlns="http://schemas.openxmlformats.org/spreadsheetml/2006/main" count="556" uniqueCount="243">
  <si>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</si>
  <si>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</si>
  <si>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</si>
  <si>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</si>
  <si>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Población total al 2012 ,por rango de edad y sexo, según el DANE con base en Proyecciones del Censo de 2005</t>
  </si>
  <si>
    <t>Rangos de Edad</t>
  </si>
  <si>
    <t>Total  Hombres</t>
  </si>
  <si>
    <t>Total Mujeres</t>
  </si>
  <si>
    <t>Total Personas</t>
  </si>
  <si>
    <t>% Part</t>
  </si>
  <si>
    <t>% Participacion Rangos de Edad</t>
  </si>
  <si>
    <t>Rangos de edad</t>
  </si>
  <si>
    <t>De 0 a 4 años</t>
  </si>
  <si>
    <t>Primera Infancia y Niñez</t>
  </si>
  <si>
    <t>De 5 a 9 años</t>
  </si>
  <si>
    <t>De 10 a 14 años</t>
  </si>
  <si>
    <t>Preadolescenia, adolescencia y juventud</t>
  </si>
  <si>
    <t>De 15 a 19 años</t>
  </si>
  <si>
    <t>De 20 a 24 años</t>
  </si>
  <si>
    <t>De 25 a 29 años</t>
  </si>
  <si>
    <t>Adulto Joven</t>
  </si>
  <si>
    <t>De 30 a 34 años</t>
  </si>
  <si>
    <t>De 35 a 39 años</t>
  </si>
  <si>
    <t>De 40 a 44 años</t>
  </si>
  <si>
    <t>Adultos</t>
  </si>
  <si>
    <t>De 45 a 49 años</t>
  </si>
  <si>
    <t>De 50 a 54 años</t>
  </si>
  <si>
    <t>De 55 a 59 años</t>
  </si>
  <si>
    <t>De 60 a 64 años</t>
  </si>
  <si>
    <t>Adultos Mayores</t>
  </si>
  <si>
    <t>De 65 a 69 años</t>
  </si>
  <si>
    <t>De 70 años o más</t>
  </si>
  <si>
    <t xml:space="preserve">Total </t>
  </si>
  <si>
    <t>Nombre del Barrio</t>
  </si>
  <si>
    <t>% Part Hombres</t>
  </si>
  <si>
    <t>% Part Mujeres</t>
  </si>
  <si>
    <t>Nombre del Barrrio</t>
  </si>
  <si>
    <t>Estrato moda</t>
  </si>
  <si>
    <t>Primera Infancia y niñez</t>
  </si>
  <si>
    <t>Preadolescencia, Adolescencia y Juventud</t>
  </si>
  <si>
    <t>0 a 4</t>
  </si>
  <si>
    <t>5 a 9</t>
  </si>
  <si>
    <t>Subtotal</t>
  </si>
  <si>
    <t>% part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</si>
  <si>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</si>
  <si>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</si>
  <si>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</si>
  <si>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</si>
  <si>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</si>
  <si>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</si>
  <si>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</si>
  <si>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</si>
  <si>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</si>
  <si>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</si>
  <si>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Adulto Mayor</t>
  </si>
  <si>
    <t>POBLACION TOTAL</t>
  </si>
  <si>
    <t>% Part Poblacion Total</t>
  </si>
  <si>
    <t>60 a 64</t>
  </si>
  <si>
    <t>65 a 69</t>
  </si>
  <si>
    <t>70 o +</t>
  </si>
  <si>
    <t>Edad</t>
  </si>
  <si>
    <t xml:space="preserve">Total  Hombres encuestados por el Sisben </t>
  </si>
  <si>
    <t xml:space="preserve">Total Mujeres encuestados por el Sisben </t>
  </si>
  <si>
    <t>Total Personas encuestadas por el Sisben</t>
  </si>
  <si>
    <t>% participacion</t>
  </si>
  <si>
    <t xml:space="preserve">Total poblacion según Dane  </t>
  </si>
  <si>
    <t>% población  encuestada por el Sisben por quintiles de edad</t>
  </si>
  <si>
    <t>% población  encuestada por el Sisben por rangos de edad</t>
  </si>
  <si>
    <t>Preadolescencia, adolescencia y juventud</t>
  </si>
  <si>
    <t>Poblacion Total</t>
  </si>
  <si>
    <t>NOMBRE DEL BARRIO</t>
  </si>
  <si>
    <t>Primera Infancia y niñez - Encuestada por el Sisben</t>
  </si>
  <si>
    <t>Preadolescencia y adolescencia - Encuestada por el Sisben</t>
  </si>
  <si>
    <t>% Participacion</t>
  </si>
  <si>
    <t>Adulto joven - Encuestado por el Sisben</t>
  </si>
  <si>
    <t>Adultos- Encuestados por el Sisben</t>
  </si>
  <si>
    <t>-</t>
  </si>
  <si>
    <t>Adulto Mayor- Encuestado por el Sisben</t>
  </si>
  <si>
    <t>TOTAL DE LA POBLACIÓN ENCUESTADA</t>
  </si>
  <si>
    <t>% part- poblacion encuestada del sisben por barrio</t>
  </si>
  <si>
    <t>Quintiles de Edad</t>
  </si>
  <si>
    <t>Si Asiste</t>
  </si>
  <si>
    <t>No Asiste</t>
  </si>
  <si>
    <t>Total</t>
  </si>
  <si>
    <t>% de Asistencia</t>
  </si>
  <si>
    <t>% Inasistencia</t>
  </si>
  <si>
    <t>0 - 4 años</t>
  </si>
  <si>
    <t>Preescolar</t>
  </si>
  <si>
    <t>5 años</t>
  </si>
  <si>
    <t>6 - 10 años</t>
  </si>
  <si>
    <t>Basica Primaria</t>
  </si>
  <si>
    <t>11 - 14 años</t>
  </si>
  <si>
    <t>Basica Secundaria</t>
  </si>
  <si>
    <t>15 - 16 años</t>
  </si>
  <si>
    <t>Media Secundaria</t>
  </si>
  <si>
    <t>11 - 16 años</t>
  </si>
  <si>
    <t>Secundaria Completa</t>
  </si>
  <si>
    <t>17 - 21 años</t>
  </si>
  <si>
    <t>Estudios Superiores a nivel de Pregrado</t>
  </si>
  <si>
    <t>22 años y más</t>
  </si>
  <si>
    <t>Estudios Superiores a nivel de Posgrado</t>
  </si>
  <si>
    <t>Total personas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</si>
  <si>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</si>
  <si>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</si>
  <si>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</si>
  <si>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</si>
  <si>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</si>
  <si>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5 - 16 años  Educacion basica completa (Grado 0 a 11)</t>
  </si>
  <si>
    <t>17 - 21 años (Estudios Superiores a Nivel de Pregrado Tecnico-Tecnologico y Universitario)</t>
  </si>
  <si>
    <t>Primaria</t>
  </si>
  <si>
    <t>Porcentaje de la población total del barrio encuesta que ha aprobado Primaria</t>
  </si>
  <si>
    <t>Secundaria</t>
  </si>
  <si>
    <t>Porcentaje de la población total del barrio encuesta que ha aprobado Secundaria</t>
  </si>
  <si>
    <t>Técnica o tecnológica</t>
  </si>
  <si>
    <t>Porcentaje de la población total del barrio encuesta que ha aprobado Técnica o tecnológica</t>
  </si>
  <si>
    <t>Total Comuna</t>
  </si>
  <si>
    <t>Universidad</t>
  </si>
  <si>
    <t>Porcentaje de la población total del barrio encuesta que ha aprobado Universidad</t>
  </si>
  <si>
    <t>Posgrado</t>
  </si>
  <si>
    <t>Porcentaje de la población total del barrio encuesta que ha aprobado Posgrado</t>
  </si>
  <si>
    <t xml:space="preserve"> Ninguno</t>
  </si>
  <si>
    <t>Porcentaje de la población total del barrio encuesta que ha aprobado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</si>
  <si>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</si>
  <si>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</si>
  <si>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</si>
  <si>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</si>
  <si>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</si>
  <si>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</si>
  <si>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</si>
  <si>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 xml:space="preserve">Jefes de hogar según su sexo, por barrio, encuestados por el SISBEN III  </t>
  </si>
  <si>
    <t>Sexo</t>
  </si>
  <si>
    <t>Número de personas</t>
  </si>
  <si>
    <t>Porcentaje de jefes de hogar según sexo</t>
  </si>
  <si>
    <t>Hombre</t>
  </si>
  <si>
    <t>Mujer</t>
  </si>
  <si>
    <t>Mujeres menores de  19 años embarazadas o que han tenido hijos, según barrios, encuestadas por el SISBEN III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</si>
  <si>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</si>
  <si>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</si>
  <si>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</si>
  <si>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</si>
  <si>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</si>
  <si>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</si>
  <si>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</si>
  <si>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</si>
  <si>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</si>
  <si>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Entidad Administrativa de Servicio Educativo de Primera Infancia</t>
  </si>
  <si>
    <t>Salud</t>
  </si>
  <si>
    <t>No. de Puestos de Salud</t>
  </si>
  <si>
    <t>No. de Centros de Salud</t>
  </si>
  <si>
    <t>ICBF</t>
  </si>
  <si>
    <t>No. de hogares infantiles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</si>
  <si>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</si>
  <si>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</si>
  <si>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</si>
  <si>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</si>
  <si>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</si>
  <si>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</si>
  <si>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</si>
  <si>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</si>
  <si>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</si>
  <si>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</si>
  <si>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 xml:space="preserve">Deporte </t>
  </si>
  <si>
    <t>No. de escenarios deportivos</t>
  </si>
  <si>
    <t>Datos recopilados por la Alcaldía</t>
  </si>
  <si>
    <t>COMUNA 11</t>
  </si>
  <si>
    <t>Barrio San Carlos</t>
  </si>
  <si>
    <t>Maracaibo</t>
  </si>
  <si>
    <t>La Independencia</t>
  </si>
  <si>
    <t>La Esperanza</t>
  </si>
  <si>
    <t>Urbanización Boyacá</t>
  </si>
  <si>
    <t>El Jardin</t>
  </si>
  <si>
    <t>La Fortaleza</t>
  </si>
  <si>
    <t>El Recuerdo</t>
  </si>
  <si>
    <t>Aguablanca</t>
  </si>
  <si>
    <t>El Prado</t>
  </si>
  <si>
    <t>20 de Julio</t>
  </si>
  <si>
    <t>Prados de Oriente</t>
  </si>
  <si>
    <t xml:space="preserve">Los Sauces </t>
  </si>
  <si>
    <t>Villa del Sur</t>
  </si>
  <si>
    <t>José Holguín Garcés</t>
  </si>
  <si>
    <t>Léon XIII</t>
  </si>
  <si>
    <t>José María Córdoba</t>
  </si>
  <si>
    <t>San Pedro Claver</t>
  </si>
  <si>
    <t>Los Conquistadores</t>
  </si>
  <si>
    <t>La Gran Colombia</t>
  </si>
  <si>
    <t>San Benito</t>
  </si>
  <si>
    <t>Primavera</t>
  </si>
  <si>
    <t>El 42% de los habitantes de la comuna 11 tienen menos de 24 años, el 44% tiene entre 25 y 59 años y solo el 14% restante tiene mas de 60 años</t>
  </si>
  <si>
    <t>Comuna 11 - Población total al 2012 por genero  según el DANE con base en Proyecciones del Censo de 2005</t>
  </si>
  <si>
    <t>En la comuna 11, el 53% son mujeres y el 47% son  hombres, una proporcion similar se observa en los barrios de esta comuna</t>
  </si>
  <si>
    <t>Comuna  11 - Población año 2012, por quintiles de edad y rangos de edad -  según el DANE con base en Proyecciones del Censo de 2005 - A</t>
  </si>
  <si>
    <t>TOTAL COMUNA 11</t>
  </si>
  <si>
    <t>Barrio con mayor participación en la población de primera infancia y niñez: El Jardín (10%)</t>
  </si>
  <si>
    <t>Barrio con mayor participación en la población de preadolescentes, adolescentes y jovenes: El Jardín (11%)</t>
  </si>
  <si>
    <t>Barrio con mayor participación en la población de adultos jovenes: Prados de Oriente con 14%</t>
  </si>
  <si>
    <t>Comuna  11 - Población año 2012, por quintiles de edad y rangos de edad -  según el DANE con base en Proyecciones del Censo de 2005 - C</t>
  </si>
  <si>
    <t>Barrio con mayor participación en la población de adultos mayores: El Jardín con 12%</t>
  </si>
  <si>
    <t>Comuna 11 - Población  Encuestadas por el SISBEN III a junio 2013</t>
  </si>
  <si>
    <t>El 46% de la poblacion de primera infancia y niñez de la comuna ha sido encuestada por el sisben III</t>
  </si>
  <si>
    <t>El 54% de la poblacion de Preadolescencia, adolescencia y juventud de la comuna 10 ha sido encuestada por el Sisben III</t>
  </si>
  <si>
    <t>El 52% de la poblacion de Adulta Mayor de la comuna  ha sido encuestada por el sisben III</t>
  </si>
  <si>
    <t>El 54% de la poblacion total de la comuna  ha sido encuestada por el Sisben III</t>
  </si>
  <si>
    <t>El 56% de la poblacion de Adulta Joven de la comuna ha sido encuestada por el Sisben III</t>
  </si>
  <si>
    <t>El 58% de la poblacion de Adulta de la comuna ha sido encuestada por el Sisben III</t>
  </si>
  <si>
    <t>TOTAL ENCUESTADOS SISBEN - COMUNA 11</t>
  </si>
  <si>
    <t>Barrio con mayor participación en la población de primera infancia y niñez encuestada por el Sisben III es El Jardín(11%)</t>
  </si>
  <si>
    <t>Barrio con mayor participación en la población de preadolescentes, adolescentes y jovenes encuestados por el Sisben III es El Jardín (12%)</t>
  </si>
  <si>
    <t>Comuna 11 - Población encuestada por el SISBEN IIII a junio 2013 por grupos de edades - B</t>
  </si>
  <si>
    <t>Barrio con mayor participación en la población de adultos jovenes encuestados por el Sisben III es El Jardín (11%)</t>
  </si>
  <si>
    <t>Barrio con mayor participación en la población de adultos encuestados por el Sisben III es El Jardín (13,8%)</t>
  </si>
  <si>
    <t>Barrio con mayor participación en población de adultos mayores encuestados por el Sisben III es El Jardín (12%)</t>
  </si>
  <si>
    <t>Comuna 11 - Población encuestada por el SISBEN III a junio 2013 por grupos de edades - C</t>
  </si>
  <si>
    <t>Comuna 11 - Poblacion encuestada por el SISBEN III  a junio de 2013 según Asistencia Educativa</t>
  </si>
  <si>
    <t>Comuna 11 - Poblacion Encuestada por Sisben III a junio 2013 según Nivel Educativo esperado por rangos de edad</t>
  </si>
  <si>
    <t>El 33% de la poblacion de primera infancia de la comuna asiste a la educación preescolar sisben III</t>
  </si>
  <si>
    <t>El 97% de la poblacion entre 6 y 10 años de la comuna asiste a la educación Básica primaria</t>
  </si>
  <si>
    <t>El 97% de la poblacion entre 11 y 14 años de la comuna asiste a la educación Basica Secundaria</t>
  </si>
  <si>
    <t>El 86% de la poblacion entre 15 y 16 años de la comuna asiste a la educación Media Secundaria</t>
  </si>
  <si>
    <t>El 93% de la poblacion entre 11-16 años de la comuna asiste a la educación Secundaria Completa</t>
  </si>
  <si>
    <t>El 35% de la poblacion entre 17-21 años de la comuna asiste a Estudios superiores a nivel de Pregrado</t>
  </si>
  <si>
    <t>El 2% de la poblacion mayor a 22 años de la comuna asiste a Estudios superiores a nivel de Posgrado</t>
  </si>
  <si>
    <t>Comuna 11  - Tasa de asistencia escolar según nivel educativo esperado por rangos de edad  - En poblacion encuestada por el SISBEN III a Junio 2013</t>
  </si>
  <si>
    <t>Promedio Comuna 11</t>
  </si>
  <si>
    <t>Los Barrios con mayor porcentaje de población igual a 5 años en nivel preescolar es Maracaibo, 20 de Julio y José Holguín Garcés (100%)</t>
  </si>
  <si>
    <t>El barrios con mayor porcentaje de población entre 6 y 10 años en nivel basica primaria es 20 de Julio(100%)</t>
  </si>
  <si>
    <t>Los barrios con mayor porcentaje de población entre11 y 14 años en nivel basica secundaria es Maracaibo y 20 de Julio (100%)</t>
  </si>
  <si>
    <t>Barrio con mayor porcentaje de población entre 15 y 16 años en nivel Media Secundaria es José Holguín Garcés (96,15%)</t>
  </si>
  <si>
    <t>Barrio con mayor porcentaje de población entre 11 y 16 años en nivel de secundaria completa es 20 de Julio (98,50%)</t>
  </si>
  <si>
    <t>Barrio con mayor porcentaje de población entre 5 y 16 años en nivel Basico completo a es 20 de Julio  (99,08%)</t>
  </si>
  <si>
    <t>Barrio con mayor porcentaje de población entre 17 y 21 años en nivel  Estudios superiores a nivel de Pregrado, técnico, tencológico y Universitario es Prados de Oriente (48,26)</t>
  </si>
  <si>
    <t>Comuna 11 - Población encuestada por SISBEN III a junio 2013  según maximo nivel educativo aprobado por  barrios</t>
  </si>
  <si>
    <t>Barrio con mayor porcentaje de población con nivel  de Secundaria aprobada es El Recuerdo (55,7%)</t>
  </si>
  <si>
    <t>Barrio con mayor porcentaje de población con nivel  de primaria aprobada es San Pedro Claver(37,4%)</t>
  </si>
  <si>
    <t>Barrio con mayor porcentaje de población con nivel Técnico o tecnológico aprobado es Prados de Oriente(5,0%)</t>
  </si>
  <si>
    <t>Barrio con mayor porcentaje de población con nivel  Universitario aprobado es Villa del Sur (7,9%)</t>
  </si>
  <si>
    <t>Barrio con mayor porcentaje de población con nivel  de Posgrado aprobado es La Fortaleza (0,27%)</t>
  </si>
  <si>
    <t>Barrio con mayor porcentaje de población con nivel Ningun nivel educativo aprobado es Los Conquistadores (15%)</t>
  </si>
  <si>
    <t xml:space="preserve">Comuna  11 - Personas encuestadas por Sisben III a junio 2013 en situación de discapacidad </t>
  </si>
  <si>
    <t>El tipo de condición de discapacidad que más se padece  en la comuna es dificultad para moverse o caminar por sí mismo</t>
  </si>
  <si>
    <t>El Barrio con mayor número de mujeres menores de 15 años embarazadas es El Jardín</t>
  </si>
  <si>
    <t>Comuna 11- Población encuestada por el SISBEN IIII a junio 2013 por grupos de edades - A</t>
  </si>
  <si>
    <t>Comuna  11 - Población año 2012, por quintiles de edad y rangos de edad -  según el DANE con base en Proyecciones del Censo de 2005 - B</t>
  </si>
  <si>
    <t>Barrio con participación en la población de adultos: El Jardín con 13%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</si>
</sst>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9" fontId="3" fillId="0" borderId="4" xfId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9" fontId="6" fillId="3" borderId="4" xfId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 vertical="center"/>
    </xf>
    <xf numFmtId="9" fontId="3" fillId="0" borderId="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10" fontId="3" fillId="3" borderId="4" xfId="1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horizontal="center" vertical="center"/>
    </xf>
    <xf numFmtId="9" fontId="6" fillId="3" borderId="3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vertical="center"/>
    </xf>
    <xf numFmtId="9" fontId="6" fillId="3" borderId="3" xfId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/>
    </xf>
    <xf numFmtId="9" fontId="6" fillId="2" borderId="3" xfId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6" fillId="2" borderId="4" xfId="1" applyFont="1" applyFill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/>
    </xf>
    <xf numFmtId="9" fontId="6" fillId="3" borderId="3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4"/>
  <sheetViews>
    <sheetView tabSelected="1" topLeftCell="A247" zoomScale="70" zoomScaleNormal="70" zoomScaleSheetLayoutView="100" zoomScalePageLayoutView="40" workbookViewId="0">
      <selection activeCell="F242" sqref="F242"/>
    </sheetView>
  </sheetViews>
  <sheetFormatPr baseColWidth="10" defaultColWidth="11.42578125" defaultRowHeight="12.75"/>
  <cols>
    <col min="1" max="1" width="26.5703125" style="1" customWidth="1"/>
    <col min="2" max="2" width="22" style="1" customWidth="1"/>
    <col min="3" max="3" width="16.85546875" style="1" customWidth="1"/>
    <col min="4" max="4" width="15.42578125" style="1" bestFit="1" customWidth="1"/>
    <col min="5" max="5" width="18.5703125" style="1" customWidth="1"/>
    <col min="6" max="6" width="16.140625" style="1" customWidth="1"/>
    <col min="7" max="7" width="16" style="1" customWidth="1"/>
    <col min="8" max="8" width="19.7109375" style="1" customWidth="1"/>
    <col min="9" max="9" width="14" style="1" customWidth="1"/>
    <col min="10" max="10" width="15.7109375" style="1" customWidth="1"/>
    <col min="11" max="11" width="14.7109375" style="1" customWidth="1"/>
    <col min="12" max="12" width="15" style="1" bestFit="1" customWidth="1"/>
    <col min="13" max="13" width="18.5703125" style="1" customWidth="1"/>
    <col min="14" max="14" width="11.42578125" style="1"/>
    <col min="15" max="15" width="13.42578125" style="1" customWidth="1"/>
    <col min="16" max="16384" width="11.42578125" style="1"/>
  </cols>
  <sheetData>
    <row r="2" spans="1:13" ht="23.2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23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ht="23.25">
      <c r="A4" s="151" t="s">
        <v>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23.25">
      <c r="A5" s="151" t="s">
        <v>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</row>
    <row r="6" spans="1:13" ht="14.25">
      <c r="A6" s="152" t="s">
        <v>164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</row>
    <row r="8" spans="1:13" ht="24" customHeight="1">
      <c r="C8" s="153" t="s">
        <v>4</v>
      </c>
      <c r="D8" s="154"/>
      <c r="E8" s="154"/>
      <c r="F8" s="154"/>
      <c r="G8" s="154"/>
      <c r="H8" s="154"/>
      <c r="I8" s="155"/>
    </row>
    <row r="9" spans="1:13" ht="25.5">
      <c r="C9" s="2" t="s">
        <v>5</v>
      </c>
      <c r="D9" s="2" t="s">
        <v>6</v>
      </c>
      <c r="E9" s="2" t="s">
        <v>7</v>
      </c>
      <c r="F9" s="3" t="s">
        <v>8</v>
      </c>
      <c r="G9" s="3" t="s">
        <v>9</v>
      </c>
      <c r="H9" s="4" t="s">
        <v>10</v>
      </c>
      <c r="I9" s="4" t="s">
        <v>11</v>
      </c>
    </row>
    <row r="10" spans="1:13">
      <c r="C10" s="4" t="s">
        <v>12</v>
      </c>
      <c r="D10" s="5">
        <v>3651.9399160079147</v>
      </c>
      <c r="E10" s="5">
        <v>3581.9394306199492</v>
      </c>
      <c r="F10" s="5">
        <f>SUM(D10:E10)</f>
        <v>7233.8793466278639</v>
      </c>
      <c r="G10" s="6">
        <f>+F10/$F$25</f>
        <v>6.9546117976631919E-2</v>
      </c>
      <c r="H10" s="146">
        <f>SUM(G10:G11)</f>
        <v>0.15777424563837505</v>
      </c>
      <c r="I10" s="148" t="s">
        <v>13</v>
      </c>
    </row>
    <row r="11" spans="1:13">
      <c r="C11" s="4" t="s">
        <v>14</v>
      </c>
      <c r="D11" s="5">
        <v>4627.3994225232191</v>
      </c>
      <c r="E11" s="5">
        <v>4549.6998757924903</v>
      </c>
      <c r="F11" s="5">
        <f t="shared" ref="F11:F25" si="0">SUM(D11:E11)</f>
        <v>9177.0992983157084</v>
      </c>
      <c r="G11" s="6">
        <f t="shared" ref="G11:G25" si="1">+F11/$F$25</f>
        <v>8.822812766174315E-2</v>
      </c>
      <c r="H11" s="146"/>
      <c r="I11" s="150"/>
    </row>
    <row r="12" spans="1:13">
      <c r="C12" s="4" t="s">
        <v>15</v>
      </c>
      <c r="D12" s="5">
        <v>4993.2087607899712</v>
      </c>
      <c r="E12" s="5">
        <v>4811.9307687299224</v>
      </c>
      <c r="F12" s="5">
        <f t="shared" si="0"/>
        <v>9805.1395295198927</v>
      </c>
      <c r="G12" s="6">
        <f t="shared" si="1"/>
        <v>9.4266071885095198E-2</v>
      </c>
      <c r="H12" s="146">
        <f>SUM(G12:G14)</f>
        <v>0.26353316700233553</v>
      </c>
      <c r="I12" s="148" t="s">
        <v>16</v>
      </c>
    </row>
    <row r="13" spans="1:13">
      <c r="C13" s="4" t="s">
        <v>17</v>
      </c>
      <c r="D13" s="5">
        <v>3966.3275964752693</v>
      </c>
      <c r="E13" s="5">
        <v>4358.4497834349622</v>
      </c>
      <c r="F13" s="5">
        <f t="shared" si="0"/>
        <v>8324.7773799102324</v>
      </c>
      <c r="G13" s="6">
        <f t="shared" si="1"/>
        <v>8.0033951639284562E-2</v>
      </c>
      <c r="H13" s="147"/>
      <c r="I13" s="149"/>
      <c r="J13" s="7"/>
    </row>
    <row r="14" spans="1:13">
      <c r="C14" s="4" t="s">
        <v>18</v>
      </c>
      <c r="D14" s="5">
        <v>4384.1756010602239</v>
      </c>
      <c r="E14" s="5">
        <v>4897.4609937639334</v>
      </c>
      <c r="F14" s="5">
        <f t="shared" si="0"/>
        <v>9281.6365948241582</v>
      </c>
      <c r="G14" s="6">
        <f t="shared" si="1"/>
        <v>8.9233143477955773E-2</v>
      </c>
      <c r="H14" s="147"/>
      <c r="I14" s="150"/>
    </row>
    <row r="15" spans="1:13">
      <c r="C15" s="4" t="s">
        <v>19</v>
      </c>
      <c r="D15" s="5">
        <v>4435.1890509270988</v>
      </c>
      <c r="E15" s="5">
        <v>4449.3732919138738</v>
      </c>
      <c r="F15" s="5">
        <f t="shared" si="0"/>
        <v>8884.5623428409726</v>
      </c>
      <c r="G15" s="6">
        <f t="shared" si="1"/>
        <v>8.5415693469368267E-2</v>
      </c>
      <c r="H15" s="146">
        <f>SUM(G15:G17)</f>
        <v>0.20808823050046926</v>
      </c>
      <c r="I15" s="148" t="s">
        <v>20</v>
      </c>
    </row>
    <row r="16" spans="1:13">
      <c r="C16" s="4" t="s">
        <v>21</v>
      </c>
      <c r="D16" s="5">
        <v>2956.7405453745487</v>
      </c>
      <c r="E16" s="5">
        <v>3281.5690165542414</v>
      </c>
      <c r="F16" s="5">
        <f t="shared" si="0"/>
        <v>6238.3095619287906</v>
      </c>
      <c r="G16" s="6">
        <f t="shared" si="1"/>
        <v>5.9974764850189786E-2</v>
      </c>
      <c r="H16" s="147"/>
      <c r="I16" s="149"/>
    </row>
    <row r="17" spans="1:9">
      <c r="C17" s="4" t="s">
        <v>22</v>
      </c>
      <c r="D17" s="5">
        <v>2919.5062234762586</v>
      </c>
      <c r="E17" s="5">
        <v>3602.0385076253197</v>
      </c>
      <c r="F17" s="5">
        <f t="shared" si="0"/>
        <v>6521.5447311015778</v>
      </c>
      <c r="G17" s="6">
        <f t="shared" si="1"/>
        <v>6.2697772180911215E-2</v>
      </c>
      <c r="H17" s="147"/>
      <c r="I17" s="150"/>
    </row>
    <row r="18" spans="1:9">
      <c r="C18" s="4" t="s">
        <v>23</v>
      </c>
      <c r="D18" s="5">
        <v>3111.2715766500269</v>
      </c>
      <c r="E18" s="5">
        <v>3692.0944658577487</v>
      </c>
      <c r="F18" s="5">
        <f t="shared" si="0"/>
        <v>6803.366042507776</v>
      </c>
      <c r="G18" s="6">
        <f t="shared" si="1"/>
        <v>6.5407186760865613E-2</v>
      </c>
      <c r="H18" s="146">
        <f>SUM(G18:G21)</f>
        <v>0.23237464055283583</v>
      </c>
      <c r="I18" s="148" t="s">
        <v>24</v>
      </c>
    </row>
    <row r="19" spans="1:9">
      <c r="C19" s="4" t="s">
        <v>25</v>
      </c>
      <c r="D19" s="5">
        <v>3064.1627171507257</v>
      </c>
      <c r="E19" s="5">
        <v>3485.9241014485287</v>
      </c>
      <c r="F19" s="5">
        <f t="shared" si="0"/>
        <v>6550.0868185992549</v>
      </c>
      <c r="G19" s="6">
        <f t="shared" si="1"/>
        <v>6.2972174239515927E-2</v>
      </c>
      <c r="H19" s="147"/>
      <c r="I19" s="149"/>
    </row>
    <row r="20" spans="1:9">
      <c r="C20" s="4" t="s">
        <v>26</v>
      </c>
      <c r="D20" s="5">
        <v>2403.2990234584513</v>
      </c>
      <c r="E20" s="5">
        <v>3380.083003684394</v>
      </c>
      <c r="F20" s="5">
        <f t="shared" si="0"/>
        <v>5783.3820271428449</v>
      </c>
      <c r="G20" s="6">
        <f t="shared" si="1"/>
        <v>5.5601116564254489E-2</v>
      </c>
      <c r="H20" s="147"/>
      <c r="I20" s="149"/>
    </row>
    <row r="21" spans="1:9">
      <c r="C21" s="4" t="s">
        <v>27</v>
      </c>
      <c r="D21" s="5">
        <v>2165.1266910096697</v>
      </c>
      <c r="E21" s="5">
        <v>2868.6199266708454</v>
      </c>
      <c r="F21" s="5">
        <f t="shared" si="0"/>
        <v>5033.7466176805156</v>
      </c>
      <c r="G21" s="6">
        <f t="shared" si="1"/>
        <v>4.839416298819979E-2</v>
      </c>
      <c r="H21" s="147"/>
      <c r="I21" s="150"/>
    </row>
    <row r="22" spans="1:9">
      <c r="C22" s="4" t="s">
        <v>28</v>
      </c>
      <c r="D22" s="5">
        <v>1624.322418221584</v>
      </c>
      <c r="E22" s="5">
        <v>2145.4186995186556</v>
      </c>
      <c r="F22" s="5">
        <f t="shared" si="0"/>
        <v>3769.7411177402396</v>
      </c>
      <c r="G22" s="6">
        <f t="shared" si="1"/>
        <v>3.6242083666758448E-2</v>
      </c>
      <c r="H22" s="146">
        <f>SUM(G22:G24)</f>
        <v>0.13822971630598435</v>
      </c>
      <c r="I22" s="148" t="s">
        <v>29</v>
      </c>
    </row>
    <row r="23" spans="1:9">
      <c r="C23" s="4" t="s">
        <v>30</v>
      </c>
      <c r="D23" s="5">
        <v>1585.4438651582545</v>
      </c>
      <c r="E23" s="5">
        <v>2147.9145618685357</v>
      </c>
      <c r="F23" s="5">
        <f t="shared" si="0"/>
        <v>3733.3584270267902</v>
      </c>
      <c r="G23" s="6">
        <f t="shared" si="1"/>
        <v>3.5892302480285611E-2</v>
      </c>
      <c r="H23" s="147"/>
      <c r="I23" s="149"/>
    </row>
    <row r="24" spans="1:9">
      <c r="C24" s="4" t="s">
        <v>31</v>
      </c>
      <c r="D24" s="5">
        <v>2902.3976264616153</v>
      </c>
      <c r="E24" s="5">
        <v>3972.5460462529745</v>
      </c>
      <c r="F24" s="5">
        <f t="shared" si="0"/>
        <v>6874.9436727145894</v>
      </c>
      <c r="G24" s="6">
        <f t="shared" si="1"/>
        <v>6.6095330158940299E-2</v>
      </c>
      <c r="H24" s="147"/>
      <c r="I24" s="150"/>
    </row>
    <row r="25" spans="1:9">
      <c r="C25" s="4" t="s">
        <v>32</v>
      </c>
      <c r="D25" s="5">
        <f>SUM(D10:D24)</f>
        <v>48790.511034744828</v>
      </c>
      <c r="E25" s="5">
        <f>SUM(E10:E24)</f>
        <v>55225.062473736369</v>
      </c>
      <c r="F25" s="5">
        <f t="shared" si="0"/>
        <v>104015.5735084812</v>
      </c>
      <c r="G25" s="6">
        <f t="shared" si="1"/>
        <v>1</v>
      </c>
      <c r="H25" s="8">
        <f>SUM(H10:H24)</f>
        <v>1</v>
      </c>
      <c r="I25" s="4"/>
    </row>
    <row r="26" spans="1:9" ht="38.25" customHeight="1">
      <c r="C26" s="147" t="s">
        <v>187</v>
      </c>
      <c r="D26" s="147"/>
      <c r="E26" s="147"/>
      <c r="F26" s="147"/>
      <c r="G26" s="147"/>
      <c r="H26" s="147"/>
      <c r="I26" s="147"/>
    </row>
    <row r="27" spans="1:9">
      <c r="A27" s="9"/>
      <c r="B27" s="10"/>
      <c r="C27" s="10"/>
      <c r="D27" s="11"/>
      <c r="E27" s="11"/>
      <c r="F27" s="11"/>
      <c r="G27" s="11"/>
      <c r="H27" s="11"/>
      <c r="I27" s="11"/>
    </row>
    <row r="28" spans="1:9" ht="25.5" customHeight="1">
      <c r="C28" s="145" t="s">
        <v>188</v>
      </c>
      <c r="D28" s="145"/>
      <c r="E28" s="145"/>
      <c r="F28" s="145"/>
      <c r="G28" s="145"/>
      <c r="H28" s="145"/>
      <c r="I28" s="145"/>
    </row>
    <row r="29" spans="1:9" ht="40.5" customHeight="1">
      <c r="C29" s="4" t="s">
        <v>33</v>
      </c>
      <c r="D29" s="2" t="s">
        <v>6</v>
      </c>
      <c r="E29" s="4" t="s">
        <v>34</v>
      </c>
      <c r="F29" s="2" t="s">
        <v>7</v>
      </c>
      <c r="G29" s="4" t="s">
        <v>35</v>
      </c>
      <c r="H29" s="145" t="s">
        <v>8</v>
      </c>
      <c r="I29" s="145"/>
    </row>
    <row r="30" spans="1:9">
      <c r="C30" s="12" t="s">
        <v>165</v>
      </c>
      <c r="D30" s="5">
        <v>3796.3850858522969</v>
      </c>
      <c r="E30" s="13">
        <f>+D30/H30</f>
        <v>0.46764188891675856</v>
      </c>
      <c r="F30" s="5">
        <v>4321.7608198667303</v>
      </c>
      <c r="G30" s="13">
        <f>+F30/H30</f>
        <v>0.53235811108324116</v>
      </c>
      <c r="H30" s="71">
        <v>8118.1459057190295</v>
      </c>
      <c r="I30" s="72"/>
    </row>
    <row r="31" spans="1:9">
      <c r="C31" s="12" t="s">
        <v>166</v>
      </c>
      <c r="D31" s="5">
        <v>563.87991368538735</v>
      </c>
      <c r="E31" s="13">
        <f>+D31/H31</f>
        <v>0.46645809247518422</v>
      </c>
      <c r="F31" s="5">
        <v>644.97447812771213</v>
      </c>
      <c r="G31" s="13">
        <f t="shared" ref="G31:G51" si="2">+F31/H31</f>
        <v>0.53354190752481578</v>
      </c>
      <c r="H31" s="71">
        <v>1208.8543918130995</v>
      </c>
      <c r="I31" s="72"/>
    </row>
    <row r="32" spans="1:9">
      <c r="C32" s="12" t="s">
        <v>167</v>
      </c>
      <c r="D32" s="5">
        <v>3805.6335128305996</v>
      </c>
      <c r="E32" s="13">
        <f t="shared" ref="E32:E51" si="3">+D32/H32</f>
        <v>0.46669548855614235</v>
      </c>
      <c r="F32" s="5">
        <v>4348.7918162087472</v>
      </c>
      <c r="G32" s="13">
        <f t="shared" si="2"/>
        <v>0.53330451144385771</v>
      </c>
      <c r="H32" s="71">
        <v>8154.4253290393463</v>
      </c>
      <c r="I32" s="72"/>
    </row>
    <row r="33" spans="3:9">
      <c r="C33" s="12" t="s">
        <v>168</v>
      </c>
      <c r="D33" s="5">
        <v>509.15118213288167</v>
      </c>
      <c r="E33" s="13">
        <f t="shared" si="3"/>
        <v>0.46666118003632789</v>
      </c>
      <c r="F33" s="5">
        <v>581.89989285314175</v>
      </c>
      <c r="G33" s="13">
        <f t="shared" si="2"/>
        <v>0.53333881996367227</v>
      </c>
      <c r="H33" s="71">
        <v>1091.0510749860232</v>
      </c>
      <c r="I33" s="72"/>
    </row>
    <row r="34" spans="3:9" ht="25.5">
      <c r="C34" s="14" t="s">
        <v>169</v>
      </c>
      <c r="D34" s="5">
        <v>1179.2042272917538</v>
      </c>
      <c r="E34" s="13">
        <f t="shared" si="3"/>
        <v>0.46518790316078762</v>
      </c>
      <c r="F34" s="5">
        <v>1355.6945077774026</v>
      </c>
      <c r="G34" s="13">
        <f t="shared" si="2"/>
        <v>0.53481209683921238</v>
      </c>
      <c r="H34" s="71">
        <v>2534.8987350691564</v>
      </c>
      <c r="I34" s="72"/>
    </row>
    <row r="35" spans="3:9">
      <c r="C35" s="12" t="s">
        <v>170</v>
      </c>
      <c r="D35" s="5">
        <v>5482.5713291806542</v>
      </c>
      <c r="E35" s="13">
        <f t="shared" si="3"/>
        <v>0.46601629799369815</v>
      </c>
      <c r="F35" s="5">
        <v>6282.1917333652682</v>
      </c>
      <c r="G35" s="13">
        <f t="shared" si="2"/>
        <v>0.53398370200630174</v>
      </c>
      <c r="H35" s="71">
        <v>11764.763062545924</v>
      </c>
      <c r="I35" s="72"/>
    </row>
    <row r="36" spans="3:9">
      <c r="C36" s="12" t="s">
        <v>171</v>
      </c>
      <c r="D36" s="5">
        <v>3528.1972768006062</v>
      </c>
      <c r="E36" s="13">
        <f t="shared" si="3"/>
        <v>0.46855280672480026</v>
      </c>
      <c r="F36" s="5">
        <v>4001.7912883364224</v>
      </c>
      <c r="G36" s="13">
        <f t="shared" si="2"/>
        <v>0.53144719327519974</v>
      </c>
      <c r="H36" s="71">
        <v>7529.9885651370287</v>
      </c>
      <c r="I36" s="72"/>
    </row>
    <row r="37" spans="3:9">
      <c r="C37" s="12" t="s">
        <v>172</v>
      </c>
      <c r="D37" s="5">
        <v>879.49447835899753</v>
      </c>
      <c r="E37" s="13">
        <f t="shared" si="3"/>
        <v>0.46602462523098731</v>
      </c>
      <c r="F37" s="5">
        <v>1007.7330000667873</v>
      </c>
      <c r="G37" s="13">
        <f t="shared" si="2"/>
        <v>0.5339753747690128</v>
      </c>
      <c r="H37" s="71">
        <v>1887.2274784257847</v>
      </c>
      <c r="I37" s="72"/>
    </row>
    <row r="38" spans="3:9">
      <c r="C38" s="12" t="s">
        <v>173</v>
      </c>
      <c r="D38" s="5">
        <v>2676.7379101857991</v>
      </c>
      <c r="E38" s="13">
        <f t="shared" si="3"/>
        <v>0.46733066375379761</v>
      </c>
      <c r="F38" s="5">
        <v>3050.9793525444225</v>
      </c>
      <c r="G38" s="13">
        <f t="shared" si="2"/>
        <v>0.53266933624620239</v>
      </c>
      <c r="H38" s="71">
        <v>5727.7172627302216</v>
      </c>
      <c r="I38" s="72"/>
    </row>
    <row r="39" spans="3:9">
      <c r="C39" s="12" t="s">
        <v>174</v>
      </c>
      <c r="D39" s="5">
        <v>541.17718420834092</v>
      </c>
      <c r="E39" s="13">
        <f t="shared" si="3"/>
        <v>0.46505757645527235</v>
      </c>
      <c r="F39" s="5">
        <v>622.50063033940114</v>
      </c>
      <c r="G39" s="13">
        <f t="shared" si="2"/>
        <v>0.53494242354472743</v>
      </c>
      <c r="H39" s="71">
        <v>1163.6778145477424</v>
      </c>
      <c r="I39" s="72"/>
    </row>
    <row r="40" spans="3:9">
      <c r="C40" s="12" t="s">
        <v>175</v>
      </c>
      <c r="D40" s="5">
        <v>1059.0159277078651</v>
      </c>
      <c r="E40" s="13">
        <f>+D40/H40</f>
        <v>0.46533418464858861</v>
      </c>
      <c r="F40" s="5">
        <v>1216.8021029567278</v>
      </c>
      <c r="G40" s="13">
        <f t="shared" si="2"/>
        <v>0.53466581535141133</v>
      </c>
      <c r="H40" s="71">
        <v>2275.8180306645932</v>
      </c>
      <c r="I40" s="72"/>
    </row>
    <row r="41" spans="3:9">
      <c r="C41" s="12" t="s">
        <v>176</v>
      </c>
      <c r="D41" s="5">
        <v>4628.4920417143167</v>
      </c>
      <c r="E41" s="13">
        <f t="shared" si="3"/>
        <v>0.469841001188473</v>
      </c>
      <c r="F41" s="5">
        <v>5222.6959772249529</v>
      </c>
      <c r="G41" s="13">
        <f t="shared" si="2"/>
        <v>0.53015899881152695</v>
      </c>
      <c r="H41" s="71">
        <v>9851.1880189392705</v>
      </c>
      <c r="I41" s="72"/>
    </row>
    <row r="42" spans="3:9">
      <c r="C42" s="12" t="s">
        <v>177</v>
      </c>
      <c r="D42" s="5">
        <v>3786.018362928588</v>
      </c>
      <c r="E42" s="13">
        <f t="shared" si="3"/>
        <v>0.46957534630040854</v>
      </c>
      <c r="F42" s="5">
        <v>4276.6246032259887</v>
      </c>
      <c r="G42" s="13">
        <f t="shared" si="2"/>
        <v>0.53042465369959158</v>
      </c>
      <c r="H42" s="71">
        <v>8062.6429661545753</v>
      </c>
      <c r="I42" s="72"/>
    </row>
    <row r="43" spans="3:9">
      <c r="C43" s="12" t="s">
        <v>178</v>
      </c>
      <c r="D43" s="5">
        <v>2789.311515427361</v>
      </c>
      <c r="E43" s="13">
        <f t="shared" si="3"/>
        <v>0.4660200704527715</v>
      </c>
      <c r="F43" s="5">
        <v>3196.0777248200548</v>
      </c>
      <c r="G43" s="13">
        <f t="shared" si="2"/>
        <v>0.5339799295472285</v>
      </c>
      <c r="H43" s="71">
        <v>5985.3892402474157</v>
      </c>
      <c r="I43" s="72"/>
    </row>
    <row r="44" spans="3:9" ht="25.5">
      <c r="C44" s="12" t="s">
        <v>179</v>
      </c>
      <c r="D44" s="5">
        <v>743.28957205318943</v>
      </c>
      <c r="E44" s="13">
        <f t="shared" si="3"/>
        <v>0.4692758697934179</v>
      </c>
      <c r="F44" s="5">
        <v>840.61793288712738</v>
      </c>
      <c r="G44" s="13">
        <f t="shared" si="2"/>
        <v>0.53072413020658227</v>
      </c>
      <c r="H44" s="71">
        <v>1583.9075049403166</v>
      </c>
      <c r="I44" s="72"/>
    </row>
    <row r="45" spans="3:9">
      <c r="C45" s="12" t="s">
        <v>180</v>
      </c>
      <c r="D45" s="5">
        <v>1585.2806941012293</v>
      </c>
      <c r="E45" s="13">
        <f t="shared" si="3"/>
        <v>0.47258551220637474</v>
      </c>
      <c r="F45" s="5">
        <v>1769.2036334017023</v>
      </c>
      <c r="G45" s="13">
        <f t="shared" si="2"/>
        <v>0.52741448779362532</v>
      </c>
      <c r="H45" s="71">
        <v>3354.4843275029311</v>
      </c>
      <c r="I45" s="72"/>
    </row>
    <row r="46" spans="3:9" ht="25.5">
      <c r="C46" s="12" t="s">
        <v>181</v>
      </c>
      <c r="D46" s="5">
        <v>500.730972226402</v>
      </c>
      <c r="E46" s="13">
        <f t="shared" si="3"/>
        <v>0.47201928811431831</v>
      </c>
      <c r="F46" s="5">
        <v>560.09638130566384</v>
      </c>
      <c r="G46" s="13">
        <f t="shared" si="2"/>
        <v>0.52798071188568163</v>
      </c>
      <c r="H46" s="71">
        <v>1060.8273535320659</v>
      </c>
      <c r="I46" s="72"/>
    </row>
    <row r="47" spans="3:9">
      <c r="C47" s="12" t="s">
        <v>182</v>
      </c>
      <c r="D47" s="5">
        <v>2425.5043248840138</v>
      </c>
      <c r="E47" s="13">
        <f t="shared" si="3"/>
        <v>0.47574955357145804</v>
      </c>
      <c r="F47" s="5">
        <v>2672.7754457972655</v>
      </c>
      <c r="G47" s="13">
        <f t="shared" si="2"/>
        <v>0.52425044642854202</v>
      </c>
      <c r="H47" s="71">
        <v>5098.2797706812789</v>
      </c>
      <c r="I47" s="72"/>
    </row>
    <row r="48" spans="3:9" ht="25.5">
      <c r="C48" s="12" t="s">
        <v>183</v>
      </c>
      <c r="D48" s="5">
        <v>1932.8022235897174</v>
      </c>
      <c r="E48" s="13">
        <f t="shared" si="3"/>
        <v>0.47416986513347364</v>
      </c>
      <c r="F48" s="5">
        <v>2143.3788366420517</v>
      </c>
      <c r="G48" s="13">
        <f t="shared" si="2"/>
        <v>0.52583013486652641</v>
      </c>
      <c r="H48" s="71">
        <v>4076.1810602317687</v>
      </c>
      <c r="I48" s="72"/>
    </row>
    <row r="49" spans="1:13">
      <c r="C49" s="12" t="s">
        <v>184</v>
      </c>
      <c r="D49" s="5">
        <v>1380.8707650193487</v>
      </c>
      <c r="E49" s="13">
        <f t="shared" si="3"/>
        <v>0.47504140803620126</v>
      </c>
      <c r="F49" s="5">
        <v>1525.9721788995887</v>
      </c>
      <c r="G49" s="13">
        <f t="shared" si="2"/>
        <v>0.52495859196379857</v>
      </c>
      <c r="H49" s="71">
        <v>2906.8429439189381</v>
      </c>
      <c r="I49" s="72"/>
    </row>
    <row r="50" spans="1:13">
      <c r="C50" s="12" t="s">
        <v>185</v>
      </c>
      <c r="D50" s="5">
        <v>1441.6894740492298</v>
      </c>
      <c r="E50" s="13">
        <f t="shared" si="3"/>
        <v>0.47179733778987865</v>
      </c>
      <c r="F50" s="5">
        <v>1614.0494175748381</v>
      </c>
      <c r="G50" s="13">
        <f t="shared" si="2"/>
        <v>0.52820266221012135</v>
      </c>
      <c r="H50" s="71">
        <v>3055.7388916240679</v>
      </c>
      <c r="I50" s="72"/>
    </row>
    <row r="51" spans="1:13">
      <c r="C51" s="12" t="s">
        <v>186</v>
      </c>
      <c r="D51" s="5">
        <v>3555.0730605162544</v>
      </c>
      <c r="E51" s="13">
        <f t="shared" si="3"/>
        <v>0.47252765651546613</v>
      </c>
      <c r="F51" s="5">
        <v>3968.4507195143751</v>
      </c>
      <c r="G51" s="13">
        <f t="shared" si="2"/>
        <v>0.52747234348453398</v>
      </c>
      <c r="H51" s="71">
        <v>7523.5237800306286</v>
      </c>
      <c r="I51" s="72"/>
    </row>
    <row r="52" spans="1:13">
      <c r="C52" s="4" t="s">
        <v>32</v>
      </c>
      <c r="D52" s="5">
        <f>SUM(D30:D51)</f>
        <v>48790.511034744828</v>
      </c>
      <c r="E52" s="13">
        <f>+D52/H52</f>
        <v>0.46906928827120825</v>
      </c>
      <c r="F52" s="5">
        <f>SUM(F30:F51)</f>
        <v>55225.062473736369</v>
      </c>
      <c r="G52" s="13">
        <f>+F52/H52</f>
        <v>0.53093071172879158</v>
      </c>
      <c r="H52" s="139">
        <f>SUBTOTAL(9,H30:H51)</f>
        <v>104015.57350848122</v>
      </c>
      <c r="I52" s="140">
        <f t="shared" ref="I52" si="4">SUBTOTAL(9,I30:I51)</f>
        <v>0</v>
      </c>
    </row>
    <row r="53" spans="1:13" ht="30.75" customHeight="1">
      <c r="C53" s="141" t="s">
        <v>189</v>
      </c>
      <c r="D53" s="142"/>
      <c r="E53" s="142"/>
      <c r="F53" s="142"/>
      <c r="G53" s="142"/>
      <c r="H53" s="142"/>
      <c r="I53" s="143"/>
    </row>
    <row r="54" spans="1:13">
      <c r="C54" s="15"/>
      <c r="D54" s="15"/>
      <c r="E54" s="15"/>
      <c r="F54" s="15"/>
      <c r="G54" s="15"/>
      <c r="H54" s="15"/>
      <c r="I54" s="15"/>
    </row>
    <row r="55" spans="1:13">
      <c r="C55" s="15"/>
      <c r="D55" s="15"/>
      <c r="E55" s="15"/>
      <c r="F55" s="15"/>
      <c r="G55" s="15"/>
      <c r="H55" s="15"/>
      <c r="I55" s="15"/>
    </row>
    <row r="56" spans="1:13">
      <c r="A56" s="9"/>
      <c r="B56" s="10"/>
      <c r="C56" s="10"/>
      <c r="D56" s="10"/>
    </row>
    <row r="57" spans="1:13" ht="24.75" customHeight="1">
      <c r="B57" s="123" t="s">
        <v>36</v>
      </c>
      <c r="C57" s="124" t="s">
        <v>37</v>
      </c>
      <c r="D57" s="82" t="s">
        <v>190</v>
      </c>
      <c r="E57" s="82"/>
      <c r="F57" s="82"/>
      <c r="G57" s="82"/>
      <c r="H57" s="82"/>
      <c r="I57" s="82"/>
      <c r="J57" s="82"/>
      <c r="K57" s="82"/>
      <c r="L57" s="82"/>
    </row>
    <row r="58" spans="1:13" ht="24.75" customHeight="1">
      <c r="B58" s="123"/>
      <c r="C58" s="124"/>
      <c r="D58" s="82"/>
      <c r="E58" s="82"/>
      <c r="F58" s="82"/>
      <c r="G58" s="82"/>
      <c r="H58" s="82"/>
      <c r="I58" s="82"/>
      <c r="J58" s="82"/>
      <c r="K58" s="82"/>
      <c r="L58" s="82"/>
    </row>
    <row r="59" spans="1:13" ht="24.75" customHeight="1">
      <c r="B59" s="123"/>
      <c r="C59" s="124"/>
      <c r="D59" s="124" t="s">
        <v>38</v>
      </c>
      <c r="E59" s="124"/>
      <c r="F59" s="124"/>
      <c r="G59" s="124"/>
      <c r="H59" s="144" t="s">
        <v>39</v>
      </c>
      <c r="I59" s="144"/>
      <c r="J59" s="144"/>
      <c r="K59" s="144"/>
      <c r="L59" s="144"/>
    </row>
    <row r="60" spans="1:13" ht="24.75" customHeight="1">
      <c r="B60" s="123"/>
      <c r="C60" s="124"/>
      <c r="D60" s="16" t="s">
        <v>40</v>
      </c>
      <c r="E60" s="16" t="s">
        <v>41</v>
      </c>
      <c r="F60" s="16" t="s">
        <v>42</v>
      </c>
      <c r="G60" s="16" t="s">
        <v>43</v>
      </c>
      <c r="H60" s="17" t="s">
        <v>44</v>
      </c>
      <c r="I60" s="17" t="s">
        <v>45</v>
      </c>
      <c r="J60" s="17" t="s">
        <v>46</v>
      </c>
      <c r="K60" s="17" t="s">
        <v>42</v>
      </c>
      <c r="L60" s="16" t="s">
        <v>43</v>
      </c>
    </row>
    <row r="61" spans="1:13">
      <c r="B61" s="12" t="s">
        <v>165</v>
      </c>
      <c r="C61" s="18">
        <v>3</v>
      </c>
      <c r="D61" s="19">
        <v>523.25812223895866</v>
      </c>
      <c r="E61" s="19">
        <v>701.84233898829279</v>
      </c>
      <c r="F61" s="19">
        <f>SUM(D61:E61)</f>
        <v>1225.1004612272513</v>
      </c>
      <c r="G61" s="20">
        <f>F61/$F$83</f>
        <v>7.4651273865664308E-2</v>
      </c>
      <c r="H61" s="21">
        <v>820.93045341028949</v>
      </c>
      <c r="I61" s="21">
        <v>682.04812212185573</v>
      </c>
      <c r="J61" s="21">
        <v>684.58945699655339</v>
      </c>
      <c r="K61" s="21">
        <f>SUM(H61:J61)</f>
        <v>2187.5680325286985</v>
      </c>
      <c r="L61" s="20">
        <f>K61/$K$83</f>
        <v>7.9804598896198536E-2</v>
      </c>
      <c r="M61" s="7"/>
    </row>
    <row r="62" spans="1:13">
      <c r="B62" s="12" t="s">
        <v>166</v>
      </c>
      <c r="C62" s="18">
        <v>3</v>
      </c>
      <c r="D62" s="19">
        <v>85.001052052920173</v>
      </c>
      <c r="E62" s="19">
        <v>112.75094916832786</v>
      </c>
      <c r="F62" s="19">
        <f>SUM(D62:E62)</f>
        <v>197.75200122124804</v>
      </c>
      <c r="G62" s="20">
        <f t="shared" ref="G62:G81" si="5">F62/$F$83</f>
        <v>1.2049982240527616E-2</v>
      </c>
      <c r="H62" s="21">
        <v>97.614549964968816</v>
      </c>
      <c r="I62" s="21">
        <v>103.25391725679603</v>
      </c>
      <c r="J62" s="21">
        <v>83.656410357345081</v>
      </c>
      <c r="K62" s="21">
        <f t="shared" ref="K62:K82" si="6">SUM(H62:J62)</f>
        <v>284.5248775791099</v>
      </c>
      <c r="L62" s="20">
        <f t="shared" ref="L62:L81" si="7">K62/$K$83</f>
        <v>1.0379742889615925E-2</v>
      </c>
    </row>
    <row r="63" spans="1:13">
      <c r="B63" s="12" t="s">
        <v>167</v>
      </c>
      <c r="C63" s="18">
        <v>3</v>
      </c>
      <c r="D63" s="19">
        <v>523.33764760327722</v>
      </c>
      <c r="E63" s="19">
        <v>651.36199242239377</v>
      </c>
      <c r="F63" s="19">
        <f t="shared" ref="F63:F82" si="8">SUM(D63:E63)</f>
        <v>1174.699640025671</v>
      </c>
      <c r="G63" s="20">
        <f t="shared" si="5"/>
        <v>7.1580108989271668E-2</v>
      </c>
      <c r="H63" s="21">
        <v>675.14340004876078</v>
      </c>
      <c r="I63" s="21">
        <v>651.08097943246435</v>
      </c>
      <c r="J63" s="21">
        <v>682.10348218667991</v>
      </c>
      <c r="K63" s="21">
        <f t="shared" si="6"/>
        <v>2008.3278616679052</v>
      </c>
      <c r="L63" s="20">
        <f t="shared" si="7"/>
        <v>7.3265743999376465E-2</v>
      </c>
    </row>
    <row r="64" spans="1:13">
      <c r="B64" s="12" t="s">
        <v>168</v>
      </c>
      <c r="C64" s="18">
        <v>3</v>
      </c>
      <c r="D64" s="19">
        <v>58.231933010316425</v>
      </c>
      <c r="E64" s="19">
        <v>83.438348059775066</v>
      </c>
      <c r="F64" s="19">
        <f t="shared" si="8"/>
        <v>141.67028107009151</v>
      </c>
      <c r="G64" s="20">
        <f t="shared" si="5"/>
        <v>8.6326528195039658E-3</v>
      </c>
      <c r="H64" s="21">
        <v>93.22871016207641</v>
      </c>
      <c r="I64" s="21">
        <v>86.908681556820639</v>
      </c>
      <c r="J64" s="21">
        <v>112.62959486180789</v>
      </c>
      <c r="K64" s="21">
        <f t="shared" si="6"/>
        <v>292.76698658070495</v>
      </c>
      <c r="L64" s="20">
        <f t="shared" si="7"/>
        <v>1.0680423002485701E-2</v>
      </c>
    </row>
    <row r="65" spans="2:12">
      <c r="B65" s="14" t="s">
        <v>169</v>
      </c>
      <c r="C65" s="18">
        <v>3</v>
      </c>
      <c r="D65" s="19">
        <v>153.51928289535633</v>
      </c>
      <c r="E65" s="19">
        <v>161.58495996810879</v>
      </c>
      <c r="F65" s="19">
        <f t="shared" si="8"/>
        <v>315.10424286346512</v>
      </c>
      <c r="G65" s="20">
        <f t="shared" si="5"/>
        <v>1.9200819748830315E-2</v>
      </c>
      <c r="H65" s="21">
        <v>233.62585703305339</v>
      </c>
      <c r="I65" s="21">
        <v>197.32942483602002</v>
      </c>
      <c r="J65" s="21">
        <v>213.29722416725056</v>
      </c>
      <c r="K65" s="21">
        <f t="shared" si="6"/>
        <v>644.25250603632401</v>
      </c>
      <c r="L65" s="20">
        <f t="shared" si="7"/>
        <v>2.3502954910466341E-2</v>
      </c>
    </row>
    <row r="66" spans="2:12">
      <c r="B66" s="12" t="s">
        <v>170</v>
      </c>
      <c r="C66" s="18">
        <v>3</v>
      </c>
      <c r="D66" s="19">
        <v>688.95931459173096</v>
      </c>
      <c r="E66" s="19">
        <v>890.6000642442076</v>
      </c>
      <c r="F66" s="19">
        <f t="shared" si="8"/>
        <v>1579.5593788359386</v>
      </c>
      <c r="G66" s="20">
        <f t="shared" si="5"/>
        <v>9.6250163564902347E-2</v>
      </c>
      <c r="H66" s="21">
        <v>1029.9881978142892</v>
      </c>
      <c r="I66" s="21">
        <v>975.82480952451658</v>
      </c>
      <c r="J66" s="21">
        <v>980.79952319046049</v>
      </c>
      <c r="K66" s="21">
        <f t="shared" si="6"/>
        <v>2986.6125305292662</v>
      </c>
      <c r="L66" s="20">
        <f t="shared" si="7"/>
        <v>0.10895451547705032</v>
      </c>
    </row>
    <row r="67" spans="2:12">
      <c r="B67" s="12" t="s">
        <v>171</v>
      </c>
      <c r="C67" s="18">
        <v>3</v>
      </c>
      <c r="D67" s="19">
        <v>550.65619338060856</v>
      </c>
      <c r="E67" s="19">
        <v>641.71450726272246</v>
      </c>
      <c r="F67" s="19">
        <f t="shared" si="8"/>
        <v>1192.370700643331</v>
      </c>
      <c r="G67" s="20">
        <f t="shared" si="5"/>
        <v>7.2656891855179831E-2</v>
      </c>
      <c r="H67" s="21">
        <v>754.84285187208968</v>
      </c>
      <c r="I67" s="21">
        <v>634.3563513297313</v>
      </c>
      <c r="J67" s="21">
        <v>584.32908291360195</v>
      </c>
      <c r="K67" s="21">
        <f t="shared" si="6"/>
        <v>1973.528286115423</v>
      </c>
      <c r="L67" s="20">
        <f t="shared" si="7"/>
        <v>7.1996221805127922E-2</v>
      </c>
    </row>
    <row r="68" spans="2:12">
      <c r="B68" s="12" t="s">
        <v>172</v>
      </c>
      <c r="C68" s="18">
        <v>3</v>
      </c>
      <c r="D68" s="19">
        <v>125.35109750013162</v>
      </c>
      <c r="E68" s="19">
        <v>148.95623356863936</v>
      </c>
      <c r="F68" s="19">
        <f t="shared" si="8"/>
        <v>274.30733106877096</v>
      </c>
      <c r="G68" s="20">
        <f t="shared" si="5"/>
        <v>1.6714867346030483E-2</v>
      </c>
      <c r="H68" s="21">
        <v>169.49050499473401</v>
      </c>
      <c r="I68" s="21">
        <v>138.27979834515821</v>
      </c>
      <c r="J68" s="21">
        <v>142.32954850510768</v>
      </c>
      <c r="K68" s="21">
        <f t="shared" si="6"/>
        <v>450.09985184499988</v>
      </c>
      <c r="L68" s="20">
        <f t="shared" si="7"/>
        <v>1.6420078189845908E-2</v>
      </c>
    </row>
    <row r="69" spans="2:12">
      <c r="B69" s="12" t="s">
        <v>173</v>
      </c>
      <c r="C69" s="18">
        <v>3</v>
      </c>
      <c r="D69" s="19">
        <v>354.19807770883318</v>
      </c>
      <c r="E69" s="19">
        <v>470.72001082366677</v>
      </c>
      <c r="F69" s="19">
        <f t="shared" si="8"/>
        <v>824.91808853249995</v>
      </c>
      <c r="G69" s="20">
        <f t="shared" si="5"/>
        <v>5.0266233743876537E-2</v>
      </c>
      <c r="H69" s="21">
        <v>549.2312079870461</v>
      </c>
      <c r="I69" s="21">
        <v>459.57100644841211</v>
      </c>
      <c r="J69" s="21">
        <v>508.03618905822424</v>
      </c>
      <c r="K69" s="21">
        <f t="shared" si="6"/>
        <v>1516.8384034936823</v>
      </c>
      <c r="L69" s="20">
        <f t="shared" si="7"/>
        <v>5.5335732914891834E-2</v>
      </c>
    </row>
    <row r="70" spans="2:12">
      <c r="B70" s="12" t="s">
        <v>174</v>
      </c>
      <c r="C70" s="18">
        <v>3</v>
      </c>
      <c r="D70" s="19">
        <v>68.92759929457668</v>
      </c>
      <c r="E70" s="19">
        <v>91.552380864167048</v>
      </c>
      <c r="F70" s="19">
        <f t="shared" si="8"/>
        <v>160.47998015874373</v>
      </c>
      <c r="G70" s="20">
        <f t="shared" si="5"/>
        <v>9.7788184136227366E-3</v>
      </c>
      <c r="H70" s="21">
        <v>85.968796015174576</v>
      </c>
      <c r="I70" s="21">
        <v>87.122325954871201</v>
      </c>
      <c r="J70" s="21">
        <v>112.97051390095879</v>
      </c>
      <c r="K70" s="21">
        <f t="shared" si="6"/>
        <v>286.06163587100457</v>
      </c>
      <c r="L70" s="20">
        <f t="shared" si="7"/>
        <v>1.0435805319337618E-2</v>
      </c>
    </row>
    <row r="71" spans="2:12">
      <c r="B71" s="12" t="s">
        <v>175</v>
      </c>
      <c r="C71" s="18">
        <v>3</v>
      </c>
      <c r="D71" s="19">
        <v>128.35378180532771</v>
      </c>
      <c r="E71" s="19">
        <v>190.09825236584112</v>
      </c>
      <c r="F71" s="19">
        <f t="shared" si="8"/>
        <v>318.45203417116886</v>
      </c>
      <c r="G71" s="20">
        <f t="shared" si="5"/>
        <v>1.9404816803493184E-2</v>
      </c>
      <c r="H71" s="21">
        <v>190.5266308433354</v>
      </c>
      <c r="I71" s="21">
        <v>185.60862458225216</v>
      </c>
      <c r="J71" s="21">
        <v>183.29570328184442</v>
      </c>
      <c r="K71" s="21">
        <f t="shared" si="6"/>
        <v>559.43095870743196</v>
      </c>
      <c r="L71" s="20">
        <f t="shared" si="7"/>
        <v>2.0408582775894406E-2</v>
      </c>
    </row>
    <row r="72" spans="2:12">
      <c r="B72" s="12" t="s">
        <v>176</v>
      </c>
      <c r="C72" s="18">
        <v>3</v>
      </c>
      <c r="D72" s="19">
        <v>383.57143877787462</v>
      </c>
      <c r="E72" s="19">
        <v>520.46704384286704</v>
      </c>
      <c r="F72" s="19">
        <f t="shared" si="8"/>
        <v>904.03848262074166</v>
      </c>
      <c r="G72" s="20">
        <f t="shared" si="5"/>
        <v>5.5087420572525525E-2</v>
      </c>
      <c r="H72" s="21">
        <v>567.13058780216784</v>
      </c>
      <c r="I72" s="21">
        <v>608.54248645396319</v>
      </c>
      <c r="J72" s="21">
        <v>1556.7360110527848</v>
      </c>
      <c r="K72" s="21">
        <f t="shared" si="6"/>
        <v>2732.4090853089156</v>
      </c>
      <c r="L72" s="20">
        <f t="shared" si="7"/>
        <v>9.968092778414929E-2</v>
      </c>
    </row>
    <row r="73" spans="2:12">
      <c r="B73" s="12" t="s">
        <v>177</v>
      </c>
      <c r="C73" s="18">
        <v>3</v>
      </c>
      <c r="D73" s="19">
        <v>667.35963777267807</v>
      </c>
      <c r="E73" s="19">
        <v>795.48793422818312</v>
      </c>
      <c r="F73" s="19">
        <f t="shared" si="8"/>
        <v>1462.8475720008612</v>
      </c>
      <c r="G73" s="20">
        <f t="shared" si="5"/>
        <v>8.9138350835133329E-2</v>
      </c>
      <c r="H73" s="21">
        <v>771.34653344627486</v>
      </c>
      <c r="I73" s="21">
        <v>618.47895482610852</v>
      </c>
      <c r="J73" s="21">
        <v>626.31744243551259</v>
      </c>
      <c r="K73" s="21">
        <f t="shared" si="6"/>
        <v>2016.1429307078961</v>
      </c>
      <c r="L73" s="20">
        <f t="shared" si="7"/>
        <v>7.3550845281169119E-2</v>
      </c>
    </row>
    <row r="74" spans="2:12">
      <c r="B74" s="12" t="s">
        <v>178</v>
      </c>
      <c r="C74" s="18">
        <v>3</v>
      </c>
      <c r="D74" s="19">
        <v>333.20892310362291</v>
      </c>
      <c r="E74" s="19">
        <v>475.8490023907197</v>
      </c>
      <c r="F74" s="19">
        <f t="shared" si="8"/>
        <v>809.05792549434261</v>
      </c>
      <c r="G74" s="20">
        <f t="shared" si="5"/>
        <v>4.9299797592730607E-2</v>
      </c>
      <c r="H74" s="21">
        <v>544.77794489588052</v>
      </c>
      <c r="I74" s="21">
        <v>462.83775796100696</v>
      </c>
      <c r="J74" s="21">
        <v>422.33665187989118</v>
      </c>
      <c r="K74" s="21">
        <f t="shared" si="6"/>
        <v>1429.9523547367787</v>
      </c>
      <c r="L74" s="20">
        <f t="shared" si="7"/>
        <v>5.216604577025704E-2</v>
      </c>
    </row>
    <row r="75" spans="2:12">
      <c r="B75" s="12" t="s">
        <v>179</v>
      </c>
      <c r="C75" s="18">
        <v>3</v>
      </c>
      <c r="D75" s="19">
        <v>96.840641954398308</v>
      </c>
      <c r="E75" s="19">
        <v>155.30210820897193</v>
      </c>
      <c r="F75" s="19">
        <f t="shared" si="8"/>
        <v>252.14275016337024</v>
      </c>
      <c r="G75" s="20">
        <f t="shared" si="5"/>
        <v>1.5364272638369349E-2</v>
      </c>
      <c r="H75" s="21">
        <v>147.51806114405323</v>
      </c>
      <c r="I75" s="21">
        <v>146.21180675518815</v>
      </c>
      <c r="J75" s="21">
        <v>129.93664984444962</v>
      </c>
      <c r="K75" s="21">
        <f t="shared" si="6"/>
        <v>423.66651774369103</v>
      </c>
      <c r="L75" s="20">
        <f t="shared" si="7"/>
        <v>1.5455764580359804E-2</v>
      </c>
    </row>
    <row r="76" spans="2:12">
      <c r="B76" s="12" t="s">
        <v>180</v>
      </c>
      <c r="C76" s="18">
        <v>2</v>
      </c>
      <c r="D76" s="19">
        <v>256.91471850809512</v>
      </c>
      <c r="E76" s="19">
        <v>344.97354563388137</v>
      </c>
      <c r="F76" s="19">
        <f t="shared" si="8"/>
        <v>601.88826414197649</v>
      </c>
      <c r="G76" s="20">
        <f t="shared" si="5"/>
        <v>3.6675951944366569E-2</v>
      </c>
      <c r="H76" s="21">
        <v>410.69982824403758</v>
      </c>
      <c r="I76" s="21">
        <v>304.98686653881111</v>
      </c>
      <c r="J76" s="21">
        <v>271.30532430452018</v>
      </c>
      <c r="K76" s="21">
        <f t="shared" si="6"/>
        <v>986.99201908736882</v>
      </c>
      <c r="L76" s="20">
        <f t="shared" si="7"/>
        <v>3.600642404065816E-2</v>
      </c>
    </row>
    <row r="77" spans="2:12">
      <c r="B77" s="12" t="s">
        <v>181</v>
      </c>
      <c r="C77" s="22">
        <v>3</v>
      </c>
      <c r="D77" s="19">
        <v>94.313169496539089</v>
      </c>
      <c r="E77" s="19">
        <v>110.50123779648008</v>
      </c>
      <c r="F77" s="19">
        <f t="shared" si="8"/>
        <v>204.81440729301917</v>
      </c>
      <c r="G77" s="20">
        <f t="shared" si="5"/>
        <v>1.2480328670473594E-2</v>
      </c>
      <c r="H77" s="21">
        <v>122.40249821196596</v>
      </c>
      <c r="I77" s="21">
        <v>80.392978628114051</v>
      </c>
      <c r="J77" s="21">
        <v>74.370676597240035</v>
      </c>
      <c r="K77" s="21">
        <f t="shared" si="6"/>
        <v>277.16615343732008</v>
      </c>
      <c r="L77" s="20">
        <f t="shared" si="7"/>
        <v>1.0111289511347972E-2</v>
      </c>
    </row>
    <row r="78" spans="2:12">
      <c r="B78" s="12" t="s">
        <v>182</v>
      </c>
      <c r="C78" s="22">
        <v>2</v>
      </c>
      <c r="D78" s="19">
        <v>485.93225291148138</v>
      </c>
      <c r="E78" s="19">
        <v>627.75709218252553</v>
      </c>
      <c r="F78" s="19">
        <f t="shared" si="8"/>
        <v>1113.689345094007</v>
      </c>
      <c r="G78" s="20">
        <f t="shared" si="5"/>
        <v>6.7862457760076877E-2</v>
      </c>
      <c r="H78" s="21">
        <v>630.7804568409581</v>
      </c>
      <c r="I78" s="21">
        <v>457.23087467224155</v>
      </c>
      <c r="J78" s="21">
        <v>472.1421790058784</v>
      </c>
      <c r="K78" s="21">
        <f t="shared" si="6"/>
        <v>1560.1535105190781</v>
      </c>
      <c r="L78" s="20">
        <f t="shared" si="7"/>
        <v>5.6915909938374767E-2</v>
      </c>
    </row>
    <row r="79" spans="2:12">
      <c r="B79" s="12" t="s">
        <v>183</v>
      </c>
      <c r="C79" s="22">
        <v>2</v>
      </c>
      <c r="D79" s="19">
        <v>429.85016980167035</v>
      </c>
      <c r="E79" s="19">
        <v>487.29802135256654</v>
      </c>
      <c r="F79" s="19">
        <f t="shared" si="8"/>
        <v>917.14819115423688</v>
      </c>
      <c r="G79" s="20">
        <f t="shared" si="5"/>
        <v>5.5886258278498316E-2</v>
      </c>
      <c r="H79" s="21">
        <v>451.3496805418979</v>
      </c>
      <c r="I79" s="21">
        <v>347.70878079492371</v>
      </c>
      <c r="J79" s="21">
        <v>337.72409932057292</v>
      </c>
      <c r="K79" s="21">
        <f t="shared" si="6"/>
        <v>1136.7825606573947</v>
      </c>
      <c r="L79" s="20">
        <f t="shared" si="7"/>
        <v>4.1470927960393256E-2</v>
      </c>
    </row>
    <row r="80" spans="2:12">
      <c r="B80" s="12" t="s">
        <v>184</v>
      </c>
      <c r="C80" s="22">
        <v>2</v>
      </c>
      <c r="D80" s="19">
        <v>286.27871344860318</v>
      </c>
      <c r="E80" s="19">
        <v>379.15847438801927</v>
      </c>
      <c r="F80" s="19">
        <f t="shared" si="8"/>
        <v>665.43718783662246</v>
      </c>
      <c r="G80" s="20">
        <f t="shared" si="5"/>
        <v>4.0548294055677898E-2</v>
      </c>
      <c r="H80" s="21">
        <v>301.97139647848888</v>
      </c>
      <c r="I80" s="21">
        <v>244.42757683585384</v>
      </c>
      <c r="J80" s="21">
        <v>216.1738346242166</v>
      </c>
      <c r="K80" s="21">
        <f t="shared" si="6"/>
        <v>762.57280793855932</v>
      </c>
      <c r="L80" s="20">
        <f t="shared" si="7"/>
        <v>2.7819394031068239E-2</v>
      </c>
    </row>
    <row r="81" spans="1:13">
      <c r="B81" s="12" t="s">
        <v>185</v>
      </c>
      <c r="C81" s="22">
        <v>2</v>
      </c>
      <c r="D81" s="19">
        <v>243.95110984528063</v>
      </c>
      <c r="E81" s="19">
        <v>324.03821196304699</v>
      </c>
      <c r="F81" s="19">
        <f t="shared" si="8"/>
        <v>567.98932180832765</v>
      </c>
      <c r="G81" s="20">
        <f t="shared" si="5"/>
        <v>3.4610326056534857E-2</v>
      </c>
      <c r="H81" s="21">
        <v>332.91638899507399</v>
      </c>
      <c r="I81" s="21">
        <v>245.20935239122696</v>
      </c>
      <c r="J81" s="21">
        <v>260.01370420929055</v>
      </c>
      <c r="K81" s="21">
        <f t="shared" si="6"/>
        <v>838.1394455955915</v>
      </c>
      <c r="L81" s="20">
        <f t="shared" si="7"/>
        <v>3.0576138104157866E-2</v>
      </c>
    </row>
    <row r="82" spans="1:13">
      <c r="B82" s="12" t="s">
        <v>186</v>
      </c>
      <c r="C82" s="22">
        <v>2</v>
      </c>
      <c r="D82" s="19">
        <v>695.86446892558308</v>
      </c>
      <c r="E82" s="19">
        <v>811.64658859230519</v>
      </c>
      <c r="F82" s="19">
        <f t="shared" si="8"/>
        <v>1507.5110575178883</v>
      </c>
      <c r="G82" s="20">
        <f>F82/$F$83</f>
        <v>9.1859912204710056E-2</v>
      </c>
      <c r="H82" s="21">
        <v>823.65499277327513</v>
      </c>
      <c r="I82" s="21">
        <v>607.36590266389612</v>
      </c>
      <c r="J82" s="21">
        <v>626.54329212996652</v>
      </c>
      <c r="K82" s="21">
        <f t="shared" si="6"/>
        <v>2057.5641875671377</v>
      </c>
      <c r="L82" s="20">
        <f>K82/$K$83</f>
        <v>7.5061932817773458E-2</v>
      </c>
    </row>
    <row r="83" spans="1:13">
      <c r="B83" s="23" t="s">
        <v>191</v>
      </c>
      <c r="C83" s="22">
        <v>3</v>
      </c>
      <c r="D83" s="19">
        <f>SUM(D61:D82)</f>
        <v>7233.8793466278648</v>
      </c>
      <c r="E83" s="19">
        <f>SUM(E61:E82)</f>
        <v>9177.0992983157084</v>
      </c>
      <c r="F83" s="19">
        <f>+D83+E83</f>
        <v>16410.978644943574</v>
      </c>
      <c r="G83" s="20">
        <f>SUM(G61:G82)</f>
        <v>1.0000000000000002</v>
      </c>
      <c r="H83" s="21">
        <f t="shared" ref="H83" si="9">SUBTOTAL(9,H61:H82)</f>
        <v>9805.1395295198927</v>
      </c>
      <c r="I83" s="21">
        <f>SUM(I61:I82)</f>
        <v>8324.7773799102324</v>
      </c>
      <c r="J83" s="21">
        <f>SUM(J61:J82)</f>
        <v>9281.6365948241582</v>
      </c>
      <c r="K83" s="21">
        <f>SUM(K61:K82)</f>
        <v>27411.553504254283</v>
      </c>
      <c r="L83" s="20">
        <f>SUM(L61:L82)</f>
        <v>1.0000000000000002</v>
      </c>
    </row>
    <row r="84" spans="1:13" ht="15.75" customHeight="1">
      <c r="B84" s="24" t="s">
        <v>192</v>
      </c>
    </row>
    <row r="85" spans="1:13" ht="16.5" customHeight="1">
      <c r="B85" s="24" t="s">
        <v>193</v>
      </c>
    </row>
    <row r="86" spans="1:13" ht="19.5" customHeight="1"/>
    <row r="87" spans="1:13" ht="19.5" customHeight="1">
      <c r="A87" s="123" t="s">
        <v>36</v>
      </c>
      <c r="B87" s="124" t="s">
        <v>37</v>
      </c>
      <c r="C87" s="125" t="s">
        <v>241</v>
      </c>
      <c r="D87" s="126"/>
      <c r="E87" s="126"/>
      <c r="F87" s="126"/>
      <c r="G87" s="126"/>
      <c r="H87" s="126"/>
      <c r="I87" s="126"/>
      <c r="J87" s="126"/>
      <c r="K87" s="126"/>
      <c r="L87" s="126"/>
      <c r="M87" s="127"/>
    </row>
    <row r="88" spans="1:13" ht="19.5" customHeight="1">
      <c r="A88" s="123"/>
      <c r="B88" s="124"/>
      <c r="C88" s="128"/>
      <c r="D88" s="129"/>
      <c r="E88" s="129"/>
      <c r="F88" s="129"/>
      <c r="G88" s="129"/>
      <c r="H88" s="129"/>
      <c r="I88" s="129"/>
      <c r="J88" s="129"/>
      <c r="K88" s="129"/>
      <c r="L88" s="129"/>
      <c r="M88" s="130"/>
    </row>
    <row r="89" spans="1:13" ht="19.5" customHeight="1">
      <c r="A89" s="123"/>
      <c r="B89" s="124"/>
      <c r="C89" s="131" t="s">
        <v>20</v>
      </c>
      <c r="D89" s="132"/>
      <c r="E89" s="132"/>
      <c r="F89" s="132"/>
      <c r="G89" s="133"/>
      <c r="H89" s="134" t="s">
        <v>24</v>
      </c>
      <c r="I89" s="135"/>
      <c r="J89" s="135"/>
      <c r="K89" s="135"/>
      <c r="L89" s="135"/>
      <c r="M89" s="136"/>
    </row>
    <row r="90" spans="1:13" ht="19.5" customHeight="1">
      <c r="A90" s="123"/>
      <c r="B90" s="124"/>
      <c r="C90" s="16" t="s">
        <v>47</v>
      </c>
      <c r="D90" s="16" t="s">
        <v>48</v>
      </c>
      <c r="E90" s="16" t="s">
        <v>49</v>
      </c>
      <c r="F90" s="16" t="s">
        <v>42</v>
      </c>
      <c r="G90" s="16" t="s">
        <v>43</v>
      </c>
      <c r="H90" s="17" t="s">
        <v>50</v>
      </c>
      <c r="I90" s="17" t="s">
        <v>51</v>
      </c>
      <c r="J90" s="17" t="s">
        <v>52</v>
      </c>
      <c r="K90" s="17" t="s">
        <v>53</v>
      </c>
      <c r="L90" s="17" t="s">
        <v>42</v>
      </c>
      <c r="M90" s="17" t="s">
        <v>43</v>
      </c>
    </row>
    <row r="91" spans="1:13">
      <c r="A91" s="12" t="s">
        <v>165</v>
      </c>
      <c r="B91" s="18">
        <v>3</v>
      </c>
      <c r="C91" s="19">
        <v>554.66258474761514</v>
      </c>
      <c r="D91" s="19">
        <v>379.86753591316796</v>
      </c>
      <c r="E91" s="19">
        <v>443.54943095902627</v>
      </c>
      <c r="F91" s="19">
        <f>SUM(C91:E91)</f>
        <v>1378.0795516198093</v>
      </c>
      <c r="G91" s="20">
        <f t="shared" ref="G91:G105" si="10">F91/$F$113</f>
        <v>6.3669054925505134E-2</v>
      </c>
      <c r="H91" s="21">
        <v>584.49815479327083</v>
      </c>
      <c r="I91" s="21">
        <v>614.98299928067377</v>
      </c>
      <c r="J91" s="21">
        <v>482.95602501721982</v>
      </c>
      <c r="K91" s="21">
        <v>412.63968336363115</v>
      </c>
      <c r="L91" s="21">
        <f>SUM(H91:K91)</f>
        <v>2095.0768624547959</v>
      </c>
      <c r="M91" s="25">
        <f t="shared" ref="M91:M112" si="11">L91/$L$113</f>
        <v>8.667879429962233E-2</v>
      </c>
    </row>
    <row r="92" spans="1:13">
      <c r="A92" s="12" t="s">
        <v>166</v>
      </c>
      <c r="B92" s="18">
        <v>3</v>
      </c>
      <c r="C92" s="19">
        <v>78.782325466066609</v>
      </c>
      <c r="D92" s="19">
        <v>70.138680942817018</v>
      </c>
      <c r="E92" s="19">
        <v>74.495501437235689</v>
      </c>
      <c r="F92" s="19">
        <f t="shared" ref="F92:F112" si="12">SUM(C92:E92)</f>
        <v>223.41650784611932</v>
      </c>
      <c r="G92" s="20">
        <f t="shared" si="10"/>
        <v>1.0322131180742964E-2</v>
      </c>
      <c r="H92" s="21">
        <v>85.681447083566056</v>
      </c>
      <c r="I92" s="21">
        <v>88.751092348151971</v>
      </c>
      <c r="J92" s="21">
        <v>91.274181223520671</v>
      </c>
      <c r="K92" s="21">
        <v>43.892240356195295</v>
      </c>
      <c r="L92" s="21">
        <f t="shared" ref="L92:L113" si="13">SUM(H92:K92)</f>
        <v>309.59896101143403</v>
      </c>
      <c r="M92" s="25">
        <f t="shared" si="11"/>
        <v>1.2808916530844414E-2</v>
      </c>
    </row>
    <row r="93" spans="1:13">
      <c r="A93" s="12" t="s">
        <v>167</v>
      </c>
      <c r="B93" s="18">
        <v>3</v>
      </c>
      <c r="C93" s="19">
        <v>675.47723999919265</v>
      </c>
      <c r="D93" s="19">
        <v>470.77122566295634</v>
      </c>
      <c r="E93" s="19">
        <v>482.19517246863546</v>
      </c>
      <c r="F93" s="19">
        <f t="shared" si="12"/>
        <v>1628.4436381307846</v>
      </c>
      <c r="G93" s="20">
        <f t="shared" si="10"/>
        <v>7.5236199040447288E-2</v>
      </c>
      <c r="H93" s="21">
        <v>540.78935639319423</v>
      </c>
      <c r="I93" s="21">
        <v>582.10209113150302</v>
      </c>
      <c r="J93" s="21">
        <v>514.4946508220977</v>
      </c>
      <c r="K93" s="21">
        <v>475.28956328018234</v>
      </c>
      <c r="L93" s="21">
        <f t="shared" si="13"/>
        <v>2112.6756616269772</v>
      </c>
      <c r="M93" s="25">
        <f t="shared" si="11"/>
        <v>8.7406902523574789E-2</v>
      </c>
    </row>
    <row r="94" spans="1:13">
      <c r="A94" s="12" t="s">
        <v>168</v>
      </c>
      <c r="B94" s="18">
        <v>3</v>
      </c>
      <c r="C94" s="19">
        <v>88.289779766336423</v>
      </c>
      <c r="D94" s="19">
        <v>52.799873617032738</v>
      </c>
      <c r="E94" s="19">
        <v>68.469631620786345</v>
      </c>
      <c r="F94" s="19">
        <f t="shared" si="12"/>
        <v>209.5592850041555</v>
      </c>
      <c r="G94" s="20">
        <f t="shared" si="10"/>
        <v>9.6819095903399131E-3</v>
      </c>
      <c r="H94" s="21">
        <v>89.709111339037449</v>
      </c>
      <c r="I94" s="21">
        <v>72.309496742808435</v>
      </c>
      <c r="J94" s="21">
        <v>69.043896590849229</v>
      </c>
      <c r="K94" s="21">
        <v>59.611100404806763</v>
      </c>
      <c r="L94" s="21">
        <f t="shared" si="13"/>
        <v>290.67360507750186</v>
      </c>
      <c r="M94" s="25">
        <f t="shared" si="11"/>
        <v>1.2025925193656736E-2</v>
      </c>
    </row>
    <row r="95" spans="1:13">
      <c r="A95" s="14" t="s">
        <v>169</v>
      </c>
      <c r="B95" s="18">
        <v>3</v>
      </c>
      <c r="C95" s="19">
        <v>189.78683721509677</v>
      </c>
      <c r="D95" s="19">
        <v>128.40126723637442</v>
      </c>
      <c r="E95" s="19">
        <v>149.93327985239387</v>
      </c>
      <c r="F95" s="19">
        <f t="shared" si="12"/>
        <v>468.12138430386506</v>
      </c>
      <c r="G95" s="20">
        <f t="shared" si="10"/>
        <v>2.1627812482968307E-2</v>
      </c>
      <c r="H95" s="21">
        <v>183.98555317032429</v>
      </c>
      <c r="I95" s="21">
        <v>189.95333518424397</v>
      </c>
      <c r="J95" s="21">
        <v>171.84210298011044</v>
      </c>
      <c r="K95" s="21">
        <v>129.12923046317417</v>
      </c>
      <c r="L95" s="21">
        <f t="shared" si="13"/>
        <v>674.91022179785284</v>
      </c>
      <c r="M95" s="25">
        <f t="shared" si="11"/>
        <v>2.7922796215401759E-2</v>
      </c>
    </row>
    <row r="96" spans="1:13">
      <c r="A96" s="12" t="s">
        <v>170</v>
      </c>
      <c r="B96" s="18">
        <v>3</v>
      </c>
      <c r="C96" s="19">
        <v>915.57409225763206</v>
      </c>
      <c r="D96" s="19">
        <v>590.28854580943232</v>
      </c>
      <c r="E96" s="19">
        <v>655.77223932718823</v>
      </c>
      <c r="F96" s="19">
        <f t="shared" si="12"/>
        <v>2161.6348773942527</v>
      </c>
      <c r="G96" s="20">
        <f t="shared" si="10"/>
        <v>9.9870322853228125E-2</v>
      </c>
      <c r="H96" s="21">
        <v>803.46310985517346</v>
      </c>
      <c r="I96" s="21">
        <v>977.1947905160099</v>
      </c>
      <c r="J96" s="21">
        <v>855.64101255143089</v>
      </c>
      <c r="K96" s="21">
        <v>618.17566828228121</v>
      </c>
      <c r="L96" s="21">
        <f t="shared" si="13"/>
        <v>3254.4745812048955</v>
      </c>
      <c r="M96" s="25">
        <f t="shared" si="11"/>
        <v>0.13464610193206944</v>
      </c>
    </row>
    <row r="97" spans="1:13">
      <c r="A97" s="12" t="s">
        <v>171</v>
      </c>
      <c r="B97" s="18">
        <v>3</v>
      </c>
      <c r="C97" s="19">
        <v>599.01774082106215</v>
      </c>
      <c r="D97" s="19">
        <v>403.13738191563851</v>
      </c>
      <c r="E97" s="19">
        <v>444.87109440026154</v>
      </c>
      <c r="F97" s="19">
        <f t="shared" si="12"/>
        <v>1447.0262171369623</v>
      </c>
      <c r="G97" s="20">
        <f t="shared" si="10"/>
        <v>6.6854479909557937E-2</v>
      </c>
      <c r="H97" s="21">
        <v>526.21220092935994</v>
      </c>
      <c r="I97" s="21">
        <v>477.12900861461247</v>
      </c>
      <c r="J97" s="21">
        <v>400.44414488328187</v>
      </c>
      <c r="K97" s="21">
        <v>341.71769653502304</v>
      </c>
      <c r="L97" s="21">
        <f t="shared" si="13"/>
        <v>1745.5030509622775</v>
      </c>
      <c r="M97" s="25">
        <f t="shared" si="11"/>
        <v>7.2216013939673251E-2</v>
      </c>
    </row>
    <row r="98" spans="1:13">
      <c r="A98" s="12" t="s">
        <v>172</v>
      </c>
      <c r="B98" s="18">
        <v>3</v>
      </c>
      <c r="C98" s="19">
        <v>161.04657321185445</v>
      </c>
      <c r="D98" s="19">
        <v>97.900621493507188</v>
      </c>
      <c r="E98" s="19">
        <v>121.23679853141958</v>
      </c>
      <c r="F98" s="19">
        <f t="shared" si="12"/>
        <v>380.18399323678125</v>
      </c>
      <c r="G98" s="20">
        <f t="shared" si="10"/>
        <v>1.7564991454040921E-2</v>
      </c>
      <c r="H98" s="21">
        <v>117.10418608074309</v>
      </c>
      <c r="I98" s="21">
        <v>116.84383808714728</v>
      </c>
      <c r="J98" s="21">
        <v>124.47510936423227</v>
      </c>
      <c r="K98" s="21">
        <v>118.12829057039164</v>
      </c>
      <c r="L98" s="21">
        <f t="shared" si="13"/>
        <v>476.55142410251426</v>
      </c>
      <c r="M98" s="25">
        <f t="shared" si="11"/>
        <v>1.9716175383930654E-2</v>
      </c>
    </row>
    <row r="99" spans="1:13">
      <c r="A99" s="12" t="s">
        <v>173</v>
      </c>
      <c r="B99" s="18">
        <v>3</v>
      </c>
      <c r="C99" s="19">
        <v>455.53554106848151</v>
      </c>
      <c r="D99" s="19">
        <v>302.7328916588703</v>
      </c>
      <c r="E99" s="19">
        <v>315.07839058604583</v>
      </c>
      <c r="F99" s="19">
        <f t="shared" si="12"/>
        <v>1073.3468233133976</v>
      </c>
      <c r="G99" s="20">
        <f t="shared" si="10"/>
        <v>4.9590009348394151E-2</v>
      </c>
      <c r="H99" s="21">
        <v>349.35680412592569</v>
      </c>
      <c r="I99" s="21">
        <v>428.82470989866994</v>
      </c>
      <c r="J99" s="21">
        <v>434.39157662782338</v>
      </c>
      <c r="K99" s="21">
        <v>343.33283950346151</v>
      </c>
      <c r="L99" s="21">
        <f t="shared" si="13"/>
        <v>1555.9059301558805</v>
      </c>
      <c r="M99" s="25">
        <f t="shared" si="11"/>
        <v>6.4371886533806807E-2</v>
      </c>
    </row>
    <row r="100" spans="1:13">
      <c r="A100" s="12" t="s">
        <v>174</v>
      </c>
      <c r="B100" s="18">
        <v>3</v>
      </c>
      <c r="C100" s="19">
        <v>95.329500230144163</v>
      </c>
      <c r="D100" s="19">
        <v>63.357355662572544</v>
      </c>
      <c r="E100" s="19">
        <v>65.10064065595472</v>
      </c>
      <c r="F100" s="19">
        <f t="shared" si="12"/>
        <v>223.78749654867144</v>
      </c>
      <c r="G100" s="20">
        <f t="shared" si="10"/>
        <v>1.0339271337892652E-2</v>
      </c>
      <c r="H100" s="21">
        <v>71.541127426953736</v>
      </c>
      <c r="I100" s="21">
        <v>77.927008439473809</v>
      </c>
      <c r="J100" s="21">
        <v>95.409073150948515</v>
      </c>
      <c r="K100" s="21">
        <v>74.659711449525759</v>
      </c>
      <c r="L100" s="21">
        <f t="shared" si="13"/>
        <v>319.53692046690185</v>
      </c>
      <c r="M100" s="25">
        <f t="shared" si="11"/>
        <v>1.3220075834274059E-2</v>
      </c>
    </row>
    <row r="101" spans="1:13">
      <c r="A101" s="12" t="s">
        <v>175</v>
      </c>
      <c r="B101" s="18">
        <v>3</v>
      </c>
      <c r="C101" s="19">
        <v>166.70583673303659</v>
      </c>
      <c r="D101" s="19">
        <v>137.73711433597623</v>
      </c>
      <c r="E101" s="19">
        <v>138.0179818214684</v>
      </c>
      <c r="F101" s="19">
        <f t="shared" si="12"/>
        <v>442.46093289048122</v>
      </c>
      <c r="G101" s="20">
        <f t="shared" si="10"/>
        <v>2.044226648997274E-2</v>
      </c>
      <c r="H101" s="21">
        <v>154.68074533609126</v>
      </c>
      <c r="I101" s="21">
        <v>138.11679374226685</v>
      </c>
      <c r="J101" s="21">
        <v>162.18596701651853</v>
      </c>
      <c r="K101" s="21">
        <v>104.40248655705854</v>
      </c>
      <c r="L101" s="21">
        <f t="shared" si="13"/>
        <v>559.38599265193523</v>
      </c>
      <c r="M101" s="25">
        <f t="shared" si="11"/>
        <v>2.3143257538702024E-2</v>
      </c>
    </row>
    <row r="102" spans="1:13">
      <c r="A102" s="12" t="s">
        <v>176</v>
      </c>
      <c r="B102" s="18">
        <v>3</v>
      </c>
      <c r="C102" s="19">
        <v>1473.2462950157721</v>
      </c>
      <c r="D102" s="19">
        <v>878.92957370991564</v>
      </c>
      <c r="E102" s="19">
        <v>768.44409503949305</v>
      </c>
      <c r="F102" s="19">
        <f t="shared" si="12"/>
        <v>3120.6199637651807</v>
      </c>
      <c r="G102" s="20">
        <f t="shared" si="10"/>
        <v>0.14417667226906777</v>
      </c>
      <c r="H102" s="21">
        <v>686.80158390640452</v>
      </c>
      <c r="I102" s="21">
        <v>620.10568126600651</v>
      </c>
      <c r="J102" s="21">
        <v>469.28623674524044</v>
      </c>
      <c r="K102" s="21">
        <v>412.37637149127244</v>
      </c>
      <c r="L102" s="21">
        <f t="shared" si="13"/>
        <v>2188.5698734089237</v>
      </c>
      <c r="M102" s="25">
        <f t="shared" si="11"/>
        <v>9.05468440166384E-2</v>
      </c>
    </row>
    <row r="103" spans="1:13">
      <c r="A103" s="12" t="s">
        <v>177</v>
      </c>
      <c r="B103" s="18">
        <v>3</v>
      </c>
      <c r="C103" s="19">
        <v>612.26266622251728</v>
      </c>
      <c r="D103" s="19">
        <v>455.57439133492181</v>
      </c>
      <c r="E103" s="19">
        <v>526.3097121806228</v>
      </c>
      <c r="F103" s="19">
        <f t="shared" si="12"/>
        <v>1594.1467697380617</v>
      </c>
      <c r="G103" s="20">
        <f t="shared" si="10"/>
        <v>7.3651639430007951E-2</v>
      </c>
      <c r="H103" s="21">
        <v>580.24559075558057</v>
      </c>
      <c r="I103" s="21">
        <v>465.02618531972445</v>
      </c>
      <c r="J103" s="21">
        <v>365.02885882489045</v>
      </c>
      <c r="K103" s="21">
        <v>325.35772366660728</v>
      </c>
      <c r="L103" s="21">
        <f t="shared" si="13"/>
        <v>1735.6583585668027</v>
      </c>
      <c r="M103" s="25">
        <f t="shared" si="11"/>
        <v>7.1808713337780022E-2</v>
      </c>
    </row>
    <row r="104" spans="1:13">
      <c r="A104" s="12" t="s">
        <v>178</v>
      </c>
      <c r="B104" s="18">
        <v>3</v>
      </c>
      <c r="C104" s="19">
        <v>455.68231219699777</v>
      </c>
      <c r="D104" s="19">
        <v>394.82188508467459</v>
      </c>
      <c r="E104" s="19">
        <v>412.15530518974396</v>
      </c>
      <c r="F104" s="19">
        <f t="shared" si="12"/>
        <v>1262.6595024714163</v>
      </c>
      <c r="G104" s="20">
        <f t="shared" si="10"/>
        <v>5.8336499602341226E-2</v>
      </c>
      <c r="H104" s="21">
        <v>473.60495921740022</v>
      </c>
      <c r="I104" s="21">
        <v>344.71670070479018</v>
      </c>
      <c r="J104" s="21">
        <v>295.20570032443339</v>
      </c>
      <c r="K104" s="21">
        <v>269.00665099742656</v>
      </c>
      <c r="L104" s="21">
        <f t="shared" si="13"/>
        <v>1382.5340112440504</v>
      </c>
      <c r="M104" s="25">
        <f t="shared" si="11"/>
        <v>5.7199038049822584E-2</v>
      </c>
    </row>
    <row r="105" spans="1:13">
      <c r="A105" s="12" t="s">
        <v>179</v>
      </c>
      <c r="B105" s="18">
        <v>3</v>
      </c>
      <c r="C105" s="19">
        <v>118.31497245206673</v>
      </c>
      <c r="D105" s="19">
        <v>108.1448136685605</v>
      </c>
      <c r="E105" s="19">
        <v>102.97690947041633</v>
      </c>
      <c r="F105" s="19">
        <f t="shared" si="12"/>
        <v>329.43669559104353</v>
      </c>
      <c r="G105" s="20">
        <f t="shared" si="10"/>
        <v>1.5220400768162416E-2</v>
      </c>
      <c r="H105" s="21">
        <v>98.281954723838339</v>
      </c>
      <c r="I105" s="21">
        <v>112.21458730007362</v>
      </c>
      <c r="J105" s="21">
        <v>79.916588976191065</v>
      </c>
      <c r="K105" s="21">
        <v>71.591313626727143</v>
      </c>
      <c r="L105" s="21">
        <f t="shared" si="13"/>
        <v>362.00444462683015</v>
      </c>
      <c r="M105" s="25">
        <f t="shared" si="11"/>
        <v>1.4977068075007227E-2</v>
      </c>
    </row>
    <row r="106" spans="1:13">
      <c r="A106" s="12" t="s">
        <v>180</v>
      </c>
      <c r="B106" s="18">
        <v>2</v>
      </c>
      <c r="C106" s="19">
        <v>251.37625549653274</v>
      </c>
      <c r="D106" s="19">
        <v>210.89525905059688</v>
      </c>
      <c r="E106" s="19">
        <v>239.75256681517916</v>
      </c>
      <c r="F106" s="19">
        <f t="shared" si="12"/>
        <v>702.02408136230883</v>
      </c>
      <c r="G106" s="20">
        <f>F106/$F$113</f>
        <v>3.2434419147099706E-2</v>
      </c>
      <c r="H106" s="21">
        <v>217.45777172871342</v>
      </c>
      <c r="I106" s="21">
        <v>172.71530332370321</v>
      </c>
      <c r="J106" s="21">
        <v>135.15758176586209</v>
      </c>
      <c r="K106" s="21">
        <v>139.2133133005608</v>
      </c>
      <c r="L106" s="21">
        <f t="shared" si="13"/>
        <v>664.54397011883952</v>
      </c>
      <c r="M106" s="25">
        <f t="shared" si="11"/>
        <v>2.7493917345587648E-2</v>
      </c>
    </row>
    <row r="107" spans="1:13">
      <c r="A107" s="12" t="s">
        <v>181</v>
      </c>
      <c r="B107" s="22">
        <v>3</v>
      </c>
      <c r="C107" s="19">
        <v>84.251230636288355</v>
      </c>
      <c r="D107" s="19">
        <v>72.780133664576468</v>
      </c>
      <c r="E107" s="19">
        <v>70.581602656048972</v>
      </c>
      <c r="F107" s="19">
        <f t="shared" si="12"/>
        <v>227.61296695691379</v>
      </c>
      <c r="G107" s="20">
        <f t="shared" ref="G107:G112" si="14">F107/$F$113</f>
        <v>1.0516013010934668E-2</v>
      </c>
      <c r="H107" s="21">
        <v>63.239440339613658</v>
      </c>
      <c r="I107" s="21">
        <v>59.421569117254705</v>
      </c>
      <c r="J107" s="21">
        <v>72.530011840744891</v>
      </c>
      <c r="K107" s="21">
        <v>37.798833068396327</v>
      </c>
      <c r="L107" s="21">
        <f t="shared" si="13"/>
        <v>232.98985436600958</v>
      </c>
      <c r="M107" s="25">
        <f t="shared" si="11"/>
        <v>9.6393979726488669E-3</v>
      </c>
    </row>
    <row r="108" spans="1:13">
      <c r="A108" s="12" t="s">
        <v>182</v>
      </c>
      <c r="B108" s="22">
        <v>2</v>
      </c>
      <c r="C108" s="19">
        <v>441.89133126454078</v>
      </c>
      <c r="D108" s="19">
        <v>324.78338199480459</v>
      </c>
      <c r="E108" s="19">
        <v>273.84143613030983</v>
      </c>
      <c r="F108" s="19">
        <f t="shared" si="12"/>
        <v>1040.5161493896553</v>
      </c>
      <c r="G108" s="20">
        <f t="shared" si="14"/>
        <v>4.8073189815853276E-2</v>
      </c>
      <c r="H108" s="21">
        <v>233.90143456206812</v>
      </c>
      <c r="I108" s="21">
        <v>218.66684308023372</v>
      </c>
      <c r="J108" s="21">
        <v>231.21123520737785</v>
      </c>
      <c r="K108" s="21">
        <v>232.43958655545234</v>
      </c>
      <c r="L108" s="21">
        <f t="shared" si="13"/>
        <v>916.21909940513206</v>
      </c>
      <c r="M108" s="25">
        <f t="shared" si="11"/>
        <v>3.7906373877696423E-2</v>
      </c>
    </row>
    <row r="109" spans="1:13">
      <c r="A109" s="12" t="s">
        <v>183</v>
      </c>
      <c r="B109" s="22">
        <v>2</v>
      </c>
      <c r="C109" s="19">
        <v>318.01913557729432</v>
      </c>
      <c r="D109" s="19">
        <v>241.08997006958734</v>
      </c>
      <c r="E109" s="19">
        <v>290.33282808649915</v>
      </c>
      <c r="F109" s="19">
        <f t="shared" si="12"/>
        <v>849.44193373338078</v>
      </c>
      <c r="G109" s="20">
        <f t="shared" si="14"/>
        <v>3.9245314300852936E-2</v>
      </c>
      <c r="H109" s="21">
        <v>212.86822467706332</v>
      </c>
      <c r="I109" s="21">
        <v>167.10462821405466</v>
      </c>
      <c r="J109" s="21">
        <v>161.84651884730118</v>
      </c>
      <c r="K109" s="21">
        <v>154.40000995377935</v>
      </c>
      <c r="L109" s="21">
        <f t="shared" si="13"/>
        <v>696.21938169219857</v>
      </c>
      <c r="M109" s="25">
        <f t="shared" si="11"/>
        <v>2.8804411740006221E-2</v>
      </c>
    </row>
    <row r="110" spans="1:13">
      <c r="A110" s="12" t="s">
        <v>184</v>
      </c>
      <c r="B110" s="22">
        <v>2</v>
      </c>
      <c r="C110" s="19">
        <v>272.0384703189423</v>
      </c>
      <c r="D110" s="19">
        <v>192.14306470192548</v>
      </c>
      <c r="E110" s="19">
        <v>187.4793844977757</v>
      </c>
      <c r="F110" s="19">
        <f t="shared" si="12"/>
        <v>651.66091951864348</v>
      </c>
      <c r="G110" s="20">
        <f t="shared" si="14"/>
        <v>3.010757603134678E-2</v>
      </c>
      <c r="H110" s="21">
        <v>148.34639236578394</v>
      </c>
      <c r="I110" s="21">
        <v>132.8542952878538</v>
      </c>
      <c r="J110" s="21">
        <v>116.03805416360255</v>
      </c>
      <c r="K110" s="21">
        <v>149.37193403503244</v>
      </c>
      <c r="L110" s="21">
        <f t="shared" si="13"/>
        <v>546.61067585227272</v>
      </c>
      <c r="M110" s="25">
        <f t="shared" si="11"/>
        <v>2.2614709361384568E-2</v>
      </c>
    </row>
    <row r="111" spans="1:13">
      <c r="A111" s="12" t="s">
        <v>185</v>
      </c>
      <c r="B111" s="22">
        <v>2</v>
      </c>
      <c r="C111" s="19">
        <v>255.77153968088979</v>
      </c>
      <c r="D111" s="19">
        <v>199.65397559806752</v>
      </c>
      <c r="E111" s="19">
        <v>206.31455132482938</v>
      </c>
      <c r="F111" s="19">
        <f t="shared" si="12"/>
        <v>661.74006660378666</v>
      </c>
      <c r="G111" s="20">
        <f t="shared" si="14"/>
        <v>3.0573245642808562E-2</v>
      </c>
      <c r="H111" s="21">
        <v>159.10535662002246</v>
      </c>
      <c r="I111" s="21">
        <v>149.56661823066031</v>
      </c>
      <c r="J111" s="21">
        <v>140.42315125265065</v>
      </c>
      <c r="K111" s="21">
        <v>169.02023940476525</v>
      </c>
      <c r="L111" s="21">
        <f t="shared" si="13"/>
        <v>618.11536550809865</v>
      </c>
      <c r="M111" s="25">
        <f t="shared" si="11"/>
        <v>2.5573044875086704E-2</v>
      </c>
    </row>
    <row r="112" spans="1:13">
      <c r="A112" s="12" t="s">
        <v>186</v>
      </c>
      <c r="B112" s="22">
        <v>2</v>
      </c>
      <c r="C112" s="19">
        <v>621.50008246261177</v>
      </c>
      <c r="D112" s="19">
        <v>462.36061880281426</v>
      </c>
      <c r="E112" s="19">
        <v>484.63617805024364</v>
      </c>
      <c r="F112" s="19">
        <f t="shared" si="12"/>
        <v>1568.4968793156697</v>
      </c>
      <c r="G112" s="20">
        <f t="shared" si="14"/>
        <v>7.2466581368434591E-2</v>
      </c>
      <c r="H112" s="21">
        <v>422.49153707764543</v>
      </c>
      <c r="I112" s="21">
        <v>343.55924276933786</v>
      </c>
      <c r="J112" s="21">
        <v>314.58034896651708</v>
      </c>
      <c r="K112" s="21">
        <v>352.19213081476391</v>
      </c>
      <c r="L112" s="21">
        <f t="shared" si="13"/>
        <v>1432.8232596282642</v>
      </c>
      <c r="M112" s="25">
        <f t="shared" si="11"/>
        <v>5.927963542278504E-2</v>
      </c>
    </row>
    <row r="113" spans="1:13">
      <c r="A113" s="23" t="s">
        <v>191</v>
      </c>
      <c r="B113" s="26">
        <v>3</v>
      </c>
      <c r="C113" s="19">
        <f t="shared" ref="C113:K113" si="15">SUM(C91:C112)</f>
        <v>8884.5623428409708</v>
      </c>
      <c r="D113" s="19">
        <f t="shared" si="15"/>
        <v>6238.3095619287897</v>
      </c>
      <c r="E113" s="19">
        <f t="shared" si="15"/>
        <v>6521.5447311015769</v>
      </c>
      <c r="F113" s="19">
        <f t="shared" si="15"/>
        <v>21644.416635871341</v>
      </c>
      <c r="G113" s="20">
        <f t="shared" si="15"/>
        <v>1</v>
      </c>
      <c r="H113" s="21">
        <f t="shared" si="15"/>
        <v>6803.3660425077742</v>
      </c>
      <c r="I113" s="21">
        <f t="shared" si="15"/>
        <v>6550.0868185992549</v>
      </c>
      <c r="J113" s="21">
        <f t="shared" si="15"/>
        <v>5783.382027142844</v>
      </c>
      <c r="K113" s="21">
        <f t="shared" si="15"/>
        <v>5033.7466176805165</v>
      </c>
      <c r="L113" s="21">
        <f t="shared" si="13"/>
        <v>24170.58150593039</v>
      </c>
      <c r="M113" s="25">
        <f>SUM(M91:M112)</f>
        <v>1</v>
      </c>
    </row>
    <row r="114" spans="1:13" ht="19.5" customHeight="1">
      <c r="A114" s="24" t="s">
        <v>194</v>
      </c>
    </row>
    <row r="115" spans="1:13" ht="19.5" customHeight="1">
      <c r="A115" s="24" t="s">
        <v>242</v>
      </c>
    </row>
    <row r="116" spans="1:13" ht="24.75" customHeight="1"/>
    <row r="117" spans="1:13" ht="24.75" customHeight="1">
      <c r="B117" s="123" t="s">
        <v>36</v>
      </c>
      <c r="C117" s="124" t="s">
        <v>37</v>
      </c>
      <c r="D117" s="82" t="s">
        <v>195</v>
      </c>
      <c r="E117" s="82"/>
      <c r="F117" s="82"/>
      <c r="G117" s="82"/>
      <c r="H117" s="82"/>
      <c r="I117" s="82"/>
      <c r="J117" s="82"/>
      <c r="K117" s="82"/>
    </row>
    <row r="118" spans="1:13" ht="24.75" customHeight="1">
      <c r="B118" s="123"/>
      <c r="C118" s="124"/>
      <c r="D118" s="82"/>
      <c r="E118" s="82"/>
      <c r="F118" s="82"/>
      <c r="G118" s="82"/>
      <c r="H118" s="82"/>
      <c r="I118" s="82"/>
      <c r="J118" s="82"/>
      <c r="K118" s="82"/>
    </row>
    <row r="119" spans="1:13" ht="24.75" customHeight="1">
      <c r="B119" s="123"/>
      <c r="C119" s="124"/>
      <c r="D119" s="82" t="s">
        <v>54</v>
      </c>
      <c r="E119" s="82"/>
      <c r="F119" s="82"/>
      <c r="G119" s="82"/>
      <c r="H119" s="82"/>
      <c r="I119" s="137" t="s">
        <v>55</v>
      </c>
      <c r="J119" s="119" t="s">
        <v>56</v>
      </c>
      <c r="K119" s="120"/>
    </row>
    <row r="120" spans="1:13" ht="24.75" customHeight="1">
      <c r="B120" s="123"/>
      <c r="C120" s="124"/>
      <c r="D120" s="16" t="s">
        <v>57</v>
      </c>
      <c r="E120" s="16" t="s">
        <v>58</v>
      </c>
      <c r="F120" s="16" t="s">
        <v>59</v>
      </c>
      <c r="G120" s="16" t="s">
        <v>42</v>
      </c>
      <c r="H120" s="16" t="s">
        <v>43</v>
      </c>
      <c r="I120" s="138"/>
      <c r="J120" s="121"/>
      <c r="K120" s="122"/>
    </row>
    <row r="121" spans="1:13">
      <c r="B121" s="12" t="s">
        <v>165</v>
      </c>
      <c r="C121" s="18">
        <v>3</v>
      </c>
      <c r="D121" s="19">
        <v>253.15932008075418</v>
      </c>
      <c r="E121" s="19">
        <v>320.39190843573709</v>
      </c>
      <c r="F121" s="19">
        <v>658.76976937198151</v>
      </c>
      <c r="G121" s="19">
        <f>SUM(D121:F121)</f>
        <v>1232.3209978884729</v>
      </c>
      <c r="H121" s="20">
        <f t="shared" ref="H121:H135" si="16">G121/$G$143</f>
        <v>8.5708533438691364E-2</v>
      </c>
      <c r="I121" s="73">
        <v>8118.1459057190295</v>
      </c>
      <c r="J121" s="75">
        <f t="shared" ref="J121:J141" si="17">I121/$I$143</f>
        <v>7.8047408016810982E-2</v>
      </c>
      <c r="K121" s="76"/>
    </row>
    <row r="122" spans="1:13">
      <c r="B122" s="12" t="s">
        <v>166</v>
      </c>
      <c r="C122" s="18">
        <v>3</v>
      </c>
      <c r="D122" s="19">
        <v>52.126933971445986</v>
      </c>
      <c r="E122" s="19">
        <v>38.720253833649885</v>
      </c>
      <c r="F122" s="19">
        <v>102.71485635009232</v>
      </c>
      <c r="G122" s="19">
        <f t="shared" ref="G122:G142" si="18">SUM(D122:F122)</f>
        <v>193.56204415518818</v>
      </c>
      <c r="H122" s="20">
        <f t="shared" si="16"/>
        <v>1.3462335675820249E-2</v>
      </c>
      <c r="I122" s="73">
        <v>1208.8543918130995</v>
      </c>
      <c r="J122" s="75">
        <f t="shared" si="17"/>
        <v>1.1621859602730855E-2</v>
      </c>
      <c r="K122" s="76"/>
    </row>
    <row r="123" spans="1:13">
      <c r="B123" s="12" t="s">
        <v>167</v>
      </c>
      <c r="C123" s="18">
        <v>3</v>
      </c>
      <c r="D123" s="19">
        <v>296.71200967059178</v>
      </c>
      <c r="E123" s="19">
        <v>291.48184558270657</v>
      </c>
      <c r="F123" s="19">
        <v>642.08467233471083</v>
      </c>
      <c r="G123" s="19">
        <f t="shared" si="18"/>
        <v>1230.2785275880092</v>
      </c>
      <c r="H123" s="20">
        <f t="shared" si="16"/>
        <v>8.5566478621525388E-2</v>
      </c>
      <c r="I123" s="73">
        <v>8154.4253290393463</v>
      </c>
      <c r="J123" s="75">
        <f t="shared" si="17"/>
        <v>7.8396196396248785E-2</v>
      </c>
      <c r="K123" s="76"/>
    </row>
    <row r="124" spans="1:13">
      <c r="B124" s="12" t="s">
        <v>168</v>
      </c>
      <c r="C124" s="18">
        <v>3</v>
      </c>
      <c r="D124" s="19">
        <v>45.12557575230106</v>
      </c>
      <c r="E124" s="19">
        <v>30.448772624195538</v>
      </c>
      <c r="F124" s="19">
        <v>80.806568877072905</v>
      </c>
      <c r="G124" s="19">
        <f t="shared" si="18"/>
        <v>156.38091725356952</v>
      </c>
      <c r="H124" s="20">
        <f t="shared" si="16"/>
        <v>1.0876369954392191E-2</v>
      </c>
      <c r="I124" s="73">
        <v>1091.0510749860232</v>
      </c>
      <c r="J124" s="75">
        <f t="shared" si="17"/>
        <v>1.0489304997170074E-2</v>
      </c>
      <c r="K124" s="76"/>
    </row>
    <row r="125" spans="1:13">
      <c r="B125" s="14" t="s">
        <v>169</v>
      </c>
      <c r="C125" s="18">
        <v>3</v>
      </c>
      <c r="D125" s="19">
        <v>101.04856255594261</v>
      </c>
      <c r="E125" s="19">
        <v>100.24669318470062</v>
      </c>
      <c r="F125" s="19">
        <v>231.21512432700618</v>
      </c>
      <c r="G125" s="19">
        <f t="shared" si="18"/>
        <v>432.51038006764941</v>
      </c>
      <c r="H125" s="20">
        <f t="shared" si="16"/>
        <v>3.0081310337263377E-2</v>
      </c>
      <c r="I125" s="73">
        <v>2534.8987350691564</v>
      </c>
      <c r="J125" s="75">
        <f t="shared" si="17"/>
        <v>2.4370376949971496E-2</v>
      </c>
      <c r="K125" s="76"/>
    </row>
    <row r="126" spans="1:13">
      <c r="B126" s="12" t="s">
        <v>170</v>
      </c>
      <c r="C126" s="18">
        <v>3</v>
      </c>
      <c r="D126" s="19">
        <v>349.87767987008903</v>
      </c>
      <c r="E126" s="19">
        <v>374.71583785858809</v>
      </c>
      <c r="F126" s="19">
        <v>1057.8881768528934</v>
      </c>
      <c r="G126" s="19">
        <f t="shared" si="18"/>
        <v>1782.4816945815705</v>
      </c>
      <c r="H126" s="20">
        <f t="shared" si="16"/>
        <v>0.12397248134671975</v>
      </c>
      <c r="I126" s="73">
        <v>11764.763062545924</v>
      </c>
      <c r="J126" s="75">
        <f t="shared" si="17"/>
        <v>0.11310578469854468</v>
      </c>
      <c r="K126" s="76"/>
    </row>
    <row r="127" spans="1:13">
      <c r="B127" s="12" t="s">
        <v>171</v>
      </c>
      <c r="C127" s="18">
        <v>3</v>
      </c>
      <c r="D127" s="19">
        <v>246.45842690389807</v>
      </c>
      <c r="E127" s="19">
        <v>311.9806699922708</v>
      </c>
      <c r="F127" s="19">
        <v>613.12121338286602</v>
      </c>
      <c r="G127" s="19">
        <f t="shared" si="18"/>
        <v>1171.5603102790349</v>
      </c>
      <c r="H127" s="20">
        <f t="shared" si="16"/>
        <v>8.1482597635719106E-2</v>
      </c>
      <c r="I127" s="73">
        <v>7529.9885651370287</v>
      </c>
      <c r="J127" s="75">
        <f t="shared" si="17"/>
        <v>7.2392895709247312E-2</v>
      </c>
      <c r="K127" s="76"/>
    </row>
    <row r="128" spans="1:13">
      <c r="B128" s="12" t="s">
        <v>172</v>
      </c>
      <c r="C128" s="18">
        <v>3</v>
      </c>
      <c r="D128" s="19">
        <v>50.161465437811934</v>
      </c>
      <c r="E128" s="19">
        <v>83.549080647154128</v>
      </c>
      <c r="F128" s="19">
        <v>172.37433208775232</v>
      </c>
      <c r="G128" s="19">
        <f t="shared" si="18"/>
        <v>306.08487817271839</v>
      </c>
      <c r="H128" s="20">
        <f t="shared" si="16"/>
        <v>2.1288354301269834E-2</v>
      </c>
      <c r="I128" s="73">
        <v>1887.2274784257847</v>
      </c>
      <c r="J128" s="75">
        <f t="shared" si="17"/>
        <v>1.8143701128292139E-2</v>
      </c>
      <c r="K128" s="76"/>
    </row>
    <row r="129" spans="2:11">
      <c r="B129" s="12" t="s">
        <v>173</v>
      </c>
      <c r="C129" s="18">
        <v>3</v>
      </c>
      <c r="D129" s="19">
        <v>190.42120653971995</v>
      </c>
      <c r="E129" s="19">
        <v>128.2428005799494</v>
      </c>
      <c r="F129" s="19">
        <v>438.04401011509123</v>
      </c>
      <c r="G129" s="19">
        <f t="shared" si="18"/>
        <v>756.70801723476052</v>
      </c>
      <c r="H129" s="20">
        <f t="shared" si="16"/>
        <v>5.2629415963551501E-2</v>
      </c>
      <c r="I129" s="73">
        <v>5727.7172627302216</v>
      </c>
      <c r="J129" s="75">
        <f t="shared" si="17"/>
        <v>5.5065958582280902E-2</v>
      </c>
      <c r="K129" s="76"/>
    </row>
    <row r="130" spans="2:11">
      <c r="B130" s="12" t="s">
        <v>174</v>
      </c>
      <c r="C130" s="18">
        <v>3</v>
      </c>
      <c r="D130" s="19">
        <v>40.163075193133778</v>
      </c>
      <c r="E130" s="19">
        <v>39.30513248708872</v>
      </c>
      <c r="F130" s="19">
        <v>94.343573822197996</v>
      </c>
      <c r="G130" s="19">
        <f t="shared" si="18"/>
        <v>173.8117815024205</v>
      </c>
      <c r="H130" s="20">
        <f>G130/$G$143</f>
        <v>1.2088695163406557E-2</v>
      </c>
      <c r="I130" s="73">
        <v>1163.6778145477424</v>
      </c>
      <c r="J130" s="75">
        <f t="shared" si="17"/>
        <v>1.1187534474853022E-2</v>
      </c>
      <c r="K130" s="76"/>
    </row>
    <row r="131" spans="2:11">
      <c r="B131" s="12" t="s">
        <v>175</v>
      </c>
      <c r="C131" s="18">
        <v>3</v>
      </c>
      <c r="D131" s="19">
        <v>109.4297918470197</v>
      </c>
      <c r="E131" s="19">
        <v>85.14961252752957</v>
      </c>
      <c r="F131" s="19">
        <v>201.50870786902667</v>
      </c>
      <c r="G131" s="19">
        <f t="shared" si="18"/>
        <v>396.08811224357589</v>
      </c>
      <c r="H131" s="20">
        <f t="shared" si="16"/>
        <v>2.7548123639104805E-2</v>
      </c>
      <c r="I131" s="73">
        <v>2275.8180306645932</v>
      </c>
      <c r="J131" s="75">
        <f t="shared" si="17"/>
        <v>2.1879589314373463E-2</v>
      </c>
      <c r="K131" s="76"/>
    </row>
    <row r="132" spans="2:11">
      <c r="B132" s="12" t="s">
        <v>176</v>
      </c>
      <c r="C132" s="18">
        <v>3</v>
      </c>
      <c r="D132" s="19">
        <v>298.5213671978442</v>
      </c>
      <c r="E132" s="19">
        <v>232.4986076781218</v>
      </c>
      <c r="F132" s="19">
        <v>374.53063895954205</v>
      </c>
      <c r="G132" s="19">
        <f t="shared" si="18"/>
        <v>905.5506138355081</v>
      </c>
      <c r="H132" s="20">
        <f t="shared" si="16"/>
        <v>6.2981491997081335E-2</v>
      </c>
      <c r="I132" s="73">
        <v>9851.1880189392705</v>
      </c>
      <c r="J132" s="75">
        <f t="shared" si="17"/>
        <v>9.4708779528442671E-2</v>
      </c>
      <c r="K132" s="76"/>
    </row>
    <row r="133" spans="2:11">
      <c r="B133" s="12" t="s">
        <v>177</v>
      </c>
      <c r="C133" s="18">
        <v>3</v>
      </c>
      <c r="D133" s="19">
        <v>347.02837188505464</v>
      </c>
      <c r="E133" s="19">
        <v>329.63856744627077</v>
      </c>
      <c r="F133" s="19">
        <v>577.18039580962875</v>
      </c>
      <c r="G133" s="19">
        <f t="shared" si="18"/>
        <v>1253.8473351409543</v>
      </c>
      <c r="H133" s="20">
        <f t="shared" si="16"/>
        <v>8.7205700815842405E-2</v>
      </c>
      <c r="I133" s="73">
        <v>8062.6429661545753</v>
      </c>
      <c r="J133" s="75">
        <f t="shared" si="17"/>
        <v>7.7513805810022901E-2</v>
      </c>
      <c r="K133" s="76"/>
    </row>
    <row r="134" spans="2:11">
      <c r="B134" s="12" t="s">
        <v>178</v>
      </c>
      <c r="C134" s="18">
        <v>3</v>
      </c>
      <c r="D134" s="19">
        <v>297.70522036661646</v>
      </c>
      <c r="E134" s="19">
        <v>387.19014745622076</v>
      </c>
      <c r="F134" s="19">
        <v>416.29007847799056</v>
      </c>
      <c r="G134" s="19">
        <f t="shared" si="18"/>
        <v>1101.1854463008278</v>
      </c>
      <c r="H134" s="20">
        <f t="shared" si="16"/>
        <v>7.658799112259905E-2</v>
      </c>
      <c r="I134" s="73">
        <v>5985.3892402474157</v>
      </c>
      <c r="J134" s="75">
        <f t="shared" si="17"/>
        <v>5.7543202795102402E-2</v>
      </c>
      <c r="K134" s="76"/>
    </row>
    <row r="135" spans="2:11">
      <c r="B135" s="12" t="s">
        <v>179</v>
      </c>
      <c r="C135" s="18">
        <v>3</v>
      </c>
      <c r="D135" s="19">
        <v>53.166909468624496</v>
      </c>
      <c r="E135" s="19">
        <v>58.557139084902772</v>
      </c>
      <c r="F135" s="19">
        <v>104.93304826185441</v>
      </c>
      <c r="G135" s="19">
        <f t="shared" si="18"/>
        <v>216.65709681538169</v>
      </c>
      <c r="H135" s="20">
        <f t="shared" si="16"/>
        <v>1.5068607983592511E-2</v>
      </c>
      <c r="I135" s="73">
        <v>1583.9075049403166</v>
      </c>
      <c r="J135" s="75">
        <f t="shared" si="17"/>
        <v>1.5227599594123932E-2</v>
      </c>
      <c r="K135" s="76"/>
    </row>
    <row r="136" spans="2:11">
      <c r="B136" s="12" t="s">
        <v>180</v>
      </c>
      <c r="C136" s="18">
        <v>2</v>
      </c>
      <c r="D136" s="19">
        <v>132.81518566072879</v>
      </c>
      <c r="E136" s="19">
        <v>131.90214191223117</v>
      </c>
      <c r="F136" s="19">
        <v>134.31866521947791</v>
      </c>
      <c r="G136" s="19">
        <f t="shared" si="18"/>
        <v>399.03599279243787</v>
      </c>
      <c r="H136" s="20">
        <f>G136/$G$143</f>
        <v>2.7753150185782432E-2</v>
      </c>
      <c r="I136" s="73">
        <v>3354.4843275029311</v>
      </c>
      <c r="J136" s="75">
        <f t="shared" si="17"/>
        <v>3.2249827735934308E-2</v>
      </c>
      <c r="K136" s="76"/>
    </row>
    <row r="137" spans="2:11">
      <c r="B137" s="12" t="s">
        <v>181</v>
      </c>
      <c r="C137" s="22">
        <v>3</v>
      </c>
      <c r="D137" s="19">
        <v>42.767075327877421</v>
      </c>
      <c r="E137" s="19">
        <v>32.709165855927282</v>
      </c>
      <c r="F137" s="19">
        <v>42.767730294998437</v>
      </c>
      <c r="G137" s="19">
        <f t="shared" si="18"/>
        <v>118.24397147880313</v>
      </c>
      <c r="H137" s="20">
        <f>G137/$G$143</f>
        <v>8.2239265587291856E-3</v>
      </c>
      <c r="I137" s="73">
        <v>1060.8273535320659</v>
      </c>
      <c r="J137" s="75">
        <f t="shared" si="17"/>
        <v>1.0198735802245692E-2</v>
      </c>
      <c r="K137" s="76"/>
    </row>
    <row r="138" spans="2:11">
      <c r="B138" s="12" t="s">
        <v>182</v>
      </c>
      <c r="C138" s="22">
        <v>2</v>
      </c>
      <c r="D138" s="19">
        <v>165.33445706164869</v>
      </c>
      <c r="E138" s="19">
        <v>136.61175064630675</v>
      </c>
      <c r="F138" s="19">
        <v>165.75545856545199</v>
      </c>
      <c r="G138" s="19">
        <f t="shared" si="18"/>
        <v>467.7016662734074</v>
      </c>
      <c r="H138" s="20">
        <f t="shared" ref="H138:H141" si="19">G138/$G$143</f>
        <v>3.2528881656493411E-2</v>
      </c>
      <c r="I138" s="73">
        <v>5098.2797706812789</v>
      </c>
      <c r="J138" s="75">
        <f t="shared" si="17"/>
        <v>4.9014581170055034E-2</v>
      </c>
      <c r="K138" s="74"/>
    </row>
    <row r="139" spans="2:11">
      <c r="B139" s="12" t="s">
        <v>183</v>
      </c>
      <c r="C139" s="22">
        <v>2</v>
      </c>
      <c r="D139" s="19">
        <v>149.28779775141695</v>
      </c>
      <c r="E139" s="19">
        <v>152.30247476778464</v>
      </c>
      <c r="F139" s="19">
        <v>174.99872047535681</v>
      </c>
      <c r="G139" s="19">
        <f t="shared" si="18"/>
        <v>476.58899299455834</v>
      </c>
      <c r="H139" s="20">
        <f t="shared" si="19"/>
        <v>3.3146999615016812E-2</v>
      </c>
      <c r="I139" s="73">
        <v>4076.1810602317687</v>
      </c>
      <c r="J139" s="75">
        <f t="shared" si="17"/>
        <v>3.9188180411267023E-2</v>
      </c>
      <c r="K139" s="74"/>
    </row>
    <row r="140" spans="2:11">
      <c r="B140" s="12" t="s">
        <v>184</v>
      </c>
      <c r="C140" s="22">
        <v>2</v>
      </c>
      <c r="D140" s="19">
        <v>112.79435243887511</v>
      </c>
      <c r="E140" s="19">
        <v>74.272910071645953</v>
      </c>
      <c r="F140" s="19">
        <v>93.49409026231865</v>
      </c>
      <c r="G140" s="19">
        <f t="shared" si="18"/>
        <v>280.56135277283971</v>
      </c>
      <c r="H140" s="20">
        <f t="shared" si="19"/>
        <v>1.9513180516227528E-2</v>
      </c>
      <c r="I140" s="73">
        <v>2906.8429439189381</v>
      </c>
      <c r="J140" s="75">
        <f t="shared" si="17"/>
        <v>2.7946228106716348E-2</v>
      </c>
      <c r="K140" s="74"/>
    </row>
    <row r="141" spans="2:11">
      <c r="B141" s="12" t="s">
        <v>185</v>
      </c>
      <c r="C141" s="22">
        <v>2</v>
      </c>
      <c r="D141" s="19">
        <v>139.25772026757235</v>
      </c>
      <c r="E141" s="19">
        <v>86.875047393947966</v>
      </c>
      <c r="F141" s="19">
        <v>143.62192444674307</v>
      </c>
      <c r="G141" s="19">
        <f t="shared" si="18"/>
        <v>369.75469210826338</v>
      </c>
      <c r="H141" s="20">
        <f t="shared" si="19"/>
        <v>2.5716621275605516E-2</v>
      </c>
      <c r="I141" s="73">
        <v>3055.7388916240679</v>
      </c>
      <c r="J141" s="75">
        <f t="shared" si="17"/>
        <v>2.9377705554590912E-2</v>
      </c>
      <c r="K141" s="74"/>
    </row>
    <row r="142" spans="2:11">
      <c r="B142" s="12" t="s">
        <v>186</v>
      </c>
      <c r="C142" s="22">
        <v>2</v>
      </c>
      <c r="D142" s="19">
        <v>296.37861249127292</v>
      </c>
      <c r="E142" s="19">
        <v>306.56786695985937</v>
      </c>
      <c r="F142" s="19">
        <v>354.1819165505363</v>
      </c>
      <c r="G142" s="19">
        <f t="shared" si="18"/>
        <v>957.12839600166853</v>
      </c>
      <c r="H142" s="20">
        <f>G142/$G$143</f>
        <v>6.6568752195565725E-2</v>
      </c>
      <c r="I142" s="73">
        <v>7523.5237800306286</v>
      </c>
      <c r="J142" s="75">
        <f>I142/$I$143</f>
        <v>7.2330743620974941E-2</v>
      </c>
      <c r="K142" s="76"/>
    </row>
    <row r="143" spans="2:11" ht="24.75" customHeight="1">
      <c r="B143" s="23" t="s">
        <v>191</v>
      </c>
      <c r="C143" s="27">
        <v>3</v>
      </c>
      <c r="D143" s="19">
        <f>SUM(D121:D142)</f>
        <v>3769.7411177402405</v>
      </c>
      <c r="E143" s="19">
        <f>SUM(E121:E142)</f>
        <v>3733.3584270267893</v>
      </c>
      <c r="F143" s="19">
        <f>SUM(F121:F142)</f>
        <v>6874.9436727145903</v>
      </c>
      <c r="G143" s="19">
        <f>SUM(D143:F143)</f>
        <v>14378.04321748162</v>
      </c>
      <c r="H143" s="20">
        <f>SUM(H121:H142)</f>
        <v>1</v>
      </c>
      <c r="I143" s="21">
        <f>SUM(I121:I142)</f>
        <v>104015.57350848122</v>
      </c>
      <c r="J143" s="116">
        <f>SUM(J121:K142)</f>
        <v>0.99999999999999989</v>
      </c>
      <c r="K143" s="117"/>
    </row>
    <row r="144" spans="2:11">
      <c r="B144" s="118" t="s">
        <v>196</v>
      </c>
      <c r="C144" s="118"/>
      <c r="D144" s="118"/>
      <c r="E144" s="118"/>
      <c r="F144" s="118"/>
    </row>
    <row r="146" spans="1:11">
      <c r="A146" s="9"/>
      <c r="B146" s="28"/>
      <c r="C146" s="28"/>
    </row>
    <row r="147" spans="1:11" ht="25.5" customHeight="1">
      <c r="B147" s="84" t="s">
        <v>197</v>
      </c>
      <c r="C147" s="85"/>
      <c r="D147" s="85"/>
      <c r="E147" s="85"/>
      <c r="F147" s="85"/>
      <c r="G147" s="85"/>
      <c r="H147" s="85"/>
      <c r="I147" s="85"/>
      <c r="J147" s="85"/>
      <c r="K147" s="86"/>
    </row>
    <row r="148" spans="1:11" ht="76.5" customHeight="1">
      <c r="B148" s="29" t="s">
        <v>60</v>
      </c>
      <c r="C148" s="30" t="s">
        <v>61</v>
      </c>
      <c r="D148" s="30" t="s">
        <v>62</v>
      </c>
      <c r="E148" s="30" t="s">
        <v>63</v>
      </c>
      <c r="F148" s="30" t="s">
        <v>64</v>
      </c>
      <c r="G148" s="30" t="s">
        <v>10</v>
      </c>
      <c r="H148" s="31" t="s">
        <v>65</v>
      </c>
      <c r="I148" s="31" t="s">
        <v>66</v>
      </c>
      <c r="J148" s="31" t="s">
        <v>67</v>
      </c>
      <c r="K148" s="31" t="s">
        <v>11</v>
      </c>
    </row>
    <row r="149" spans="1:11" ht="12.75" customHeight="1">
      <c r="B149" s="29" t="s">
        <v>12</v>
      </c>
      <c r="C149" s="32">
        <v>1854</v>
      </c>
      <c r="D149" s="32">
        <v>1780</v>
      </c>
      <c r="E149" s="32">
        <v>3634</v>
      </c>
      <c r="F149" s="33">
        <f t="shared" ref="F149:F163" si="20">E149/$E$164</f>
        <v>6.488011283497884E-2</v>
      </c>
      <c r="G149" s="93">
        <f>SUM(F149:F150)</f>
        <v>0.13575904732998875</v>
      </c>
      <c r="H149" s="34">
        <v>7233.8793466278639</v>
      </c>
      <c r="I149" s="35">
        <f>E149/H149</f>
        <v>0.50235839248466607</v>
      </c>
      <c r="J149" s="113">
        <f>(SUM(E149:E150)/SUM(H149:H150))</f>
        <v>0.46334835749377373</v>
      </c>
      <c r="K149" s="87" t="s">
        <v>13</v>
      </c>
    </row>
    <row r="150" spans="1:11" ht="12.75" customHeight="1">
      <c r="B150" s="29" t="s">
        <v>14</v>
      </c>
      <c r="C150" s="32">
        <v>2072</v>
      </c>
      <c r="D150" s="32">
        <v>1898</v>
      </c>
      <c r="E150" s="32">
        <v>3970</v>
      </c>
      <c r="F150" s="33">
        <f t="shared" si="20"/>
        <v>7.0878934495009913E-2</v>
      </c>
      <c r="G150" s="94"/>
      <c r="H150" s="34">
        <v>9177.0992983157084</v>
      </c>
      <c r="I150" s="35">
        <f t="shared" ref="I150:I164" si="21">E150/H150</f>
        <v>0.43259856638236682</v>
      </c>
      <c r="J150" s="115"/>
      <c r="K150" s="89"/>
    </row>
    <row r="151" spans="1:11" ht="12.75" customHeight="1">
      <c r="B151" s="29" t="s">
        <v>15</v>
      </c>
      <c r="C151" s="32">
        <v>2377</v>
      </c>
      <c r="D151" s="32">
        <v>2403</v>
      </c>
      <c r="E151" s="32">
        <v>4780</v>
      </c>
      <c r="F151" s="33">
        <f t="shared" si="20"/>
        <v>8.5340379568299082E-2</v>
      </c>
      <c r="G151" s="93">
        <f>SUM(F151:F153)</f>
        <v>0.26334112942100657</v>
      </c>
      <c r="H151" s="34">
        <v>9805.1395295198927</v>
      </c>
      <c r="I151" s="35">
        <f t="shared" si="21"/>
        <v>0.48749943696457038</v>
      </c>
      <c r="J151" s="113">
        <f>(SUM(E151:E153)/SUM(H151:H153))</f>
        <v>0.53809427465359794</v>
      </c>
      <c r="K151" s="87" t="s">
        <v>68</v>
      </c>
    </row>
    <row r="152" spans="1:11">
      <c r="B152" s="29" t="s">
        <v>17</v>
      </c>
      <c r="C152" s="32">
        <v>2645</v>
      </c>
      <c r="D152" s="32">
        <v>2568</v>
      </c>
      <c r="E152" s="32">
        <v>5213</v>
      </c>
      <c r="F152" s="33">
        <f t="shared" si="20"/>
        <v>9.3071003909946257E-2</v>
      </c>
      <c r="G152" s="112"/>
      <c r="H152" s="34">
        <v>8324.7773799102324</v>
      </c>
      <c r="I152" s="35">
        <f t="shared" si="21"/>
        <v>0.62620293157391471</v>
      </c>
      <c r="J152" s="114"/>
      <c r="K152" s="88"/>
    </row>
    <row r="153" spans="1:11">
      <c r="B153" s="29" t="s">
        <v>18</v>
      </c>
      <c r="C153" s="32">
        <v>2331</v>
      </c>
      <c r="D153" s="32">
        <v>2426</v>
      </c>
      <c r="E153" s="32">
        <v>4757</v>
      </c>
      <c r="F153" s="33">
        <f t="shared" si="20"/>
        <v>8.4929745942761245E-2</v>
      </c>
      <c r="G153" s="94"/>
      <c r="H153" s="34">
        <v>9281.6365948241582</v>
      </c>
      <c r="I153" s="35">
        <f t="shared" si="21"/>
        <v>0.51251737249147511</v>
      </c>
      <c r="J153" s="115"/>
      <c r="K153" s="89"/>
    </row>
    <row r="154" spans="1:11">
      <c r="B154" s="29" t="s">
        <v>19</v>
      </c>
      <c r="C154" s="32">
        <v>2109</v>
      </c>
      <c r="D154" s="32">
        <v>2307</v>
      </c>
      <c r="E154" s="32">
        <v>4416</v>
      </c>
      <c r="F154" s="33">
        <f t="shared" si="20"/>
        <v>7.8841656103265434E-2</v>
      </c>
      <c r="G154" s="93">
        <f>SUM(F154:F156)</f>
        <v>0.21620753066361967</v>
      </c>
      <c r="H154" s="34">
        <v>8884.5623428409726</v>
      </c>
      <c r="I154" s="35">
        <f t="shared" si="21"/>
        <v>0.4970419284139907</v>
      </c>
      <c r="J154" s="113">
        <f>(SUM(E154:E156)/SUM(H154:H156))</f>
        <v>0.55949763875502512</v>
      </c>
      <c r="K154" s="87" t="s">
        <v>20</v>
      </c>
    </row>
    <row r="155" spans="1:11">
      <c r="B155" s="29" t="s">
        <v>21</v>
      </c>
      <c r="C155" s="32">
        <v>1748</v>
      </c>
      <c r="D155" s="32">
        <v>2031</v>
      </c>
      <c r="E155" s="32">
        <v>3779</v>
      </c>
      <c r="F155" s="33">
        <f t="shared" si="20"/>
        <v>6.7468890039456539E-2</v>
      </c>
      <c r="G155" s="112"/>
      <c r="H155" s="34">
        <v>6238.3095619287906</v>
      </c>
      <c r="I155" s="35">
        <f t="shared" si="21"/>
        <v>0.60577308042911393</v>
      </c>
      <c r="J155" s="114"/>
      <c r="K155" s="88"/>
    </row>
    <row r="156" spans="1:11">
      <c r="B156" s="29" t="s">
        <v>22</v>
      </c>
      <c r="C156" s="32">
        <v>1832</v>
      </c>
      <c r="D156" s="32">
        <v>2083</v>
      </c>
      <c r="E156" s="32">
        <v>3915</v>
      </c>
      <c r="F156" s="33">
        <f t="shared" si="20"/>
        <v>6.9896984520897681E-2</v>
      </c>
      <c r="G156" s="94"/>
      <c r="H156" s="34">
        <v>6521.5447311015778</v>
      </c>
      <c r="I156" s="35">
        <f t="shared" si="21"/>
        <v>0.60031789421441306</v>
      </c>
      <c r="J156" s="115"/>
      <c r="K156" s="89"/>
    </row>
    <row r="157" spans="1:11">
      <c r="B157" s="29" t="s">
        <v>23</v>
      </c>
      <c r="C157" s="32">
        <v>1755</v>
      </c>
      <c r="D157" s="32">
        <v>2259</v>
      </c>
      <c r="E157" s="32">
        <v>4014</v>
      </c>
      <c r="F157" s="33">
        <f t="shared" si="20"/>
        <v>7.1664494474299692E-2</v>
      </c>
      <c r="G157" s="93">
        <f>SUM(F157:F160)</f>
        <v>0.2503436824909393</v>
      </c>
      <c r="H157" s="34">
        <v>6803.366042507776</v>
      </c>
      <c r="I157" s="35">
        <f t="shared" si="21"/>
        <v>0.59000206293771706</v>
      </c>
      <c r="J157" s="113">
        <f>(SUM(E157:E160)/SUM(H157:H160))</f>
        <v>0.58012671298618201</v>
      </c>
      <c r="K157" s="87" t="s">
        <v>24</v>
      </c>
    </row>
    <row r="158" spans="1:11">
      <c r="B158" s="29" t="s">
        <v>25</v>
      </c>
      <c r="C158" s="32">
        <v>1758</v>
      </c>
      <c r="D158" s="32">
        <v>2264</v>
      </c>
      <c r="E158" s="32">
        <v>4022</v>
      </c>
      <c r="F158" s="33">
        <f t="shared" si="20"/>
        <v>7.1807323561443287E-2</v>
      </c>
      <c r="G158" s="112"/>
      <c r="H158" s="34">
        <v>6550.0868185992549</v>
      </c>
      <c r="I158" s="35">
        <f t="shared" si="21"/>
        <v>0.61403766261225068</v>
      </c>
      <c r="J158" s="114"/>
      <c r="K158" s="88"/>
    </row>
    <row r="159" spans="1:11">
      <c r="B159" s="29" t="s">
        <v>26</v>
      </c>
      <c r="C159" s="32">
        <v>1468</v>
      </c>
      <c r="D159" s="32">
        <v>1843</v>
      </c>
      <c r="E159" s="32">
        <v>3311</v>
      </c>
      <c r="F159" s="33">
        <f t="shared" si="20"/>
        <v>5.9113388441556121E-2</v>
      </c>
      <c r="G159" s="112"/>
      <c r="H159" s="34">
        <v>5783.3820271428449</v>
      </c>
      <c r="I159" s="35">
        <f t="shared" si="21"/>
        <v>0.57250238432471801</v>
      </c>
      <c r="J159" s="114"/>
      <c r="K159" s="88"/>
    </row>
    <row r="160" spans="1:11" ht="12.75" customHeight="1">
      <c r="B160" s="29" t="s">
        <v>27</v>
      </c>
      <c r="C160" s="32">
        <v>1169</v>
      </c>
      <c r="D160" s="32">
        <v>1506</v>
      </c>
      <c r="E160" s="32">
        <v>2675</v>
      </c>
      <c r="F160" s="33">
        <f t="shared" si="20"/>
        <v>4.775847601364018E-2</v>
      </c>
      <c r="G160" s="94"/>
      <c r="H160" s="34">
        <v>5033.7466176805156</v>
      </c>
      <c r="I160" s="35">
        <f t="shared" si="21"/>
        <v>0.5314133195747951</v>
      </c>
      <c r="J160" s="115"/>
      <c r="K160" s="89"/>
    </row>
    <row r="161" spans="1:13" ht="12.75" customHeight="1">
      <c r="B161" s="29" t="s">
        <v>28</v>
      </c>
      <c r="C161" s="32">
        <v>844</v>
      </c>
      <c r="D161" s="32">
        <v>1318</v>
      </c>
      <c r="E161" s="32">
        <v>2162</v>
      </c>
      <c r="F161" s="33">
        <f t="shared" si="20"/>
        <v>3.8599560800557035E-2</v>
      </c>
      <c r="G161" s="93">
        <f>SUM(F161:F163)</f>
        <v>0.13434861009444571</v>
      </c>
      <c r="H161" s="34">
        <v>3769.7411177402396</v>
      </c>
      <c r="I161" s="35">
        <f t="shared" si="21"/>
        <v>0.5735141837262302</v>
      </c>
      <c r="J161" s="113">
        <f>(SUM(E161:E163)/SUM(H161:H163))</f>
        <v>0.52336746288609626</v>
      </c>
      <c r="K161" s="87" t="s">
        <v>29</v>
      </c>
    </row>
    <row r="162" spans="1:13">
      <c r="B162" s="29" t="s">
        <v>30</v>
      </c>
      <c r="C162" s="32">
        <v>707</v>
      </c>
      <c r="D162" s="32">
        <v>985</v>
      </c>
      <c r="E162" s="32">
        <v>1692</v>
      </c>
      <c r="F162" s="33">
        <f t="shared" si="20"/>
        <v>3.0208351930870722E-2</v>
      </c>
      <c r="G162" s="112"/>
      <c r="H162" s="34">
        <v>3733.3584270267902</v>
      </c>
      <c r="I162" s="35">
        <f t="shared" si="21"/>
        <v>0.45321123944359454</v>
      </c>
      <c r="J162" s="114"/>
      <c r="K162" s="88"/>
    </row>
    <row r="163" spans="1:13">
      <c r="B163" s="29" t="s">
        <v>59</v>
      </c>
      <c r="C163" s="32">
        <v>1403</v>
      </c>
      <c r="D163" s="32">
        <v>2268</v>
      </c>
      <c r="E163" s="32">
        <v>3671</v>
      </c>
      <c r="F163" s="33">
        <f t="shared" si="20"/>
        <v>6.5540697363017972E-2</v>
      </c>
      <c r="G163" s="112"/>
      <c r="H163" s="34">
        <v>6874.9436727145894</v>
      </c>
      <c r="I163" s="35">
        <f t="shared" si="21"/>
        <v>0.53396801119542792</v>
      </c>
      <c r="J163" s="114"/>
      <c r="K163" s="88"/>
    </row>
    <row r="164" spans="1:13">
      <c r="B164" s="29" t="s">
        <v>32</v>
      </c>
      <c r="C164" s="32">
        <f t="shared" ref="C164:H164" si="22">SUM(C149:C163)</f>
        <v>26072</v>
      </c>
      <c r="D164" s="32">
        <f t="shared" si="22"/>
        <v>29939</v>
      </c>
      <c r="E164" s="32">
        <f t="shared" si="22"/>
        <v>56011</v>
      </c>
      <c r="F164" s="33">
        <f t="shared" si="22"/>
        <v>0.99999999999999978</v>
      </c>
      <c r="G164" s="36">
        <f t="shared" si="22"/>
        <v>1</v>
      </c>
      <c r="H164" s="34">
        <f t="shared" si="22"/>
        <v>104015.57350848122</v>
      </c>
      <c r="I164" s="35">
        <f t="shared" si="21"/>
        <v>0.53848667185816146</v>
      </c>
      <c r="J164" s="37">
        <f>(SUM(E149:E163)/SUM(H149:H163))</f>
        <v>0.53848667185816146</v>
      </c>
      <c r="K164" s="29" t="s">
        <v>69</v>
      </c>
    </row>
    <row r="165" spans="1:13" ht="20.25" customHeight="1">
      <c r="B165" s="24" t="s">
        <v>198</v>
      </c>
    </row>
    <row r="166" spans="1:13" ht="12.75" customHeight="1">
      <c r="B166" s="24" t="s">
        <v>199</v>
      </c>
    </row>
    <row r="167" spans="1:13" ht="12.75" customHeight="1">
      <c r="B167" s="24" t="s">
        <v>202</v>
      </c>
    </row>
    <row r="168" spans="1:13" ht="12.75" customHeight="1">
      <c r="B168" s="24" t="s">
        <v>203</v>
      </c>
    </row>
    <row r="169" spans="1:13" ht="12.75" customHeight="1">
      <c r="B169" s="24" t="s">
        <v>200</v>
      </c>
    </row>
    <row r="170" spans="1:13" ht="12.75" customHeight="1">
      <c r="B170" s="24" t="s">
        <v>201</v>
      </c>
      <c r="K170" s="38"/>
      <c r="L170" s="38"/>
      <c r="M170" s="38"/>
    </row>
    <row r="171" spans="1:13">
      <c r="A171" s="9"/>
      <c r="B171" s="9"/>
      <c r="C171" s="9"/>
      <c r="D171" s="9"/>
      <c r="K171" s="38"/>
      <c r="L171" s="38"/>
      <c r="M171" s="38"/>
    </row>
    <row r="172" spans="1:13">
      <c r="A172" s="15"/>
      <c r="B172" s="15"/>
      <c r="C172" s="9"/>
      <c r="D172" s="9"/>
      <c r="K172" s="38"/>
      <c r="L172" s="38"/>
      <c r="M172" s="38"/>
    </row>
    <row r="173" spans="1:13">
      <c r="A173" s="15"/>
      <c r="B173" s="15"/>
      <c r="C173" s="9"/>
      <c r="D173" s="9"/>
      <c r="K173" s="38"/>
      <c r="L173" s="38"/>
      <c r="M173" s="38"/>
    </row>
    <row r="174" spans="1:13" ht="12.75" customHeight="1">
      <c r="K174" s="38"/>
      <c r="L174" s="38"/>
      <c r="M174" s="38"/>
    </row>
    <row r="175" spans="1:13" ht="18" customHeight="1">
      <c r="B175" s="101" t="s">
        <v>240</v>
      </c>
      <c r="C175" s="102"/>
      <c r="D175" s="102"/>
      <c r="E175" s="102"/>
      <c r="F175" s="102"/>
      <c r="G175" s="102"/>
      <c r="H175" s="102"/>
      <c r="I175" s="102"/>
      <c r="J175" s="102"/>
      <c r="K175" s="103"/>
      <c r="L175" s="38"/>
      <c r="M175" s="38"/>
    </row>
    <row r="176" spans="1:13">
      <c r="B176" s="106" t="s">
        <v>70</v>
      </c>
      <c r="C176" s="108" t="s">
        <v>71</v>
      </c>
      <c r="D176" s="109"/>
      <c r="E176" s="109"/>
      <c r="F176" s="110"/>
      <c r="G176" s="111" t="s">
        <v>72</v>
      </c>
      <c r="H176" s="111"/>
      <c r="I176" s="111"/>
      <c r="J176" s="111"/>
      <c r="K176" s="111"/>
      <c r="L176" s="38"/>
      <c r="M176" s="38"/>
    </row>
    <row r="177" spans="2:13">
      <c r="B177" s="107"/>
      <c r="C177" s="39" t="s">
        <v>40</v>
      </c>
      <c r="D177" s="39" t="s">
        <v>41</v>
      </c>
      <c r="E177" s="16" t="s">
        <v>42</v>
      </c>
      <c r="F177" s="16" t="s">
        <v>73</v>
      </c>
      <c r="G177" s="40" t="s">
        <v>44</v>
      </c>
      <c r="H177" s="40" t="s">
        <v>45</v>
      </c>
      <c r="I177" s="40" t="s">
        <v>46</v>
      </c>
      <c r="J177" s="17" t="s">
        <v>42</v>
      </c>
      <c r="K177" s="17" t="s">
        <v>73</v>
      </c>
      <c r="L177" s="38"/>
      <c r="M177" s="38"/>
    </row>
    <row r="178" spans="2:13">
      <c r="B178" s="12" t="s">
        <v>165</v>
      </c>
      <c r="C178" s="41">
        <v>227</v>
      </c>
      <c r="D178" s="41">
        <v>252</v>
      </c>
      <c r="E178" s="19">
        <f>SUM(C178:D178)</f>
        <v>479</v>
      </c>
      <c r="F178" s="35">
        <f>E178/$E$200</f>
        <v>6.2993161493950553E-2</v>
      </c>
      <c r="G178" s="42">
        <v>316</v>
      </c>
      <c r="H178" s="42">
        <v>354</v>
      </c>
      <c r="I178" s="42">
        <v>335</v>
      </c>
      <c r="J178" s="21">
        <f>SUM(G178:I178)</f>
        <v>1005</v>
      </c>
      <c r="K178" s="33">
        <f t="shared" ref="K178:K191" si="23">J178/$J$200</f>
        <v>6.8135593220338977E-2</v>
      </c>
      <c r="L178" s="38"/>
      <c r="M178" s="38"/>
    </row>
    <row r="179" spans="2:13">
      <c r="B179" s="12" t="s">
        <v>166</v>
      </c>
      <c r="C179" s="41">
        <v>28</v>
      </c>
      <c r="D179" s="41">
        <v>46</v>
      </c>
      <c r="E179" s="19">
        <f t="shared" ref="E179:E199" si="24">SUM(C179:D179)</f>
        <v>74</v>
      </c>
      <c r="F179" s="35">
        <f t="shared" ref="F179:F191" si="25">E179/$E$200</f>
        <v>9.7317201472908992E-3</v>
      </c>
      <c r="G179" s="42">
        <v>48</v>
      </c>
      <c r="H179" s="42">
        <v>49</v>
      </c>
      <c r="I179" s="42">
        <v>67</v>
      </c>
      <c r="J179" s="21">
        <f t="shared" ref="J179:J199" si="26">SUM(G179:I179)</f>
        <v>164</v>
      </c>
      <c r="K179" s="33">
        <f t="shared" si="23"/>
        <v>1.1118644067796611E-2</v>
      </c>
      <c r="L179" s="38"/>
      <c r="M179" s="38"/>
    </row>
    <row r="180" spans="2:13">
      <c r="B180" s="12" t="s">
        <v>167</v>
      </c>
      <c r="C180" s="41">
        <v>278</v>
      </c>
      <c r="D180" s="41">
        <v>303</v>
      </c>
      <c r="E180" s="19">
        <f t="shared" si="24"/>
        <v>581</v>
      </c>
      <c r="F180" s="35">
        <f t="shared" si="25"/>
        <v>7.6407154129405574E-2</v>
      </c>
      <c r="G180" s="42">
        <v>348</v>
      </c>
      <c r="H180" s="42">
        <v>370</v>
      </c>
      <c r="I180" s="42">
        <v>382</v>
      </c>
      <c r="J180" s="21">
        <f t="shared" si="26"/>
        <v>1100</v>
      </c>
      <c r="K180" s="33">
        <f t="shared" si="23"/>
        <v>7.4576271186440682E-2</v>
      </c>
      <c r="L180" s="38"/>
      <c r="M180" s="38"/>
    </row>
    <row r="181" spans="2:13" ht="10.5" customHeight="1">
      <c r="B181" s="12" t="s">
        <v>168</v>
      </c>
      <c r="C181" s="41">
        <v>42</v>
      </c>
      <c r="D181" s="41">
        <v>57</v>
      </c>
      <c r="E181" s="19">
        <f t="shared" si="24"/>
        <v>99</v>
      </c>
      <c r="F181" s="35">
        <f t="shared" si="25"/>
        <v>1.3019463440294582E-2</v>
      </c>
      <c r="G181" s="42">
        <v>58</v>
      </c>
      <c r="H181" s="42">
        <v>79</v>
      </c>
      <c r="I181" s="42">
        <v>76</v>
      </c>
      <c r="J181" s="21">
        <f t="shared" si="26"/>
        <v>213</v>
      </c>
      <c r="K181" s="33">
        <f t="shared" si="23"/>
        <v>1.4440677966101694E-2</v>
      </c>
      <c r="L181" s="38"/>
      <c r="M181" s="38"/>
    </row>
    <row r="182" spans="2:13" ht="10.5" customHeight="1">
      <c r="B182" s="14" t="s">
        <v>169</v>
      </c>
      <c r="C182" s="41">
        <v>122</v>
      </c>
      <c r="D182" s="41">
        <v>127</v>
      </c>
      <c r="E182" s="19">
        <f t="shared" si="24"/>
        <v>249</v>
      </c>
      <c r="F182" s="35">
        <f t="shared" si="25"/>
        <v>3.2745923198316679E-2</v>
      </c>
      <c r="G182" s="42">
        <v>158</v>
      </c>
      <c r="H182" s="42">
        <v>189</v>
      </c>
      <c r="I182" s="42">
        <v>153</v>
      </c>
      <c r="J182" s="21">
        <f t="shared" si="26"/>
        <v>500</v>
      </c>
      <c r="K182" s="33">
        <f t="shared" si="23"/>
        <v>3.3898305084745763E-2</v>
      </c>
      <c r="L182" s="38"/>
      <c r="M182" s="38"/>
    </row>
    <row r="183" spans="2:13" ht="10.5" customHeight="1">
      <c r="B183" s="12" t="s">
        <v>170</v>
      </c>
      <c r="C183" s="41">
        <v>423</v>
      </c>
      <c r="D183" s="41">
        <v>444</v>
      </c>
      <c r="E183" s="19">
        <f t="shared" si="24"/>
        <v>867</v>
      </c>
      <c r="F183" s="35">
        <f t="shared" si="25"/>
        <v>0.1140189374013677</v>
      </c>
      <c r="G183" s="42">
        <v>549</v>
      </c>
      <c r="H183" s="42">
        <v>630</v>
      </c>
      <c r="I183" s="42">
        <v>595</v>
      </c>
      <c r="J183" s="21">
        <f t="shared" si="26"/>
        <v>1774</v>
      </c>
      <c r="K183" s="33">
        <f t="shared" si="23"/>
        <v>0.12027118644067797</v>
      </c>
      <c r="L183" s="38"/>
      <c r="M183" s="38"/>
    </row>
    <row r="184" spans="2:13">
      <c r="B184" s="12" t="s">
        <v>171</v>
      </c>
      <c r="C184" s="41">
        <v>242</v>
      </c>
      <c r="D184" s="41">
        <v>230</v>
      </c>
      <c r="E184" s="19">
        <f t="shared" si="24"/>
        <v>472</v>
      </c>
      <c r="F184" s="35">
        <f t="shared" si="25"/>
        <v>6.2072593371909519E-2</v>
      </c>
      <c r="G184" s="42">
        <v>307</v>
      </c>
      <c r="H184" s="42">
        <v>346</v>
      </c>
      <c r="I184" s="42">
        <v>323</v>
      </c>
      <c r="J184" s="21">
        <f t="shared" si="26"/>
        <v>976</v>
      </c>
      <c r="K184" s="33">
        <f t="shared" si="23"/>
        <v>6.6169491525423729E-2</v>
      </c>
      <c r="L184" s="38"/>
      <c r="M184" s="38"/>
    </row>
    <row r="185" spans="2:13">
      <c r="B185" s="12" t="s">
        <v>172</v>
      </c>
      <c r="C185" s="41">
        <v>49</v>
      </c>
      <c r="D185" s="41">
        <v>51</v>
      </c>
      <c r="E185" s="19">
        <f t="shared" si="24"/>
        <v>100</v>
      </c>
      <c r="F185" s="35">
        <f t="shared" si="25"/>
        <v>1.3150973172014729E-2</v>
      </c>
      <c r="G185" s="42">
        <v>78</v>
      </c>
      <c r="H185" s="42">
        <v>86</v>
      </c>
      <c r="I185" s="42">
        <v>88</v>
      </c>
      <c r="J185" s="21">
        <f t="shared" si="26"/>
        <v>252</v>
      </c>
      <c r="K185" s="33">
        <f t="shared" si="23"/>
        <v>1.7084745762711864E-2</v>
      </c>
      <c r="L185" s="38"/>
      <c r="M185" s="38"/>
    </row>
    <row r="186" spans="2:13">
      <c r="B186" s="12" t="s">
        <v>173</v>
      </c>
      <c r="C186" s="41">
        <v>228</v>
      </c>
      <c r="D186" s="41">
        <v>241</v>
      </c>
      <c r="E186" s="19">
        <f t="shared" si="24"/>
        <v>469</v>
      </c>
      <c r="F186" s="35">
        <f t="shared" si="25"/>
        <v>6.1678064176749078E-2</v>
      </c>
      <c r="G186" s="42">
        <v>273</v>
      </c>
      <c r="H186" s="42">
        <v>346</v>
      </c>
      <c r="I186" s="42">
        <v>317</v>
      </c>
      <c r="J186" s="21">
        <f t="shared" si="26"/>
        <v>936</v>
      </c>
      <c r="K186" s="33">
        <f t="shared" si="23"/>
        <v>6.3457627118644069E-2</v>
      </c>
      <c r="L186" s="38"/>
      <c r="M186" s="38"/>
    </row>
    <row r="187" spans="2:13">
      <c r="B187" s="12" t="s">
        <v>174</v>
      </c>
      <c r="C187" s="41">
        <v>34</v>
      </c>
      <c r="D187" s="41">
        <v>51</v>
      </c>
      <c r="E187" s="19">
        <f t="shared" si="24"/>
        <v>85</v>
      </c>
      <c r="F187" s="35">
        <f t="shared" si="25"/>
        <v>1.117832719621252E-2</v>
      </c>
      <c r="G187" s="42">
        <v>42</v>
      </c>
      <c r="H187" s="42">
        <v>47</v>
      </c>
      <c r="I187" s="42">
        <v>59</v>
      </c>
      <c r="J187" s="21">
        <f t="shared" si="26"/>
        <v>148</v>
      </c>
      <c r="K187" s="33">
        <f t="shared" si="23"/>
        <v>1.0033898305084745E-2</v>
      </c>
      <c r="L187" s="38"/>
      <c r="M187" s="38"/>
    </row>
    <row r="188" spans="2:13">
      <c r="B188" s="12" t="s">
        <v>175</v>
      </c>
      <c r="C188" s="41">
        <v>63</v>
      </c>
      <c r="D188" s="41">
        <v>73</v>
      </c>
      <c r="E188" s="19">
        <f t="shared" si="24"/>
        <v>136</v>
      </c>
      <c r="F188" s="35">
        <f t="shared" si="25"/>
        <v>1.7885323513940031E-2</v>
      </c>
      <c r="G188" s="42">
        <v>113</v>
      </c>
      <c r="H188" s="42">
        <v>118</v>
      </c>
      <c r="I188" s="42">
        <v>117</v>
      </c>
      <c r="J188" s="21">
        <f t="shared" si="26"/>
        <v>348</v>
      </c>
      <c r="K188" s="33">
        <f t="shared" si="23"/>
        <v>2.3593220338983052E-2</v>
      </c>
      <c r="L188" s="38"/>
      <c r="M188" s="38"/>
    </row>
    <row r="189" spans="2:13">
      <c r="B189" s="12" t="s">
        <v>176</v>
      </c>
      <c r="C189" s="41">
        <v>108</v>
      </c>
      <c r="D189" s="41">
        <v>120</v>
      </c>
      <c r="E189" s="19">
        <f t="shared" si="24"/>
        <v>228</v>
      </c>
      <c r="F189" s="35">
        <f t="shared" si="25"/>
        <v>2.9984218832193581E-2</v>
      </c>
      <c r="G189" s="42">
        <v>173</v>
      </c>
      <c r="H189" s="42">
        <v>183</v>
      </c>
      <c r="I189" s="42">
        <v>149</v>
      </c>
      <c r="J189" s="21">
        <f t="shared" si="26"/>
        <v>505</v>
      </c>
      <c r="K189" s="33">
        <f t="shared" si="23"/>
        <v>3.4237288135593222E-2</v>
      </c>
      <c r="L189" s="38"/>
      <c r="M189" s="38"/>
    </row>
    <row r="190" spans="2:13">
      <c r="B190" s="12" t="s">
        <v>177</v>
      </c>
      <c r="C190" s="41">
        <v>188</v>
      </c>
      <c r="D190" s="41">
        <v>240</v>
      </c>
      <c r="E190" s="19">
        <f t="shared" si="24"/>
        <v>428</v>
      </c>
      <c r="F190" s="35">
        <f t="shared" si="25"/>
        <v>5.6286165176223042E-2</v>
      </c>
      <c r="G190" s="42">
        <v>277</v>
      </c>
      <c r="H190" s="42">
        <v>292</v>
      </c>
      <c r="I190" s="42">
        <v>217</v>
      </c>
      <c r="J190" s="21">
        <f t="shared" si="26"/>
        <v>786</v>
      </c>
      <c r="K190" s="33">
        <f t="shared" si="23"/>
        <v>5.3288135593220341E-2</v>
      </c>
      <c r="L190" s="38"/>
      <c r="M190" s="38"/>
    </row>
    <row r="191" spans="2:13">
      <c r="B191" s="12" t="s">
        <v>178</v>
      </c>
      <c r="C191" s="41">
        <v>161</v>
      </c>
      <c r="D191" s="41">
        <v>215</v>
      </c>
      <c r="E191" s="19">
        <f t="shared" si="24"/>
        <v>376</v>
      </c>
      <c r="F191" s="35">
        <f t="shared" si="25"/>
        <v>4.944765912677538E-2</v>
      </c>
      <c r="G191" s="42">
        <v>233</v>
      </c>
      <c r="H191" s="42">
        <v>289</v>
      </c>
      <c r="I191" s="42">
        <v>256</v>
      </c>
      <c r="J191" s="21">
        <f t="shared" si="26"/>
        <v>778</v>
      </c>
      <c r="K191" s="33">
        <f t="shared" si="23"/>
        <v>5.2745762711864409E-2</v>
      </c>
      <c r="L191" s="38"/>
      <c r="M191" s="38"/>
    </row>
    <row r="192" spans="2:13">
      <c r="B192" s="12" t="s">
        <v>179</v>
      </c>
      <c r="C192" s="43">
        <v>46</v>
      </c>
      <c r="D192" s="43">
        <v>63</v>
      </c>
      <c r="E192" s="19">
        <f t="shared" si="24"/>
        <v>109</v>
      </c>
      <c r="F192" s="35">
        <f>E192/$E$200</f>
        <v>1.4334560757496055E-2</v>
      </c>
      <c r="G192" s="42">
        <v>87</v>
      </c>
      <c r="H192" s="42">
        <v>72</v>
      </c>
      <c r="I192" s="42">
        <v>85</v>
      </c>
      <c r="J192" s="21">
        <f t="shared" si="26"/>
        <v>244</v>
      </c>
      <c r="K192" s="33">
        <f>J192/$J$200</f>
        <v>1.6542372881355932E-2</v>
      </c>
    </row>
    <row r="193" spans="1:13">
      <c r="B193" s="12" t="s">
        <v>180</v>
      </c>
      <c r="C193" s="43">
        <v>178</v>
      </c>
      <c r="D193" s="43">
        <v>194</v>
      </c>
      <c r="E193" s="19">
        <f t="shared" si="24"/>
        <v>372</v>
      </c>
      <c r="F193" s="35">
        <f>E193/$E$200</f>
        <v>4.8921620199894794E-2</v>
      </c>
      <c r="G193" s="42">
        <v>225</v>
      </c>
      <c r="H193" s="42">
        <v>297</v>
      </c>
      <c r="I193" s="42">
        <v>240</v>
      </c>
      <c r="J193" s="21">
        <f t="shared" si="26"/>
        <v>762</v>
      </c>
      <c r="K193" s="33">
        <f>J193/$J$200</f>
        <v>5.1661016949152545E-2</v>
      </c>
    </row>
    <row r="194" spans="1:13">
      <c r="B194" s="12" t="s">
        <v>181</v>
      </c>
      <c r="C194" s="43">
        <v>44</v>
      </c>
      <c r="D194" s="43">
        <v>63</v>
      </c>
      <c r="E194" s="19">
        <f t="shared" si="24"/>
        <v>107</v>
      </c>
      <c r="F194" s="35">
        <f>E194/$E$200</f>
        <v>1.4071541294055761E-2</v>
      </c>
      <c r="G194" s="42">
        <v>87</v>
      </c>
      <c r="H194" s="42">
        <v>82</v>
      </c>
      <c r="I194" s="42">
        <v>58</v>
      </c>
      <c r="J194" s="21">
        <f t="shared" si="26"/>
        <v>227</v>
      </c>
      <c r="K194" s="33">
        <f>J194/$J$200</f>
        <v>1.5389830508474577E-2</v>
      </c>
    </row>
    <row r="195" spans="1:13">
      <c r="B195" s="12" t="s">
        <v>182</v>
      </c>
      <c r="C195" s="43">
        <v>313</v>
      </c>
      <c r="D195" s="43">
        <v>287</v>
      </c>
      <c r="E195" s="19">
        <f t="shared" si="24"/>
        <v>600</v>
      </c>
      <c r="F195" s="35">
        <f>E195/$E$200</f>
        <v>7.8905839032088379E-2</v>
      </c>
      <c r="G195" s="42">
        <v>350</v>
      </c>
      <c r="H195" s="42">
        <v>338</v>
      </c>
      <c r="I195" s="42">
        <v>293</v>
      </c>
      <c r="J195" s="21">
        <f t="shared" si="26"/>
        <v>981</v>
      </c>
      <c r="K195" s="33">
        <f>J195/$J$200</f>
        <v>6.6508474576271182E-2</v>
      </c>
    </row>
    <row r="196" spans="1:13">
      <c r="B196" s="12" t="s">
        <v>183</v>
      </c>
      <c r="C196" s="43">
        <v>239</v>
      </c>
      <c r="D196" s="43">
        <v>236</v>
      </c>
      <c r="E196" s="19">
        <f t="shared" si="24"/>
        <v>475</v>
      </c>
      <c r="F196" s="35">
        <f t="shared" ref="F196:F199" si="27">E196/$E$200</f>
        <v>6.246712256706996E-2</v>
      </c>
      <c r="G196" s="42">
        <v>247</v>
      </c>
      <c r="H196" s="42">
        <v>252</v>
      </c>
      <c r="I196" s="42">
        <v>234</v>
      </c>
      <c r="J196" s="21">
        <f t="shared" si="26"/>
        <v>733</v>
      </c>
      <c r="K196" s="33">
        <f t="shared" ref="K196:K199" si="28">J196/$J$200</f>
        <v>4.969491525423729E-2</v>
      </c>
    </row>
    <row r="197" spans="1:13">
      <c r="B197" s="12" t="s">
        <v>184</v>
      </c>
      <c r="C197" s="43">
        <v>123</v>
      </c>
      <c r="D197" s="43">
        <v>144</v>
      </c>
      <c r="E197" s="19">
        <f t="shared" si="24"/>
        <v>267</v>
      </c>
      <c r="F197" s="35">
        <f t="shared" si="27"/>
        <v>3.5113098369279325E-2</v>
      </c>
      <c r="G197" s="42">
        <v>180</v>
      </c>
      <c r="H197" s="42">
        <v>169</v>
      </c>
      <c r="I197" s="42">
        <v>131</v>
      </c>
      <c r="J197" s="21">
        <f t="shared" si="26"/>
        <v>480</v>
      </c>
      <c r="K197" s="33">
        <f t="shared" si="28"/>
        <v>3.2542372881355933E-2</v>
      </c>
    </row>
    <row r="198" spans="1:13">
      <c r="B198" s="12" t="s">
        <v>185</v>
      </c>
      <c r="C198" s="43">
        <v>192</v>
      </c>
      <c r="D198" s="43">
        <v>217</v>
      </c>
      <c r="E198" s="19">
        <f t="shared" si="24"/>
        <v>409</v>
      </c>
      <c r="F198" s="35">
        <f t="shared" si="27"/>
        <v>5.3787480273540245E-2</v>
      </c>
      <c r="G198" s="42">
        <v>250</v>
      </c>
      <c r="H198" s="42">
        <v>249</v>
      </c>
      <c r="I198" s="42">
        <v>213</v>
      </c>
      <c r="J198" s="21">
        <f t="shared" si="26"/>
        <v>712</v>
      </c>
      <c r="K198" s="33">
        <f t="shared" si="28"/>
        <v>4.8271186440677967E-2</v>
      </c>
    </row>
    <row r="199" spans="1:13">
      <c r="B199" s="12" t="s">
        <v>186</v>
      </c>
      <c r="C199" s="43">
        <v>306</v>
      </c>
      <c r="D199" s="43">
        <v>316</v>
      </c>
      <c r="E199" s="19">
        <f t="shared" si="24"/>
        <v>622</v>
      </c>
      <c r="F199" s="35">
        <f t="shared" si="27"/>
        <v>8.1799053129931618E-2</v>
      </c>
      <c r="G199" s="42">
        <v>381</v>
      </c>
      <c r="H199" s="42">
        <v>376</v>
      </c>
      <c r="I199" s="42">
        <v>369</v>
      </c>
      <c r="J199" s="21">
        <f t="shared" si="26"/>
        <v>1126</v>
      </c>
      <c r="K199" s="33">
        <f t="shared" si="28"/>
        <v>7.6338983050847464E-2</v>
      </c>
    </row>
    <row r="200" spans="1:13" ht="25.5">
      <c r="B200" s="12" t="s">
        <v>204</v>
      </c>
      <c r="C200" s="43">
        <f>SUM(C178:C199)</f>
        <v>3634</v>
      </c>
      <c r="D200" s="43">
        <f t="shared" ref="D200:J200" si="29">SUM(D178:D199)</f>
        <v>3970</v>
      </c>
      <c r="E200" s="43">
        <f t="shared" si="29"/>
        <v>7604</v>
      </c>
      <c r="F200" s="35">
        <f t="shared" si="29"/>
        <v>1</v>
      </c>
      <c r="G200" s="43">
        <f t="shared" si="29"/>
        <v>4780</v>
      </c>
      <c r="H200" s="43">
        <f t="shared" si="29"/>
        <v>5213</v>
      </c>
      <c r="I200" s="43">
        <f t="shared" si="29"/>
        <v>4757</v>
      </c>
      <c r="J200" s="43">
        <f t="shared" si="29"/>
        <v>14750</v>
      </c>
      <c r="K200" s="35">
        <f>SUM(K178:K199)</f>
        <v>1</v>
      </c>
      <c r="L200" s="38"/>
      <c r="M200" s="38"/>
    </row>
    <row r="201" spans="1:13">
      <c r="B201" s="24" t="s">
        <v>205</v>
      </c>
      <c r="C201" s="44"/>
      <c r="D201" s="44"/>
      <c r="E201" s="38"/>
      <c r="F201" s="28"/>
      <c r="G201" s="38"/>
      <c r="H201" s="38"/>
      <c r="I201" s="38"/>
      <c r="J201" s="38"/>
      <c r="K201" s="28"/>
      <c r="L201" s="38"/>
      <c r="M201" s="38"/>
    </row>
    <row r="202" spans="1:13">
      <c r="B202" s="24" t="s">
        <v>206</v>
      </c>
      <c r="C202" s="44"/>
      <c r="D202" s="44"/>
      <c r="E202" s="38"/>
      <c r="F202" s="28"/>
      <c r="G202" s="38"/>
      <c r="H202" s="38"/>
      <c r="I202" s="38"/>
      <c r="J202" s="38"/>
      <c r="K202" s="28"/>
      <c r="L202" s="38"/>
      <c r="M202" s="38"/>
    </row>
    <row r="203" spans="1:13">
      <c r="A203" s="24"/>
      <c r="C203" s="44"/>
      <c r="D203" s="44"/>
      <c r="E203" s="38"/>
      <c r="F203" s="28"/>
      <c r="G203" s="38"/>
      <c r="H203" s="38"/>
      <c r="I203" s="38"/>
      <c r="J203" s="38"/>
      <c r="K203" s="28"/>
      <c r="L203" s="38"/>
      <c r="M203" s="38"/>
    </row>
    <row r="204" spans="1:13">
      <c r="A204" s="24"/>
      <c r="B204" s="44"/>
      <c r="C204" s="44"/>
      <c r="D204" s="38"/>
      <c r="E204" s="28"/>
      <c r="F204" s="38"/>
      <c r="G204" s="38"/>
      <c r="H204" s="38"/>
      <c r="I204" s="38"/>
      <c r="J204" s="28"/>
      <c r="K204" s="38"/>
      <c r="L204" s="38"/>
      <c r="M204" s="38"/>
    </row>
    <row r="205" spans="1:13" ht="27.75" customHeight="1">
      <c r="A205" s="101" t="s">
        <v>207</v>
      </c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3"/>
      <c r="M205" s="38"/>
    </row>
    <row r="206" spans="1:13" ht="15" customHeight="1">
      <c r="A206" s="106" t="s">
        <v>70</v>
      </c>
      <c r="B206" s="108" t="s">
        <v>74</v>
      </c>
      <c r="C206" s="109"/>
      <c r="D206" s="109"/>
      <c r="E206" s="109"/>
      <c r="F206" s="110"/>
      <c r="G206" s="111" t="s">
        <v>75</v>
      </c>
      <c r="H206" s="111"/>
      <c r="I206" s="111"/>
      <c r="J206" s="111"/>
      <c r="K206" s="111"/>
      <c r="L206" s="111"/>
      <c r="M206" s="38"/>
    </row>
    <row r="207" spans="1:13">
      <c r="A207" s="107"/>
      <c r="B207" s="45" t="s">
        <v>47</v>
      </c>
      <c r="C207" s="45" t="s">
        <v>48</v>
      </c>
      <c r="D207" s="45" t="s">
        <v>49</v>
      </c>
      <c r="E207" s="16" t="s">
        <v>42</v>
      </c>
      <c r="F207" s="16" t="s">
        <v>73</v>
      </c>
      <c r="G207" s="40" t="s">
        <v>50</v>
      </c>
      <c r="H207" s="40" t="s">
        <v>51</v>
      </c>
      <c r="I207" s="40" t="s">
        <v>52</v>
      </c>
      <c r="J207" s="40" t="s">
        <v>53</v>
      </c>
      <c r="K207" s="46" t="s">
        <v>42</v>
      </c>
      <c r="L207" s="46" t="s">
        <v>73</v>
      </c>
      <c r="M207" s="38"/>
    </row>
    <row r="208" spans="1:13">
      <c r="A208" s="12" t="s">
        <v>165</v>
      </c>
      <c r="B208" s="47">
        <v>335</v>
      </c>
      <c r="C208" s="47">
        <v>240</v>
      </c>
      <c r="D208" s="47">
        <v>222</v>
      </c>
      <c r="E208" s="19">
        <f>SUM(B208:D208)</f>
        <v>797</v>
      </c>
      <c r="F208" s="35">
        <f>E208/$E$230</f>
        <v>6.5813377374071017E-2</v>
      </c>
      <c r="G208" s="48">
        <v>283</v>
      </c>
      <c r="H208" s="48">
        <v>349</v>
      </c>
      <c r="I208" s="48">
        <v>287</v>
      </c>
      <c r="J208" s="48">
        <v>231</v>
      </c>
      <c r="K208" s="32">
        <f t="shared" ref="K208:K224" si="30">SUM(G208:J208)</f>
        <v>1150</v>
      </c>
      <c r="L208" s="49">
        <f t="shared" ref="L208:L224" si="31">K208/$K$230</f>
        <v>8.2013978034517182E-2</v>
      </c>
      <c r="M208" s="38"/>
    </row>
    <row r="209" spans="1:13">
      <c r="A209" s="12" t="s">
        <v>166</v>
      </c>
      <c r="B209" s="47">
        <v>34</v>
      </c>
      <c r="C209" s="47">
        <v>29</v>
      </c>
      <c r="D209" s="47">
        <v>44</v>
      </c>
      <c r="E209" s="19">
        <f>SUM(B209:D209)</f>
        <v>107</v>
      </c>
      <c r="F209" s="35">
        <f t="shared" ref="F209:F229" si="32">E209/$E$230</f>
        <v>8.8356729975227078E-3</v>
      </c>
      <c r="G209" s="48">
        <v>52</v>
      </c>
      <c r="H209" s="48">
        <v>55</v>
      </c>
      <c r="I209" s="48">
        <v>41</v>
      </c>
      <c r="J209" s="48">
        <v>42</v>
      </c>
      <c r="K209" s="32">
        <f>SUM(G209:J209)</f>
        <v>190</v>
      </c>
      <c r="L209" s="49">
        <f t="shared" si="31"/>
        <v>1.3550135501355014E-2</v>
      </c>
      <c r="M209" s="38"/>
    </row>
    <row r="210" spans="1:13">
      <c r="A210" s="12" t="s">
        <v>167</v>
      </c>
      <c r="B210" s="47">
        <v>351</v>
      </c>
      <c r="C210" s="47">
        <v>298</v>
      </c>
      <c r="D210" s="47">
        <v>299</v>
      </c>
      <c r="E210" s="19">
        <f t="shared" ref="E209:E229" si="33">SUM(B210:D210)</f>
        <v>948</v>
      </c>
      <c r="F210" s="35">
        <f t="shared" si="32"/>
        <v>7.8282411230388108E-2</v>
      </c>
      <c r="G210" s="48">
        <v>269</v>
      </c>
      <c r="H210" s="48">
        <v>350</v>
      </c>
      <c r="I210" s="48">
        <v>313</v>
      </c>
      <c r="J210" s="48">
        <v>208</v>
      </c>
      <c r="K210" s="32">
        <f t="shared" si="30"/>
        <v>1140</v>
      </c>
      <c r="L210" s="49">
        <f t="shared" si="31"/>
        <v>8.1300813008130079E-2</v>
      </c>
      <c r="M210" s="38"/>
    </row>
    <row r="211" spans="1:13">
      <c r="A211" s="12" t="s">
        <v>168</v>
      </c>
      <c r="B211" s="47">
        <v>63</v>
      </c>
      <c r="C211" s="47">
        <v>60</v>
      </c>
      <c r="D211" s="47">
        <v>54</v>
      </c>
      <c r="E211" s="19">
        <f t="shared" si="33"/>
        <v>177</v>
      </c>
      <c r="F211" s="35">
        <f t="shared" si="32"/>
        <v>1.4616019818331957E-2</v>
      </c>
      <c r="G211" s="48">
        <v>59</v>
      </c>
      <c r="H211" s="48">
        <v>76</v>
      </c>
      <c r="I211" s="48">
        <v>46</v>
      </c>
      <c r="J211" s="48">
        <v>46</v>
      </c>
      <c r="K211" s="32">
        <f t="shared" si="30"/>
        <v>227</v>
      </c>
      <c r="L211" s="49">
        <f t="shared" si="31"/>
        <v>1.6188846098987304E-2</v>
      </c>
      <c r="M211" s="38"/>
    </row>
    <row r="212" spans="1:13">
      <c r="A212" s="14" t="s">
        <v>169</v>
      </c>
      <c r="B212" s="47">
        <v>153</v>
      </c>
      <c r="C212" s="47">
        <v>128</v>
      </c>
      <c r="D212" s="47">
        <v>122</v>
      </c>
      <c r="E212" s="19">
        <f t="shared" si="33"/>
        <v>403</v>
      </c>
      <c r="F212" s="35">
        <f t="shared" si="32"/>
        <v>3.3278282411230389E-2</v>
      </c>
      <c r="G212" s="48">
        <v>121</v>
      </c>
      <c r="H212" s="48">
        <v>117</v>
      </c>
      <c r="I212" s="48">
        <v>129</v>
      </c>
      <c r="J212" s="48">
        <v>106</v>
      </c>
      <c r="K212" s="32">
        <f t="shared" si="30"/>
        <v>473</v>
      </c>
      <c r="L212" s="49">
        <f t="shared" si="31"/>
        <v>3.373270574811011E-2</v>
      </c>
      <c r="M212" s="38"/>
    </row>
    <row r="213" spans="1:13">
      <c r="A213" s="12" t="s">
        <v>170</v>
      </c>
      <c r="B213" s="47">
        <v>538</v>
      </c>
      <c r="C213" s="47">
        <v>403</v>
      </c>
      <c r="D213" s="47">
        <v>426</v>
      </c>
      <c r="E213" s="19">
        <f t="shared" si="33"/>
        <v>1367</v>
      </c>
      <c r="F213" s="35">
        <f t="shared" si="32"/>
        <v>0.11288191577208918</v>
      </c>
      <c r="G213" s="48">
        <v>469</v>
      </c>
      <c r="H213" s="48">
        <v>522</v>
      </c>
      <c r="I213" s="48">
        <v>527</v>
      </c>
      <c r="J213" s="48">
        <v>413</v>
      </c>
      <c r="K213" s="32">
        <f t="shared" si="30"/>
        <v>1931</v>
      </c>
      <c r="L213" s="49">
        <f t="shared" si="31"/>
        <v>0.13771216659535016</v>
      </c>
      <c r="M213" s="38"/>
    </row>
    <row r="214" spans="1:13">
      <c r="A214" s="12" t="s">
        <v>171</v>
      </c>
      <c r="B214" s="47">
        <v>300</v>
      </c>
      <c r="C214" s="47">
        <v>261</v>
      </c>
      <c r="D214" s="47">
        <v>245</v>
      </c>
      <c r="E214" s="19">
        <f t="shared" si="33"/>
        <v>806</v>
      </c>
      <c r="F214" s="35">
        <f t="shared" si="32"/>
        <v>6.6556564822460779E-2</v>
      </c>
      <c r="G214" s="48">
        <v>265</v>
      </c>
      <c r="H214" s="48">
        <v>318</v>
      </c>
      <c r="I214" s="48">
        <v>248</v>
      </c>
      <c r="J214" s="48">
        <v>162</v>
      </c>
      <c r="K214" s="32">
        <f t="shared" si="30"/>
        <v>993</v>
      </c>
      <c r="L214" s="49">
        <f t="shared" si="31"/>
        <v>7.081728712023963E-2</v>
      </c>
      <c r="M214" s="38"/>
    </row>
    <row r="215" spans="1:13">
      <c r="A215" s="12" t="s">
        <v>172</v>
      </c>
      <c r="B215" s="47">
        <v>72</v>
      </c>
      <c r="C215" s="47">
        <v>63</v>
      </c>
      <c r="D215" s="47">
        <v>55</v>
      </c>
      <c r="E215" s="19">
        <f t="shared" si="33"/>
        <v>190</v>
      </c>
      <c r="F215" s="35">
        <f t="shared" si="32"/>
        <v>1.5689512799339389E-2</v>
      </c>
      <c r="G215" s="48">
        <v>69</v>
      </c>
      <c r="H215" s="48">
        <v>75</v>
      </c>
      <c r="I215" s="48">
        <v>55</v>
      </c>
      <c r="J215" s="48">
        <v>59</v>
      </c>
      <c r="K215" s="32">
        <f t="shared" si="30"/>
        <v>258</v>
      </c>
      <c r="L215" s="49">
        <f t="shared" si="31"/>
        <v>1.8399657680787333E-2</v>
      </c>
      <c r="M215" s="38"/>
    </row>
    <row r="216" spans="1:13">
      <c r="A216" s="12" t="s">
        <v>173</v>
      </c>
      <c r="B216" s="47">
        <v>307</v>
      </c>
      <c r="C216" s="47">
        <v>254</v>
      </c>
      <c r="D216" s="47">
        <v>226</v>
      </c>
      <c r="E216" s="19">
        <f t="shared" si="33"/>
        <v>787</v>
      </c>
      <c r="F216" s="35">
        <f t="shared" si="32"/>
        <v>6.4987613542526843E-2</v>
      </c>
      <c r="G216" s="48">
        <v>235</v>
      </c>
      <c r="H216" s="48">
        <v>250</v>
      </c>
      <c r="I216" s="48">
        <v>247</v>
      </c>
      <c r="J216" s="48">
        <v>251</v>
      </c>
      <c r="K216" s="32">
        <f t="shared" si="30"/>
        <v>983</v>
      </c>
      <c r="L216" s="49">
        <f t="shared" si="31"/>
        <v>7.0104122093852514E-2</v>
      </c>
      <c r="M216" s="38"/>
    </row>
    <row r="217" spans="1:13">
      <c r="A217" s="12" t="s">
        <v>174</v>
      </c>
      <c r="B217" s="47">
        <v>51</v>
      </c>
      <c r="C217" s="47">
        <v>38</v>
      </c>
      <c r="D217" s="47">
        <v>39</v>
      </c>
      <c r="E217" s="19">
        <f t="shared" si="33"/>
        <v>128</v>
      </c>
      <c r="F217" s="35">
        <f t="shared" si="32"/>
        <v>1.0569777043765483E-2</v>
      </c>
      <c r="G217" s="48">
        <v>30</v>
      </c>
      <c r="H217" s="48">
        <v>60</v>
      </c>
      <c r="I217" s="48">
        <v>49</v>
      </c>
      <c r="J217" s="48">
        <v>53</v>
      </c>
      <c r="K217" s="32">
        <f t="shared" si="30"/>
        <v>192</v>
      </c>
      <c r="L217" s="49">
        <f t="shared" si="31"/>
        <v>1.3692768506632435E-2</v>
      </c>
      <c r="M217" s="38"/>
    </row>
    <row r="218" spans="1:13">
      <c r="A218" s="12" t="s">
        <v>175</v>
      </c>
      <c r="B218" s="47">
        <v>96</v>
      </c>
      <c r="C218" s="47">
        <v>60</v>
      </c>
      <c r="D218" s="47">
        <v>82</v>
      </c>
      <c r="E218" s="19">
        <f t="shared" si="33"/>
        <v>238</v>
      </c>
      <c r="F218" s="35">
        <f t="shared" si="32"/>
        <v>1.9653179190751446E-2</v>
      </c>
      <c r="G218" s="48">
        <v>84</v>
      </c>
      <c r="H218" s="48">
        <v>103</v>
      </c>
      <c r="I218" s="48">
        <v>71</v>
      </c>
      <c r="J218" s="48">
        <v>78</v>
      </c>
      <c r="K218" s="32">
        <f t="shared" si="30"/>
        <v>336</v>
      </c>
      <c r="L218" s="49">
        <f t="shared" si="31"/>
        <v>2.396234488660676E-2</v>
      </c>
      <c r="M218" s="38"/>
    </row>
    <row r="219" spans="1:13">
      <c r="A219" s="12" t="s">
        <v>176</v>
      </c>
      <c r="B219" s="47">
        <v>163</v>
      </c>
      <c r="C219" s="47">
        <v>150</v>
      </c>
      <c r="D219" s="47">
        <v>140</v>
      </c>
      <c r="E219" s="19">
        <f t="shared" si="33"/>
        <v>453</v>
      </c>
      <c r="F219" s="35">
        <f t="shared" si="32"/>
        <v>3.740710156895128E-2</v>
      </c>
      <c r="G219" s="48">
        <v>160</v>
      </c>
      <c r="H219" s="48">
        <v>163</v>
      </c>
      <c r="I219" s="48">
        <v>97</v>
      </c>
      <c r="J219" s="48">
        <v>94</v>
      </c>
      <c r="K219" s="32">
        <f t="shared" si="30"/>
        <v>514</v>
      </c>
      <c r="L219" s="49">
        <f t="shared" si="31"/>
        <v>3.6656682356297245E-2</v>
      </c>
      <c r="M219" s="38"/>
    </row>
    <row r="220" spans="1:13">
      <c r="A220" s="12" t="s">
        <v>177</v>
      </c>
      <c r="B220" s="47">
        <v>221</v>
      </c>
      <c r="C220" s="47">
        <v>218</v>
      </c>
      <c r="D220" s="47">
        <v>236</v>
      </c>
      <c r="E220" s="19">
        <f t="shared" si="33"/>
        <v>675</v>
      </c>
      <c r="F220" s="35">
        <f t="shared" si="32"/>
        <v>5.5739058629232043E-2</v>
      </c>
      <c r="G220" s="48">
        <v>281</v>
      </c>
      <c r="H220" s="48">
        <v>275</v>
      </c>
      <c r="I220" s="48">
        <v>208</v>
      </c>
      <c r="J220" s="48">
        <v>119</v>
      </c>
      <c r="K220" s="32">
        <f t="shared" si="30"/>
        <v>883</v>
      </c>
      <c r="L220" s="49">
        <f t="shared" si="31"/>
        <v>6.2972471829981461E-2</v>
      </c>
      <c r="M220" s="38"/>
    </row>
    <row r="221" spans="1:13">
      <c r="A221" s="12" t="s">
        <v>178</v>
      </c>
      <c r="B221" s="47">
        <v>262</v>
      </c>
      <c r="C221" s="47">
        <v>196</v>
      </c>
      <c r="D221" s="47">
        <v>229</v>
      </c>
      <c r="E221" s="19">
        <f t="shared" si="33"/>
        <v>687</v>
      </c>
      <c r="F221" s="35">
        <f t="shared" si="32"/>
        <v>5.6729975227085054E-2</v>
      </c>
      <c r="G221" s="48">
        <v>247</v>
      </c>
      <c r="H221" s="48">
        <v>246</v>
      </c>
      <c r="I221" s="48">
        <v>176</v>
      </c>
      <c r="J221" s="48">
        <v>124</v>
      </c>
      <c r="K221" s="32">
        <f t="shared" si="30"/>
        <v>793</v>
      </c>
      <c r="L221" s="49">
        <f t="shared" si="31"/>
        <v>5.6553986592497503E-2</v>
      </c>
      <c r="M221" s="38"/>
    </row>
    <row r="222" spans="1:13">
      <c r="A222" s="12" t="s">
        <v>179</v>
      </c>
      <c r="B222" s="34">
        <v>64</v>
      </c>
      <c r="C222" s="34">
        <v>51</v>
      </c>
      <c r="D222" s="34">
        <v>68</v>
      </c>
      <c r="E222" s="19">
        <f t="shared" si="33"/>
        <v>183</v>
      </c>
      <c r="F222" s="35">
        <f t="shared" si="32"/>
        <v>1.5111478117258464E-2</v>
      </c>
      <c r="G222" s="32">
        <v>65</v>
      </c>
      <c r="H222" s="32">
        <v>58</v>
      </c>
      <c r="I222" s="32">
        <v>47</v>
      </c>
      <c r="J222" s="32">
        <v>35</v>
      </c>
      <c r="K222" s="32">
        <f t="shared" si="30"/>
        <v>205</v>
      </c>
      <c r="L222" s="49">
        <f t="shared" si="31"/>
        <v>1.4619883040935672E-2</v>
      </c>
      <c r="M222" s="38"/>
    </row>
    <row r="223" spans="1:13">
      <c r="A223" s="12" t="s">
        <v>180</v>
      </c>
      <c r="B223" s="34">
        <v>202</v>
      </c>
      <c r="C223" s="34">
        <v>187</v>
      </c>
      <c r="D223" s="34">
        <v>190</v>
      </c>
      <c r="E223" s="19">
        <f t="shared" si="33"/>
        <v>579</v>
      </c>
      <c r="F223" s="35">
        <f t="shared" si="32"/>
        <v>4.7811725846407929E-2</v>
      </c>
      <c r="G223" s="32">
        <v>205</v>
      </c>
      <c r="H223" s="32">
        <v>181</v>
      </c>
      <c r="I223" s="32">
        <v>125</v>
      </c>
      <c r="J223" s="32">
        <v>81</v>
      </c>
      <c r="K223" s="32">
        <f t="shared" si="30"/>
        <v>592</v>
      </c>
      <c r="L223" s="49">
        <f t="shared" si="31"/>
        <v>4.2219369562116672E-2</v>
      </c>
      <c r="M223" s="38"/>
    </row>
    <row r="224" spans="1:13">
      <c r="A224" s="12" t="s">
        <v>181</v>
      </c>
      <c r="B224" s="34">
        <v>56</v>
      </c>
      <c r="C224" s="34">
        <v>57</v>
      </c>
      <c r="D224" s="34">
        <v>66</v>
      </c>
      <c r="E224" s="19">
        <f t="shared" si="33"/>
        <v>179</v>
      </c>
      <c r="F224" s="35">
        <f t="shared" si="32"/>
        <v>1.4781172584640793E-2</v>
      </c>
      <c r="G224" s="32">
        <v>59</v>
      </c>
      <c r="H224" s="32">
        <v>51</v>
      </c>
      <c r="I224" s="32">
        <v>36</v>
      </c>
      <c r="J224" s="32">
        <v>35</v>
      </c>
      <c r="K224" s="32">
        <f t="shared" si="30"/>
        <v>181</v>
      </c>
      <c r="L224" s="49">
        <f t="shared" si="31"/>
        <v>1.2908286977606619E-2</v>
      </c>
      <c r="M224" s="38"/>
    </row>
    <row r="225" spans="1:13">
      <c r="A225" s="12" t="s">
        <v>182</v>
      </c>
      <c r="B225" s="34">
        <v>319</v>
      </c>
      <c r="C225" s="34">
        <v>280</v>
      </c>
      <c r="D225" s="34">
        <v>280</v>
      </c>
      <c r="E225" s="19">
        <f t="shared" si="33"/>
        <v>879</v>
      </c>
      <c r="F225" s="35">
        <f t="shared" si="32"/>
        <v>7.2584640792733274E-2</v>
      </c>
      <c r="G225" s="32">
        <v>211</v>
      </c>
      <c r="H225" s="32">
        <v>158</v>
      </c>
      <c r="I225" s="32">
        <v>149</v>
      </c>
      <c r="J225" s="32">
        <v>141</v>
      </c>
      <c r="K225" s="32">
        <f>SUM(G225:J225)</f>
        <v>659</v>
      </c>
      <c r="L225" s="49">
        <f>K225/$K$230</f>
        <v>4.6997575238910287E-2</v>
      </c>
      <c r="M225" s="38"/>
    </row>
    <row r="226" spans="1:13">
      <c r="A226" s="12" t="s">
        <v>183</v>
      </c>
      <c r="B226" s="34">
        <v>185</v>
      </c>
      <c r="C226" s="34">
        <v>187</v>
      </c>
      <c r="D226" s="34">
        <v>200</v>
      </c>
      <c r="E226" s="19">
        <f t="shared" si="33"/>
        <v>572</v>
      </c>
      <c r="F226" s="35">
        <f t="shared" si="32"/>
        <v>4.7233691164327005E-2</v>
      </c>
      <c r="G226" s="32">
        <v>210</v>
      </c>
      <c r="H226" s="32">
        <v>137</v>
      </c>
      <c r="I226" s="32">
        <v>100</v>
      </c>
      <c r="J226" s="32">
        <v>77</v>
      </c>
      <c r="K226" s="32">
        <f t="shared" ref="K226:K229" si="34">SUM(G226:J226)</f>
        <v>524</v>
      </c>
      <c r="L226" s="49">
        <f t="shared" ref="L226:L229" si="35">K226/$K$230</f>
        <v>3.7369847382684354E-2</v>
      </c>
      <c r="M226" s="38"/>
    </row>
    <row r="227" spans="1:13">
      <c r="A227" s="12" t="s">
        <v>184</v>
      </c>
      <c r="B227" s="34">
        <v>116</v>
      </c>
      <c r="C227" s="34">
        <v>140</v>
      </c>
      <c r="D227" s="34">
        <v>152</v>
      </c>
      <c r="E227" s="19">
        <f t="shared" si="33"/>
        <v>408</v>
      </c>
      <c r="F227" s="35">
        <f t="shared" si="32"/>
        <v>3.3691164327002476E-2</v>
      </c>
      <c r="G227" s="32">
        <v>126</v>
      </c>
      <c r="H227" s="32">
        <v>94</v>
      </c>
      <c r="I227" s="32">
        <v>55</v>
      </c>
      <c r="J227" s="32">
        <v>54</v>
      </c>
      <c r="K227" s="32">
        <f t="shared" si="34"/>
        <v>329</v>
      </c>
      <c r="L227" s="49">
        <f t="shared" si="35"/>
        <v>2.3463129368135785E-2</v>
      </c>
      <c r="M227" s="38"/>
    </row>
    <row r="228" spans="1:13">
      <c r="A228" s="12" t="s">
        <v>185</v>
      </c>
      <c r="B228" s="34">
        <v>226</v>
      </c>
      <c r="C228" s="34">
        <v>180</v>
      </c>
      <c r="D228" s="34">
        <v>192</v>
      </c>
      <c r="E228" s="19">
        <f t="shared" si="33"/>
        <v>598</v>
      </c>
      <c r="F228" s="35">
        <f t="shared" si="32"/>
        <v>4.9380677126341865E-2</v>
      </c>
      <c r="G228" s="32">
        <v>187</v>
      </c>
      <c r="H228" s="32">
        <v>128</v>
      </c>
      <c r="I228" s="32">
        <v>105</v>
      </c>
      <c r="J228" s="32">
        <v>109</v>
      </c>
      <c r="K228" s="32">
        <f t="shared" si="34"/>
        <v>529</v>
      </c>
      <c r="L228" s="49">
        <f t="shared" si="35"/>
        <v>3.7726429895877905E-2</v>
      </c>
      <c r="M228" s="38"/>
    </row>
    <row r="229" spans="1:13">
      <c r="A229" s="12" t="s">
        <v>186</v>
      </c>
      <c r="B229" s="34">
        <v>302</v>
      </c>
      <c r="C229" s="34">
        <v>299</v>
      </c>
      <c r="D229" s="34">
        <v>348</v>
      </c>
      <c r="E229" s="19">
        <f t="shared" si="33"/>
        <v>949</v>
      </c>
      <c r="F229" s="35">
        <f t="shared" si="32"/>
        <v>7.8364987613542533E-2</v>
      </c>
      <c r="G229" s="32">
        <v>327</v>
      </c>
      <c r="H229" s="32">
        <v>256</v>
      </c>
      <c r="I229" s="32">
        <v>200</v>
      </c>
      <c r="J229" s="32">
        <v>157</v>
      </c>
      <c r="K229" s="32">
        <f t="shared" si="34"/>
        <v>940</v>
      </c>
      <c r="L229" s="49">
        <f t="shared" si="35"/>
        <v>6.7037512480387959E-2</v>
      </c>
      <c r="M229" s="38"/>
    </row>
    <row r="230" spans="1:13" ht="25.5">
      <c r="A230" s="12" t="s">
        <v>204</v>
      </c>
      <c r="B230" s="34">
        <f>SUM(B208:B229)</f>
        <v>4416</v>
      </c>
      <c r="C230" s="34">
        <f t="shared" ref="C230:D230" si="36">SUM(C208:C229)</f>
        <v>3779</v>
      </c>
      <c r="D230" s="34">
        <f t="shared" si="36"/>
        <v>3915</v>
      </c>
      <c r="E230" s="34">
        <f>SUM(E208:E229)</f>
        <v>12110</v>
      </c>
      <c r="F230" s="35">
        <f>SUM(F208:F229)</f>
        <v>1</v>
      </c>
      <c r="G230" s="32">
        <f>SUM(G208:G229)</f>
        <v>4014</v>
      </c>
      <c r="H230" s="32">
        <f t="shared" ref="H230:J230" si="37">SUM(H208:H229)</f>
        <v>4022</v>
      </c>
      <c r="I230" s="32">
        <f t="shared" si="37"/>
        <v>3311</v>
      </c>
      <c r="J230" s="32">
        <f t="shared" si="37"/>
        <v>2675</v>
      </c>
      <c r="K230" s="32">
        <f>SUM(K208:K229)</f>
        <v>14022</v>
      </c>
      <c r="L230" s="33">
        <f>SUM(L208:L229)</f>
        <v>0.99999999999999989</v>
      </c>
      <c r="M230" s="38"/>
    </row>
    <row r="231" spans="1:13" ht="12.75" customHeight="1">
      <c r="A231" s="24" t="s">
        <v>208</v>
      </c>
      <c r="C231" s="44"/>
      <c r="D231" s="38"/>
      <c r="E231" s="28"/>
      <c r="F231" s="38"/>
      <c r="G231" s="38"/>
      <c r="H231" s="38"/>
      <c r="I231" s="38"/>
      <c r="J231" s="28"/>
      <c r="K231" s="38"/>
      <c r="L231" s="38"/>
      <c r="M231" s="38"/>
    </row>
    <row r="232" spans="1:13" ht="12.75" customHeight="1">
      <c r="A232" s="24" t="s">
        <v>209</v>
      </c>
      <c r="B232" s="24"/>
      <c r="C232" s="24"/>
      <c r="D232" s="24"/>
      <c r="E232" s="28"/>
      <c r="F232" s="38"/>
      <c r="G232" s="38"/>
      <c r="H232" s="38"/>
      <c r="I232" s="38"/>
      <c r="J232" s="28"/>
      <c r="K232" s="38"/>
      <c r="L232" s="38"/>
      <c r="M232" s="38"/>
    </row>
    <row r="233" spans="1:13">
      <c r="E233" s="28"/>
      <c r="F233" s="38"/>
      <c r="G233" s="38"/>
      <c r="H233" s="38"/>
      <c r="I233" s="38"/>
      <c r="J233" s="38"/>
      <c r="K233" s="38"/>
      <c r="L233" s="38"/>
      <c r="M233" s="38"/>
    </row>
    <row r="234" spans="1:13" ht="21.75" customHeight="1">
      <c r="A234" s="44"/>
      <c r="B234" s="101" t="s">
        <v>211</v>
      </c>
      <c r="C234" s="102"/>
      <c r="D234" s="102"/>
      <c r="E234" s="102"/>
      <c r="F234" s="102"/>
      <c r="G234" s="102"/>
      <c r="H234" s="102"/>
      <c r="I234" s="102"/>
      <c r="J234" s="103"/>
      <c r="K234" s="38"/>
      <c r="L234" s="38"/>
      <c r="M234" s="38"/>
    </row>
    <row r="235" spans="1:13" ht="12.75" customHeight="1">
      <c r="B235" s="101" t="s">
        <v>77</v>
      </c>
      <c r="C235" s="102"/>
      <c r="D235" s="102"/>
      <c r="E235" s="102"/>
      <c r="F235" s="102"/>
      <c r="G235" s="103"/>
      <c r="H235" s="104" t="s">
        <v>78</v>
      </c>
      <c r="I235" s="105" t="s">
        <v>79</v>
      </c>
      <c r="J235" s="105"/>
      <c r="K235" s="38"/>
      <c r="L235" s="38"/>
    </row>
    <row r="236" spans="1:13" ht="23.25" customHeight="1">
      <c r="B236" s="23" t="s">
        <v>70</v>
      </c>
      <c r="C236" s="45" t="s">
        <v>57</v>
      </c>
      <c r="D236" s="45" t="s">
        <v>58</v>
      </c>
      <c r="E236" s="45" t="s">
        <v>59</v>
      </c>
      <c r="F236" s="16" t="s">
        <v>42</v>
      </c>
      <c r="G236" s="16" t="s">
        <v>73</v>
      </c>
      <c r="H236" s="104"/>
      <c r="I236" s="105"/>
      <c r="J236" s="105"/>
      <c r="K236" s="38"/>
      <c r="L236" s="38"/>
    </row>
    <row r="237" spans="1:13">
      <c r="B237" s="12" t="s">
        <v>165</v>
      </c>
      <c r="C237" s="47">
        <v>144</v>
      </c>
      <c r="D237" s="47">
        <v>98</v>
      </c>
      <c r="E237" s="47">
        <v>297</v>
      </c>
      <c r="F237" s="19">
        <f>SUM(C237:E237)</f>
        <v>539</v>
      </c>
      <c r="G237" s="35">
        <f t="shared" ref="G237:G250" si="38">F237/$F$259</f>
        <v>7.1627906976744191E-2</v>
      </c>
      <c r="H237" s="48">
        <v>3970</v>
      </c>
      <c r="I237" s="100">
        <f t="shared" ref="I237:I250" si="39">H237/$H$259</f>
        <v>7.0878934495009913E-2</v>
      </c>
      <c r="J237" s="100"/>
      <c r="K237" s="38"/>
      <c r="L237" s="38"/>
    </row>
    <row r="238" spans="1:13">
      <c r="B238" s="12" t="s">
        <v>166</v>
      </c>
      <c r="C238" s="47">
        <v>18</v>
      </c>
      <c r="D238" s="47">
        <v>26</v>
      </c>
      <c r="E238" s="47">
        <v>37</v>
      </c>
      <c r="F238" s="19">
        <f t="shared" ref="F238:F258" si="40">SUM(C238:E238)</f>
        <v>81</v>
      </c>
      <c r="G238" s="35">
        <f t="shared" si="38"/>
        <v>1.0764119601328904E-2</v>
      </c>
      <c r="H238" s="48">
        <v>616</v>
      </c>
      <c r="I238" s="100">
        <f t="shared" si="39"/>
        <v>1.0997839710056953E-2</v>
      </c>
      <c r="J238" s="100"/>
      <c r="K238" s="38"/>
      <c r="L238" s="38"/>
    </row>
    <row r="239" spans="1:13">
      <c r="B239" s="12" t="s">
        <v>167</v>
      </c>
      <c r="C239" s="47">
        <v>188</v>
      </c>
      <c r="D239" s="47">
        <v>132</v>
      </c>
      <c r="E239" s="47">
        <v>306</v>
      </c>
      <c r="F239" s="19">
        <f t="shared" si="40"/>
        <v>626</v>
      </c>
      <c r="G239" s="35">
        <f t="shared" si="38"/>
        <v>8.3189368770764119E-2</v>
      </c>
      <c r="H239" s="48">
        <v>4395</v>
      </c>
      <c r="I239" s="100">
        <f t="shared" si="39"/>
        <v>7.8466729749513492E-2</v>
      </c>
      <c r="J239" s="100"/>
      <c r="K239" s="38"/>
      <c r="L239" s="38"/>
    </row>
    <row r="240" spans="1:13">
      <c r="B240" s="12" t="s">
        <v>168</v>
      </c>
      <c r="C240" s="47">
        <v>32</v>
      </c>
      <c r="D240" s="47">
        <v>26</v>
      </c>
      <c r="E240" s="47">
        <v>57</v>
      </c>
      <c r="F240" s="19">
        <f t="shared" si="40"/>
        <v>115</v>
      </c>
      <c r="G240" s="35">
        <f t="shared" si="38"/>
        <v>1.5282392026578074E-2</v>
      </c>
      <c r="H240" s="48">
        <v>831</v>
      </c>
      <c r="I240" s="100">
        <f t="shared" si="39"/>
        <v>1.4836371427041117E-2</v>
      </c>
      <c r="J240" s="100"/>
      <c r="K240" s="38"/>
      <c r="L240" s="38"/>
    </row>
    <row r="241" spans="2:12">
      <c r="B241" s="14" t="s">
        <v>169</v>
      </c>
      <c r="C241" s="47">
        <v>66</v>
      </c>
      <c r="D241" s="47">
        <v>71</v>
      </c>
      <c r="E241" s="47">
        <v>138</v>
      </c>
      <c r="F241" s="19">
        <f t="shared" si="40"/>
        <v>275</v>
      </c>
      <c r="G241" s="35">
        <f t="shared" si="38"/>
        <v>3.6544850498338874E-2</v>
      </c>
      <c r="H241" s="48">
        <v>1900</v>
      </c>
      <c r="I241" s="100">
        <f t="shared" si="39"/>
        <v>3.392190819660424E-2</v>
      </c>
      <c r="J241" s="100"/>
      <c r="K241" s="38"/>
      <c r="L241" s="38"/>
    </row>
    <row r="242" spans="2:12">
      <c r="B242" s="12" t="s">
        <v>170</v>
      </c>
      <c r="C242" s="47">
        <v>249</v>
      </c>
      <c r="D242" s="47">
        <v>183</v>
      </c>
      <c r="E242" s="47">
        <v>493</v>
      </c>
      <c r="F242" s="19">
        <f t="shared" si="40"/>
        <v>925</v>
      </c>
      <c r="G242" s="35">
        <f t="shared" si="38"/>
        <v>0.12292358803986711</v>
      </c>
      <c r="H242" s="48">
        <v>6864</v>
      </c>
      <c r="I242" s="100">
        <f t="shared" si="39"/>
        <v>0.12254735676920604</v>
      </c>
      <c r="J242" s="100"/>
      <c r="K242" s="38"/>
      <c r="L242" s="38"/>
    </row>
    <row r="243" spans="2:12">
      <c r="B243" s="12" t="s">
        <v>171</v>
      </c>
      <c r="C243" s="47">
        <v>135</v>
      </c>
      <c r="D243" s="47">
        <v>98</v>
      </c>
      <c r="E243" s="47">
        <v>274</v>
      </c>
      <c r="F243" s="19">
        <f t="shared" si="40"/>
        <v>507</v>
      </c>
      <c r="G243" s="35">
        <f t="shared" si="38"/>
        <v>6.737541528239202E-2</v>
      </c>
      <c r="H243" s="48">
        <v>3754</v>
      </c>
      <c r="I243" s="100">
        <f t="shared" si="39"/>
        <v>6.7022549142132792E-2</v>
      </c>
      <c r="J243" s="100"/>
      <c r="K243" s="38"/>
      <c r="L243" s="38"/>
    </row>
    <row r="244" spans="2:12">
      <c r="B244" s="12" t="s">
        <v>172</v>
      </c>
      <c r="C244" s="47">
        <v>40</v>
      </c>
      <c r="D244" s="47">
        <v>28</v>
      </c>
      <c r="E244" s="47">
        <v>77</v>
      </c>
      <c r="F244" s="19">
        <f t="shared" si="40"/>
        <v>145</v>
      </c>
      <c r="G244" s="35">
        <f t="shared" si="38"/>
        <v>1.9269102990033222E-2</v>
      </c>
      <c r="H244" s="48">
        <v>945</v>
      </c>
      <c r="I244" s="100">
        <f t="shared" si="39"/>
        <v>1.6871685918837372E-2</v>
      </c>
      <c r="J244" s="100"/>
      <c r="K244" s="38"/>
      <c r="L244" s="38"/>
    </row>
    <row r="245" spans="2:12">
      <c r="B245" s="12" t="s">
        <v>173</v>
      </c>
      <c r="C245" s="47">
        <v>169</v>
      </c>
      <c r="D245" s="47">
        <v>94</v>
      </c>
      <c r="E245" s="47">
        <v>219</v>
      </c>
      <c r="F245" s="19">
        <f t="shared" si="40"/>
        <v>482</v>
      </c>
      <c r="G245" s="35">
        <f t="shared" si="38"/>
        <v>6.4053156146179402E-2</v>
      </c>
      <c r="H245" s="48">
        <v>3657</v>
      </c>
      <c r="I245" s="100">
        <f t="shared" si="39"/>
        <v>6.5290746460516691E-2</v>
      </c>
      <c r="J245" s="100"/>
      <c r="K245" s="38"/>
      <c r="L245" s="38"/>
    </row>
    <row r="246" spans="2:12">
      <c r="B246" s="12" t="s">
        <v>174</v>
      </c>
      <c r="C246" s="47">
        <v>43</v>
      </c>
      <c r="D246" s="47">
        <v>22</v>
      </c>
      <c r="E246" s="47">
        <v>52</v>
      </c>
      <c r="F246" s="19">
        <f t="shared" si="40"/>
        <v>117</v>
      </c>
      <c r="G246" s="35">
        <f t="shared" si="38"/>
        <v>1.5548172757475083E-2</v>
      </c>
      <c r="H246" s="48">
        <v>670</v>
      </c>
      <c r="I246" s="100">
        <f t="shared" si="39"/>
        <v>1.1961936048276231E-2</v>
      </c>
      <c r="J246" s="100"/>
      <c r="K246" s="38"/>
      <c r="L246" s="38"/>
    </row>
    <row r="247" spans="2:12">
      <c r="B247" s="12" t="s">
        <v>175</v>
      </c>
      <c r="C247" s="47">
        <v>51</v>
      </c>
      <c r="D247" s="47">
        <v>36</v>
      </c>
      <c r="E247" s="47">
        <v>106</v>
      </c>
      <c r="F247" s="19">
        <f t="shared" si="40"/>
        <v>193</v>
      </c>
      <c r="G247" s="35">
        <f t="shared" si="38"/>
        <v>2.5647840531561463E-2</v>
      </c>
      <c r="H247" s="48">
        <v>1251</v>
      </c>
      <c r="I247" s="100">
        <f t="shared" si="39"/>
        <v>2.2334898502079949E-2</v>
      </c>
      <c r="J247" s="100"/>
      <c r="K247" s="38"/>
      <c r="L247" s="38"/>
    </row>
    <row r="248" spans="2:12">
      <c r="B248" s="12" t="s">
        <v>176</v>
      </c>
      <c r="C248" s="47">
        <v>89</v>
      </c>
      <c r="D248" s="47">
        <v>65</v>
      </c>
      <c r="E248" s="47">
        <v>122</v>
      </c>
      <c r="F248" s="19">
        <f t="shared" si="40"/>
        <v>276</v>
      </c>
      <c r="G248" s="35">
        <f t="shared" si="38"/>
        <v>3.6677740863787375E-2</v>
      </c>
      <c r="H248" s="48">
        <v>1976</v>
      </c>
      <c r="I248" s="100">
        <f t="shared" si="39"/>
        <v>3.5278784524468407E-2</v>
      </c>
      <c r="J248" s="100"/>
      <c r="K248" s="38"/>
      <c r="L248" s="38"/>
    </row>
    <row r="249" spans="2:12">
      <c r="B249" s="12" t="s">
        <v>177</v>
      </c>
      <c r="C249" s="47">
        <v>127</v>
      </c>
      <c r="D249" s="47">
        <v>121</v>
      </c>
      <c r="E249" s="47">
        <v>274</v>
      </c>
      <c r="F249" s="19">
        <f t="shared" si="40"/>
        <v>522</v>
      </c>
      <c r="G249" s="35">
        <f t="shared" si="38"/>
        <v>6.9368770764119597E-2</v>
      </c>
      <c r="H249" s="48">
        <v>3294</v>
      </c>
      <c r="I249" s="100">
        <f t="shared" si="39"/>
        <v>5.8809876631375976E-2</v>
      </c>
      <c r="J249" s="100"/>
      <c r="K249" s="38"/>
      <c r="L249" s="38"/>
    </row>
    <row r="250" spans="2:12">
      <c r="B250" s="12" t="s">
        <v>178</v>
      </c>
      <c r="C250" s="47">
        <v>110</v>
      </c>
      <c r="D250" s="47">
        <v>130</v>
      </c>
      <c r="E250" s="47">
        <v>280</v>
      </c>
      <c r="F250" s="19">
        <f t="shared" si="40"/>
        <v>520</v>
      </c>
      <c r="G250" s="35">
        <f t="shared" si="38"/>
        <v>6.9102990033222594E-2</v>
      </c>
      <c r="H250" s="48">
        <v>3154</v>
      </c>
      <c r="I250" s="100">
        <f t="shared" si="39"/>
        <v>5.6310367606363036E-2</v>
      </c>
      <c r="J250" s="100"/>
      <c r="K250" s="38"/>
      <c r="L250" s="38"/>
    </row>
    <row r="251" spans="2:12">
      <c r="B251" s="12" t="s">
        <v>179</v>
      </c>
      <c r="C251" s="34">
        <v>32</v>
      </c>
      <c r="D251" s="34">
        <v>24</v>
      </c>
      <c r="E251" s="34">
        <v>56</v>
      </c>
      <c r="F251" s="19">
        <f t="shared" si="40"/>
        <v>112</v>
      </c>
      <c r="G251" s="35">
        <f>F251/$F$259</f>
        <v>1.4883720930232559E-2</v>
      </c>
      <c r="H251" s="48">
        <v>853</v>
      </c>
      <c r="I251" s="100">
        <f>H251/$H$259</f>
        <v>1.5229151416686008E-2</v>
      </c>
      <c r="J251" s="100"/>
      <c r="K251" s="38"/>
      <c r="L251" s="38"/>
    </row>
    <row r="252" spans="2:12">
      <c r="B252" s="12" t="s">
        <v>180</v>
      </c>
      <c r="C252" s="34">
        <v>89</v>
      </c>
      <c r="D252" s="34">
        <v>87</v>
      </c>
      <c r="E252" s="34">
        <v>130</v>
      </c>
      <c r="F252" s="19">
        <f t="shared" si="40"/>
        <v>306</v>
      </c>
      <c r="G252" s="35">
        <f>F252/$F$259</f>
        <v>4.0664451827242522E-2</v>
      </c>
      <c r="H252" s="48">
        <v>2611</v>
      </c>
      <c r="I252" s="78">
        <f>H252/$H$259</f>
        <v>4.6615843316491407E-2</v>
      </c>
      <c r="J252" s="79"/>
      <c r="K252" s="38"/>
      <c r="L252" s="38"/>
    </row>
    <row r="253" spans="2:12">
      <c r="B253" s="12" t="s">
        <v>181</v>
      </c>
      <c r="C253" s="34">
        <v>33</v>
      </c>
      <c r="D253" s="34">
        <v>19</v>
      </c>
      <c r="E253" s="34">
        <v>42</v>
      </c>
      <c r="F253" s="19">
        <f t="shared" si="40"/>
        <v>94</v>
      </c>
      <c r="G253" s="35">
        <f t="shared" ref="G253:G258" si="41">F253/$F$259</f>
        <v>1.2491694352159468E-2</v>
      </c>
      <c r="H253" s="48">
        <v>788</v>
      </c>
      <c r="I253" s="78">
        <f>H253/$H$259</f>
        <v>1.4068665083644284E-2</v>
      </c>
      <c r="J253" s="79"/>
      <c r="K253" s="38"/>
      <c r="L253" s="38"/>
    </row>
    <row r="254" spans="2:12">
      <c r="B254" s="12" t="s">
        <v>182</v>
      </c>
      <c r="C254" s="34">
        <v>128</v>
      </c>
      <c r="D254" s="34">
        <v>86</v>
      </c>
      <c r="E254" s="34">
        <v>133</v>
      </c>
      <c r="F254" s="19">
        <f t="shared" si="40"/>
        <v>347</v>
      </c>
      <c r="G254" s="35">
        <f t="shared" si="41"/>
        <v>4.6112956810631232E-2</v>
      </c>
      <c r="H254" s="48">
        <v>3466</v>
      </c>
      <c r="I254" s="78">
        <f>H254/$H$259</f>
        <v>6.188070200496331E-2</v>
      </c>
      <c r="J254" s="79"/>
      <c r="K254" s="38"/>
      <c r="L254" s="38"/>
    </row>
    <row r="255" spans="2:12">
      <c r="B255" s="12" t="s">
        <v>183</v>
      </c>
      <c r="C255" s="34">
        <v>76</v>
      </c>
      <c r="D255" s="34">
        <v>77</v>
      </c>
      <c r="E255" s="34">
        <v>130</v>
      </c>
      <c r="F255" s="19">
        <f t="shared" si="40"/>
        <v>283</v>
      </c>
      <c r="G255" s="35">
        <f t="shared" si="41"/>
        <v>3.7607973421926913E-2</v>
      </c>
      <c r="H255" s="48">
        <v>2587</v>
      </c>
      <c r="I255" s="78">
        <f t="shared" ref="I255:I258" si="42">H255/$H$259</f>
        <v>4.6187356055060615E-2</v>
      </c>
      <c r="J255" s="79"/>
      <c r="K255" s="38"/>
      <c r="L255" s="38"/>
    </row>
    <row r="256" spans="2:12">
      <c r="B256" s="12" t="s">
        <v>184</v>
      </c>
      <c r="C256" s="34">
        <v>74</v>
      </c>
      <c r="D256" s="34">
        <v>57</v>
      </c>
      <c r="E256" s="34">
        <v>76</v>
      </c>
      <c r="F256" s="19">
        <f t="shared" si="40"/>
        <v>207</v>
      </c>
      <c r="G256" s="35">
        <f t="shared" si="41"/>
        <v>2.7508305647840531E-2</v>
      </c>
      <c r="H256" s="48">
        <v>1691</v>
      </c>
      <c r="I256" s="78">
        <f t="shared" si="42"/>
        <v>3.0190498294977771E-2</v>
      </c>
      <c r="J256" s="79"/>
      <c r="K256" s="38"/>
      <c r="L256" s="38"/>
    </row>
    <row r="257" spans="1:13">
      <c r="B257" s="12" t="s">
        <v>185</v>
      </c>
      <c r="C257" s="34">
        <v>103</v>
      </c>
      <c r="D257" s="34">
        <v>73</v>
      </c>
      <c r="E257" s="34">
        <v>104</v>
      </c>
      <c r="F257" s="19">
        <f t="shared" si="40"/>
        <v>280</v>
      </c>
      <c r="G257" s="35">
        <f t="shared" si="41"/>
        <v>3.7209302325581395E-2</v>
      </c>
      <c r="H257" s="48">
        <v>2528</v>
      </c>
      <c r="I257" s="78">
        <f t="shared" si="42"/>
        <v>4.5133991537376586E-2</v>
      </c>
      <c r="J257" s="79"/>
      <c r="K257" s="38"/>
      <c r="L257" s="38"/>
    </row>
    <row r="258" spans="1:13">
      <c r="B258" s="12" t="s">
        <v>186</v>
      </c>
      <c r="C258" s="34">
        <v>166</v>
      </c>
      <c r="D258" s="34">
        <v>139</v>
      </c>
      <c r="E258" s="34">
        <v>268</v>
      </c>
      <c r="F258" s="19">
        <f t="shared" si="40"/>
        <v>573</v>
      </c>
      <c r="G258" s="35">
        <f t="shared" si="41"/>
        <v>7.614617940199335E-2</v>
      </c>
      <c r="H258" s="48">
        <v>4210</v>
      </c>
      <c r="I258" s="78">
        <f t="shared" si="42"/>
        <v>7.5163807109317818E-2</v>
      </c>
      <c r="J258" s="79"/>
      <c r="K258" s="38"/>
      <c r="L258" s="38"/>
    </row>
    <row r="259" spans="1:13" ht="25.5">
      <c r="B259" s="12" t="s">
        <v>204</v>
      </c>
      <c r="C259" s="34">
        <f>SUM(C237:C258)</f>
        <v>2162</v>
      </c>
      <c r="D259" s="34">
        <f t="shared" ref="D259:E259" si="43">SUM(D237:D258)</f>
        <v>1692</v>
      </c>
      <c r="E259" s="34">
        <f t="shared" si="43"/>
        <v>3671</v>
      </c>
      <c r="F259" s="34">
        <f>SUM(F237:F258)</f>
        <v>7525</v>
      </c>
      <c r="G259" s="35">
        <f>SUM(G237:G258)</f>
        <v>1</v>
      </c>
      <c r="H259" s="32">
        <f>SUM(H237:H258)</f>
        <v>56011</v>
      </c>
      <c r="I259" s="78">
        <f>SUM(I237:J258)</f>
        <v>0.99999999999999989</v>
      </c>
      <c r="J259" s="79"/>
      <c r="K259" s="38"/>
      <c r="L259" s="38"/>
    </row>
    <row r="260" spans="1:13" ht="12.75" customHeight="1">
      <c r="B260" s="77" t="s">
        <v>210</v>
      </c>
      <c r="C260" s="77"/>
      <c r="D260" s="77"/>
      <c r="E260" s="77"/>
      <c r="F260" s="77"/>
      <c r="G260" s="77"/>
      <c r="H260" s="77"/>
      <c r="I260" s="38"/>
      <c r="J260" s="38"/>
      <c r="K260" s="38"/>
      <c r="L260" s="38"/>
    </row>
    <row r="261" spans="1:13">
      <c r="F261" s="28"/>
      <c r="G261" s="38"/>
      <c r="H261" s="38"/>
      <c r="I261" s="38"/>
      <c r="J261" s="38"/>
      <c r="K261" s="38"/>
      <c r="L261" s="38"/>
    </row>
    <row r="262" spans="1:13">
      <c r="J262" s="28"/>
      <c r="K262" s="38"/>
      <c r="L262" s="38"/>
    </row>
    <row r="263" spans="1:13">
      <c r="A263" s="50"/>
      <c r="B263" s="50"/>
      <c r="C263" s="50"/>
      <c r="D263" s="50"/>
      <c r="E263" s="28"/>
      <c r="F263" s="38"/>
      <c r="G263" s="38"/>
      <c r="H263" s="38"/>
      <c r="I263" s="38"/>
      <c r="J263" s="28"/>
      <c r="K263" s="38"/>
      <c r="L263" s="38"/>
      <c r="M263" s="38"/>
    </row>
    <row r="264" spans="1:13">
      <c r="A264" s="44"/>
      <c r="B264" s="44"/>
      <c r="C264" s="44"/>
      <c r="D264" s="38"/>
      <c r="E264" s="28"/>
      <c r="F264" s="38"/>
      <c r="G264" s="38"/>
      <c r="H264" s="38"/>
      <c r="I264" s="38"/>
      <c r="J264" s="28"/>
      <c r="K264" s="38"/>
      <c r="L264" s="38"/>
      <c r="M264" s="38"/>
    </row>
    <row r="265" spans="1:13" ht="31.5" customHeight="1">
      <c r="B265" s="84" t="s">
        <v>212</v>
      </c>
      <c r="C265" s="85"/>
      <c r="D265" s="85"/>
      <c r="E265" s="85"/>
      <c r="F265" s="85"/>
      <c r="G265" s="85"/>
      <c r="H265" s="86"/>
      <c r="I265" s="90" t="s">
        <v>213</v>
      </c>
      <c r="J265" s="91"/>
      <c r="K265" s="91"/>
      <c r="L265" s="92"/>
    </row>
    <row r="266" spans="1:13">
      <c r="B266" s="31" t="s">
        <v>80</v>
      </c>
      <c r="C266" s="30" t="s">
        <v>81</v>
      </c>
      <c r="D266" s="30" t="s">
        <v>82</v>
      </c>
      <c r="E266" s="30" t="s">
        <v>83</v>
      </c>
      <c r="F266" s="31" t="s">
        <v>81</v>
      </c>
      <c r="G266" s="31" t="s">
        <v>82</v>
      </c>
      <c r="H266" s="31" t="s">
        <v>83</v>
      </c>
      <c r="I266" s="51"/>
      <c r="J266" s="51" t="s">
        <v>84</v>
      </c>
      <c r="K266" s="51" t="s">
        <v>85</v>
      </c>
      <c r="L266" s="51" t="s">
        <v>83</v>
      </c>
    </row>
    <row r="267" spans="1:13">
      <c r="B267" s="29" t="s">
        <v>86</v>
      </c>
      <c r="C267" s="32">
        <v>845</v>
      </c>
      <c r="D267" s="32">
        <v>2789</v>
      </c>
      <c r="E267" s="32">
        <f>SUM(C267:D267)</f>
        <v>3634</v>
      </c>
      <c r="F267" s="13">
        <f t="shared" ref="F267:F275" si="44">+C267/E267</f>
        <v>0.23252614199229499</v>
      </c>
      <c r="G267" s="13">
        <f>+D267/E267</f>
        <v>0.76747385800770496</v>
      </c>
      <c r="H267" s="13">
        <f t="shared" ref="H267:H275" si="45">+F267+G267</f>
        <v>1</v>
      </c>
      <c r="I267" s="52" t="s">
        <v>87</v>
      </c>
      <c r="J267" s="93">
        <f>+(C267+C268)/(E267+E268)</f>
        <v>0.33386874713171177</v>
      </c>
      <c r="K267" s="95">
        <f>+(D267+D268)/(E267+E268)</f>
        <v>0.66613125286828823</v>
      </c>
      <c r="L267" s="95">
        <f>+J267+K267</f>
        <v>1</v>
      </c>
    </row>
    <row r="268" spans="1:13">
      <c r="B268" s="29" t="s">
        <v>88</v>
      </c>
      <c r="C268" s="32">
        <v>610</v>
      </c>
      <c r="D268" s="32">
        <v>114</v>
      </c>
      <c r="E268" s="32">
        <f t="shared" ref="E268:E274" si="46">SUM(C268:D268)</f>
        <v>724</v>
      </c>
      <c r="F268" s="13">
        <f t="shared" si="44"/>
        <v>0.84254143646408841</v>
      </c>
      <c r="G268" s="13">
        <f t="shared" ref="G268:G275" si="47">+D268/E268</f>
        <v>0.15745856353591159</v>
      </c>
      <c r="H268" s="13">
        <f t="shared" si="45"/>
        <v>1</v>
      </c>
      <c r="I268" s="53"/>
      <c r="J268" s="94"/>
      <c r="K268" s="96"/>
      <c r="L268" s="96"/>
    </row>
    <row r="269" spans="1:13" ht="25.5">
      <c r="B269" s="29" t="s">
        <v>89</v>
      </c>
      <c r="C269" s="32">
        <v>4027</v>
      </c>
      <c r="D269" s="32">
        <v>131</v>
      </c>
      <c r="E269" s="32">
        <f t="shared" si="46"/>
        <v>4158</v>
      </c>
      <c r="F269" s="13">
        <f t="shared" si="44"/>
        <v>0.96849446849446852</v>
      </c>
      <c r="G269" s="13">
        <f t="shared" si="47"/>
        <v>3.1505531505531509E-2</v>
      </c>
      <c r="H269" s="13">
        <f t="shared" si="45"/>
        <v>1</v>
      </c>
      <c r="I269" s="51" t="s">
        <v>90</v>
      </c>
      <c r="J269" s="36">
        <f t="shared" ref="J269:K274" si="48">+F269</f>
        <v>0.96849446849446852</v>
      </c>
      <c r="K269" s="36">
        <f t="shared" si="48"/>
        <v>3.1505531505531509E-2</v>
      </c>
      <c r="L269" s="36">
        <f t="shared" ref="L269:L274" si="49">+J269+K269</f>
        <v>1</v>
      </c>
    </row>
    <row r="270" spans="1:13" ht="25.5">
      <c r="B270" s="29" t="s">
        <v>91</v>
      </c>
      <c r="C270" s="32">
        <v>3739</v>
      </c>
      <c r="D270" s="32">
        <v>129</v>
      </c>
      <c r="E270" s="32">
        <f t="shared" si="46"/>
        <v>3868</v>
      </c>
      <c r="F270" s="13">
        <f t="shared" si="44"/>
        <v>0.96664943123061009</v>
      </c>
      <c r="G270" s="13">
        <f t="shared" si="47"/>
        <v>3.3350568769389868E-2</v>
      </c>
      <c r="H270" s="13">
        <f t="shared" si="45"/>
        <v>1</v>
      </c>
      <c r="I270" s="51" t="s">
        <v>92</v>
      </c>
      <c r="J270" s="36">
        <f t="shared" si="48"/>
        <v>0.96664943123061009</v>
      </c>
      <c r="K270" s="36">
        <f t="shared" si="48"/>
        <v>3.3350568769389868E-2</v>
      </c>
      <c r="L270" s="36">
        <f t="shared" si="49"/>
        <v>1</v>
      </c>
    </row>
    <row r="271" spans="1:13" ht="25.5">
      <c r="B271" s="29" t="s">
        <v>93</v>
      </c>
      <c r="C271" s="32">
        <v>1732</v>
      </c>
      <c r="D271" s="32">
        <v>280</v>
      </c>
      <c r="E271" s="32">
        <f t="shared" si="46"/>
        <v>2012</v>
      </c>
      <c r="F271" s="13">
        <f t="shared" si="44"/>
        <v>0.86083499005964215</v>
      </c>
      <c r="G271" s="13">
        <f t="shared" si="47"/>
        <v>0.13916500994035785</v>
      </c>
      <c r="H271" s="13">
        <f t="shared" si="45"/>
        <v>1</v>
      </c>
      <c r="I271" s="51" t="s">
        <v>94</v>
      </c>
      <c r="J271" s="36">
        <f t="shared" si="48"/>
        <v>0.86083499005964215</v>
      </c>
      <c r="K271" s="36">
        <f t="shared" si="48"/>
        <v>0.13916500994035785</v>
      </c>
      <c r="L271" s="36">
        <f t="shared" si="49"/>
        <v>1</v>
      </c>
    </row>
    <row r="272" spans="1:13" ht="25.5" customHeight="1">
      <c r="B272" s="29" t="s">
        <v>95</v>
      </c>
      <c r="C272" s="32">
        <v>5471</v>
      </c>
      <c r="D272" s="32">
        <v>409</v>
      </c>
      <c r="E272" s="32">
        <f t="shared" si="46"/>
        <v>5880</v>
      </c>
      <c r="F272" s="13">
        <f t="shared" si="44"/>
        <v>0.93044217687074826</v>
      </c>
      <c r="G272" s="13">
        <f t="shared" si="47"/>
        <v>6.9557823129251697E-2</v>
      </c>
      <c r="H272" s="13">
        <f t="shared" si="45"/>
        <v>1</v>
      </c>
      <c r="I272" s="54" t="s">
        <v>96</v>
      </c>
      <c r="J272" s="36">
        <f t="shared" si="48"/>
        <v>0.93044217687074826</v>
      </c>
      <c r="K272" s="36">
        <f t="shared" si="48"/>
        <v>6.9557823129251697E-2</v>
      </c>
      <c r="L272" s="36">
        <f t="shared" si="49"/>
        <v>1</v>
      </c>
    </row>
    <row r="273" spans="1:12" ht="38.25" customHeight="1">
      <c r="B273" s="29" t="s">
        <v>97</v>
      </c>
      <c r="C273" s="32">
        <v>1838</v>
      </c>
      <c r="D273" s="32">
        <v>3380</v>
      </c>
      <c r="E273" s="32">
        <f>SUM(C273:D273)</f>
        <v>5218</v>
      </c>
      <c r="F273" s="13">
        <f t="shared" si="44"/>
        <v>0.35224223840551938</v>
      </c>
      <c r="G273" s="13">
        <f t="shared" si="47"/>
        <v>0.64775776159448062</v>
      </c>
      <c r="H273" s="13">
        <f t="shared" si="45"/>
        <v>1</v>
      </c>
      <c r="I273" s="33" t="s">
        <v>98</v>
      </c>
      <c r="J273" s="33">
        <f t="shared" si="48"/>
        <v>0.35224223840551938</v>
      </c>
      <c r="K273" s="33">
        <f t="shared" si="48"/>
        <v>0.64775776159448062</v>
      </c>
      <c r="L273" s="36">
        <f t="shared" si="49"/>
        <v>1</v>
      </c>
    </row>
    <row r="274" spans="1:12" ht="38.25" customHeight="1">
      <c r="B274" s="29" t="s">
        <v>99</v>
      </c>
      <c r="C274" s="32">
        <v>774</v>
      </c>
      <c r="D274" s="32">
        <v>35623</v>
      </c>
      <c r="E274" s="32">
        <f t="shared" si="46"/>
        <v>36397</v>
      </c>
      <c r="F274" s="13">
        <f t="shared" si="44"/>
        <v>2.1265488913921476E-2</v>
      </c>
      <c r="G274" s="13">
        <f>+D274/E274</f>
        <v>0.97873451108607856</v>
      </c>
      <c r="H274" s="13">
        <f t="shared" si="45"/>
        <v>1</v>
      </c>
      <c r="I274" s="33" t="s">
        <v>100</v>
      </c>
      <c r="J274" s="33">
        <f t="shared" si="48"/>
        <v>2.1265488913921476E-2</v>
      </c>
      <c r="K274" s="33">
        <f t="shared" si="48"/>
        <v>0.97873451108607856</v>
      </c>
      <c r="L274" s="36">
        <f t="shared" si="49"/>
        <v>1</v>
      </c>
    </row>
    <row r="275" spans="1:12">
      <c r="B275" s="29" t="s">
        <v>101</v>
      </c>
      <c r="C275" s="32">
        <v>13565</v>
      </c>
      <c r="D275" s="32">
        <v>42446</v>
      </c>
      <c r="E275" s="32">
        <f>SUM(C275:D275)</f>
        <v>56011</v>
      </c>
      <c r="F275" s="13">
        <f t="shared" si="44"/>
        <v>0.2421845708878613</v>
      </c>
      <c r="G275" s="13">
        <f t="shared" si="47"/>
        <v>0.75781542911213873</v>
      </c>
      <c r="H275" s="13">
        <f t="shared" si="45"/>
        <v>1</v>
      </c>
      <c r="I275" s="51"/>
      <c r="J275" s="51"/>
      <c r="K275" s="51"/>
      <c r="L275" s="51"/>
    </row>
    <row r="276" spans="1:12">
      <c r="B276" s="24" t="s">
        <v>214</v>
      </c>
      <c r="C276" s="24"/>
      <c r="D276" s="24"/>
      <c r="E276" s="24"/>
      <c r="F276" s="55"/>
      <c r="G276" s="55"/>
      <c r="H276" s="55"/>
      <c r="I276" s="55"/>
      <c r="J276" s="55"/>
      <c r="K276" s="55"/>
      <c r="L276" s="55"/>
    </row>
    <row r="277" spans="1:12">
      <c r="B277" s="24" t="s">
        <v>215</v>
      </c>
      <c r="C277" s="24"/>
      <c r="D277" s="24"/>
      <c r="E277" s="24"/>
      <c r="F277" s="55"/>
      <c r="G277" s="55"/>
      <c r="H277" s="55"/>
      <c r="I277" s="55"/>
      <c r="J277" s="55"/>
      <c r="K277" s="55"/>
      <c r="L277" s="55"/>
    </row>
    <row r="278" spans="1:12">
      <c r="B278" s="24" t="s">
        <v>216</v>
      </c>
      <c r="C278" s="24"/>
      <c r="D278" s="24"/>
      <c r="E278" s="24"/>
      <c r="F278" s="55"/>
      <c r="G278" s="55"/>
      <c r="H278" s="55"/>
      <c r="I278" s="55"/>
      <c r="J278" s="55"/>
      <c r="K278" s="55"/>
      <c r="L278" s="55"/>
    </row>
    <row r="279" spans="1:12">
      <c r="B279" s="24" t="s">
        <v>217</v>
      </c>
      <c r="C279" s="24"/>
      <c r="D279" s="24"/>
      <c r="E279" s="24"/>
      <c r="F279" s="55"/>
      <c r="G279" s="55"/>
      <c r="H279" s="55"/>
      <c r="I279" s="55"/>
      <c r="J279" s="55"/>
      <c r="K279" s="55"/>
      <c r="L279" s="55"/>
    </row>
    <row r="280" spans="1:12">
      <c r="A280" s="9"/>
      <c r="B280" s="24" t="s">
        <v>218</v>
      </c>
      <c r="C280" s="9"/>
      <c r="I280" s="55"/>
      <c r="J280" s="55"/>
      <c r="K280" s="55"/>
      <c r="L280" s="55"/>
    </row>
    <row r="281" spans="1:12">
      <c r="B281" s="24" t="s">
        <v>219</v>
      </c>
    </row>
    <row r="282" spans="1:12">
      <c r="B282" s="24" t="s">
        <v>220</v>
      </c>
    </row>
    <row r="283" spans="1:12">
      <c r="C283" s="24"/>
    </row>
    <row r="285" spans="1:12" ht="51" customHeight="1">
      <c r="B285" s="80" t="s">
        <v>36</v>
      </c>
      <c r="C285" s="97" t="s">
        <v>221</v>
      </c>
      <c r="D285" s="98"/>
      <c r="E285" s="98"/>
      <c r="F285" s="98"/>
      <c r="G285" s="98"/>
      <c r="H285" s="98"/>
      <c r="I285" s="99"/>
    </row>
    <row r="286" spans="1:12" ht="89.25" customHeight="1">
      <c r="B286" s="81"/>
      <c r="C286" s="31" t="s">
        <v>102</v>
      </c>
      <c r="D286" s="31" t="s">
        <v>103</v>
      </c>
      <c r="E286" s="31" t="s">
        <v>104</v>
      </c>
      <c r="F286" s="31" t="s">
        <v>105</v>
      </c>
      <c r="G286" s="31" t="s">
        <v>106</v>
      </c>
      <c r="H286" s="31" t="s">
        <v>107</v>
      </c>
      <c r="I286" s="31" t="s">
        <v>108</v>
      </c>
    </row>
    <row r="287" spans="1:12">
      <c r="B287" s="12" t="s">
        <v>165</v>
      </c>
      <c r="C287" s="56">
        <v>89.361702127659569</v>
      </c>
      <c r="D287" s="56">
        <v>94.861660079051376</v>
      </c>
      <c r="E287" s="56">
        <v>97.014925373134332</v>
      </c>
      <c r="F287" s="56">
        <v>89.65517241379311</v>
      </c>
      <c r="G287" s="56">
        <v>94.430992736077485</v>
      </c>
      <c r="H287" s="56">
        <v>94.249649368863956</v>
      </c>
      <c r="I287" s="56">
        <v>41.736694677871149</v>
      </c>
    </row>
    <row r="288" spans="1:12">
      <c r="B288" s="12" t="s">
        <v>166</v>
      </c>
      <c r="C288" s="56">
        <v>100</v>
      </c>
      <c r="D288" s="56">
        <v>98.039215686274503</v>
      </c>
      <c r="E288" s="56">
        <v>100</v>
      </c>
      <c r="F288" s="56">
        <v>78.260869565217391</v>
      </c>
      <c r="G288" s="56">
        <v>91.525423728813564</v>
      </c>
      <c r="H288" s="56">
        <v>94.871794871794862</v>
      </c>
      <c r="I288" s="56">
        <v>36.538461538461533</v>
      </c>
    </row>
    <row r="289" spans="2:9">
      <c r="B289" s="12" t="s">
        <v>167</v>
      </c>
      <c r="C289" s="56">
        <v>83.050847457627114</v>
      </c>
      <c r="D289" s="56">
        <v>98.089171974522287</v>
      </c>
      <c r="E289" s="56">
        <v>96.402877697841731</v>
      </c>
      <c r="F289" s="56">
        <v>85.517241379310349</v>
      </c>
      <c r="G289" s="56">
        <v>92.671394799054369</v>
      </c>
      <c r="H289" s="56">
        <v>94.095477386934675</v>
      </c>
      <c r="I289" s="56">
        <v>34.239130434782609</v>
      </c>
    </row>
    <row r="290" spans="2:9">
      <c r="B290" s="12" t="s">
        <v>168</v>
      </c>
      <c r="C290" s="56">
        <v>90</v>
      </c>
      <c r="D290" s="56">
        <v>96.36363636363636</v>
      </c>
      <c r="E290" s="56">
        <v>98</v>
      </c>
      <c r="F290" s="56">
        <v>93.939393939393938</v>
      </c>
      <c r="G290" s="56">
        <v>96.385542168674704</v>
      </c>
      <c r="H290" s="56">
        <v>95.945945945945937</v>
      </c>
      <c r="I290" s="56">
        <v>35.227272727272727</v>
      </c>
    </row>
    <row r="291" spans="2:9">
      <c r="B291" s="14" t="s">
        <v>169</v>
      </c>
      <c r="C291" s="56">
        <v>96.15384615384616</v>
      </c>
      <c r="D291" s="56">
        <v>97.70992366412213</v>
      </c>
      <c r="E291" s="56">
        <v>95.3125</v>
      </c>
      <c r="F291" s="56">
        <v>85.245901639344254</v>
      </c>
      <c r="G291" s="56">
        <v>92.063492063492063</v>
      </c>
      <c r="H291" s="56">
        <v>94.50867052023122</v>
      </c>
      <c r="I291" s="56">
        <v>41.968911917098445</v>
      </c>
    </row>
    <row r="292" spans="2:9">
      <c r="B292" s="12" t="s">
        <v>170</v>
      </c>
      <c r="C292" s="56">
        <v>69.014084507042256</v>
      </c>
      <c r="D292" s="56">
        <v>96.638655462184872</v>
      </c>
      <c r="E292" s="56">
        <v>95.964125560538122</v>
      </c>
      <c r="F292" s="56">
        <v>88.584474885844742</v>
      </c>
      <c r="G292" s="56">
        <v>93.53383458646617</v>
      </c>
      <c r="H292" s="56">
        <v>93.316831683168317</v>
      </c>
      <c r="I292" s="56">
        <v>34.379671150971596</v>
      </c>
    </row>
    <row r="293" spans="2:9">
      <c r="B293" s="12" t="s">
        <v>171</v>
      </c>
      <c r="C293" s="56">
        <v>83.333333333333343</v>
      </c>
      <c r="D293" s="56">
        <v>96.624472573839654</v>
      </c>
      <c r="E293" s="56">
        <v>96.124031007751938</v>
      </c>
      <c r="F293" s="56">
        <v>83.941605839416056</v>
      </c>
      <c r="G293" s="56">
        <v>91.898734177215189</v>
      </c>
      <c r="H293" s="56">
        <v>93.026706231454</v>
      </c>
      <c r="I293" s="56">
        <v>36.599423631123919</v>
      </c>
    </row>
    <row r="294" spans="2:9">
      <c r="B294" s="12" t="s">
        <v>172</v>
      </c>
      <c r="C294" s="56">
        <v>90</v>
      </c>
      <c r="D294" s="56">
        <v>98.214285714285708</v>
      </c>
      <c r="E294" s="56">
        <v>95.238095238095227</v>
      </c>
      <c r="F294" s="56">
        <v>73.076923076923066</v>
      </c>
      <c r="G294" s="56">
        <v>88.764044943820224</v>
      </c>
      <c r="H294" s="56">
        <v>92.258064516129039</v>
      </c>
      <c r="I294" s="56">
        <v>39.175257731958766</v>
      </c>
    </row>
    <row r="295" spans="2:9">
      <c r="B295" s="12" t="s">
        <v>173</v>
      </c>
      <c r="C295" s="56">
        <v>82.926829268292678</v>
      </c>
      <c r="D295" s="56">
        <v>94.901960784313715</v>
      </c>
      <c r="E295" s="56">
        <v>98.623853211009177</v>
      </c>
      <c r="F295" s="56">
        <v>81.147540983606561</v>
      </c>
      <c r="G295" s="56">
        <v>92.352941176470594</v>
      </c>
      <c r="H295" s="56">
        <v>92.767295597484278</v>
      </c>
      <c r="I295" s="56">
        <v>41.111111111111107</v>
      </c>
    </row>
    <row r="296" spans="2:9">
      <c r="B296" s="12" t="s">
        <v>174</v>
      </c>
      <c r="C296" s="56">
        <v>66.666666666666657</v>
      </c>
      <c r="D296" s="56">
        <v>96.36363636363636</v>
      </c>
      <c r="E296" s="56">
        <v>96.875</v>
      </c>
      <c r="F296" s="56">
        <v>83.333333333333343</v>
      </c>
      <c r="G296" s="56">
        <v>91.071428571428569</v>
      </c>
      <c r="H296" s="56">
        <v>92.307692307692307</v>
      </c>
      <c r="I296" s="56">
        <v>33.333333333333329</v>
      </c>
    </row>
    <row r="297" spans="2:9">
      <c r="B297" s="12" t="s">
        <v>175</v>
      </c>
      <c r="C297" s="56">
        <v>100</v>
      </c>
      <c r="D297" s="56">
        <v>100</v>
      </c>
      <c r="E297" s="56">
        <v>100</v>
      </c>
      <c r="F297" s="56">
        <v>93.75</v>
      </c>
      <c r="G297" s="56">
        <v>98.496240601503757</v>
      </c>
      <c r="H297" s="56">
        <v>99.082568807339456</v>
      </c>
      <c r="I297" s="56">
        <v>44.696969696969695</v>
      </c>
    </row>
    <row r="298" spans="2:9">
      <c r="B298" s="12" t="s">
        <v>176</v>
      </c>
      <c r="C298" s="56">
        <v>86.36363636363636</v>
      </c>
      <c r="D298" s="56">
        <v>96.946564885496173</v>
      </c>
      <c r="E298" s="56">
        <v>98.571428571428584</v>
      </c>
      <c r="F298" s="56">
        <v>85.714285714285708</v>
      </c>
      <c r="G298" s="56">
        <v>94.285714285714278</v>
      </c>
      <c r="H298" s="56">
        <v>94.765840220385684</v>
      </c>
      <c r="I298" s="56">
        <v>48.255813953488378</v>
      </c>
    </row>
    <row r="299" spans="2:9">
      <c r="B299" s="12" t="s">
        <v>177</v>
      </c>
      <c r="C299" s="56">
        <v>85.714285714285708</v>
      </c>
      <c r="D299" s="56">
        <v>96.981132075471692</v>
      </c>
      <c r="E299" s="56">
        <v>99.078341013824883</v>
      </c>
      <c r="F299" s="56">
        <v>91.964285714285708</v>
      </c>
      <c r="G299" s="56">
        <v>96.656534954407292</v>
      </c>
      <c r="H299" s="56">
        <v>96.184419713831488</v>
      </c>
      <c r="I299" s="56">
        <v>37.769784172661872</v>
      </c>
    </row>
    <row r="300" spans="2:9">
      <c r="B300" s="12" t="s">
        <v>178</v>
      </c>
      <c r="C300" s="56">
        <v>91.111111111111114</v>
      </c>
      <c r="D300" s="56">
        <v>98.139534883720927</v>
      </c>
      <c r="E300" s="56">
        <v>97.340425531914903</v>
      </c>
      <c r="F300" s="56">
        <v>88.888888888888886</v>
      </c>
      <c r="G300" s="56">
        <v>93.949044585987266</v>
      </c>
      <c r="H300" s="56">
        <v>95.296167247386762</v>
      </c>
      <c r="I300" s="56">
        <v>43.445692883895134</v>
      </c>
    </row>
    <row r="301" spans="2:9">
      <c r="B301" s="12" t="s">
        <v>179</v>
      </c>
      <c r="C301" s="56">
        <v>100</v>
      </c>
      <c r="D301" s="56">
        <v>97.058823529411768</v>
      </c>
      <c r="E301" s="56">
        <v>95.774647887323937</v>
      </c>
      <c r="F301" s="56">
        <v>96.15384615384616</v>
      </c>
      <c r="G301" s="56">
        <v>95.876288659793815</v>
      </c>
      <c r="H301" s="56">
        <v>96.590909090909093</v>
      </c>
      <c r="I301" s="56">
        <v>39.24050632911392</v>
      </c>
    </row>
    <row r="302" spans="2:9">
      <c r="B302" s="12" t="s">
        <v>180</v>
      </c>
      <c r="C302" s="56">
        <v>82.5</v>
      </c>
      <c r="D302" s="56">
        <v>96.954314720812178</v>
      </c>
      <c r="E302" s="56">
        <v>97.802197802197796</v>
      </c>
      <c r="F302" s="56">
        <v>86.206896551724128</v>
      </c>
      <c r="G302" s="56">
        <v>93.288590604026851</v>
      </c>
      <c r="H302" s="56">
        <v>93.831775700934585</v>
      </c>
      <c r="I302" s="56">
        <v>27.335640138408309</v>
      </c>
    </row>
    <row r="303" spans="2:9">
      <c r="B303" s="12" t="s">
        <v>181</v>
      </c>
      <c r="C303" s="56">
        <v>70</v>
      </c>
      <c r="D303" s="56">
        <v>94.444444444444443</v>
      </c>
      <c r="E303" s="56">
        <v>98.529411764705884</v>
      </c>
      <c r="F303" s="56">
        <v>85.294117647058826</v>
      </c>
      <c r="G303" s="56">
        <v>94.117647058823522</v>
      </c>
      <c r="H303" s="56">
        <v>92.934782608695656</v>
      </c>
      <c r="I303" s="56">
        <v>31.578947368421051</v>
      </c>
    </row>
    <row r="304" spans="2:9">
      <c r="B304" s="12" t="s">
        <v>182</v>
      </c>
      <c r="C304" s="56">
        <v>78.688524590163937</v>
      </c>
      <c r="D304" s="56">
        <v>96.026490066225165</v>
      </c>
      <c r="E304" s="56">
        <v>92.700729927007302</v>
      </c>
      <c r="F304" s="56">
        <v>77.857142857142861</v>
      </c>
      <c r="G304" s="56">
        <v>87.681159420289859</v>
      </c>
      <c r="H304" s="56">
        <v>90.218790218790218</v>
      </c>
      <c r="I304" s="56">
        <v>27.777777777777779</v>
      </c>
    </row>
    <row r="305" spans="1:9">
      <c r="B305" s="12" t="s">
        <v>183</v>
      </c>
      <c r="C305" s="56">
        <v>84.444444444444443</v>
      </c>
      <c r="D305" s="56">
        <v>98.290598290598282</v>
      </c>
      <c r="E305" s="56">
        <v>96.568627450980387</v>
      </c>
      <c r="F305" s="56">
        <v>81.818181818181827</v>
      </c>
      <c r="G305" s="56">
        <v>91.749174917491743</v>
      </c>
      <c r="H305" s="56">
        <v>93.814432989690715</v>
      </c>
      <c r="I305" s="56">
        <v>22.08835341365462</v>
      </c>
    </row>
    <row r="306" spans="1:9">
      <c r="B306" s="12" t="s">
        <v>184</v>
      </c>
      <c r="C306" s="56">
        <v>75</v>
      </c>
      <c r="D306" s="56">
        <v>96.855345911949684</v>
      </c>
      <c r="E306" s="56">
        <v>94.482758620689651</v>
      </c>
      <c r="F306" s="56">
        <v>89.743589743589752</v>
      </c>
      <c r="G306" s="56">
        <v>92.825112107623326</v>
      </c>
      <c r="H306" s="56">
        <v>93.53233830845771</v>
      </c>
      <c r="I306" s="56">
        <v>31.654676258992804</v>
      </c>
    </row>
    <row r="307" spans="1:9">
      <c r="B307" s="12" t="s">
        <v>185</v>
      </c>
      <c r="C307" s="56">
        <v>89.473684210526315</v>
      </c>
      <c r="D307" s="56">
        <v>97.835497835497833</v>
      </c>
      <c r="E307" s="56">
        <v>97.979797979797979</v>
      </c>
      <c r="F307" s="56">
        <v>87.735849056603783</v>
      </c>
      <c r="G307" s="56">
        <v>94.407894736842096</v>
      </c>
      <c r="H307" s="56">
        <v>95.462478184991269</v>
      </c>
      <c r="I307" s="56">
        <v>28.510638297872344</v>
      </c>
    </row>
    <row r="308" spans="1:9">
      <c r="B308" s="12" t="s">
        <v>186</v>
      </c>
      <c r="C308" s="56">
        <v>90</v>
      </c>
      <c r="D308" s="56">
        <v>96.296296296296291</v>
      </c>
      <c r="E308" s="56">
        <v>95.709570957095707</v>
      </c>
      <c r="F308" s="56">
        <v>85.507246376811594</v>
      </c>
      <c r="G308" s="56">
        <v>92.517006802721085</v>
      </c>
      <c r="H308" s="56">
        <v>93.772455089820355</v>
      </c>
      <c r="I308" s="56">
        <v>30.050505050505048</v>
      </c>
    </row>
    <row r="309" spans="1:9">
      <c r="B309" s="23" t="s">
        <v>222</v>
      </c>
      <c r="C309" s="56">
        <f>AVERAGE(C287:C304)</f>
        <v>85.826937071870276</v>
      </c>
      <c r="D309" s="56">
        <f>AVERAGE(D287:D304)</f>
        <v>96.908773515080512</v>
      </c>
      <c r="E309" s="56">
        <f t="shared" ref="E309:I309" si="50">AVERAGE(E287:E304)</f>
        <v>97.186255032598538</v>
      </c>
      <c r="F309" s="56">
        <f t="shared" si="50"/>
        <v>86.029551143523065</v>
      </c>
      <c r="G309" s="56">
        <f t="shared" si="50"/>
        <v>93.280502729003288</v>
      </c>
      <c r="H309" s="56">
        <f t="shared" si="50"/>
        <v>94.236299002109519</v>
      </c>
      <c r="I309" s="56">
        <f t="shared" si="50"/>
        <v>37.467244476373402</v>
      </c>
    </row>
    <row r="310" spans="1:9">
      <c r="B310" s="24" t="s">
        <v>223</v>
      </c>
      <c r="C310" s="57"/>
      <c r="D310" s="57"/>
      <c r="E310" s="57"/>
      <c r="F310" s="57"/>
      <c r="G310" s="57"/>
      <c r="H310" s="57"/>
      <c r="I310" s="57"/>
    </row>
    <row r="311" spans="1:9">
      <c r="B311" s="24" t="s">
        <v>224</v>
      </c>
      <c r="C311" s="57"/>
      <c r="D311" s="57"/>
      <c r="E311" s="57"/>
      <c r="F311" s="57"/>
      <c r="G311" s="57"/>
      <c r="H311" s="57"/>
      <c r="I311" s="57"/>
    </row>
    <row r="312" spans="1:9">
      <c r="B312" s="24" t="s">
        <v>225</v>
      </c>
      <c r="C312" s="57"/>
      <c r="D312" s="57"/>
      <c r="E312" s="57"/>
      <c r="F312" s="57"/>
      <c r="G312" s="57"/>
      <c r="H312" s="57"/>
      <c r="I312" s="57"/>
    </row>
    <row r="313" spans="1:9">
      <c r="B313" s="24" t="s">
        <v>226</v>
      </c>
      <c r="C313" s="9"/>
      <c r="D313" s="9"/>
      <c r="E313" s="9"/>
    </row>
    <row r="314" spans="1:9">
      <c r="B314" s="24" t="s">
        <v>227</v>
      </c>
      <c r="C314" s="9"/>
      <c r="D314" s="9"/>
      <c r="E314" s="9"/>
    </row>
    <row r="315" spans="1:9">
      <c r="B315" s="24" t="s">
        <v>228</v>
      </c>
      <c r="C315" s="9"/>
      <c r="D315" s="9"/>
      <c r="E315" s="9"/>
    </row>
    <row r="316" spans="1:9">
      <c r="B316" s="24" t="s">
        <v>229</v>
      </c>
      <c r="C316" s="9"/>
      <c r="D316" s="9"/>
      <c r="E316" s="9"/>
    </row>
    <row r="317" spans="1:9">
      <c r="A317" s="24"/>
      <c r="B317" s="9"/>
      <c r="C317" s="9"/>
      <c r="D317" s="9"/>
    </row>
    <row r="318" spans="1:9">
      <c r="A318" s="9"/>
      <c r="B318" s="9"/>
      <c r="C318" s="9"/>
      <c r="D318" s="9"/>
    </row>
    <row r="319" spans="1:9" ht="24.75" customHeight="1">
      <c r="B319" s="58" t="s">
        <v>36</v>
      </c>
      <c r="C319" s="84" t="s">
        <v>230</v>
      </c>
      <c r="D319" s="85"/>
      <c r="E319" s="85"/>
      <c r="F319" s="85"/>
      <c r="G319" s="85"/>
      <c r="H319" s="86"/>
    </row>
    <row r="320" spans="1:9" ht="76.5">
      <c r="B320" s="58"/>
      <c r="C320" s="29" t="s">
        <v>109</v>
      </c>
      <c r="D320" s="51" t="s">
        <v>110</v>
      </c>
      <c r="E320" s="29" t="s">
        <v>111</v>
      </c>
      <c r="F320" s="51" t="s">
        <v>112</v>
      </c>
      <c r="G320" s="13" t="s">
        <v>113</v>
      </c>
      <c r="H320" s="51" t="s">
        <v>114</v>
      </c>
    </row>
    <row r="321" spans="2:8">
      <c r="B321" s="12" t="s">
        <v>165</v>
      </c>
      <c r="C321" s="29">
        <v>1162</v>
      </c>
      <c r="D321" s="49">
        <f t="shared" ref="D321:D335" si="51">+C321/$H237</f>
        <v>0.29269521410579347</v>
      </c>
      <c r="E321" s="29">
        <v>2133</v>
      </c>
      <c r="F321" s="49">
        <f t="shared" ref="F321:F337" si="52">+E321/$H237</f>
        <v>0.53727959697732997</v>
      </c>
      <c r="G321" s="59">
        <v>125</v>
      </c>
      <c r="H321" s="49">
        <f t="shared" ref="H321:H338" si="53">+G321/$H237</f>
        <v>3.1486146095717885E-2</v>
      </c>
    </row>
    <row r="322" spans="2:8">
      <c r="B322" s="12" t="s">
        <v>166</v>
      </c>
      <c r="C322" s="29">
        <v>174</v>
      </c>
      <c r="D322" s="49">
        <f t="shared" si="51"/>
        <v>0.28246753246753248</v>
      </c>
      <c r="E322" s="29">
        <v>337</v>
      </c>
      <c r="F322" s="49">
        <f t="shared" si="52"/>
        <v>0.54707792207792205</v>
      </c>
      <c r="G322" s="59">
        <v>21</v>
      </c>
      <c r="H322" s="49">
        <f t="shared" si="53"/>
        <v>3.4090909090909088E-2</v>
      </c>
    </row>
    <row r="323" spans="2:8">
      <c r="B323" s="12" t="s">
        <v>167</v>
      </c>
      <c r="C323" s="29">
        <v>1341</v>
      </c>
      <c r="D323" s="49">
        <f t="shared" si="51"/>
        <v>0.30511945392491469</v>
      </c>
      <c r="E323" s="29">
        <v>2260</v>
      </c>
      <c r="F323" s="49">
        <f t="shared" si="52"/>
        <v>0.51422070534698516</v>
      </c>
      <c r="G323" s="59">
        <v>140</v>
      </c>
      <c r="H323" s="49">
        <f t="shared" si="53"/>
        <v>3.1854379977246869E-2</v>
      </c>
    </row>
    <row r="324" spans="2:8">
      <c r="B324" s="12" t="s">
        <v>168</v>
      </c>
      <c r="C324" s="29">
        <v>270</v>
      </c>
      <c r="D324" s="49">
        <f t="shared" si="51"/>
        <v>0.32490974729241878</v>
      </c>
      <c r="E324" s="29">
        <v>420</v>
      </c>
      <c r="F324" s="49">
        <f t="shared" si="52"/>
        <v>0.50541516245487361</v>
      </c>
      <c r="G324" s="59">
        <v>26</v>
      </c>
      <c r="H324" s="49">
        <f t="shared" si="53"/>
        <v>3.1287605294825514E-2</v>
      </c>
    </row>
    <row r="325" spans="2:8">
      <c r="B325" s="14" t="s">
        <v>169</v>
      </c>
      <c r="C325" s="29">
        <v>587</v>
      </c>
      <c r="D325" s="49">
        <f t="shared" si="51"/>
        <v>0.30894736842105264</v>
      </c>
      <c r="E325" s="29">
        <v>943</v>
      </c>
      <c r="F325" s="49">
        <f t="shared" si="52"/>
        <v>0.49631578947368421</v>
      </c>
      <c r="G325" s="59">
        <v>47</v>
      </c>
      <c r="H325" s="49">
        <f t="shared" si="53"/>
        <v>2.4736842105263158E-2</v>
      </c>
    </row>
    <row r="326" spans="2:8">
      <c r="B326" s="12" t="s">
        <v>170</v>
      </c>
      <c r="C326" s="29">
        <v>2244</v>
      </c>
      <c r="D326" s="49">
        <f t="shared" si="51"/>
        <v>0.32692307692307693</v>
      </c>
      <c r="E326" s="29">
        <v>3510</v>
      </c>
      <c r="F326" s="49">
        <f t="shared" si="52"/>
        <v>0.51136363636363635</v>
      </c>
      <c r="G326" s="59">
        <v>167</v>
      </c>
      <c r="H326" s="49">
        <f t="shared" si="53"/>
        <v>2.4329836829836828E-2</v>
      </c>
    </row>
    <row r="327" spans="2:8">
      <c r="B327" s="12" t="s">
        <v>171</v>
      </c>
      <c r="C327" s="29">
        <v>1097</v>
      </c>
      <c r="D327" s="49">
        <f t="shared" si="51"/>
        <v>0.29222163026105485</v>
      </c>
      <c r="E327" s="29">
        <v>2055</v>
      </c>
      <c r="F327" s="49">
        <f t="shared" si="52"/>
        <v>0.54741608950452847</v>
      </c>
      <c r="G327" s="59">
        <v>68</v>
      </c>
      <c r="H327" s="49">
        <f t="shared" si="53"/>
        <v>1.8114011720831113E-2</v>
      </c>
    </row>
    <row r="328" spans="2:8">
      <c r="B328" s="12" t="s">
        <v>172</v>
      </c>
      <c r="C328" s="29">
        <v>263</v>
      </c>
      <c r="D328" s="49">
        <f t="shared" si="51"/>
        <v>0.27830687830687828</v>
      </c>
      <c r="E328" s="29">
        <v>526</v>
      </c>
      <c r="F328" s="49">
        <f t="shared" si="52"/>
        <v>0.55661375661375656</v>
      </c>
      <c r="G328" s="59">
        <v>25</v>
      </c>
      <c r="H328" s="49">
        <f t="shared" si="53"/>
        <v>2.6455026455026454E-2</v>
      </c>
    </row>
    <row r="329" spans="2:8">
      <c r="B329" s="12" t="s">
        <v>173</v>
      </c>
      <c r="C329" s="29">
        <v>1150</v>
      </c>
      <c r="D329" s="49">
        <f t="shared" si="51"/>
        <v>0.31446540880503143</v>
      </c>
      <c r="E329" s="29">
        <v>1892</v>
      </c>
      <c r="F329" s="49">
        <f t="shared" si="52"/>
        <v>0.51736395952966918</v>
      </c>
      <c r="G329" s="59">
        <v>110</v>
      </c>
      <c r="H329" s="49">
        <f t="shared" si="53"/>
        <v>3.0079299972655182E-2</v>
      </c>
    </row>
    <row r="330" spans="2:8">
      <c r="B330" s="12" t="s">
        <v>174</v>
      </c>
      <c r="C330" s="29">
        <v>217</v>
      </c>
      <c r="D330" s="49">
        <f t="shared" si="51"/>
        <v>0.32388059701492539</v>
      </c>
      <c r="E330" s="29">
        <v>321</v>
      </c>
      <c r="F330" s="49">
        <f t="shared" si="52"/>
        <v>0.4791044776119403</v>
      </c>
      <c r="G330" s="59">
        <v>27</v>
      </c>
      <c r="H330" s="49">
        <f t="shared" si="53"/>
        <v>4.0298507462686567E-2</v>
      </c>
    </row>
    <row r="331" spans="2:8">
      <c r="B331" s="12" t="s">
        <v>175</v>
      </c>
      <c r="C331" s="29">
        <v>351</v>
      </c>
      <c r="D331" s="49">
        <f t="shared" si="51"/>
        <v>0.2805755395683453</v>
      </c>
      <c r="E331" s="29">
        <v>664</v>
      </c>
      <c r="F331" s="49">
        <f t="shared" si="52"/>
        <v>0.530775379696243</v>
      </c>
      <c r="G331" s="59">
        <v>55</v>
      </c>
      <c r="H331" s="49">
        <f t="shared" si="53"/>
        <v>4.396482813749001E-2</v>
      </c>
    </row>
    <row r="332" spans="2:8">
      <c r="B332" s="12" t="s">
        <v>176</v>
      </c>
      <c r="C332" s="29">
        <v>511</v>
      </c>
      <c r="D332" s="49">
        <f t="shared" si="51"/>
        <v>0.25860323886639675</v>
      </c>
      <c r="E332" s="29">
        <v>1044</v>
      </c>
      <c r="F332" s="49">
        <f t="shared" si="52"/>
        <v>0.52834008097165996</v>
      </c>
      <c r="G332" s="59">
        <v>98</v>
      </c>
      <c r="H332" s="49">
        <f t="shared" si="53"/>
        <v>4.9595141700404861E-2</v>
      </c>
    </row>
    <row r="333" spans="2:8">
      <c r="B333" s="12" t="s">
        <v>177</v>
      </c>
      <c r="C333" s="29">
        <v>886</v>
      </c>
      <c r="D333" s="49">
        <f t="shared" si="51"/>
        <v>0.26897389192471161</v>
      </c>
      <c r="E333" s="29">
        <v>1826</v>
      </c>
      <c r="F333" s="49">
        <f t="shared" si="52"/>
        <v>0.55434122647237405</v>
      </c>
      <c r="G333" s="59">
        <v>119</v>
      </c>
      <c r="H333" s="49">
        <f t="shared" si="53"/>
        <v>3.612629022465088E-2</v>
      </c>
    </row>
    <row r="334" spans="2:8">
      <c r="B334" s="12" t="s">
        <v>178</v>
      </c>
      <c r="C334" s="29">
        <v>891</v>
      </c>
      <c r="D334" s="49">
        <f t="shared" si="51"/>
        <v>0.28249841471147746</v>
      </c>
      <c r="E334" s="29">
        <v>1644</v>
      </c>
      <c r="F334" s="49">
        <f t="shared" si="52"/>
        <v>0.52124286620164872</v>
      </c>
      <c r="G334" s="59">
        <v>97</v>
      </c>
      <c r="H334" s="49">
        <f t="shared" si="53"/>
        <v>3.0754597336715282E-2</v>
      </c>
    </row>
    <row r="335" spans="2:8">
      <c r="B335" s="12" t="s">
        <v>179</v>
      </c>
      <c r="C335" s="34">
        <v>297</v>
      </c>
      <c r="D335" s="49">
        <f t="shared" si="51"/>
        <v>0.34818288393903868</v>
      </c>
      <c r="E335" s="34">
        <v>409</v>
      </c>
      <c r="F335" s="49">
        <f t="shared" si="52"/>
        <v>0.4794841735052755</v>
      </c>
      <c r="G335" s="59">
        <v>29</v>
      </c>
      <c r="H335" s="49">
        <f t="shared" si="53"/>
        <v>3.399765533411489E-2</v>
      </c>
    </row>
    <row r="336" spans="2:8">
      <c r="B336" s="12" t="s">
        <v>180</v>
      </c>
      <c r="C336" s="34">
        <v>888</v>
      </c>
      <c r="D336" s="49">
        <f>+C336/H252</f>
        <v>0.3400995787054768</v>
      </c>
      <c r="E336" s="34">
        <v>1324</v>
      </c>
      <c r="F336" s="49">
        <f t="shared" si="52"/>
        <v>0.50708540788969747</v>
      </c>
      <c r="G336" s="59">
        <v>49</v>
      </c>
      <c r="H336" s="49">
        <f t="shared" si="53"/>
        <v>1.876675603217158E-2</v>
      </c>
    </row>
    <row r="337" spans="1:13">
      <c r="B337" s="12" t="s">
        <v>181</v>
      </c>
      <c r="C337" s="34">
        <v>233</v>
      </c>
      <c r="D337" s="49">
        <f>+C337/H253</f>
        <v>0.29568527918781728</v>
      </c>
      <c r="E337" s="34">
        <v>430</v>
      </c>
      <c r="F337" s="49">
        <f t="shared" si="52"/>
        <v>0.54568527918781728</v>
      </c>
      <c r="G337" s="59">
        <v>22</v>
      </c>
      <c r="H337" s="49">
        <f t="shared" si="53"/>
        <v>2.7918781725888325E-2</v>
      </c>
    </row>
    <row r="338" spans="1:13">
      <c r="B338" s="12" t="s">
        <v>182</v>
      </c>
      <c r="C338" s="34">
        <v>1298</v>
      </c>
      <c r="D338" s="49">
        <f>+C338/H254</f>
        <v>0.37449509521061741</v>
      </c>
      <c r="E338" s="34">
        <v>1613</v>
      </c>
      <c r="F338" s="49">
        <f t="shared" ref="F338:F342" si="54">+E338/$H254</f>
        <v>0.46537795729948067</v>
      </c>
      <c r="G338" s="59">
        <v>32</v>
      </c>
      <c r="H338" s="49">
        <f t="shared" si="53"/>
        <v>9.2325447201384876E-3</v>
      </c>
    </row>
    <row r="339" spans="1:13">
      <c r="B339" s="12" t="s">
        <v>183</v>
      </c>
      <c r="C339" s="34">
        <v>955</v>
      </c>
      <c r="D339" s="49">
        <f t="shared" ref="D339:D342" si="55">+C339/H255</f>
        <v>0.36915345960572093</v>
      </c>
      <c r="E339" s="34">
        <v>1199</v>
      </c>
      <c r="F339" s="49">
        <f t="shared" si="54"/>
        <v>0.46347120216466953</v>
      </c>
      <c r="G339" s="59">
        <v>16</v>
      </c>
      <c r="H339" s="49">
        <f t="shared" ref="H339:H342" si="56">+G339/$H255</f>
        <v>6.1847700038654809E-3</v>
      </c>
    </row>
    <row r="340" spans="1:13">
      <c r="B340" s="12" t="s">
        <v>184</v>
      </c>
      <c r="C340" s="34">
        <v>561</v>
      </c>
      <c r="D340" s="49">
        <f t="shared" si="55"/>
        <v>0.33175635718509755</v>
      </c>
      <c r="E340" s="34">
        <v>880</v>
      </c>
      <c r="F340" s="49">
        <f t="shared" si="54"/>
        <v>0.52040212891780013</v>
      </c>
      <c r="G340" s="59">
        <v>21</v>
      </c>
      <c r="H340" s="49">
        <f t="shared" si="56"/>
        <v>1.2418687167356593E-2</v>
      </c>
    </row>
    <row r="341" spans="1:13">
      <c r="B341" s="12" t="s">
        <v>185</v>
      </c>
      <c r="C341" s="34">
        <v>881</v>
      </c>
      <c r="D341" s="49">
        <f t="shared" si="55"/>
        <v>0.348496835443038</v>
      </c>
      <c r="E341" s="34">
        <v>1251</v>
      </c>
      <c r="F341" s="49">
        <f t="shared" si="54"/>
        <v>0.49485759493670883</v>
      </c>
      <c r="G341" s="59">
        <v>34</v>
      </c>
      <c r="H341" s="49">
        <f t="shared" si="56"/>
        <v>1.3449367088607595E-2</v>
      </c>
    </row>
    <row r="342" spans="1:13">
      <c r="B342" s="12" t="s">
        <v>186</v>
      </c>
      <c r="C342" s="34">
        <v>1455</v>
      </c>
      <c r="D342" s="49">
        <f t="shared" si="55"/>
        <v>0.34560570071258906</v>
      </c>
      <c r="E342" s="34">
        <v>2118</v>
      </c>
      <c r="F342" s="49">
        <f t="shared" si="54"/>
        <v>0.50308788598574827</v>
      </c>
      <c r="G342" s="59">
        <v>67</v>
      </c>
      <c r="H342" s="49">
        <f t="shared" si="56"/>
        <v>1.5914489311163897E-2</v>
      </c>
    </row>
    <row r="343" spans="1:13">
      <c r="B343" s="23" t="s">
        <v>115</v>
      </c>
      <c r="C343" s="34">
        <f>SUM(C321:C342)</f>
        <v>17712</v>
      </c>
      <c r="D343" s="49">
        <f>+C343/H259</f>
        <v>0.31622359893592328</v>
      </c>
      <c r="E343" s="34">
        <f>SUM(E321:E338)</f>
        <v>23351</v>
      </c>
      <c r="F343" s="49">
        <f t="shared" ref="F343" si="57">+E343/$H259</f>
        <v>0.4169002517362661</v>
      </c>
      <c r="G343" s="59">
        <f>SUM(G321:G342)</f>
        <v>1395</v>
      </c>
      <c r="H343" s="49">
        <f t="shared" ref="H343" si="58">+G343/$H259</f>
        <v>2.490582207066469E-2</v>
      </c>
    </row>
    <row r="344" spans="1:13">
      <c r="B344" s="24" t="s">
        <v>232</v>
      </c>
      <c r="C344" s="38"/>
      <c r="D344" s="28"/>
      <c r="E344" s="38"/>
      <c r="F344" s="28"/>
      <c r="G344" s="60"/>
      <c r="H344" s="28"/>
      <c r="J344" s="38"/>
      <c r="K344" s="61"/>
      <c r="L344" s="38"/>
      <c r="M344" s="61"/>
    </row>
    <row r="345" spans="1:13">
      <c r="B345" s="24" t="s">
        <v>231</v>
      </c>
      <c r="C345" s="38"/>
      <c r="D345" s="28"/>
      <c r="E345" s="38"/>
      <c r="F345" s="28"/>
      <c r="G345" s="60"/>
      <c r="H345" s="28"/>
      <c r="J345" s="38"/>
      <c r="K345" s="61"/>
      <c r="L345" s="38"/>
      <c r="M345" s="61"/>
    </row>
    <row r="346" spans="1:13">
      <c r="B346" s="24" t="s">
        <v>233</v>
      </c>
      <c r="C346" s="38"/>
      <c r="D346" s="28"/>
      <c r="E346" s="38"/>
      <c r="F346" s="28"/>
      <c r="G346" s="60"/>
      <c r="H346" s="28"/>
      <c r="J346" s="38"/>
      <c r="K346" s="61"/>
      <c r="L346" s="38"/>
      <c r="M346" s="61"/>
    </row>
    <row r="347" spans="1:13">
      <c r="A347" s="24"/>
      <c r="B347" s="38"/>
      <c r="C347" s="28"/>
      <c r="D347" s="38"/>
      <c r="E347" s="28"/>
      <c r="F347" s="60"/>
      <c r="G347" s="28"/>
      <c r="H347" s="38"/>
      <c r="I347" s="28"/>
      <c r="J347" s="38"/>
      <c r="K347" s="61"/>
      <c r="L347" s="38"/>
      <c r="M347" s="61"/>
    </row>
    <row r="348" spans="1:13">
      <c r="A348" s="62"/>
      <c r="B348" s="38"/>
      <c r="C348" s="28"/>
      <c r="D348" s="38"/>
      <c r="E348" s="28"/>
      <c r="F348" s="60"/>
      <c r="G348" s="28"/>
      <c r="H348" s="38"/>
      <c r="I348" s="28"/>
      <c r="J348" s="38"/>
      <c r="K348" s="61"/>
      <c r="L348" s="38"/>
      <c r="M348" s="61"/>
    </row>
    <row r="349" spans="1:13" ht="26.25" customHeight="1">
      <c r="B349" s="80" t="s">
        <v>36</v>
      </c>
      <c r="C349" s="84" t="s">
        <v>230</v>
      </c>
      <c r="D349" s="85"/>
      <c r="E349" s="85"/>
      <c r="F349" s="85"/>
      <c r="G349" s="85"/>
      <c r="H349" s="86"/>
      <c r="I349" s="28"/>
      <c r="J349" s="38"/>
    </row>
    <row r="350" spans="1:13" ht="76.5">
      <c r="B350" s="81"/>
      <c r="C350" s="29" t="s">
        <v>116</v>
      </c>
      <c r="D350" s="51" t="s">
        <v>117</v>
      </c>
      <c r="E350" s="29" t="s">
        <v>118</v>
      </c>
      <c r="F350" s="51" t="s">
        <v>119</v>
      </c>
      <c r="G350" s="29" t="s">
        <v>120</v>
      </c>
      <c r="H350" s="51" t="s">
        <v>121</v>
      </c>
      <c r="I350" s="28"/>
      <c r="J350" s="38"/>
    </row>
    <row r="351" spans="1:13">
      <c r="B351" s="12" t="s">
        <v>165</v>
      </c>
      <c r="C351" s="29">
        <v>147</v>
      </c>
      <c r="D351" s="49">
        <f t="shared" ref="D351:D368" si="59">+C351/$H237</f>
        <v>3.7027707808564229E-2</v>
      </c>
      <c r="E351" s="29">
        <v>10</v>
      </c>
      <c r="F351" s="63">
        <f t="shared" ref="F351:F368" si="60">+E351/$H237</f>
        <v>2.5188916876574307E-3</v>
      </c>
      <c r="G351" s="29">
        <v>393</v>
      </c>
      <c r="H351" s="49">
        <f t="shared" ref="H351:H368" si="61">+G351/$H237</f>
        <v>9.8992443324937021E-2</v>
      </c>
      <c r="I351" s="28"/>
      <c r="J351" s="38"/>
    </row>
    <row r="352" spans="1:13">
      <c r="B352" s="12" t="s">
        <v>166</v>
      </c>
      <c r="C352" s="29">
        <v>27</v>
      </c>
      <c r="D352" s="49">
        <f t="shared" si="59"/>
        <v>4.3831168831168832E-2</v>
      </c>
      <c r="E352" s="29">
        <v>0</v>
      </c>
      <c r="F352" s="63">
        <f t="shared" si="60"/>
        <v>0</v>
      </c>
      <c r="G352" s="29">
        <v>57</v>
      </c>
      <c r="H352" s="49">
        <f t="shared" si="61"/>
        <v>9.2532467532467536E-2</v>
      </c>
      <c r="I352" s="28"/>
      <c r="J352" s="38"/>
    </row>
    <row r="353" spans="2:10">
      <c r="B353" s="12" t="s">
        <v>167</v>
      </c>
      <c r="C353" s="29">
        <v>182</v>
      </c>
      <c r="D353" s="49">
        <f t="shared" si="59"/>
        <v>4.141069397042093E-2</v>
      </c>
      <c r="E353" s="29">
        <v>3</v>
      </c>
      <c r="F353" s="63">
        <f t="shared" si="60"/>
        <v>6.8259385665529011E-4</v>
      </c>
      <c r="G353" s="29">
        <v>469</v>
      </c>
      <c r="H353" s="49">
        <f t="shared" si="61"/>
        <v>0.10671217292377702</v>
      </c>
      <c r="I353" s="28"/>
      <c r="J353" s="38"/>
    </row>
    <row r="354" spans="2:10">
      <c r="B354" s="12" t="s">
        <v>168</v>
      </c>
      <c r="C354" s="29">
        <v>36</v>
      </c>
      <c r="D354" s="49">
        <f t="shared" si="59"/>
        <v>4.3321299638989168E-2</v>
      </c>
      <c r="E354" s="29">
        <v>0</v>
      </c>
      <c r="F354" s="63">
        <f t="shared" si="60"/>
        <v>0</v>
      </c>
      <c r="G354" s="29">
        <v>79</v>
      </c>
      <c r="H354" s="49">
        <f t="shared" si="61"/>
        <v>9.5066185318892896E-2</v>
      </c>
      <c r="I354" s="28"/>
      <c r="J354" s="38"/>
    </row>
    <row r="355" spans="2:10">
      <c r="B355" s="14" t="s">
        <v>169</v>
      </c>
      <c r="C355" s="29">
        <v>103</v>
      </c>
      <c r="D355" s="49">
        <f t="shared" si="59"/>
        <v>5.4210526315789473E-2</v>
      </c>
      <c r="E355" s="29">
        <v>3</v>
      </c>
      <c r="F355" s="63">
        <f t="shared" si="60"/>
        <v>1.5789473684210526E-3</v>
      </c>
      <c r="G355" s="29">
        <v>217</v>
      </c>
      <c r="H355" s="49">
        <f t="shared" si="61"/>
        <v>0.11421052631578947</v>
      </c>
      <c r="I355" s="28"/>
      <c r="J355" s="38"/>
    </row>
    <row r="356" spans="2:10">
      <c r="B356" s="12" t="s">
        <v>170</v>
      </c>
      <c r="C356" s="29">
        <v>264</v>
      </c>
      <c r="D356" s="49">
        <f t="shared" si="59"/>
        <v>3.8461538461538464E-2</v>
      </c>
      <c r="E356" s="29">
        <v>5</v>
      </c>
      <c r="F356" s="63">
        <f t="shared" si="60"/>
        <v>7.2843822843822849E-4</v>
      </c>
      <c r="G356" s="29">
        <v>674</v>
      </c>
      <c r="H356" s="49">
        <f t="shared" si="61"/>
        <v>9.8193473193473199E-2</v>
      </c>
      <c r="I356" s="28"/>
      <c r="J356" s="38"/>
    </row>
    <row r="357" spans="2:10">
      <c r="B357" s="12" t="s">
        <v>171</v>
      </c>
      <c r="C357" s="29">
        <v>104</v>
      </c>
      <c r="D357" s="49">
        <f t="shared" si="59"/>
        <v>2.7703782631859349E-2</v>
      </c>
      <c r="E357" s="29">
        <v>10</v>
      </c>
      <c r="F357" s="63">
        <f t="shared" si="60"/>
        <v>2.6638252530633991E-3</v>
      </c>
      <c r="G357" s="29">
        <v>420</v>
      </c>
      <c r="H357" s="49">
        <f t="shared" si="61"/>
        <v>0.11188066062866275</v>
      </c>
      <c r="I357" s="28"/>
      <c r="J357" s="38"/>
    </row>
    <row r="358" spans="2:10">
      <c r="B358" s="12" t="s">
        <v>172</v>
      </c>
      <c r="C358" s="29">
        <v>50</v>
      </c>
      <c r="D358" s="49">
        <f t="shared" si="59"/>
        <v>5.2910052910052907E-2</v>
      </c>
      <c r="E358" s="29">
        <v>1</v>
      </c>
      <c r="F358" s="63">
        <f t="shared" si="60"/>
        <v>1.0582010582010583E-3</v>
      </c>
      <c r="G358" s="29">
        <v>80</v>
      </c>
      <c r="H358" s="49">
        <f t="shared" si="61"/>
        <v>8.4656084656084651E-2</v>
      </c>
      <c r="I358" s="28"/>
      <c r="J358" s="38"/>
    </row>
    <row r="359" spans="2:10">
      <c r="B359" s="12" t="s">
        <v>173</v>
      </c>
      <c r="C359" s="29">
        <v>128</v>
      </c>
      <c r="D359" s="49">
        <f t="shared" si="59"/>
        <v>3.5001367240907848E-2</v>
      </c>
      <c r="E359" s="29">
        <v>0</v>
      </c>
      <c r="F359" s="63">
        <f t="shared" si="60"/>
        <v>0</v>
      </c>
      <c r="G359" s="29">
        <v>377</v>
      </c>
      <c r="H359" s="49">
        <f t="shared" si="61"/>
        <v>0.10308996445173639</v>
      </c>
      <c r="I359" s="28"/>
      <c r="J359" s="38"/>
    </row>
    <row r="360" spans="2:10">
      <c r="B360" s="12" t="s">
        <v>174</v>
      </c>
      <c r="C360" s="29">
        <v>42</v>
      </c>
      <c r="D360" s="49">
        <f t="shared" si="59"/>
        <v>6.2686567164179099E-2</v>
      </c>
      <c r="E360" s="29">
        <v>1</v>
      </c>
      <c r="F360" s="63">
        <f t="shared" si="60"/>
        <v>1.4925373134328358E-3</v>
      </c>
      <c r="G360" s="29">
        <v>62</v>
      </c>
      <c r="H360" s="49">
        <f t="shared" si="61"/>
        <v>9.2537313432835819E-2</v>
      </c>
      <c r="I360" s="28"/>
      <c r="J360" s="38"/>
    </row>
    <row r="361" spans="2:10">
      <c r="B361" s="12" t="s">
        <v>175</v>
      </c>
      <c r="C361" s="29">
        <v>70</v>
      </c>
      <c r="D361" s="49">
        <f t="shared" si="59"/>
        <v>5.5955235811350916E-2</v>
      </c>
      <c r="E361" s="29">
        <v>0</v>
      </c>
      <c r="F361" s="63">
        <f t="shared" si="60"/>
        <v>0</v>
      </c>
      <c r="G361" s="29">
        <v>111</v>
      </c>
      <c r="H361" s="49">
        <f t="shared" si="61"/>
        <v>8.8729016786570747E-2</v>
      </c>
      <c r="I361" s="28"/>
      <c r="J361" s="38"/>
    </row>
    <row r="362" spans="2:10">
      <c r="B362" s="12" t="s">
        <v>176</v>
      </c>
      <c r="C362" s="29">
        <v>150</v>
      </c>
      <c r="D362" s="49">
        <f t="shared" si="59"/>
        <v>7.5910931174089064E-2</v>
      </c>
      <c r="E362" s="29">
        <v>0</v>
      </c>
      <c r="F362" s="63">
        <f t="shared" si="60"/>
        <v>0</v>
      </c>
      <c r="G362" s="29">
        <v>173</v>
      </c>
      <c r="H362" s="49">
        <f t="shared" si="61"/>
        <v>8.7550607287449386E-2</v>
      </c>
      <c r="I362" s="28"/>
      <c r="J362" s="38"/>
    </row>
    <row r="363" spans="2:10">
      <c r="B363" s="12" t="s">
        <v>177</v>
      </c>
      <c r="C363" s="29">
        <v>152</v>
      </c>
      <c r="D363" s="49">
        <f t="shared" si="59"/>
        <v>4.6144505160898602E-2</v>
      </c>
      <c r="E363" s="29">
        <v>5</v>
      </c>
      <c r="F363" s="63">
        <f t="shared" si="60"/>
        <v>1.5179113539769277E-3</v>
      </c>
      <c r="G363" s="29">
        <v>306</v>
      </c>
      <c r="H363" s="49">
        <f t="shared" si="61"/>
        <v>9.2896174863387984E-2</v>
      </c>
      <c r="I363" s="28"/>
      <c r="J363" s="38"/>
    </row>
    <row r="364" spans="2:10">
      <c r="B364" s="12" t="s">
        <v>178</v>
      </c>
      <c r="C364" s="29">
        <v>248</v>
      </c>
      <c r="D364" s="49">
        <f t="shared" si="59"/>
        <v>7.8630310716550411E-2</v>
      </c>
      <c r="E364" s="29">
        <v>4</v>
      </c>
      <c r="F364" s="63">
        <f t="shared" si="60"/>
        <v>1.2682308180088776E-3</v>
      </c>
      <c r="G364" s="29">
        <v>270</v>
      </c>
      <c r="H364" s="49">
        <f t="shared" si="61"/>
        <v>8.5605580215599233E-2</v>
      </c>
      <c r="I364" s="28"/>
      <c r="J364" s="38"/>
    </row>
    <row r="365" spans="2:10">
      <c r="B365" s="12" t="s">
        <v>179</v>
      </c>
      <c r="C365" s="34">
        <v>31</v>
      </c>
      <c r="D365" s="49">
        <f t="shared" si="59"/>
        <v>3.6342321219226259E-2</v>
      </c>
      <c r="E365" s="34">
        <v>0</v>
      </c>
      <c r="F365" s="63">
        <f t="shared" si="60"/>
        <v>0</v>
      </c>
      <c r="G365" s="34">
        <v>87</v>
      </c>
      <c r="H365" s="49">
        <f t="shared" si="61"/>
        <v>0.10199296600234467</v>
      </c>
      <c r="I365" s="28"/>
      <c r="J365" s="38"/>
    </row>
    <row r="366" spans="2:10">
      <c r="B366" s="12" t="s">
        <v>180</v>
      </c>
      <c r="C366" s="34">
        <v>47</v>
      </c>
      <c r="D366" s="49">
        <f t="shared" si="59"/>
        <v>1.800076599004213E-2</v>
      </c>
      <c r="E366" s="34">
        <v>2</v>
      </c>
      <c r="F366" s="63">
        <f t="shared" si="60"/>
        <v>7.659900421294523E-4</v>
      </c>
      <c r="G366" s="34">
        <v>301</v>
      </c>
      <c r="H366" s="49">
        <f t="shared" si="61"/>
        <v>0.11528150134048257</v>
      </c>
      <c r="I366" s="28"/>
      <c r="J366" s="38"/>
    </row>
    <row r="367" spans="2:10">
      <c r="B367" s="12" t="s">
        <v>181</v>
      </c>
      <c r="C367" s="34">
        <v>20</v>
      </c>
      <c r="D367" s="49">
        <f t="shared" si="59"/>
        <v>2.5380710659898477E-2</v>
      </c>
      <c r="E367" s="34">
        <v>0</v>
      </c>
      <c r="F367" s="63">
        <f t="shared" si="60"/>
        <v>0</v>
      </c>
      <c r="G367" s="34">
        <v>83</v>
      </c>
      <c r="H367" s="49">
        <f t="shared" si="61"/>
        <v>0.10532994923857868</v>
      </c>
      <c r="I367" s="28"/>
      <c r="J367" s="38"/>
    </row>
    <row r="368" spans="2:10">
      <c r="B368" s="12" t="s">
        <v>182</v>
      </c>
      <c r="C368" s="34">
        <v>23</v>
      </c>
      <c r="D368" s="49">
        <f t="shared" si="59"/>
        <v>6.6358915175995384E-3</v>
      </c>
      <c r="E368" s="34">
        <v>0</v>
      </c>
      <c r="F368" s="63">
        <f t="shared" si="60"/>
        <v>0</v>
      </c>
      <c r="G368" s="34">
        <v>500</v>
      </c>
      <c r="H368" s="49">
        <f t="shared" si="61"/>
        <v>0.14425851125216388</v>
      </c>
      <c r="I368" s="28"/>
      <c r="J368" s="38"/>
    </row>
    <row r="369" spans="1:10">
      <c r="B369" s="12" t="s">
        <v>183</v>
      </c>
      <c r="C369" s="34">
        <v>24</v>
      </c>
      <c r="D369" s="49">
        <f t="shared" ref="D369:D372" si="62">+C369/$H255</f>
        <v>9.2771550057982217E-3</v>
      </c>
      <c r="E369" s="34">
        <v>4</v>
      </c>
      <c r="F369" s="63">
        <f t="shared" ref="F369:F372" si="63">+E369/$H255</f>
        <v>1.5461925009663702E-3</v>
      </c>
      <c r="G369" s="34">
        <v>389</v>
      </c>
      <c r="H369" s="49">
        <f t="shared" ref="H369:H372" si="64">+G369/$H255</f>
        <v>0.15036722071897951</v>
      </c>
      <c r="I369" s="28"/>
      <c r="J369" s="38"/>
    </row>
    <row r="370" spans="1:10">
      <c r="B370" s="12" t="s">
        <v>184</v>
      </c>
      <c r="C370" s="34">
        <v>31</v>
      </c>
      <c r="D370" s="49">
        <f t="shared" si="62"/>
        <v>1.8332347723240685E-2</v>
      </c>
      <c r="E370" s="34">
        <v>2</v>
      </c>
      <c r="F370" s="63">
        <f t="shared" si="63"/>
        <v>1.1827321111768185E-3</v>
      </c>
      <c r="G370" s="34">
        <v>196</v>
      </c>
      <c r="H370" s="49">
        <f t="shared" si="64"/>
        <v>0.11590774689532821</v>
      </c>
      <c r="I370" s="28"/>
      <c r="J370" s="38"/>
    </row>
    <row r="371" spans="1:10">
      <c r="B371" s="12" t="s">
        <v>185</v>
      </c>
      <c r="C371" s="34">
        <v>39</v>
      </c>
      <c r="D371" s="49">
        <f t="shared" si="62"/>
        <v>1.5427215189873418E-2</v>
      </c>
      <c r="E371" s="34">
        <v>0</v>
      </c>
      <c r="F371" s="63">
        <f t="shared" si="63"/>
        <v>0</v>
      </c>
      <c r="G371" s="34">
        <v>323</v>
      </c>
      <c r="H371" s="49">
        <f t="shared" si="64"/>
        <v>0.12776898734177214</v>
      </c>
      <c r="I371" s="28"/>
      <c r="J371" s="38"/>
    </row>
    <row r="372" spans="1:10">
      <c r="B372" s="12" t="s">
        <v>186</v>
      </c>
      <c r="C372" s="34">
        <v>73</v>
      </c>
      <c r="D372" s="49">
        <f t="shared" si="62"/>
        <v>1.7339667458432306E-2</v>
      </c>
      <c r="E372" s="34">
        <v>3</v>
      </c>
      <c r="F372" s="63">
        <f t="shared" si="63"/>
        <v>7.1258907363420433E-4</v>
      </c>
      <c r="G372" s="34">
        <v>494</v>
      </c>
      <c r="H372" s="49">
        <f t="shared" si="64"/>
        <v>0.1173396674584323</v>
      </c>
      <c r="I372" s="28"/>
      <c r="J372" s="38"/>
    </row>
    <row r="373" spans="1:10">
      <c r="B373" s="23" t="s">
        <v>115</v>
      </c>
      <c r="C373" s="34">
        <f>SUM(C351:C372)</f>
        <v>1991</v>
      </c>
      <c r="D373" s="49">
        <f>+C373/$H259</f>
        <v>3.5546589062862649E-2</v>
      </c>
      <c r="E373" s="34">
        <f>SUM(E351:E372)</f>
        <v>53</v>
      </c>
      <c r="F373" s="63">
        <f>+E373/$H259</f>
        <v>9.4624270232632874E-4</v>
      </c>
      <c r="G373" s="34">
        <f>SUM(G351:G372)</f>
        <v>6061</v>
      </c>
      <c r="H373" s="49">
        <f>+G373/$H259</f>
        <v>0.10821088714716752</v>
      </c>
      <c r="I373" s="28"/>
      <c r="J373" s="38"/>
    </row>
    <row r="374" spans="1:10">
      <c r="B374" s="24" t="s">
        <v>234</v>
      </c>
      <c r="C374" s="38"/>
      <c r="D374" s="28"/>
      <c r="E374" s="38"/>
      <c r="F374" s="28"/>
      <c r="G374" s="60"/>
      <c r="H374" s="28"/>
      <c r="I374" s="28"/>
      <c r="J374" s="38"/>
    </row>
    <row r="375" spans="1:10">
      <c r="B375" s="24" t="s">
        <v>235</v>
      </c>
      <c r="C375" s="38"/>
      <c r="D375" s="28"/>
      <c r="E375" s="38"/>
      <c r="F375" s="28"/>
      <c r="G375" s="60"/>
      <c r="H375" s="28"/>
      <c r="I375" s="28"/>
      <c r="J375" s="38"/>
    </row>
    <row r="376" spans="1:10">
      <c r="B376" s="24" t="s">
        <v>236</v>
      </c>
      <c r="C376" s="38"/>
      <c r="D376" s="38"/>
      <c r="E376" s="60"/>
      <c r="F376" s="38"/>
      <c r="G376" s="38"/>
      <c r="H376" s="38"/>
    </row>
    <row r="377" spans="1:10">
      <c r="B377" s="24"/>
      <c r="C377" s="38"/>
      <c r="D377" s="38"/>
      <c r="E377" s="60"/>
      <c r="F377" s="38"/>
      <c r="G377" s="38"/>
      <c r="H377" s="38"/>
    </row>
    <row r="378" spans="1:10">
      <c r="B378" s="24"/>
      <c r="C378" s="38"/>
      <c r="D378" s="38"/>
      <c r="E378" s="60"/>
      <c r="F378" s="38"/>
      <c r="G378" s="38"/>
      <c r="H378" s="38"/>
    </row>
    <row r="379" spans="1:10">
      <c r="B379" s="24"/>
      <c r="C379" s="38"/>
      <c r="D379" s="38"/>
      <c r="E379" s="60"/>
      <c r="F379" s="38"/>
      <c r="G379" s="38"/>
      <c r="H379" s="38"/>
    </row>
    <row r="380" spans="1:10">
      <c r="A380" s="24"/>
      <c r="B380" s="38"/>
      <c r="C380" s="38"/>
      <c r="D380" s="60"/>
      <c r="E380" s="38"/>
      <c r="F380" s="38"/>
      <c r="G380" s="38"/>
    </row>
    <row r="381" spans="1:10" ht="12.75" customHeight="1">
      <c r="B381" s="50"/>
      <c r="C381" s="84" t="s">
        <v>237</v>
      </c>
      <c r="D381" s="85"/>
      <c r="E381" s="85"/>
      <c r="F381" s="85"/>
      <c r="G381" s="85"/>
      <c r="H381" s="85"/>
      <c r="I381" s="85"/>
      <c r="J381" s="86"/>
    </row>
    <row r="382" spans="1:10" ht="51">
      <c r="B382" s="50"/>
      <c r="C382" s="34" t="s">
        <v>122</v>
      </c>
      <c r="D382" s="29" t="s">
        <v>123</v>
      </c>
      <c r="E382" s="29" t="s">
        <v>124</v>
      </c>
      <c r="F382" s="29" t="s">
        <v>125</v>
      </c>
      <c r="G382" s="29" t="s">
        <v>126</v>
      </c>
      <c r="H382" s="29" t="s">
        <v>127</v>
      </c>
      <c r="I382" s="29" t="s">
        <v>128</v>
      </c>
      <c r="J382" s="29" t="s">
        <v>32</v>
      </c>
    </row>
    <row r="383" spans="1:10">
      <c r="B383" s="50"/>
      <c r="C383" s="29">
        <v>74</v>
      </c>
      <c r="D383" s="29">
        <v>169</v>
      </c>
      <c r="E383" s="29">
        <v>36</v>
      </c>
      <c r="F383" s="29">
        <v>369</v>
      </c>
      <c r="G383" s="29">
        <v>123</v>
      </c>
      <c r="H383" s="29">
        <v>322</v>
      </c>
      <c r="I383" s="29">
        <v>288</v>
      </c>
      <c r="J383" s="29">
        <f>SUM(C383:I383)</f>
        <v>1381</v>
      </c>
    </row>
    <row r="384" spans="1:10" ht="12.75" customHeight="1">
      <c r="B384" s="50"/>
      <c r="C384" s="77" t="s">
        <v>238</v>
      </c>
      <c r="D384" s="77"/>
      <c r="E384" s="77"/>
      <c r="F384" s="77"/>
      <c r="G384" s="77"/>
      <c r="H384" s="77"/>
      <c r="I384" s="77"/>
      <c r="J384" s="77"/>
    </row>
    <row r="385" spans="2:7">
      <c r="B385" s="50"/>
      <c r="C385" s="50"/>
      <c r="D385" s="50"/>
      <c r="E385" s="50"/>
      <c r="F385" s="50"/>
      <c r="G385" s="50"/>
    </row>
    <row r="386" spans="2:7">
      <c r="B386" s="50"/>
      <c r="C386" s="50"/>
      <c r="D386" s="50"/>
      <c r="E386" s="50"/>
      <c r="F386" s="50"/>
      <c r="G386" s="50"/>
    </row>
    <row r="387" spans="2:7">
      <c r="B387" s="50"/>
      <c r="C387" s="50"/>
      <c r="D387" s="50"/>
      <c r="E387" s="84" t="s">
        <v>129</v>
      </c>
      <c r="F387" s="85"/>
      <c r="G387" s="86"/>
    </row>
    <row r="388" spans="2:7" ht="38.25">
      <c r="B388" s="50"/>
      <c r="C388" s="50"/>
      <c r="D388" s="50"/>
      <c r="E388" s="31" t="s">
        <v>130</v>
      </c>
      <c r="F388" s="31" t="s">
        <v>131</v>
      </c>
      <c r="G388" s="31" t="s">
        <v>132</v>
      </c>
    </row>
    <row r="389" spans="2:7">
      <c r="B389" s="50"/>
      <c r="C389" s="50"/>
      <c r="D389" s="50"/>
      <c r="E389" s="29" t="s">
        <v>133</v>
      </c>
      <c r="F389" s="64">
        <v>8603</v>
      </c>
      <c r="G389" s="13">
        <f>+F389/F391</f>
        <v>0.52579146803569243</v>
      </c>
    </row>
    <row r="390" spans="2:7">
      <c r="B390" s="50"/>
      <c r="C390" s="50"/>
      <c r="D390" s="50"/>
      <c r="E390" s="29" t="s">
        <v>134</v>
      </c>
      <c r="F390" s="64">
        <v>7759</v>
      </c>
      <c r="G390" s="13">
        <f>+F390/F391</f>
        <v>0.47420853196430757</v>
      </c>
    </row>
    <row r="391" spans="2:7">
      <c r="B391" s="50"/>
      <c r="C391" s="50"/>
      <c r="D391" s="50"/>
      <c r="E391" s="29" t="s">
        <v>83</v>
      </c>
      <c r="F391" s="64">
        <f>SUM(F389:F390)</f>
        <v>16362</v>
      </c>
      <c r="G391" s="13">
        <f>SUM(G389:G390)</f>
        <v>1</v>
      </c>
    </row>
    <row r="392" spans="2:7">
      <c r="B392" s="50"/>
      <c r="C392" s="50"/>
      <c r="D392" s="50"/>
      <c r="E392" s="50"/>
      <c r="F392" s="50"/>
      <c r="G392" s="50"/>
    </row>
    <row r="393" spans="2:7">
      <c r="B393" s="50"/>
      <c r="C393" s="50"/>
      <c r="D393" s="50"/>
      <c r="E393" s="50"/>
      <c r="F393" s="50"/>
      <c r="G393" s="50"/>
    </row>
    <row r="394" spans="2:7">
      <c r="B394" s="9"/>
      <c r="C394" s="9"/>
      <c r="D394" s="9"/>
      <c r="E394" s="80" t="s">
        <v>36</v>
      </c>
      <c r="F394" s="82" t="s">
        <v>135</v>
      </c>
      <c r="G394" s="82"/>
    </row>
    <row r="395" spans="2:7" ht="25.5">
      <c r="B395" s="9"/>
      <c r="C395" s="9"/>
      <c r="E395" s="81"/>
      <c r="F395" s="65" t="s">
        <v>136</v>
      </c>
      <c r="G395" s="65" t="s">
        <v>137</v>
      </c>
    </row>
    <row r="396" spans="2:7">
      <c r="B396" s="9"/>
      <c r="C396" s="9"/>
      <c r="E396" s="12" t="s">
        <v>165</v>
      </c>
      <c r="F396" s="65">
        <v>13</v>
      </c>
      <c r="G396" s="65">
        <v>2</v>
      </c>
    </row>
    <row r="397" spans="2:7">
      <c r="B397" s="9"/>
      <c r="C397" s="9"/>
      <c r="E397" s="12" t="s">
        <v>166</v>
      </c>
      <c r="F397" s="65">
        <v>2</v>
      </c>
      <c r="G397" s="65" t="s">
        <v>76</v>
      </c>
    </row>
    <row r="398" spans="2:7">
      <c r="B398" s="9"/>
      <c r="C398" s="9"/>
      <c r="E398" s="12" t="s">
        <v>167</v>
      </c>
      <c r="F398" s="65">
        <v>27</v>
      </c>
      <c r="G398" s="65">
        <v>1</v>
      </c>
    </row>
    <row r="399" spans="2:7">
      <c r="B399" s="9"/>
      <c r="C399" s="9"/>
      <c r="E399" s="12" t="s">
        <v>168</v>
      </c>
      <c r="F399" s="65">
        <v>3</v>
      </c>
      <c r="G399" s="65" t="s">
        <v>76</v>
      </c>
    </row>
    <row r="400" spans="2:7" ht="25.5">
      <c r="B400" s="9"/>
      <c r="C400" s="9"/>
      <c r="E400" s="14" t="s">
        <v>169</v>
      </c>
      <c r="F400" s="65">
        <v>18</v>
      </c>
      <c r="G400" s="65">
        <v>1</v>
      </c>
    </row>
    <row r="401" spans="2:7">
      <c r="B401" s="9"/>
      <c r="C401" s="9"/>
      <c r="E401" s="12" t="s">
        <v>170</v>
      </c>
      <c r="F401" s="65">
        <v>51</v>
      </c>
      <c r="G401" s="65" t="s">
        <v>76</v>
      </c>
    </row>
    <row r="402" spans="2:7">
      <c r="B402" s="9"/>
      <c r="C402" s="9"/>
      <c r="E402" s="12" t="s">
        <v>171</v>
      </c>
      <c r="F402" s="65">
        <v>24</v>
      </c>
      <c r="G402" s="65">
        <v>1</v>
      </c>
    </row>
    <row r="403" spans="2:7">
      <c r="B403" s="9"/>
      <c r="C403" s="9"/>
      <c r="E403" s="12" t="s">
        <v>172</v>
      </c>
      <c r="F403" s="65">
        <v>6</v>
      </c>
      <c r="G403" s="65" t="s">
        <v>76</v>
      </c>
    </row>
    <row r="404" spans="2:7">
      <c r="B404" s="9"/>
      <c r="C404" s="9"/>
      <c r="E404" s="12" t="s">
        <v>173</v>
      </c>
      <c r="F404" s="65">
        <v>24</v>
      </c>
      <c r="G404" s="65">
        <v>1</v>
      </c>
    </row>
    <row r="405" spans="2:7">
      <c r="B405" s="9"/>
      <c r="C405" s="9"/>
      <c r="E405" s="12" t="s">
        <v>174</v>
      </c>
      <c r="F405" s="65">
        <v>2</v>
      </c>
      <c r="G405" s="65">
        <v>1</v>
      </c>
    </row>
    <row r="406" spans="2:7">
      <c r="B406" s="9"/>
      <c r="C406" s="9"/>
      <c r="E406" s="12" t="s">
        <v>175</v>
      </c>
      <c r="F406" s="65">
        <v>8</v>
      </c>
      <c r="G406" s="65" t="s">
        <v>76</v>
      </c>
    </row>
    <row r="407" spans="2:7">
      <c r="B407" s="9"/>
      <c r="C407" s="9"/>
      <c r="E407" s="12" t="s">
        <v>176</v>
      </c>
      <c r="F407" s="65">
        <v>7</v>
      </c>
      <c r="G407" s="65" t="s">
        <v>76</v>
      </c>
    </row>
    <row r="408" spans="2:7">
      <c r="B408" s="9"/>
      <c r="C408" s="9"/>
      <c r="E408" s="12" t="s">
        <v>177</v>
      </c>
      <c r="F408" s="65">
        <v>11</v>
      </c>
      <c r="G408" s="65" t="s">
        <v>76</v>
      </c>
    </row>
    <row r="409" spans="2:7">
      <c r="B409" s="9"/>
      <c r="C409" s="9"/>
      <c r="E409" s="12" t="s">
        <v>178</v>
      </c>
      <c r="F409" s="65">
        <v>14</v>
      </c>
      <c r="G409" s="65">
        <v>1</v>
      </c>
    </row>
    <row r="410" spans="2:7">
      <c r="E410" s="12" t="s">
        <v>179</v>
      </c>
      <c r="F410" s="22" t="s">
        <v>76</v>
      </c>
      <c r="G410" s="22">
        <v>1</v>
      </c>
    </row>
    <row r="411" spans="2:7">
      <c r="E411" s="12" t="s">
        <v>180</v>
      </c>
      <c r="F411" s="22">
        <v>31</v>
      </c>
      <c r="G411" s="22">
        <v>1</v>
      </c>
    </row>
    <row r="412" spans="2:7">
      <c r="E412" s="12" t="s">
        <v>181</v>
      </c>
      <c r="F412" s="22">
        <v>8</v>
      </c>
      <c r="G412" s="22" t="s">
        <v>76</v>
      </c>
    </row>
    <row r="413" spans="2:7">
      <c r="E413" s="12" t="s">
        <v>182</v>
      </c>
      <c r="F413" s="22">
        <v>34</v>
      </c>
      <c r="G413" s="22" t="s">
        <v>76</v>
      </c>
    </row>
    <row r="414" spans="2:7">
      <c r="E414" s="12" t="s">
        <v>183</v>
      </c>
      <c r="F414" s="22">
        <v>22</v>
      </c>
      <c r="G414" s="22">
        <v>2</v>
      </c>
    </row>
    <row r="415" spans="2:7">
      <c r="E415" s="12" t="s">
        <v>184</v>
      </c>
      <c r="F415" s="22">
        <v>13</v>
      </c>
      <c r="G415" s="22">
        <v>1</v>
      </c>
    </row>
    <row r="416" spans="2:7">
      <c r="E416" s="12" t="s">
        <v>185</v>
      </c>
      <c r="F416" s="22">
        <v>25</v>
      </c>
      <c r="G416" s="22" t="s">
        <v>76</v>
      </c>
    </row>
    <row r="417" spans="1:7">
      <c r="E417" s="12" t="s">
        <v>186</v>
      </c>
      <c r="F417" s="22">
        <v>28</v>
      </c>
      <c r="G417" s="22">
        <v>2</v>
      </c>
    </row>
    <row r="418" spans="1:7">
      <c r="A418" s="9"/>
      <c r="E418" s="23" t="s">
        <v>115</v>
      </c>
      <c r="F418" s="22">
        <f>SUM(F396:F417)</f>
        <v>371</v>
      </c>
      <c r="G418" s="22">
        <f>SUM(G396:G417)</f>
        <v>15</v>
      </c>
    </row>
    <row r="419" spans="1:7" ht="27" customHeight="1">
      <c r="B419" s="9"/>
      <c r="C419" s="9"/>
      <c r="E419" s="83" t="s">
        <v>239</v>
      </c>
      <c r="F419" s="83"/>
      <c r="G419" s="83"/>
    </row>
    <row r="421" spans="1:7">
      <c r="E421" s="84" t="s">
        <v>138</v>
      </c>
      <c r="F421" s="85"/>
      <c r="G421" s="86"/>
    </row>
    <row r="422" spans="1:7" ht="25.5">
      <c r="E422" s="31" t="s">
        <v>139</v>
      </c>
      <c r="F422" s="31" t="s">
        <v>140</v>
      </c>
      <c r="G422" s="31" t="s">
        <v>141</v>
      </c>
    </row>
    <row r="423" spans="1:7" ht="63.75">
      <c r="E423" s="87" t="s">
        <v>142</v>
      </c>
      <c r="F423" s="29" t="s">
        <v>143</v>
      </c>
      <c r="G423" s="64">
        <v>7</v>
      </c>
    </row>
    <row r="424" spans="1:7" ht="63.75">
      <c r="E424" s="88"/>
      <c r="F424" s="29" t="s">
        <v>144</v>
      </c>
      <c r="G424" s="64">
        <v>14</v>
      </c>
    </row>
    <row r="425" spans="1:7" ht="63.75">
      <c r="E425" s="89"/>
      <c r="F425" s="29" t="s">
        <v>145</v>
      </c>
      <c r="G425" s="64">
        <v>4</v>
      </c>
    </row>
    <row r="426" spans="1:7" ht="25.5">
      <c r="E426" s="87" t="s">
        <v>146</v>
      </c>
      <c r="F426" s="29" t="s">
        <v>147</v>
      </c>
      <c r="G426" s="64">
        <v>2</v>
      </c>
    </row>
    <row r="427" spans="1:7" ht="25.5">
      <c r="E427" s="89"/>
      <c r="F427" s="29" t="s">
        <v>148</v>
      </c>
      <c r="G427" s="64">
        <v>1</v>
      </c>
    </row>
    <row r="428" spans="1:7" ht="25.5">
      <c r="E428" s="66" t="s">
        <v>149</v>
      </c>
      <c r="F428" s="29" t="s">
        <v>150</v>
      </c>
      <c r="G428" s="5">
        <v>4</v>
      </c>
    </row>
    <row r="429" spans="1:7" ht="38.25">
      <c r="E429" s="29" t="s">
        <v>151</v>
      </c>
      <c r="F429" s="29" t="s">
        <v>152</v>
      </c>
      <c r="G429" s="64">
        <v>2</v>
      </c>
    </row>
    <row r="430" spans="1:7" ht="38.25">
      <c r="E430" s="29" t="s">
        <v>153</v>
      </c>
      <c r="F430" s="4" t="s">
        <v>154</v>
      </c>
      <c r="G430" s="64">
        <v>0</v>
      </c>
    </row>
    <row r="431" spans="1:7" ht="25.5">
      <c r="E431" s="4" t="s">
        <v>155</v>
      </c>
      <c r="F431" s="29" t="s">
        <v>156</v>
      </c>
      <c r="G431" s="64">
        <v>0</v>
      </c>
    </row>
    <row r="432" spans="1:7" ht="38.25">
      <c r="E432" s="4" t="s">
        <v>157</v>
      </c>
      <c r="F432" s="29" t="s">
        <v>158</v>
      </c>
      <c r="G432" s="64">
        <v>5</v>
      </c>
    </row>
    <row r="433" spans="5:7" ht="38.25">
      <c r="E433" s="4" t="s">
        <v>159</v>
      </c>
      <c r="F433" s="4" t="s">
        <v>160</v>
      </c>
      <c r="G433" s="67">
        <v>16</v>
      </c>
    </row>
    <row r="434" spans="5:7" ht="25.5">
      <c r="E434" s="4" t="s">
        <v>161</v>
      </c>
      <c r="F434" s="4" t="s">
        <v>162</v>
      </c>
      <c r="G434" s="64">
        <v>39</v>
      </c>
    </row>
    <row r="436" spans="5:7">
      <c r="E436" s="68" t="s">
        <v>163</v>
      </c>
    </row>
    <row r="458" ht="38.25" customHeight="1"/>
    <row r="466" ht="39.75" customHeight="1"/>
    <row r="467" ht="57" customHeight="1"/>
    <row r="468" ht="48" customHeight="1"/>
    <row r="469" ht="63.75" customHeight="1"/>
    <row r="470" ht="39.75" customHeight="1"/>
    <row r="471" ht="42" customHeight="1"/>
    <row r="472" ht="43.5" customHeight="1"/>
    <row r="474" ht="38.25" customHeight="1"/>
    <row r="475" ht="38.25" customHeight="1"/>
    <row r="477" ht="51" customHeight="1"/>
    <row r="479" ht="38.25" customHeight="1"/>
    <row r="481" spans="1:5">
      <c r="B481" s="69"/>
      <c r="C481" s="9"/>
    </row>
    <row r="482" spans="1:5">
      <c r="B482" s="70"/>
      <c r="C482" s="9"/>
    </row>
    <row r="483" spans="1:5">
      <c r="A483" s="15"/>
      <c r="E483" s="9"/>
    </row>
    <row r="484" spans="1:5">
      <c r="A484" s="9"/>
      <c r="E484" s="9"/>
    </row>
    <row r="485" spans="1:5" ht="12.75" customHeight="1"/>
    <row r="493" spans="1:5" ht="45.75" customHeight="1"/>
    <row r="494" spans="1:5" ht="46.5" customHeight="1"/>
    <row r="503" ht="20.25" customHeight="1"/>
    <row r="544" ht="22.5" customHeight="1"/>
  </sheetData>
  <mergeCells count="110">
    <mergeCell ref="H10:H11"/>
    <mergeCell ref="I10:I11"/>
    <mergeCell ref="H12:H14"/>
    <mergeCell ref="I12:I14"/>
    <mergeCell ref="H15:H17"/>
    <mergeCell ref="I15:I17"/>
    <mergeCell ref="A2:M2"/>
    <mergeCell ref="A3:M3"/>
    <mergeCell ref="A4:M4"/>
    <mergeCell ref="A5:M5"/>
    <mergeCell ref="A6:M6"/>
    <mergeCell ref="C8:I8"/>
    <mergeCell ref="H52:I52"/>
    <mergeCell ref="C53:I53"/>
    <mergeCell ref="B57:B60"/>
    <mergeCell ref="C57:C60"/>
    <mergeCell ref="D57:L58"/>
    <mergeCell ref="D59:G59"/>
    <mergeCell ref="H59:L59"/>
    <mergeCell ref="H29:I29"/>
    <mergeCell ref="H18:H21"/>
    <mergeCell ref="I18:I21"/>
    <mergeCell ref="H22:H24"/>
    <mergeCell ref="I22:I24"/>
    <mergeCell ref="C26:I26"/>
    <mergeCell ref="C28:I28"/>
    <mergeCell ref="J119:K120"/>
    <mergeCell ref="A87:A90"/>
    <mergeCell ref="B87:B90"/>
    <mergeCell ref="C87:M88"/>
    <mergeCell ref="C89:G89"/>
    <mergeCell ref="H89:M89"/>
    <mergeCell ref="B117:B120"/>
    <mergeCell ref="C117:C120"/>
    <mergeCell ref="D117:K118"/>
    <mergeCell ref="D119:H119"/>
    <mergeCell ref="I119:I120"/>
    <mergeCell ref="G151:G153"/>
    <mergeCell ref="J151:J153"/>
    <mergeCell ref="K151:K153"/>
    <mergeCell ref="G154:G156"/>
    <mergeCell ref="J154:J156"/>
    <mergeCell ref="K154:K156"/>
    <mergeCell ref="J143:K143"/>
    <mergeCell ref="B144:F144"/>
    <mergeCell ref="B147:K147"/>
    <mergeCell ref="G149:G150"/>
    <mergeCell ref="J149:J150"/>
    <mergeCell ref="K149:K150"/>
    <mergeCell ref="B175:K175"/>
    <mergeCell ref="B176:B177"/>
    <mergeCell ref="C176:F176"/>
    <mergeCell ref="G176:K176"/>
    <mergeCell ref="A205:L205"/>
    <mergeCell ref="A206:A207"/>
    <mergeCell ref="B206:F206"/>
    <mergeCell ref="G206:L206"/>
    <mergeCell ref="G157:G160"/>
    <mergeCell ref="J157:J160"/>
    <mergeCell ref="K157:K160"/>
    <mergeCell ref="G161:G163"/>
    <mergeCell ref="J161:J163"/>
    <mergeCell ref="K161:K163"/>
    <mergeCell ref="I239:J239"/>
    <mergeCell ref="I240:J240"/>
    <mergeCell ref="I241:J241"/>
    <mergeCell ref="I242:J242"/>
    <mergeCell ref="I243:J243"/>
    <mergeCell ref="I244:J244"/>
    <mergeCell ref="B234:J234"/>
    <mergeCell ref="B235:G235"/>
    <mergeCell ref="H235:H236"/>
    <mergeCell ref="I235:J236"/>
    <mergeCell ref="I237:J237"/>
    <mergeCell ref="I238:J238"/>
    <mergeCell ref="I251:J251"/>
    <mergeCell ref="I252:J252"/>
    <mergeCell ref="I253:J253"/>
    <mergeCell ref="I254:J254"/>
    <mergeCell ref="I259:J259"/>
    <mergeCell ref="I245:J245"/>
    <mergeCell ref="I246:J246"/>
    <mergeCell ref="I247:J247"/>
    <mergeCell ref="I248:J248"/>
    <mergeCell ref="I249:J249"/>
    <mergeCell ref="I250:J250"/>
    <mergeCell ref="E423:E425"/>
    <mergeCell ref="E426:E427"/>
    <mergeCell ref="C319:H319"/>
    <mergeCell ref="B349:B350"/>
    <mergeCell ref="C349:H349"/>
    <mergeCell ref="C381:J381"/>
    <mergeCell ref="C384:J384"/>
    <mergeCell ref="E387:G387"/>
    <mergeCell ref="B265:H265"/>
    <mergeCell ref="I265:L265"/>
    <mergeCell ref="J267:J268"/>
    <mergeCell ref="K267:K268"/>
    <mergeCell ref="L267:L268"/>
    <mergeCell ref="B285:B286"/>
    <mergeCell ref="C285:I285"/>
    <mergeCell ref="B260:H260"/>
    <mergeCell ref="I255:J255"/>
    <mergeCell ref="I256:J256"/>
    <mergeCell ref="I257:J257"/>
    <mergeCell ref="I258:J258"/>
    <mergeCell ref="E394:E395"/>
    <mergeCell ref="F394:G394"/>
    <mergeCell ref="E419:G419"/>
    <mergeCell ref="E421:G421"/>
  </mergeCells>
  <pageMargins left="0.7" right="0.7" top="0.75" bottom="0.75" header="0.3" footer="0.3"/>
  <pageSetup scale="39" fitToHeight="0" orientation="portrait" r:id="rId1"/>
  <rowBreaks count="2" manualBreakCount="2">
    <brk id="171" max="12" man="1"/>
    <brk id="3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11</vt:lpstr>
      <vt:lpstr>'Comuna 11'!Área_de_impresión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UsuarioParticipacion</cp:lastModifiedBy>
  <dcterms:created xsi:type="dcterms:W3CDTF">2014-09-26T13:45:35Z</dcterms:created>
  <dcterms:modified xsi:type="dcterms:W3CDTF">2014-10-28T15:51:51Z</dcterms:modified>
</cp:coreProperties>
</file>