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45" windowWidth="16155" windowHeight="9210"/>
  </bookViews>
  <sheets>
    <sheet name="Comuna 10" sheetId="1" r:id="rId1"/>
  </sheets>
  <definedNames>
    <definedName name="_xlnm.Print_Area" localSheetId="0">'Comuna 10'!$A$1:$M$432</definedName>
  </definedNames>
  <calcPr calcId="145621"/>
</workbook>
</file>

<file path=xl/calcChain.xml><?xml version="1.0" encoding="utf-8"?>
<calcChain xmlns="http://schemas.openxmlformats.org/spreadsheetml/2006/main">
  <c r="E188" i="1" l="1"/>
  <c r="K188" i="1"/>
  <c r="G109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83" i="1"/>
  <c r="F83" i="1"/>
  <c r="K57" i="1"/>
  <c r="F57" i="1"/>
  <c r="F10" i="1"/>
  <c r="F48" i="1"/>
  <c r="H48" i="1"/>
  <c r="F351" i="1"/>
  <c r="E245" i="1"/>
  <c r="E247" i="1"/>
  <c r="G48" i="1" l="1"/>
  <c r="J145" i="1" l="1"/>
  <c r="I147" i="1"/>
  <c r="H148" i="1"/>
  <c r="I133" i="1"/>
  <c r="J133" i="1"/>
  <c r="I134" i="1"/>
  <c r="I135" i="1"/>
  <c r="J135" i="1"/>
  <c r="I136" i="1"/>
  <c r="I137" i="1"/>
  <c r="I138" i="1"/>
  <c r="J138" i="1"/>
  <c r="I139" i="1"/>
  <c r="I140" i="1"/>
  <c r="I141" i="1"/>
  <c r="J141" i="1"/>
  <c r="I142" i="1"/>
  <c r="I143" i="1"/>
  <c r="I144" i="1"/>
  <c r="I145" i="1"/>
  <c r="I146" i="1"/>
  <c r="E40" i="1"/>
  <c r="E25" i="1"/>
  <c r="D25" i="1"/>
  <c r="G374" i="1"/>
  <c r="F374" i="1"/>
  <c r="G350" i="1"/>
  <c r="G349" i="1"/>
  <c r="J343" i="1"/>
  <c r="G333" i="1"/>
  <c r="E333" i="1"/>
  <c r="C333" i="1"/>
  <c r="G307" i="1"/>
  <c r="E307" i="1"/>
  <c r="C307" i="1"/>
  <c r="I277" i="1"/>
  <c r="H277" i="1"/>
  <c r="G277" i="1"/>
  <c r="F277" i="1"/>
  <c r="E277" i="1"/>
  <c r="D277" i="1"/>
  <c r="C277" i="1"/>
  <c r="F247" i="1"/>
  <c r="E246" i="1"/>
  <c r="G246" i="1" s="1"/>
  <c r="K246" i="1" s="1"/>
  <c r="F245" i="1"/>
  <c r="E244" i="1"/>
  <c r="G244" i="1" s="1"/>
  <c r="K244" i="1" s="1"/>
  <c r="E243" i="1"/>
  <c r="F243" i="1" s="1"/>
  <c r="E242" i="1"/>
  <c r="G242" i="1" s="1"/>
  <c r="K242" i="1" s="1"/>
  <c r="E241" i="1"/>
  <c r="F241" i="1" s="1"/>
  <c r="E240" i="1"/>
  <c r="F240" i="1" s="1"/>
  <c r="E239" i="1"/>
  <c r="F239" i="1" s="1"/>
  <c r="E231" i="1"/>
  <c r="D231" i="1"/>
  <c r="C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J206" i="1"/>
  <c r="I206" i="1"/>
  <c r="H206" i="1"/>
  <c r="G206" i="1"/>
  <c r="D206" i="1"/>
  <c r="C206" i="1"/>
  <c r="B206" i="1"/>
  <c r="K205" i="1"/>
  <c r="E205" i="1"/>
  <c r="K204" i="1"/>
  <c r="E204" i="1"/>
  <c r="K203" i="1"/>
  <c r="E203" i="1"/>
  <c r="K202" i="1"/>
  <c r="E202" i="1"/>
  <c r="K201" i="1"/>
  <c r="E201" i="1"/>
  <c r="K200" i="1"/>
  <c r="E200" i="1"/>
  <c r="K199" i="1"/>
  <c r="E199" i="1"/>
  <c r="K198" i="1"/>
  <c r="E198" i="1"/>
  <c r="K197" i="1"/>
  <c r="E197" i="1"/>
  <c r="K196" i="1"/>
  <c r="E196" i="1"/>
  <c r="K195" i="1"/>
  <c r="E195" i="1"/>
  <c r="K194" i="1"/>
  <c r="E194" i="1"/>
  <c r="K193" i="1"/>
  <c r="E193" i="1"/>
  <c r="K192" i="1"/>
  <c r="E192" i="1"/>
  <c r="K191" i="1"/>
  <c r="E191" i="1"/>
  <c r="K190" i="1"/>
  <c r="E190" i="1"/>
  <c r="K189" i="1"/>
  <c r="E189" i="1"/>
  <c r="I180" i="1"/>
  <c r="H180" i="1"/>
  <c r="G180" i="1"/>
  <c r="D180" i="1"/>
  <c r="C180" i="1"/>
  <c r="J179" i="1"/>
  <c r="E179" i="1"/>
  <c r="J178" i="1"/>
  <c r="E178" i="1"/>
  <c r="J177" i="1"/>
  <c r="E177" i="1"/>
  <c r="J176" i="1"/>
  <c r="E176" i="1"/>
  <c r="J175" i="1"/>
  <c r="E175" i="1"/>
  <c r="J174" i="1"/>
  <c r="E174" i="1"/>
  <c r="J173" i="1"/>
  <c r="E173" i="1"/>
  <c r="J172" i="1"/>
  <c r="E172" i="1"/>
  <c r="J171" i="1"/>
  <c r="E171" i="1"/>
  <c r="J170" i="1"/>
  <c r="E170" i="1"/>
  <c r="J169" i="1"/>
  <c r="E169" i="1"/>
  <c r="J168" i="1"/>
  <c r="E168" i="1"/>
  <c r="J167" i="1"/>
  <c r="E167" i="1"/>
  <c r="J166" i="1"/>
  <c r="E166" i="1"/>
  <c r="J165" i="1"/>
  <c r="E165" i="1"/>
  <c r="J164" i="1"/>
  <c r="E164" i="1"/>
  <c r="J163" i="1"/>
  <c r="E163" i="1"/>
  <c r="J162" i="1"/>
  <c r="E162" i="1"/>
  <c r="I127" i="1"/>
  <c r="F127" i="1"/>
  <c r="E127" i="1"/>
  <c r="D127" i="1"/>
  <c r="J126" i="1"/>
  <c r="G126" i="1"/>
  <c r="J125" i="1"/>
  <c r="G125" i="1"/>
  <c r="J124" i="1"/>
  <c r="G124" i="1"/>
  <c r="J123" i="1"/>
  <c r="G123" i="1"/>
  <c r="J122" i="1"/>
  <c r="G122" i="1"/>
  <c r="J121" i="1"/>
  <c r="G121" i="1"/>
  <c r="J120" i="1"/>
  <c r="G120" i="1"/>
  <c r="J119" i="1"/>
  <c r="G119" i="1"/>
  <c r="J118" i="1"/>
  <c r="G118" i="1"/>
  <c r="J117" i="1"/>
  <c r="G117" i="1"/>
  <c r="J116" i="1"/>
  <c r="G116" i="1"/>
  <c r="J115" i="1"/>
  <c r="G115" i="1"/>
  <c r="J114" i="1"/>
  <c r="G114" i="1"/>
  <c r="J113" i="1"/>
  <c r="G113" i="1"/>
  <c r="J112" i="1"/>
  <c r="G112" i="1"/>
  <c r="J111" i="1"/>
  <c r="G111" i="1"/>
  <c r="J110" i="1"/>
  <c r="G110" i="1"/>
  <c r="J109" i="1"/>
  <c r="K101" i="1"/>
  <c r="J101" i="1"/>
  <c r="I101" i="1"/>
  <c r="H101" i="1"/>
  <c r="L101" i="1" s="1"/>
  <c r="E101" i="1"/>
  <c r="D101" i="1"/>
  <c r="C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J75" i="1"/>
  <c r="I75" i="1"/>
  <c r="H75" i="1"/>
  <c r="E75" i="1"/>
  <c r="D75" i="1"/>
  <c r="K74" i="1"/>
  <c r="F74" i="1"/>
  <c r="K73" i="1"/>
  <c r="F73" i="1"/>
  <c r="K72" i="1"/>
  <c r="F72" i="1"/>
  <c r="K71" i="1"/>
  <c r="F71" i="1"/>
  <c r="K70" i="1"/>
  <c r="F70" i="1"/>
  <c r="K69" i="1"/>
  <c r="F69" i="1"/>
  <c r="K68" i="1"/>
  <c r="F68" i="1"/>
  <c r="K67" i="1"/>
  <c r="F67" i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8" i="1"/>
  <c r="F58" i="1"/>
  <c r="I48" i="1"/>
  <c r="D48" i="1"/>
  <c r="E48" i="1" s="1"/>
  <c r="G47" i="1"/>
  <c r="E47" i="1"/>
  <c r="G46" i="1"/>
  <c r="E46" i="1"/>
  <c r="G45" i="1"/>
  <c r="E45" i="1"/>
  <c r="G44" i="1"/>
  <c r="E44" i="1"/>
  <c r="G43" i="1"/>
  <c r="E43" i="1"/>
  <c r="G42" i="1"/>
  <c r="E42" i="1"/>
  <c r="G41" i="1"/>
  <c r="E41" i="1"/>
  <c r="G40" i="1"/>
  <c r="G39" i="1"/>
  <c r="E39" i="1"/>
  <c r="G38" i="1"/>
  <c r="E38" i="1"/>
  <c r="G37" i="1"/>
  <c r="E37" i="1"/>
  <c r="G36" i="1"/>
  <c r="E36" i="1"/>
  <c r="G35" i="1"/>
  <c r="E35" i="1"/>
  <c r="G34" i="1"/>
  <c r="E34" i="1"/>
  <c r="G33" i="1"/>
  <c r="E33" i="1"/>
  <c r="G32" i="1"/>
  <c r="E32" i="1"/>
  <c r="G31" i="1"/>
  <c r="E31" i="1"/>
  <c r="G30" i="1"/>
  <c r="E30" i="1"/>
  <c r="F25" i="1"/>
  <c r="G10" i="1" s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H218" i="1" l="1"/>
  <c r="H226" i="1"/>
  <c r="H216" i="1"/>
  <c r="H224" i="1"/>
  <c r="H214" i="1"/>
  <c r="H222" i="1"/>
  <c r="H230" i="1"/>
  <c r="H10" i="1"/>
  <c r="H220" i="1"/>
  <c r="H228" i="1"/>
  <c r="G11" i="1"/>
  <c r="H213" i="1"/>
  <c r="H215" i="1"/>
  <c r="H217" i="1"/>
  <c r="H219" i="1"/>
  <c r="H221" i="1"/>
  <c r="H223" i="1"/>
  <c r="H225" i="1"/>
  <c r="H227" i="1"/>
  <c r="H229" i="1"/>
  <c r="F231" i="1"/>
  <c r="G228" i="1" s="1"/>
  <c r="K206" i="1"/>
  <c r="E206" i="1"/>
  <c r="F204" i="1" s="1"/>
  <c r="J180" i="1"/>
  <c r="K164" i="1" s="1"/>
  <c r="F244" i="1"/>
  <c r="J244" i="1" s="1"/>
  <c r="L244" i="1" s="1"/>
  <c r="G351" i="1"/>
  <c r="J239" i="1"/>
  <c r="K239" i="1"/>
  <c r="F242" i="1"/>
  <c r="J242" i="1" s="1"/>
  <c r="F246" i="1"/>
  <c r="J246" i="1" s="1"/>
  <c r="J127" i="1"/>
  <c r="G127" i="1"/>
  <c r="H109" i="1" s="1"/>
  <c r="M100" i="1"/>
  <c r="F101" i="1"/>
  <c r="G100" i="1" s="1"/>
  <c r="K75" i="1"/>
  <c r="L60" i="1" s="1"/>
  <c r="F75" i="1"/>
  <c r="G63" i="1" s="1"/>
  <c r="G17" i="1"/>
  <c r="G25" i="1"/>
  <c r="G21" i="1"/>
  <c r="G19" i="1"/>
  <c r="G15" i="1"/>
  <c r="G13" i="1"/>
  <c r="G22" i="1"/>
  <c r="G20" i="1"/>
  <c r="G14" i="1"/>
  <c r="G101" i="1"/>
  <c r="G99" i="1"/>
  <c r="G96" i="1"/>
  <c r="G95" i="1"/>
  <c r="G92" i="1"/>
  <c r="G91" i="1"/>
  <c r="G88" i="1"/>
  <c r="G87" i="1"/>
  <c r="G84" i="1"/>
  <c r="G83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H126" i="1"/>
  <c r="H122" i="1"/>
  <c r="H118" i="1"/>
  <c r="H114" i="1"/>
  <c r="H110" i="1"/>
  <c r="F205" i="1"/>
  <c r="F203" i="1"/>
  <c r="F200" i="1"/>
  <c r="F199" i="1"/>
  <c r="F198" i="1"/>
  <c r="F196" i="1"/>
  <c r="F195" i="1"/>
  <c r="F194" i="1"/>
  <c r="F192" i="1"/>
  <c r="F191" i="1"/>
  <c r="F190" i="1"/>
  <c r="F188" i="1"/>
  <c r="J243" i="1"/>
  <c r="K163" i="1"/>
  <c r="K169" i="1"/>
  <c r="K171" i="1"/>
  <c r="K177" i="1"/>
  <c r="K178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G220" i="1"/>
  <c r="J241" i="1"/>
  <c r="J245" i="1"/>
  <c r="G23" i="1"/>
  <c r="G12" i="1"/>
  <c r="H12" i="1" s="1"/>
  <c r="G16" i="1"/>
  <c r="G18" i="1"/>
  <c r="G24" i="1"/>
  <c r="L59" i="1"/>
  <c r="L63" i="1"/>
  <c r="L67" i="1"/>
  <c r="L71" i="1"/>
  <c r="G215" i="1"/>
  <c r="G223" i="1"/>
  <c r="L242" i="1"/>
  <c r="L246" i="1"/>
  <c r="E180" i="1"/>
  <c r="F162" i="1" s="1"/>
  <c r="G240" i="1"/>
  <c r="H240" i="1" s="1"/>
  <c r="G241" i="1"/>
  <c r="K241" i="1" s="1"/>
  <c r="G243" i="1"/>
  <c r="K243" i="1" s="1"/>
  <c r="G245" i="1"/>
  <c r="K245" i="1" s="1"/>
  <c r="H246" i="1"/>
  <c r="G247" i="1"/>
  <c r="H247" i="1" s="1"/>
  <c r="K162" i="1"/>
  <c r="G239" i="1"/>
  <c r="H239" i="1" s="1"/>
  <c r="H325" i="1" l="1"/>
  <c r="I223" i="1"/>
  <c r="F325" i="1"/>
  <c r="H299" i="1"/>
  <c r="D325" i="1"/>
  <c r="F299" i="1"/>
  <c r="D299" i="1"/>
  <c r="H317" i="1"/>
  <c r="F317" i="1"/>
  <c r="H291" i="1"/>
  <c r="F291" i="1"/>
  <c r="D291" i="1"/>
  <c r="D317" i="1"/>
  <c r="D296" i="1"/>
  <c r="H322" i="1"/>
  <c r="F322" i="1"/>
  <c r="H296" i="1"/>
  <c r="F296" i="1"/>
  <c r="D322" i="1"/>
  <c r="F316" i="1"/>
  <c r="H290" i="1"/>
  <c r="D316" i="1"/>
  <c r="F290" i="1"/>
  <c r="H316" i="1"/>
  <c r="I214" i="1"/>
  <c r="D290" i="1"/>
  <c r="F320" i="1"/>
  <c r="H294" i="1"/>
  <c r="D320" i="1"/>
  <c r="F294" i="1"/>
  <c r="H320" i="1"/>
  <c r="D294" i="1"/>
  <c r="I218" i="1"/>
  <c r="L57" i="1"/>
  <c r="H244" i="1"/>
  <c r="G229" i="1"/>
  <c r="G221" i="1"/>
  <c r="L74" i="1"/>
  <c r="L70" i="1"/>
  <c r="L66" i="1"/>
  <c r="L62" i="1"/>
  <c r="L58" i="1"/>
  <c r="G214" i="1"/>
  <c r="G222" i="1"/>
  <c r="D331" i="1"/>
  <c r="F305" i="1"/>
  <c r="D305" i="1"/>
  <c r="H331" i="1"/>
  <c r="F331" i="1"/>
  <c r="H305" i="1"/>
  <c r="D323" i="1"/>
  <c r="F297" i="1"/>
  <c r="I221" i="1"/>
  <c r="D297" i="1"/>
  <c r="H323" i="1"/>
  <c r="F323" i="1"/>
  <c r="H297" i="1"/>
  <c r="D315" i="1"/>
  <c r="F289" i="1"/>
  <c r="I213" i="1"/>
  <c r="D289" i="1"/>
  <c r="H231" i="1"/>
  <c r="H315" i="1"/>
  <c r="F315" i="1"/>
  <c r="H289" i="1"/>
  <c r="D300" i="1"/>
  <c r="H326" i="1"/>
  <c r="F326" i="1"/>
  <c r="D326" i="1"/>
  <c r="I224" i="1"/>
  <c r="H300" i="1"/>
  <c r="F300" i="1"/>
  <c r="G227" i="1"/>
  <c r="G219" i="1"/>
  <c r="L73" i="1"/>
  <c r="L69" i="1"/>
  <c r="L65" i="1"/>
  <c r="L61" i="1"/>
  <c r="G216" i="1"/>
  <c r="G224" i="1"/>
  <c r="K175" i="1"/>
  <c r="K167" i="1"/>
  <c r="G85" i="1"/>
  <c r="G89" i="1"/>
  <c r="G93" i="1"/>
  <c r="G97" i="1"/>
  <c r="H329" i="1"/>
  <c r="I227" i="1"/>
  <c r="F329" i="1"/>
  <c r="H303" i="1"/>
  <c r="D329" i="1"/>
  <c r="F303" i="1"/>
  <c r="D303" i="1"/>
  <c r="H321" i="1"/>
  <c r="I219" i="1"/>
  <c r="F321" i="1"/>
  <c r="H295" i="1"/>
  <c r="D321" i="1"/>
  <c r="F295" i="1"/>
  <c r="D295" i="1"/>
  <c r="F332" i="1"/>
  <c r="H306" i="1"/>
  <c r="D332" i="1"/>
  <c r="F306" i="1"/>
  <c r="I230" i="1"/>
  <c r="D306" i="1"/>
  <c r="H332" i="1"/>
  <c r="D292" i="1"/>
  <c r="H318" i="1"/>
  <c r="F318" i="1"/>
  <c r="I216" i="1"/>
  <c r="D318" i="1"/>
  <c r="H292" i="1"/>
  <c r="F292" i="1"/>
  <c r="G213" i="1"/>
  <c r="G231" i="1" s="1"/>
  <c r="H242" i="1"/>
  <c r="G225" i="1"/>
  <c r="G217" i="1"/>
  <c r="L72" i="1"/>
  <c r="L68" i="1"/>
  <c r="L64" i="1"/>
  <c r="H18" i="1"/>
  <c r="G218" i="1"/>
  <c r="G230" i="1"/>
  <c r="K179" i="1"/>
  <c r="K173" i="1"/>
  <c r="K165" i="1"/>
  <c r="F189" i="1"/>
  <c r="F206" i="1" s="1"/>
  <c r="F193" i="1"/>
  <c r="F197" i="1"/>
  <c r="F201" i="1"/>
  <c r="G86" i="1"/>
  <c r="G90" i="1"/>
  <c r="G94" i="1"/>
  <c r="G98" i="1"/>
  <c r="D327" i="1"/>
  <c r="F301" i="1"/>
  <c r="I225" i="1"/>
  <c r="D301" i="1"/>
  <c r="H327" i="1"/>
  <c r="H301" i="1"/>
  <c r="F327" i="1"/>
  <c r="D319" i="1"/>
  <c r="F293" i="1"/>
  <c r="I217" i="1"/>
  <c r="D293" i="1"/>
  <c r="H319" i="1"/>
  <c r="F319" i="1"/>
  <c r="H293" i="1"/>
  <c r="D304" i="1"/>
  <c r="H330" i="1"/>
  <c r="F330" i="1"/>
  <c r="H304" i="1"/>
  <c r="D330" i="1"/>
  <c r="F304" i="1"/>
  <c r="I228" i="1"/>
  <c r="F324" i="1"/>
  <c r="H298" i="1"/>
  <c r="D324" i="1"/>
  <c r="F298" i="1"/>
  <c r="I222" i="1"/>
  <c r="H324" i="1"/>
  <c r="D298" i="1"/>
  <c r="F328" i="1"/>
  <c r="H302" i="1"/>
  <c r="D328" i="1"/>
  <c r="F302" i="1"/>
  <c r="D302" i="1"/>
  <c r="H328" i="1"/>
  <c r="I226" i="1"/>
  <c r="G226" i="1"/>
  <c r="F202" i="1"/>
  <c r="K176" i="1"/>
  <c r="K174" i="1"/>
  <c r="K172" i="1"/>
  <c r="K170" i="1"/>
  <c r="K168" i="1"/>
  <c r="K166" i="1"/>
  <c r="F179" i="1"/>
  <c r="F175" i="1"/>
  <c r="F171" i="1"/>
  <c r="F167" i="1"/>
  <c r="F163" i="1"/>
  <c r="L241" i="1"/>
  <c r="L239" i="1"/>
  <c r="F177" i="1"/>
  <c r="F173" i="1"/>
  <c r="F169" i="1"/>
  <c r="F165" i="1"/>
  <c r="L245" i="1"/>
  <c r="H112" i="1"/>
  <c r="H116" i="1"/>
  <c r="H120" i="1"/>
  <c r="H124" i="1"/>
  <c r="H127" i="1"/>
  <c r="H125" i="1"/>
  <c r="H121" i="1"/>
  <c r="H117" i="1"/>
  <c r="H111" i="1"/>
  <c r="H115" i="1"/>
  <c r="H123" i="1"/>
  <c r="H119" i="1"/>
  <c r="H113" i="1"/>
  <c r="M101" i="1"/>
  <c r="G73" i="1"/>
  <c r="G74" i="1"/>
  <c r="G72" i="1"/>
  <c r="G71" i="1"/>
  <c r="G68" i="1"/>
  <c r="G66" i="1"/>
  <c r="G64" i="1"/>
  <c r="G61" i="1"/>
  <c r="G59" i="1"/>
  <c r="G70" i="1"/>
  <c r="G58" i="1"/>
  <c r="G69" i="1"/>
  <c r="G67" i="1"/>
  <c r="G65" i="1"/>
  <c r="G62" i="1"/>
  <c r="G60" i="1"/>
  <c r="G57" i="1"/>
  <c r="F178" i="1"/>
  <c r="F176" i="1"/>
  <c r="F174" i="1"/>
  <c r="F172" i="1"/>
  <c r="F170" i="1"/>
  <c r="F168" i="1"/>
  <c r="F166" i="1"/>
  <c r="F164" i="1"/>
  <c r="H245" i="1"/>
  <c r="H241" i="1"/>
  <c r="H243" i="1"/>
  <c r="H22" i="1"/>
  <c r="L243" i="1"/>
  <c r="H15" i="1"/>
  <c r="H25" i="1" s="1"/>
  <c r="L75" i="1" l="1"/>
  <c r="D307" i="1"/>
  <c r="F307" i="1"/>
  <c r="H307" i="1"/>
  <c r="D333" i="1"/>
  <c r="F333" i="1"/>
  <c r="H333" i="1"/>
  <c r="I229" i="1"/>
  <c r="I231" i="1" s="1"/>
  <c r="I220" i="1"/>
  <c r="I215" i="1"/>
  <c r="K180" i="1"/>
  <c r="F180" i="1"/>
  <c r="G75" i="1"/>
  <c r="E148" i="1" l="1"/>
  <c r="F133" i="1" l="1"/>
  <c r="F148" i="1" s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I148" i="1"/>
  <c r="C148" i="1"/>
  <c r="J148" i="1"/>
  <c r="G145" i="1" l="1"/>
  <c r="G141" i="1"/>
  <c r="G135" i="1"/>
  <c r="G133" i="1"/>
  <c r="G148" i="1" s="1"/>
  <c r="G138" i="1"/>
  <c r="D148" i="1"/>
</calcChain>
</file>

<file path=xl/sharedStrings.xml><?xml version="1.0" encoding="utf-8"?>
<sst xmlns="http://schemas.openxmlformats.org/spreadsheetml/2006/main" count="517" uniqueCount="239">
  <si>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</si>
  <si>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</si>
  <si>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</si>
  <si>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</si>
  <si>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Población total al 2012 ,por rango de edad y sexo, según el DANE con base en Proyecciones del Censo de 2005</t>
  </si>
  <si>
    <t>Rangos de Edad</t>
  </si>
  <si>
    <t>Total  Hombres</t>
  </si>
  <si>
    <t>Total Mujeres</t>
  </si>
  <si>
    <t>Total Personas</t>
  </si>
  <si>
    <t>% Part</t>
  </si>
  <si>
    <t>% Participacion Rangos de Edad</t>
  </si>
  <si>
    <t>Rangos de edad</t>
  </si>
  <si>
    <t>De 0 a 4 años</t>
  </si>
  <si>
    <t>Primera Infancia y Niñez</t>
  </si>
  <si>
    <t>De 5 a 9 años</t>
  </si>
  <si>
    <t>De 10 a 14 años</t>
  </si>
  <si>
    <t>Preadolescenia, adolescencia y juventud</t>
  </si>
  <si>
    <t>De 15 a 19 años</t>
  </si>
  <si>
    <t>De 20 a 24 años</t>
  </si>
  <si>
    <t>De 25 a 29 años</t>
  </si>
  <si>
    <t>Adulto Joven</t>
  </si>
  <si>
    <t>De 30 a 34 años</t>
  </si>
  <si>
    <t>De 35 a 39 años</t>
  </si>
  <si>
    <t>De 40 a 44 años</t>
  </si>
  <si>
    <t>Adultos</t>
  </si>
  <si>
    <t>De 45 a 49 años</t>
  </si>
  <si>
    <t>De 50 a 54 años</t>
  </si>
  <si>
    <t>De 55 a 59 años</t>
  </si>
  <si>
    <t>De 60 a 64 años</t>
  </si>
  <si>
    <t>Adultos Mayores</t>
  </si>
  <si>
    <t>De 65 a 69 años</t>
  </si>
  <si>
    <t>De 70 años o más</t>
  </si>
  <si>
    <t xml:space="preserve">Total </t>
  </si>
  <si>
    <t>Nombre del Barrio</t>
  </si>
  <si>
    <t>% Part Hombres</t>
  </si>
  <si>
    <t>% Part Mujeres</t>
  </si>
  <si>
    <t>Nombre del Barrrio</t>
  </si>
  <si>
    <t>Estrato moda</t>
  </si>
  <si>
    <t>Primera Infancia y niñez</t>
  </si>
  <si>
    <t>Preadolescencia, Adolescencia y Juventud</t>
  </si>
  <si>
    <t>0 a 4</t>
  </si>
  <si>
    <t>5 a 9</t>
  </si>
  <si>
    <t>Subtotal</t>
  </si>
  <si>
    <t>% part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</si>
  <si>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</si>
  <si>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</si>
  <si>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</si>
  <si>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</si>
  <si>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</si>
  <si>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</si>
  <si>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</si>
  <si>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</si>
  <si>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</si>
  <si>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</si>
  <si>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Adulto Mayor</t>
  </si>
  <si>
    <t>POBLACION TOTAL</t>
  </si>
  <si>
    <t>% Part Poblacion Total</t>
  </si>
  <si>
    <t>60 a 64</t>
  </si>
  <si>
    <t>65 a 69</t>
  </si>
  <si>
    <t>70 o +</t>
  </si>
  <si>
    <t>Edad</t>
  </si>
  <si>
    <t xml:space="preserve">Total  Hombres encuestados por el Sisben </t>
  </si>
  <si>
    <t xml:space="preserve">Total Mujeres encuestados por el Sisben </t>
  </si>
  <si>
    <t>Total Personas encuestadas por el Sisben</t>
  </si>
  <si>
    <t>% participacion</t>
  </si>
  <si>
    <t xml:space="preserve">Total poblacion según Dane  </t>
  </si>
  <si>
    <t>% población  encuestada por el Sisben por quintiles de edad</t>
  </si>
  <si>
    <t>% población  encuestada por el Sisben por rangos de edad</t>
  </si>
  <si>
    <t>Preadolescencia, adolescencia y juventud</t>
  </si>
  <si>
    <t>Poblacion Total</t>
  </si>
  <si>
    <t>NOMBRE DEL BARRIO</t>
  </si>
  <si>
    <t>Primera Infancia y niñez - Encuestada por el Sisben</t>
  </si>
  <si>
    <t>Preadolescencia y adolescencia - Encuestada por el Sisben</t>
  </si>
  <si>
    <t>% Participacion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</si>
  <si>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</si>
  <si>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</si>
  <si>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</si>
  <si>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</si>
  <si>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Quintiles de Edad</t>
  </si>
  <si>
    <t>Si Asiste</t>
  </si>
  <si>
    <t>No Asiste</t>
  </si>
  <si>
    <t>Total</t>
  </si>
  <si>
    <t>% de Asistencia</t>
  </si>
  <si>
    <t>% Inasistencia</t>
  </si>
  <si>
    <t>0 - 4 años</t>
  </si>
  <si>
    <t>Preescolar</t>
  </si>
  <si>
    <t>5 años</t>
  </si>
  <si>
    <t>6 - 10 años</t>
  </si>
  <si>
    <t>Basica Primaria</t>
  </si>
  <si>
    <t>11 - 14 años</t>
  </si>
  <si>
    <t>Basica Secundaria</t>
  </si>
  <si>
    <t>15 - 16 años</t>
  </si>
  <si>
    <t>Media Secundaria</t>
  </si>
  <si>
    <t>11 - 16 años</t>
  </si>
  <si>
    <t>Secundaria Completa</t>
  </si>
  <si>
    <t>17 - 21 años</t>
  </si>
  <si>
    <t>Estudios Superiores a nivel de Pregrado</t>
  </si>
  <si>
    <t>22 años y más</t>
  </si>
  <si>
    <t>Estudios Superiores a nivel de Posgrado</t>
  </si>
  <si>
    <t>Total personas</t>
  </si>
  <si>
    <t>5 años (Preescolar)</t>
  </si>
  <si>
    <t>6 - 10 años (Basica Primaria)</t>
  </si>
  <si>
    <t>11 - 14 años (Basica Secundaria)</t>
  </si>
  <si>
    <t>15 - 16 años (Media Secundaria)</t>
  </si>
  <si>
    <t>11 - 16 años (Secundaria Completa)</t>
  </si>
  <si>
    <t>5 - 16 años  Educacion basica completa (Grado 0 a 11)</t>
  </si>
  <si>
    <t>17 - 21 años (Estudios Superiores a Nivel de Pregrado Tecnico-Tecnologico y Universitario)</t>
  </si>
  <si>
    <t>Primaria</t>
  </si>
  <si>
    <t>Porcentaje de la población total del barrio encuesta que ha aprobado Primaria</t>
  </si>
  <si>
    <t>Secundaria</t>
  </si>
  <si>
    <t>Porcentaje de la población total del barrio encuesta que ha aprobado Secundaria</t>
  </si>
  <si>
    <t>Técnica o tecnológica</t>
  </si>
  <si>
    <t>Porcentaje de la población total del barrio encuesta que ha aprobado Técnica o tecnológica</t>
  </si>
  <si>
    <t>Total Comuna</t>
  </si>
  <si>
    <t>Universidad</t>
  </si>
  <si>
    <t>Porcentaje de la población total del barrio encuesta que ha aprobado Universidad</t>
  </si>
  <si>
    <t>Posgrado</t>
  </si>
  <si>
    <t>Porcentaje de la población total del barrio encuesta que ha aprobado Posgrado</t>
  </si>
  <si>
    <t xml:space="preserve"> Ninguno</t>
  </si>
  <si>
    <t>Porcentaje de la población total del barrio encuesta que ha aprobado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</si>
  <si>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</si>
  <si>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</si>
  <si>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</si>
  <si>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</si>
  <si>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</si>
  <si>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</si>
  <si>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</si>
  <si>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El tipo de condición de discapacidad que más se padece  en la comuna es dificultad para salir a la calle sin ayuda o compañía</t>
  </si>
  <si>
    <t xml:space="preserve">Jefes de hogar según su sexo, por barrio, encuestados por el SISBEN III  </t>
  </si>
  <si>
    <t>Sexo</t>
  </si>
  <si>
    <t>Número de personas</t>
  </si>
  <si>
    <t>Porcentaje de jefes de hogar según sexo</t>
  </si>
  <si>
    <t>Hombre</t>
  </si>
  <si>
    <t>Mujer</t>
  </si>
  <si>
    <t>Mujeres menores de  19 años embarazadas o que han tenido hijos, según barrios, encuestadas por el SISBEN III</t>
  </si>
  <si>
    <t>Mujeres menores de 15 años</t>
  </si>
  <si>
    <t>Mujeres Entre 15 y 19 años</t>
  </si>
  <si>
    <t>-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</si>
  <si>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</si>
  <si>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</si>
  <si>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</si>
  <si>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</si>
  <si>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</si>
  <si>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</si>
  <si>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</si>
  <si>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Entidad Administrativa de Servicio Educativo de Primera Infancia</t>
  </si>
  <si>
    <t>Salud</t>
  </si>
  <si>
    <t>No. de Puestos de Salud</t>
  </si>
  <si>
    <t>No. de Centros de Salud</t>
  </si>
  <si>
    <t>ICBF</t>
  </si>
  <si>
    <t>No. de hogares infantiles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</si>
  <si>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</si>
  <si>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</si>
  <si>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</si>
  <si>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</si>
  <si>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</si>
  <si>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</si>
  <si>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</si>
  <si>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</si>
  <si>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</si>
  <si>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</si>
  <si>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 xml:space="preserve">Deporte </t>
  </si>
  <si>
    <t>No. de escenarios deportivos</t>
  </si>
  <si>
    <t>Datos recopilados por la Alcaldía</t>
  </si>
  <si>
    <t>COMUNA 10</t>
  </si>
  <si>
    <t>El Dorado</t>
  </si>
  <si>
    <t>El Guabal</t>
  </si>
  <si>
    <t>La Libertad</t>
  </si>
  <si>
    <t>Santa Elena</t>
  </si>
  <si>
    <t>Las Acacias</t>
  </si>
  <si>
    <t>Santo Domingo</t>
  </si>
  <si>
    <t>Jorge Sawadsky</t>
  </si>
  <si>
    <t>Olimpico</t>
  </si>
  <si>
    <t>Cristóbal Colon</t>
  </si>
  <si>
    <t>La Selva</t>
  </si>
  <si>
    <t>Barrio Departamental</t>
  </si>
  <si>
    <t>Pasoancho</t>
  </si>
  <si>
    <t>Panamericano</t>
  </si>
  <si>
    <t xml:space="preserve">Colseguros Andes </t>
  </si>
  <si>
    <t>San Cristóbal</t>
  </si>
  <si>
    <t>Las Granjas</t>
  </si>
  <si>
    <t>San Judas Tadeo I</t>
  </si>
  <si>
    <t>San Judas Tadeo II</t>
  </si>
  <si>
    <t>TOTAL DE LA POBLACIÓN ENCUESTADA</t>
  </si>
  <si>
    <t>El 38% de los habitantes de la comuna 10 tienen menos de 24 años, el 46% tiene entre 25 y 59 años y solo el 16% restante tiene mas de 60 años</t>
  </si>
  <si>
    <t>Comuna 10 - Población total al 2012 por genero  según el DANE con base en Proyecciones del Censo de 2005</t>
  </si>
  <si>
    <t>En la comuna 10, el 53% son mujeres y el 47% son  hombres, una proporcion similar se observa en los barrios de esta comuna</t>
  </si>
  <si>
    <t>Comuna  10 - Población año 2012, por quintiles de edad y rangos de edad -  según el DANE con base en Proyecciones del Censo de 2005 - A</t>
  </si>
  <si>
    <t>TOTAL COMUNA 10</t>
  </si>
  <si>
    <t>Barrio con mayor participación en la población de primera infancia y niñez: El Guabal (14%)</t>
  </si>
  <si>
    <t>Barrio con mayor participación en la población de preadolescentes, adolescentes y jovenes: El Guabal (15%)</t>
  </si>
  <si>
    <t>Barrio con mayor participación en la población de adultos jovenes: El Guabal con 14%</t>
  </si>
  <si>
    <t>Barrio con mayor participación en la población de adultos mayores: El Guaball con 13%</t>
  </si>
  <si>
    <t>Comuna 10 - Población  Encuestadas por el SISBEN III a junio 2013</t>
  </si>
  <si>
    <t>Comuna  10 - Población año 2012, por quintiles de edad y rangos de edad -  según el DANE con base en Proyecciones del Censo de 2005 - C</t>
  </si>
  <si>
    <t>Comuna  10 - Población año 2012, por quintiles de edad y rangos de edad -  según el DANE con base en Proyecciones del Censo de 2005 - B</t>
  </si>
  <si>
    <t>El 14% de la poblacion de primera infancia y niñez de la comuna 10 ha sido encuestada por el sisben III</t>
  </si>
  <si>
    <t>El 16% de la poblacion de Preadolescencia, adolescencia y juventud de la comuna 10 ha sido encuestada por el Sisben III</t>
  </si>
  <si>
    <t>El 14% de la poblacion de Adulta Joven de la comuna 10 ha sido encuestada por el Sisben III</t>
  </si>
  <si>
    <t>El 14% de la poblacion de Adulta de la comuna 10 ha sido encuestada por el Sisben III</t>
  </si>
  <si>
    <t>El 12% de la poblacion de Adulta Mayor de la comuna 10 ha sido encuestada por el sisben III</t>
  </si>
  <si>
    <t>El 14% de la poblacion total de la comuna 10 ha sido encuestada por el Sisben III</t>
  </si>
  <si>
    <t>Comuna 10 - Población encuestada por el SISBEN IIII a junio 2013 por grupos de edades - A</t>
  </si>
  <si>
    <t>TOTAL ENCUESTADOS SISBEN - COMUNA 10</t>
  </si>
  <si>
    <t>Barrio con mayor participación en la población de primera infancia y niñez encuestada por el Sisben III es San Judas Tadeo I (23%)</t>
  </si>
  <si>
    <t>Barrio con mayor participación en la población de preadolescentes, adolescentes y jovenes encuestados por el Sisben III es San Judas Tadeo I (21%)</t>
  </si>
  <si>
    <t>Comuna 10 - Población encuestada por el SISBEN IIII a junio 2013 por grupos de edades - B</t>
  </si>
  <si>
    <t>Barrio con mayor participación en la población de adultos jovenes encuestados por el Sisben III es San Judas Tadeo I (11%)</t>
  </si>
  <si>
    <t>Barrio con mayor participación en la población de adultos encuestados por el Sisben III es San Judas Tadeo I (20%)</t>
  </si>
  <si>
    <t>Barrio con mayor participación en población de adultos mayores encuestados por el Sisben III es San Judas Tadeo I (18%)</t>
  </si>
  <si>
    <t>El 25% de la poblacion de primera infancia de la comuna 10 asiste a la educación preescolar sisben III</t>
  </si>
  <si>
    <t>Comuna 10 - Poblacion encuestada por el SISBEN III  a junio de 2013 según Asistencia Educativa</t>
  </si>
  <si>
    <t>Comuna 10 - Poblacion Encuestada por Sisben III a junio 2013 según Nivel Educativo esperado por rangos de edad</t>
  </si>
  <si>
    <t>El 95% de la poblacion entre 6 y 10 años de la comuna 10 asiste a la educación Básica primaria</t>
  </si>
  <si>
    <t>El 96% de la poblacion entre 11 y 14 años de la comuna 10 asiste a la educación Basica Secundaria</t>
  </si>
  <si>
    <t>El 84% de la poblacion entre 15 y 16 años de la comuna 10 asiste a la educación Media Secundaria</t>
  </si>
  <si>
    <t>El 91% de la poblacion entre 11-16 años de la comuna 10 asiste a la educación Secundaria Completa</t>
  </si>
  <si>
    <t>El 36% de la poblacion entre 17-21 años de la comuna 10 asiste a Estudios superiores a nivel de Pregrado</t>
  </si>
  <si>
    <t>El 2% de la poblacion mayor a 22 años de la comuna 10 asiste a Estudios superiores a nivel de Posgrado</t>
  </si>
  <si>
    <t>Comuna 10  - Tasa de asistencia escolar según nivel educativo esperado por rangos de edad  - En poblacion encuestada por el SISBEN III a Junio 2013</t>
  </si>
  <si>
    <t>Promedio Comuna 10</t>
  </si>
  <si>
    <t>Barrio con mayor porcentaje de población menor o igual a 5 años en nivel preescolar es La Selva (100%)</t>
  </si>
  <si>
    <t>Los barrios con mayor porcentaje de población entre 6 y 10 años en nivel basica primaria es El Dorado, Olimpico, La Selva y Barrio Departamental(100%)</t>
  </si>
  <si>
    <t>Barrio con mayor porcentaje de población entre11 y 14 años en nivel basica secundaria es Santo Domingo, Olimpico, La Selva y Colseguros (Andes (100%)</t>
  </si>
  <si>
    <t>Barrio con mayor porcentaje de población entre 15 y 16 años en nivel Media Secundaria es El Dorado(92,31%)</t>
  </si>
  <si>
    <t>Barrio con mayor porcentaje de población entre 11 y 16 años en nivel de secundaria completa es San Judas Tadeo II  (94,67%)</t>
  </si>
  <si>
    <t>Barrio con mayor porcentaje de población entre 5 y 16 años en nivel Basico completo a es El Dorado (94,55%)</t>
  </si>
  <si>
    <t>Barrio con mayor porcentaje de población entre 17 y 21 años en nivel  Estudios superiores a nivel de Pregrado, técnico, tencológico y Universitario es Colseguros Andes (66,67)</t>
  </si>
  <si>
    <t>Comuna 10 - Población encuestada por SISBEN III a junio 2013  según maximo nivel educativo aprobado por  barrios</t>
  </si>
  <si>
    <t>Barrio con mayor porcentaje de población con nivel  de primaria aprobada es Pasoancho (42,6%)</t>
  </si>
  <si>
    <t>Barrio con mayor porcentaje de población con nivel  de Secundaria aprobada es Olimpico (59,1%)</t>
  </si>
  <si>
    <t>Barrio con mayor porcentaje de población con nivel Técnico o tecnológico aprobado es San Cristóbal (4,0%)</t>
  </si>
  <si>
    <t>Barrio con mayor porcentaje de población con nivel  Universitario aprobado es Panamericano (6,8%)</t>
  </si>
  <si>
    <t>Barrio con mayor porcentaje de población con nivel  de Posgrado aprobado es San Cristóbal (0,25%)</t>
  </si>
  <si>
    <t>Barrio con mayor porcentaje de población con nivel Ningun nivel educativo aprobado es Barrio Departamental (25%)</t>
  </si>
  <si>
    <t xml:space="preserve">Comuna  10 - Personas encuestadas por Sisben III a junio 2013 en situación de discapacidad </t>
  </si>
  <si>
    <t>El Barrio con mayor número de mujeres menores de 15 años embarazadas es San Judas Tadeo I</t>
  </si>
  <si>
    <t>Comuna 10 - Población encuestada por el SISBEN III a junio 2013 por grupos de edades - C</t>
  </si>
  <si>
    <t>Barrio con participación en la población de adultos: El Guabal con 14%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</si>
</sst>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</cellStyleXfs>
  <cellXfs count="148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4" xfId="0" applyNumberFormat="1" applyFont="1" applyFill="1" applyBorder="1" applyAlignment="1">
      <alignment vertical="center" wrapText="1"/>
    </xf>
    <xf numFmtId="9" fontId="3" fillId="0" borderId="4" xfId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9" fontId="6" fillId="2" borderId="4" xfId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/>
    </xf>
    <xf numFmtId="3" fontId="3" fillId="2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9" fontId="6" fillId="3" borderId="4" xfId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 wrapText="1"/>
    </xf>
    <xf numFmtId="9" fontId="3" fillId="0" borderId="0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9" fontId="3" fillId="3" borderId="4" xfId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" fontId="5" fillId="0" borderId="4" xfId="1" applyNumberFormat="1" applyFont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/>
    </xf>
    <xf numFmtId="3" fontId="3" fillId="0" borderId="4" xfId="1" applyNumberFormat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9" fontId="3" fillId="0" borderId="0" xfId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/>
    </xf>
    <xf numFmtId="3" fontId="3" fillId="0" borderId="4" xfId="1" applyNumberFormat="1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>
      <alignment horizontal="center" vertical="center" wrapText="1"/>
    </xf>
    <xf numFmtId="10" fontId="3" fillId="0" borderId="0" xfId="1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vertical="center"/>
    </xf>
    <xf numFmtId="10" fontId="3" fillId="3" borderId="4" xfId="1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3" fontId="0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3" fillId="2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9" fontId="3" fillId="3" borderId="6" xfId="0" applyNumberFormat="1" applyFont="1" applyFill="1" applyBorder="1" applyAlignment="1">
      <alignment horizontal="center" vertical="center" wrapText="1"/>
    </xf>
    <xf numFmtId="9" fontId="3" fillId="3" borderId="5" xfId="1" applyFont="1" applyFill="1" applyBorder="1" applyAlignment="1">
      <alignment horizontal="center" vertical="center" wrapText="1"/>
    </xf>
    <xf numFmtId="9" fontId="3" fillId="3" borderId="6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6" fillId="2" borderId="4" xfId="1" applyFont="1" applyFill="1" applyBorder="1" applyAlignment="1">
      <alignment horizontal="center" vertical="center"/>
    </xf>
    <xf numFmtId="9" fontId="6" fillId="2" borderId="1" xfId="1" applyFont="1" applyFill="1" applyBorder="1" applyAlignment="1">
      <alignment horizontal="center" vertical="center"/>
    </xf>
    <xf numFmtId="9" fontId="6" fillId="2" borderId="3" xfId="1" applyFont="1" applyFill="1" applyBorder="1" applyAlignment="1">
      <alignment horizontal="center" vertical="center"/>
    </xf>
    <xf numFmtId="9" fontId="5" fillId="0" borderId="4" xfId="1" applyFont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3" borderId="4" xfId="0" applyNumberFormat="1" applyFont="1" applyFill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2" xfId="1" applyFont="1" applyBorder="1" applyAlignment="1">
      <alignment horizontal="center" vertical="center" wrapText="1"/>
    </xf>
    <xf numFmtId="9" fontId="5" fillId="0" borderId="3" xfId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/>
    </xf>
    <xf numFmtId="9" fontId="6" fillId="3" borderId="3" xfId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3" fontId="7" fillId="3" borderId="8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3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0"/>
  <sheetViews>
    <sheetView tabSelected="1" topLeftCell="A241" zoomScale="70" zoomScaleNormal="70" zoomScaleSheetLayoutView="100" zoomScalePageLayoutView="40" workbookViewId="0">
      <selection activeCell="E190" sqref="E190"/>
    </sheetView>
  </sheetViews>
  <sheetFormatPr baseColWidth="10" defaultColWidth="11.42578125" defaultRowHeight="12.75" x14ac:dyDescent="0.25"/>
  <cols>
    <col min="1" max="1" width="26.5703125" style="1" customWidth="1"/>
    <col min="2" max="2" width="22" style="1" customWidth="1"/>
    <col min="3" max="3" width="16.85546875" style="1" customWidth="1"/>
    <col min="4" max="4" width="15.42578125" style="1" bestFit="1" customWidth="1"/>
    <col min="5" max="5" width="18.5703125" style="1" customWidth="1"/>
    <col min="6" max="6" width="16.140625" style="1" customWidth="1"/>
    <col min="7" max="7" width="16" style="1" customWidth="1"/>
    <col min="8" max="8" width="19.7109375" style="1" customWidth="1"/>
    <col min="9" max="9" width="14" style="1" customWidth="1"/>
    <col min="10" max="10" width="15.7109375" style="1" customWidth="1"/>
    <col min="11" max="11" width="14.7109375" style="1" customWidth="1"/>
    <col min="12" max="12" width="15" style="1" bestFit="1" customWidth="1"/>
    <col min="13" max="13" width="18.5703125" style="1" customWidth="1"/>
    <col min="14" max="14" width="11.42578125" style="1"/>
    <col min="15" max="15" width="13.42578125" style="1" customWidth="1"/>
    <col min="16" max="16384" width="11.42578125" style="1"/>
  </cols>
  <sheetData>
    <row r="2" spans="1:13" ht="23.25" x14ac:dyDescent="0.25">
      <c r="A2" s="143" t="s">
        <v>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3" ht="23.25" x14ac:dyDescent="0.2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13" ht="23.25" x14ac:dyDescent="0.25">
      <c r="A4" s="143" t="s">
        <v>2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</row>
    <row r="5" spans="1:13" ht="23.25" x14ac:dyDescent="0.25">
      <c r="A5" s="143" t="s">
        <v>3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</row>
    <row r="6" spans="1:13" ht="14.25" x14ac:dyDescent="0.25">
      <c r="A6" s="144" t="s">
        <v>164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8" spans="1:13" ht="24" customHeight="1" x14ac:dyDescent="0.25">
      <c r="C8" s="145" t="s">
        <v>4</v>
      </c>
      <c r="D8" s="146"/>
      <c r="E8" s="146"/>
      <c r="F8" s="146"/>
      <c r="G8" s="146"/>
      <c r="H8" s="146"/>
      <c r="I8" s="147"/>
    </row>
    <row r="9" spans="1:13" ht="25.5" x14ac:dyDescent="0.25">
      <c r="C9" s="2" t="s">
        <v>5</v>
      </c>
      <c r="D9" s="2" t="s">
        <v>6</v>
      </c>
      <c r="E9" s="2" t="s">
        <v>7</v>
      </c>
      <c r="F9" s="3" t="s">
        <v>8</v>
      </c>
      <c r="G9" s="3" t="s">
        <v>9</v>
      </c>
      <c r="H9" s="4" t="s">
        <v>10</v>
      </c>
      <c r="I9" s="4" t="s">
        <v>11</v>
      </c>
    </row>
    <row r="10" spans="1:13" x14ac:dyDescent="0.25">
      <c r="C10" s="4" t="s">
        <v>12</v>
      </c>
      <c r="D10" s="5">
        <v>3009.9930676593649</v>
      </c>
      <c r="E10" s="5">
        <v>2952.0216387693745</v>
      </c>
      <c r="F10" s="5">
        <f>SUM(D10:E10)</f>
        <v>5962.0147064287394</v>
      </c>
      <c r="G10" s="6">
        <f>+F10/$F$25</f>
        <v>5.5565594515966751E-2</v>
      </c>
      <c r="H10" s="139">
        <f>SUM(G10:G11)</f>
        <v>0.12792785424006956</v>
      </c>
      <c r="I10" s="140" t="s">
        <v>13</v>
      </c>
    </row>
    <row r="11" spans="1:13" x14ac:dyDescent="0.25">
      <c r="C11" s="4" t="s">
        <v>14</v>
      </c>
      <c r="D11" s="5">
        <v>3915.1197566265309</v>
      </c>
      <c r="E11" s="5">
        <v>3849.1246543920042</v>
      </c>
      <c r="F11" s="5">
        <f t="shared" ref="F11:F25" si="0">SUM(D11:E11)</f>
        <v>7764.2444110185352</v>
      </c>
      <c r="G11" s="6">
        <f t="shared" ref="G11:G25" si="1">+F11/$F$25</f>
        <v>7.2362259724102804E-2</v>
      </c>
      <c r="H11" s="139"/>
      <c r="I11" s="141"/>
    </row>
    <row r="12" spans="1:13" x14ac:dyDescent="0.25">
      <c r="C12" s="4" t="s">
        <v>15</v>
      </c>
      <c r="D12" s="5">
        <v>4582.8975077965843</v>
      </c>
      <c r="E12" s="5">
        <v>4416.430941606428</v>
      </c>
      <c r="F12" s="5">
        <f t="shared" si="0"/>
        <v>8999.3284494030122</v>
      </c>
      <c r="G12" s="6">
        <f t="shared" si="1"/>
        <v>8.3873163713657536E-2</v>
      </c>
      <c r="H12" s="139">
        <f>SUM(G12:G14)</f>
        <v>0.24706914527348695</v>
      </c>
      <c r="I12" s="140" t="s">
        <v>16</v>
      </c>
    </row>
    <row r="13" spans="1:13" x14ac:dyDescent="0.25">
      <c r="C13" s="4" t="s">
        <v>17</v>
      </c>
      <c r="D13" s="5">
        <v>4022.3008630288728</v>
      </c>
      <c r="E13" s="5">
        <v>4419.2478341494825</v>
      </c>
      <c r="F13" s="5">
        <f t="shared" si="0"/>
        <v>8441.5486971783557</v>
      </c>
      <c r="G13" s="6">
        <f t="shared" si="1"/>
        <v>7.8674692212419531E-2</v>
      </c>
      <c r="H13" s="136"/>
      <c r="I13" s="142"/>
      <c r="J13" s="7"/>
    </row>
    <row r="14" spans="1:13" x14ac:dyDescent="0.25">
      <c r="C14" s="4" t="s">
        <v>18</v>
      </c>
      <c r="D14" s="5">
        <v>4284.6700544485338</v>
      </c>
      <c r="E14" s="5">
        <v>4784.2002507324178</v>
      </c>
      <c r="F14" s="5">
        <f t="shared" si="0"/>
        <v>9068.8703051809516</v>
      </c>
      <c r="G14" s="6">
        <f t="shared" si="1"/>
        <v>8.4521289347409864E-2</v>
      </c>
      <c r="H14" s="136"/>
      <c r="I14" s="141"/>
    </row>
    <row r="15" spans="1:13" x14ac:dyDescent="0.25">
      <c r="C15" s="4" t="s">
        <v>19</v>
      </c>
      <c r="D15" s="5">
        <v>4444.9990311599058</v>
      </c>
      <c r="E15" s="5">
        <v>4462.0478257824052</v>
      </c>
      <c r="F15" s="5">
        <f t="shared" si="0"/>
        <v>8907.0468569423101</v>
      </c>
      <c r="G15" s="6">
        <f t="shared" si="1"/>
        <v>8.3013105193099054E-2</v>
      </c>
      <c r="H15" s="139">
        <f>SUM(G15:G17)</f>
        <v>0.202373759334884</v>
      </c>
      <c r="I15" s="140" t="s">
        <v>20</v>
      </c>
    </row>
    <row r="16" spans="1:13" x14ac:dyDescent="0.25">
      <c r="C16" s="4" t="s">
        <v>21</v>
      </c>
      <c r="D16" s="5">
        <v>2975.9556063650243</v>
      </c>
      <c r="E16" s="5">
        <v>3307.1752320325263</v>
      </c>
      <c r="F16" s="5">
        <f t="shared" si="0"/>
        <v>6283.1308383975502</v>
      </c>
      <c r="G16" s="6">
        <f t="shared" si="1"/>
        <v>5.8558376261753926E-2</v>
      </c>
      <c r="H16" s="136"/>
      <c r="I16" s="142"/>
    </row>
    <row r="17" spans="1:9" x14ac:dyDescent="0.25">
      <c r="C17" s="4" t="s">
        <v>22</v>
      </c>
      <c r="D17" s="5">
        <v>2920.4693446207261</v>
      </c>
      <c r="E17" s="5">
        <v>3603.4251275412926</v>
      </c>
      <c r="F17" s="5">
        <f t="shared" si="0"/>
        <v>6523.8944721620192</v>
      </c>
      <c r="G17" s="6">
        <f t="shared" si="1"/>
        <v>6.0802277880031001E-2</v>
      </c>
      <c r="H17" s="136"/>
      <c r="I17" s="141"/>
    </row>
    <row r="18" spans="1:9" x14ac:dyDescent="0.25">
      <c r="C18" s="4" t="s">
        <v>23</v>
      </c>
      <c r="D18" s="5">
        <v>3398.3399817722957</v>
      </c>
      <c r="E18" s="5">
        <v>4032.495579960942</v>
      </c>
      <c r="F18" s="5">
        <f t="shared" si="0"/>
        <v>7430.8355617332381</v>
      </c>
      <c r="G18" s="6">
        <f t="shared" si="1"/>
        <v>6.9254910641678449E-2</v>
      </c>
      <c r="H18" s="139">
        <f>SUM(G18:G21)</f>
        <v>0.26227187441247046</v>
      </c>
      <c r="I18" s="140" t="s">
        <v>24</v>
      </c>
    </row>
    <row r="19" spans="1:9" x14ac:dyDescent="0.25">
      <c r="C19" s="4" t="s">
        <v>25</v>
      </c>
      <c r="D19" s="5">
        <v>3533.4229323639465</v>
      </c>
      <c r="E19" s="5">
        <v>4019.6124668017424</v>
      </c>
      <c r="F19" s="5">
        <f t="shared" si="0"/>
        <v>7553.0353991656884</v>
      </c>
      <c r="G19" s="6">
        <f t="shared" si="1"/>
        <v>7.0393805285693153E-2</v>
      </c>
      <c r="H19" s="136"/>
      <c r="I19" s="142"/>
    </row>
    <row r="20" spans="1:9" x14ac:dyDescent="0.25">
      <c r="C20" s="4" t="s">
        <v>26</v>
      </c>
      <c r="D20" s="5">
        <v>2930.4282981510451</v>
      </c>
      <c r="E20" s="5">
        <v>4120.7317958849408</v>
      </c>
      <c r="F20" s="5">
        <f t="shared" si="0"/>
        <v>7051.1600940359858</v>
      </c>
      <c r="G20" s="6">
        <f t="shared" si="1"/>
        <v>6.5716359644315575E-2</v>
      </c>
      <c r="H20" s="136"/>
      <c r="I20" s="142"/>
    </row>
    <row r="21" spans="1:9" x14ac:dyDescent="0.25">
      <c r="C21" s="4" t="s">
        <v>27</v>
      </c>
      <c r="D21" s="5">
        <v>2627.0662941762948</v>
      </c>
      <c r="E21" s="5">
        <v>3478.8554464259769</v>
      </c>
      <c r="F21" s="5">
        <f t="shared" si="0"/>
        <v>6105.9217406022717</v>
      </c>
      <c r="G21" s="6">
        <f t="shared" si="1"/>
        <v>5.6906798840783257E-2</v>
      </c>
      <c r="H21" s="136"/>
      <c r="I21" s="141"/>
    </row>
    <row r="22" spans="1:9" x14ac:dyDescent="0.25">
      <c r="C22" s="4" t="s">
        <v>28</v>
      </c>
      <c r="D22" s="5">
        <v>1856.9569176223979</v>
      </c>
      <c r="E22" s="5">
        <v>2452.197795527909</v>
      </c>
      <c r="F22" s="5">
        <f t="shared" si="0"/>
        <v>4309.1547131503066</v>
      </c>
      <c r="G22" s="6">
        <f t="shared" si="1"/>
        <v>4.0161045433063432E-2</v>
      </c>
      <c r="H22" s="139">
        <f>SUM(G22:G24)</f>
        <v>0.16035736673908904</v>
      </c>
      <c r="I22" s="140" t="s">
        <v>29</v>
      </c>
    </row>
    <row r="23" spans="1:9" x14ac:dyDescent="0.25">
      <c r="C23" s="4" t="s">
        <v>30</v>
      </c>
      <c r="D23" s="5">
        <v>1808.0425794081361</v>
      </c>
      <c r="E23" s="5">
        <v>2448.4280012369868</v>
      </c>
      <c r="F23" s="5">
        <f t="shared" si="0"/>
        <v>4256.4705806451229</v>
      </c>
      <c r="G23" s="6">
        <f t="shared" si="1"/>
        <v>3.9670032698550732E-2</v>
      </c>
      <c r="H23" s="136"/>
      <c r="I23" s="142"/>
    </row>
    <row r="24" spans="1:9" x14ac:dyDescent="0.25">
      <c r="C24" s="4" t="s">
        <v>31</v>
      </c>
      <c r="D24" s="5">
        <v>3647.3305801744636</v>
      </c>
      <c r="E24" s="5">
        <v>4992.8886258656003</v>
      </c>
      <c r="F24" s="5">
        <f t="shared" si="0"/>
        <v>8640.219206040063</v>
      </c>
      <c r="G24" s="6">
        <f t="shared" si="1"/>
        <v>8.0526288607474877E-2</v>
      </c>
      <c r="H24" s="136"/>
      <c r="I24" s="141"/>
    </row>
    <row r="25" spans="1:9" x14ac:dyDescent="0.25">
      <c r="C25" s="4" t="s">
        <v>32</v>
      </c>
      <c r="D25" s="5">
        <f>SUM(D10:D24)</f>
        <v>49957.992815374128</v>
      </c>
      <c r="E25" s="5">
        <f>SUM(E10:E24)</f>
        <v>57338.883216710026</v>
      </c>
      <c r="F25" s="5">
        <f t="shared" si="0"/>
        <v>107296.87603208415</v>
      </c>
      <c r="G25" s="6">
        <f t="shared" si="1"/>
        <v>1</v>
      </c>
      <c r="H25" s="8">
        <f>SUM(H10:H24)</f>
        <v>1</v>
      </c>
      <c r="I25" s="4"/>
    </row>
    <row r="26" spans="1:9" ht="38.25" customHeight="1" x14ac:dyDescent="0.25">
      <c r="C26" s="136" t="s">
        <v>184</v>
      </c>
      <c r="D26" s="136"/>
      <c r="E26" s="136"/>
      <c r="F26" s="136"/>
      <c r="G26" s="136"/>
      <c r="H26" s="136"/>
      <c r="I26" s="136"/>
    </row>
    <row r="27" spans="1:9" x14ac:dyDescent="0.25">
      <c r="A27" s="9"/>
      <c r="B27" s="10"/>
      <c r="C27" s="10"/>
      <c r="D27" s="11"/>
      <c r="E27" s="11"/>
      <c r="F27" s="11"/>
      <c r="G27" s="11"/>
      <c r="H27" s="11"/>
      <c r="I27" s="11"/>
    </row>
    <row r="28" spans="1:9" ht="25.5" customHeight="1" x14ac:dyDescent="0.25">
      <c r="C28" s="138" t="s">
        <v>185</v>
      </c>
      <c r="D28" s="138"/>
      <c r="E28" s="138"/>
      <c r="F28" s="138"/>
      <c r="G28" s="138"/>
      <c r="H28" s="138"/>
      <c r="I28" s="138"/>
    </row>
    <row r="29" spans="1:9" ht="40.5" customHeight="1" x14ac:dyDescent="0.25">
      <c r="C29" s="4" t="s">
        <v>33</v>
      </c>
      <c r="D29" s="2" t="s">
        <v>6</v>
      </c>
      <c r="E29" s="4" t="s">
        <v>34</v>
      </c>
      <c r="F29" s="2" t="s">
        <v>7</v>
      </c>
      <c r="G29" s="4" t="s">
        <v>35</v>
      </c>
      <c r="H29" s="138" t="s">
        <v>8</v>
      </c>
      <c r="I29" s="138"/>
    </row>
    <row r="30" spans="1:9" x14ac:dyDescent="0.25">
      <c r="C30" s="12" t="s">
        <v>165</v>
      </c>
      <c r="D30" s="5">
        <v>2823.5819410172094</v>
      </c>
      <c r="E30" s="13">
        <f>+D30/H30</f>
        <v>0.46884398089721274</v>
      </c>
      <c r="F30" s="5">
        <v>3198.852079813782</v>
      </c>
      <c r="G30" s="13">
        <f>+F30/H30</f>
        <v>0.53115601910278731</v>
      </c>
      <c r="H30" s="133">
        <v>6022.4340208309914</v>
      </c>
      <c r="I30" s="134">
        <v>6022.4340208309914</v>
      </c>
    </row>
    <row r="31" spans="1:9" x14ac:dyDescent="0.25">
      <c r="C31" s="12" t="s">
        <v>166</v>
      </c>
      <c r="D31" s="5">
        <v>7090.023325000232</v>
      </c>
      <c r="E31" s="13">
        <f>+D31/H31</f>
        <v>0.46652564106877425</v>
      </c>
      <c r="F31" s="5">
        <v>8107.4764496263751</v>
      </c>
      <c r="G31" s="13">
        <f t="shared" ref="G31:G47" si="2">+F31/H31</f>
        <v>0.53347435893122552</v>
      </c>
      <c r="H31" s="133">
        <v>15197.499774626611</v>
      </c>
      <c r="I31" s="134"/>
    </row>
    <row r="32" spans="1:9" x14ac:dyDescent="0.25">
      <c r="C32" s="12" t="s">
        <v>167</v>
      </c>
      <c r="D32" s="5">
        <v>1072.8502553327123</v>
      </c>
      <c r="E32" s="13">
        <f t="shared" ref="E32:E47" si="3">+D32/H32</f>
        <v>0.46505401002493241</v>
      </c>
      <c r="F32" s="5">
        <v>1234.0866427604687</v>
      </c>
      <c r="G32" s="13">
        <f t="shared" si="2"/>
        <v>0.53494598997506793</v>
      </c>
      <c r="H32" s="133">
        <v>2306.9368980931804</v>
      </c>
      <c r="I32" s="134"/>
    </row>
    <row r="33" spans="3:9" x14ac:dyDescent="0.25">
      <c r="C33" s="12" t="s">
        <v>168</v>
      </c>
      <c r="D33" s="5">
        <v>4067.1788029001787</v>
      </c>
      <c r="E33" s="13">
        <f t="shared" si="3"/>
        <v>0.46542393837165635</v>
      </c>
      <c r="F33" s="5">
        <v>4671.4752876687544</v>
      </c>
      <c r="G33" s="13">
        <f t="shared" si="2"/>
        <v>0.53457606162834348</v>
      </c>
      <c r="H33" s="133">
        <v>8738.6540905689344</v>
      </c>
      <c r="I33" s="134"/>
    </row>
    <row r="34" spans="3:9" x14ac:dyDescent="0.25">
      <c r="C34" s="14" t="s">
        <v>169</v>
      </c>
      <c r="D34" s="5">
        <v>834.97758128074122</v>
      </c>
      <c r="E34" s="13">
        <f t="shared" si="3"/>
        <v>0.46486886635845254</v>
      </c>
      <c r="F34" s="5">
        <v>961.17966155966042</v>
      </c>
      <c r="G34" s="13">
        <f t="shared" si="2"/>
        <v>0.53513113364154752</v>
      </c>
      <c r="H34" s="133">
        <v>1796.1572428404015</v>
      </c>
      <c r="I34" s="134"/>
    </row>
    <row r="35" spans="3:9" x14ac:dyDescent="0.25">
      <c r="C35" s="12" t="s">
        <v>170</v>
      </c>
      <c r="D35" s="5">
        <v>1279.6660982204521</v>
      </c>
      <c r="E35" s="13">
        <f t="shared" si="3"/>
        <v>0.46475126119557542</v>
      </c>
      <c r="F35" s="5">
        <v>1473.7768831466199</v>
      </c>
      <c r="G35" s="13">
        <f t="shared" si="2"/>
        <v>0.53524873880442447</v>
      </c>
      <c r="H35" s="133">
        <v>2753.4429813670722</v>
      </c>
      <c r="I35" s="134"/>
    </row>
    <row r="36" spans="3:9" x14ac:dyDescent="0.25">
      <c r="C36" s="12" t="s">
        <v>171</v>
      </c>
      <c r="D36" s="5">
        <v>1935.8150459683684</v>
      </c>
      <c r="E36" s="13">
        <f t="shared" si="3"/>
        <v>0.46616975113859188</v>
      </c>
      <c r="F36" s="5">
        <v>2216.7818165270105</v>
      </c>
      <c r="G36" s="13">
        <f t="shared" si="2"/>
        <v>0.53383024886140806</v>
      </c>
      <c r="H36" s="133">
        <v>4152.5968624953794</v>
      </c>
      <c r="I36" s="134"/>
    </row>
    <row r="37" spans="3:9" x14ac:dyDescent="0.25">
      <c r="C37" s="12" t="s">
        <v>172</v>
      </c>
      <c r="D37" s="5">
        <v>1565.4377131476069</v>
      </c>
      <c r="E37" s="13">
        <f t="shared" si="3"/>
        <v>0.46051439776845776</v>
      </c>
      <c r="F37" s="5">
        <v>1833.8864355290521</v>
      </c>
      <c r="G37" s="13">
        <f t="shared" si="2"/>
        <v>0.53948560223154229</v>
      </c>
      <c r="H37" s="133">
        <v>3399.3241486766588</v>
      </c>
      <c r="I37" s="134"/>
    </row>
    <row r="38" spans="3:9" x14ac:dyDescent="0.25">
      <c r="C38" s="12" t="s">
        <v>173</v>
      </c>
      <c r="D38" s="5">
        <v>5734.2148779125855</v>
      </c>
      <c r="E38" s="13">
        <f t="shared" si="3"/>
        <v>0.46424482609178602</v>
      </c>
      <c r="F38" s="5">
        <v>6617.489558269699</v>
      </c>
      <c r="G38" s="13">
        <f t="shared" si="2"/>
        <v>0.53575517390821414</v>
      </c>
      <c r="H38" s="133">
        <v>12351.704436182283</v>
      </c>
      <c r="I38" s="134"/>
    </row>
    <row r="39" spans="3:9" x14ac:dyDescent="0.25">
      <c r="C39" s="12" t="s">
        <v>174</v>
      </c>
      <c r="D39" s="5">
        <v>2266.9893149305854</v>
      </c>
      <c r="E39" s="13">
        <f t="shared" si="3"/>
        <v>0.46116979806973152</v>
      </c>
      <c r="F39" s="5">
        <v>2648.7474146195209</v>
      </c>
      <c r="G39" s="13">
        <f t="shared" si="2"/>
        <v>0.53883020193026832</v>
      </c>
      <c r="H39" s="133">
        <v>4915.7367295501072</v>
      </c>
      <c r="I39" s="134"/>
    </row>
    <row r="40" spans="3:9" ht="25.5" x14ac:dyDescent="0.25">
      <c r="C40" s="12" t="s">
        <v>175</v>
      </c>
      <c r="D40" s="5">
        <v>2673.1248152063386</v>
      </c>
      <c r="E40" s="13">
        <f>+D40/H40</f>
        <v>0.46222385046413605</v>
      </c>
      <c r="F40" s="5">
        <v>3110.0575379373913</v>
      </c>
      <c r="G40" s="13">
        <f t="shared" si="2"/>
        <v>0.53777614953586372</v>
      </c>
      <c r="H40" s="133">
        <v>5783.1823531437312</v>
      </c>
      <c r="I40" s="134"/>
    </row>
    <row r="41" spans="3:9" x14ac:dyDescent="0.25">
      <c r="C41" s="12" t="s">
        <v>176</v>
      </c>
      <c r="D41" s="5">
        <v>1173.9402850937654</v>
      </c>
      <c r="E41" s="13">
        <f t="shared" si="3"/>
        <v>0.46598759695173059</v>
      </c>
      <c r="F41" s="5">
        <v>1345.3119284267759</v>
      </c>
      <c r="G41" s="13">
        <f t="shared" si="2"/>
        <v>0.53401240304826925</v>
      </c>
      <c r="H41" s="133">
        <v>2519.2522135205418</v>
      </c>
      <c r="I41" s="134"/>
    </row>
    <row r="42" spans="3:9" x14ac:dyDescent="0.25">
      <c r="C42" s="12" t="s">
        <v>177</v>
      </c>
      <c r="D42" s="5">
        <v>2809.7256916036472</v>
      </c>
      <c r="E42" s="13">
        <f t="shared" si="3"/>
        <v>0.46189040293364397</v>
      </c>
      <c r="F42" s="5">
        <v>3273.3747013856791</v>
      </c>
      <c r="G42" s="13">
        <f t="shared" si="2"/>
        <v>0.5381095970663563</v>
      </c>
      <c r="H42" s="133">
        <v>6083.100392989325</v>
      </c>
      <c r="I42" s="134"/>
    </row>
    <row r="43" spans="3:9" x14ac:dyDescent="0.25">
      <c r="C43" s="12" t="s">
        <v>178</v>
      </c>
      <c r="D43" s="5">
        <v>3377.6832330826364</v>
      </c>
      <c r="E43" s="13">
        <f t="shared" si="3"/>
        <v>0.46671377832460414</v>
      </c>
      <c r="F43" s="5">
        <v>3859.4787920192316</v>
      </c>
      <c r="G43" s="13">
        <f t="shared" si="2"/>
        <v>0.53328622167539586</v>
      </c>
      <c r="H43" s="133">
        <v>7237.1620251018676</v>
      </c>
      <c r="I43" s="134"/>
    </row>
    <row r="44" spans="3:9" x14ac:dyDescent="0.25">
      <c r="C44" s="12" t="s">
        <v>179</v>
      </c>
      <c r="D44" s="5">
        <v>2135.9384279924629</v>
      </c>
      <c r="E44" s="13">
        <f t="shared" si="3"/>
        <v>0.46457540396844782</v>
      </c>
      <c r="F44" s="5">
        <v>2461.675672424974</v>
      </c>
      <c r="G44" s="13">
        <f t="shared" si="2"/>
        <v>0.53542459603155201</v>
      </c>
      <c r="H44" s="133">
        <v>4597.6141004174378</v>
      </c>
      <c r="I44" s="134"/>
    </row>
    <row r="45" spans="3:9" x14ac:dyDescent="0.25">
      <c r="C45" s="12" t="s">
        <v>180</v>
      </c>
      <c r="D45" s="5">
        <v>2448.3859774695657</v>
      </c>
      <c r="E45" s="13">
        <f t="shared" si="3"/>
        <v>0.46710576529655129</v>
      </c>
      <c r="F45" s="5">
        <v>2793.2234381520957</v>
      </c>
      <c r="G45" s="13">
        <f t="shared" si="2"/>
        <v>0.53289423470344854</v>
      </c>
      <c r="H45" s="133">
        <v>5241.6094156216623</v>
      </c>
      <c r="I45" s="134"/>
    </row>
    <row r="46" spans="3:9" x14ac:dyDescent="0.25">
      <c r="C46" s="12" t="s">
        <v>181</v>
      </c>
      <c r="D46" s="5">
        <v>4242.4551976105859</v>
      </c>
      <c r="E46" s="13">
        <f t="shared" si="3"/>
        <v>0.46923998043423965</v>
      </c>
      <c r="F46" s="5">
        <v>4798.6652833948319</v>
      </c>
      <c r="G46" s="13">
        <f t="shared" si="2"/>
        <v>0.53076001956576024</v>
      </c>
      <c r="H46" s="133">
        <v>9041.1204810054187</v>
      </c>
      <c r="I46" s="134"/>
    </row>
    <row r="47" spans="3:9" x14ac:dyDescent="0.25">
      <c r="C47" s="12" t="s">
        <v>182</v>
      </c>
      <c r="D47" s="5">
        <v>2426.0042316044501</v>
      </c>
      <c r="E47" s="13">
        <f t="shared" si="3"/>
        <v>0.47021528593512241</v>
      </c>
      <c r="F47" s="5">
        <v>2733.3436334481025</v>
      </c>
      <c r="G47" s="13">
        <f t="shared" si="2"/>
        <v>0.52978471406487726</v>
      </c>
      <c r="H47" s="133">
        <v>5159.347865052554</v>
      </c>
      <c r="I47" s="134"/>
    </row>
    <row r="48" spans="3:9" x14ac:dyDescent="0.25">
      <c r="C48" s="4" t="s">
        <v>32</v>
      </c>
      <c r="D48" s="5">
        <f>SUM(D30:D47)</f>
        <v>49957.992815374128</v>
      </c>
      <c r="E48" s="13">
        <f>+D48/H48</f>
        <v>0.46560528752426661</v>
      </c>
      <c r="F48" s="5">
        <f>SUM(F30:F47)</f>
        <v>57338.883216710026</v>
      </c>
      <c r="G48" s="13">
        <f>+F48/H48</f>
        <v>0.53439471247573356</v>
      </c>
      <c r="H48" s="135">
        <f>SUBTOTAL(9,H30:H47)</f>
        <v>107296.87603208414</v>
      </c>
      <c r="I48" s="135">
        <f t="shared" ref="I48" si="4">SUBTOTAL(9,I30:I47)</f>
        <v>6022.4340208309914</v>
      </c>
    </row>
    <row r="49" spans="1:13" ht="30.75" customHeight="1" x14ac:dyDescent="0.25">
      <c r="C49" s="136" t="s">
        <v>186</v>
      </c>
      <c r="D49" s="136"/>
      <c r="E49" s="136"/>
      <c r="F49" s="136"/>
      <c r="G49" s="136"/>
      <c r="H49" s="136"/>
      <c r="I49" s="136"/>
    </row>
    <row r="50" spans="1:13" x14ac:dyDescent="0.25">
      <c r="C50" s="15"/>
      <c r="D50" s="15"/>
      <c r="E50" s="15"/>
      <c r="F50" s="15"/>
      <c r="G50" s="15"/>
      <c r="H50" s="15"/>
      <c r="I50" s="15"/>
    </row>
    <row r="51" spans="1:13" x14ac:dyDescent="0.25">
      <c r="C51" s="15"/>
      <c r="D51" s="15"/>
      <c r="E51" s="15"/>
      <c r="F51" s="15"/>
      <c r="G51" s="15"/>
      <c r="H51" s="15"/>
      <c r="I51" s="15"/>
    </row>
    <row r="52" spans="1:13" x14ac:dyDescent="0.25">
      <c r="A52" s="9"/>
      <c r="B52" s="10"/>
      <c r="C52" s="10"/>
      <c r="D52" s="10"/>
    </row>
    <row r="53" spans="1:13" ht="24.75" customHeight="1" x14ac:dyDescent="0.25">
      <c r="B53" s="120" t="s">
        <v>36</v>
      </c>
      <c r="C53" s="108" t="s">
        <v>37</v>
      </c>
      <c r="D53" s="84" t="s">
        <v>187</v>
      </c>
      <c r="E53" s="84"/>
      <c r="F53" s="84"/>
      <c r="G53" s="84"/>
      <c r="H53" s="84"/>
      <c r="I53" s="84"/>
      <c r="J53" s="84"/>
      <c r="K53" s="84"/>
      <c r="L53" s="84"/>
    </row>
    <row r="54" spans="1:13" ht="24.75" customHeight="1" x14ac:dyDescent="0.25">
      <c r="B54" s="120"/>
      <c r="C54" s="108"/>
      <c r="D54" s="84"/>
      <c r="E54" s="84"/>
      <c r="F54" s="84"/>
      <c r="G54" s="84"/>
      <c r="H54" s="84"/>
      <c r="I54" s="84"/>
      <c r="J54" s="84"/>
      <c r="K54" s="84"/>
      <c r="L54" s="84"/>
    </row>
    <row r="55" spans="1:13" ht="24.75" customHeight="1" x14ac:dyDescent="0.25">
      <c r="B55" s="120"/>
      <c r="C55" s="108"/>
      <c r="D55" s="108" t="s">
        <v>38</v>
      </c>
      <c r="E55" s="108"/>
      <c r="F55" s="108"/>
      <c r="G55" s="108"/>
      <c r="H55" s="137" t="s">
        <v>39</v>
      </c>
      <c r="I55" s="137"/>
      <c r="J55" s="137"/>
      <c r="K55" s="137"/>
      <c r="L55" s="137"/>
    </row>
    <row r="56" spans="1:13" ht="24.75" customHeight="1" x14ac:dyDescent="0.25">
      <c r="B56" s="120"/>
      <c r="C56" s="108"/>
      <c r="D56" s="16" t="s">
        <v>40</v>
      </c>
      <c r="E56" s="16" t="s">
        <v>41</v>
      </c>
      <c r="F56" s="16" t="s">
        <v>42</v>
      </c>
      <c r="G56" s="16" t="s">
        <v>43</v>
      </c>
      <c r="H56" s="17" t="s">
        <v>44</v>
      </c>
      <c r="I56" s="17" t="s">
        <v>45</v>
      </c>
      <c r="J56" s="17" t="s">
        <v>46</v>
      </c>
      <c r="K56" s="17" t="s">
        <v>42</v>
      </c>
      <c r="L56" s="16" t="s">
        <v>43</v>
      </c>
    </row>
    <row r="57" spans="1:13" x14ac:dyDescent="0.25">
      <c r="B57" s="12" t="s">
        <v>165</v>
      </c>
      <c r="C57" s="73">
        <v>3</v>
      </c>
      <c r="D57" s="19">
        <v>417.86756687945223</v>
      </c>
      <c r="E57" s="19">
        <v>476.8046742553376</v>
      </c>
      <c r="F57" s="19">
        <f>SUM(D57:E57)</f>
        <v>894.67224113478983</v>
      </c>
      <c r="G57" s="20">
        <f>F57/$F$75</f>
        <v>6.5179611828657905E-2</v>
      </c>
      <c r="H57" s="21">
        <v>604.07785448792754</v>
      </c>
      <c r="I57" s="21">
        <v>524.79788428207405</v>
      </c>
      <c r="J57" s="21">
        <v>584.7707966046612</v>
      </c>
      <c r="K57" s="21">
        <f>SUM(H57:J57)</f>
        <v>1713.6465353746628</v>
      </c>
      <c r="L57" s="20">
        <f>K57/$K$75</f>
        <v>6.4642129786141825E-2</v>
      </c>
      <c r="M57" s="7"/>
    </row>
    <row r="58" spans="1:13" x14ac:dyDescent="0.25">
      <c r="B58" s="12" t="s">
        <v>166</v>
      </c>
      <c r="C58" s="73">
        <v>3</v>
      </c>
      <c r="D58" s="19">
        <v>814.97416762030366</v>
      </c>
      <c r="E58" s="19">
        <v>1138.1482252604183</v>
      </c>
      <c r="F58" s="19">
        <f>SUM(D58:E58)</f>
        <v>1953.1223928807219</v>
      </c>
      <c r="G58" s="20">
        <f t="shared" ref="G58:G73" si="5">F58/$F$75</f>
        <v>0.14229094585560698</v>
      </c>
      <c r="H58" s="21">
        <v>1348.6995291717803</v>
      </c>
      <c r="I58" s="21">
        <v>1237.8412460707777</v>
      </c>
      <c r="J58" s="21">
        <v>1277.6971087955278</v>
      </c>
      <c r="K58" s="21">
        <f t="shared" ref="K58:K74" si="6">SUM(H58:J58)</f>
        <v>3864.2378840380861</v>
      </c>
      <c r="L58" s="20">
        <f t="shared" ref="L58:L73" si="7">K58/$K$75</f>
        <v>0.14576668039065752</v>
      </c>
    </row>
    <row r="59" spans="1:13" x14ac:dyDescent="0.25">
      <c r="B59" s="12" t="s">
        <v>167</v>
      </c>
      <c r="C59" s="73">
        <v>3</v>
      </c>
      <c r="D59" s="19">
        <v>121.50366028258175</v>
      </c>
      <c r="E59" s="19">
        <v>178.7822477655198</v>
      </c>
      <c r="F59" s="19">
        <f t="shared" ref="F59:F74" si="8">SUM(D59:E59)</f>
        <v>300.28590804810153</v>
      </c>
      <c r="G59" s="20">
        <f t="shared" si="5"/>
        <v>2.1876747734305254E-2</v>
      </c>
      <c r="H59" s="21">
        <v>201.4776409182551</v>
      </c>
      <c r="I59" s="21">
        <v>179.13111397828942</v>
      </c>
      <c r="J59" s="21">
        <v>186.96966181387344</v>
      </c>
      <c r="K59" s="21">
        <f t="shared" si="6"/>
        <v>567.57841671041797</v>
      </c>
      <c r="L59" s="20">
        <f t="shared" si="7"/>
        <v>2.1410178189859984E-2</v>
      </c>
    </row>
    <row r="60" spans="1:13" x14ac:dyDescent="0.25">
      <c r="B60" s="12" t="s">
        <v>168</v>
      </c>
      <c r="C60" s="73">
        <v>3</v>
      </c>
      <c r="D60" s="19">
        <v>554.63111097023307</v>
      </c>
      <c r="E60" s="19">
        <v>658.16437185542145</v>
      </c>
      <c r="F60" s="19">
        <f t="shared" si="8"/>
        <v>1212.7954828256545</v>
      </c>
      <c r="G60" s="20">
        <f t="shared" si="5"/>
        <v>8.8355863928292408E-2</v>
      </c>
      <c r="H60" s="21">
        <v>685.34414521877409</v>
      </c>
      <c r="I60" s="21">
        <v>668.26577385830706</v>
      </c>
      <c r="J60" s="21">
        <v>698.64859711948952</v>
      </c>
      <c r="K60" s="21">
        <f t="shared" si="6"/>
        <v>2052.2585161965708</v>
      </c>
      <c r="L60" s="20">
        <f t="shared" si="7"/>
        <v>7.7415242070144288E-2</v>
      </c>
    </row>
    <row r="61" spans="1:13" x14ac:dyDescent="0.25">
      <c r="B61" s="14" t="s">
        <v>169</v>
      </c>
      <c r="C61" s="73">
        <v>3</v>
      </c>
      <c r="D61" s="19">
        <v>99.177164031844796</v>
      </c>
      <c r="E61" s="19">
        <v>137.155682056904</v>
      </c>
      <c r="F61" s="19">
        <f t="shared" si="8"/>
        <v>236.33284608874879</v>
      </c>
      <c r="G61" s="20">
        <f t="shared" si="5"/>
        <v>1.7217571376628688E-2</v>
      </c>
      <c r="H61" s="21">
        <v>145.42582036436522</v>
      </c>
      <c r="I61" s="21">
        <v>117.16074833208479</v>
      </c>
      <c r="J61" s="21">
        <v>148.8247636514017</v>
      </c>
      <c r="K61" s="21">
        <f t="shared" si="6"/>
        <v>411.41133234785173</v>
      </c>
      <c r="L61" s="20">
        <f t="shared" si="7"/>
        <v>1.5519247518161543E-2</v>
      </c>
    </row>
    <row r="62" spans="1:13" x14ac:dyDescent="0.25">
      <c r="B62" s="12" t="s">
        <v>170</v>
      </c>
      <c r="C62" s="73">
        <v>3</v>
      </c>
      <c r="D62" s="19">
        <v>134.90816021571925</v>
      </c>
      <c r="E62" s="19">
        <v>189.89480604834912</v>
      </c>
      <c r="F62" s="19">
        <f t="shared" si="8"/>
        <v>324.80296626406835</v>
      </c>
      <c r="G62" s="20">
        <f t="shared" si="5"/>
        <v>2.3662890484940313E-2</v>
      </c>
      <c r="H62" s="21">
        <v>213.26985897264859</v>
      </c>
      <c r="I62" s="21">
        <v>237.40860092874016</v>
      </c>
      <c r="J62" s="21">
        <v>219.94168211403132</v>
      </c>
      <c r="K62" s="21">
        <f t="shared" si="6"/>
        <v>670.62014201542002</v>
      </c>
      <c r="L62" s="20">
        <f t="shared" si="7"/>
        <v>2.5297115456708673E-2</v>
      </c>
    </row>
    <row r="63" spans="1:13" x14ac:dyDescent="0.25">
      <c r="B63" s="12" t="s">
        <v>171</v>
      </c>
      <c r="C63" s="73">
        <v>3</v>
      </c>
      <c r="D63" s="19">
        <v>227.65201775545114</v>
      </c>
      <c r="E63" s="19">
        <v>321.70894601114719</v>
      </c>
      <c r="F63" s="19">
        <f t="shared" si="8"/>
        <v>549.36096376659839</v>
      </c>
      <c r="G63" s="20">
        <f t="shared" si="5"/>
        <v>4.0022628093062333E-2</v>
      </c>
      <c r="H63" s="21">
        <v>308.9813323245308</v>
      </c>
      <c r="I63" s="21">
        <v>304.79941353884988</v>
      </c>
      <c r="J63" s="21">
        <v>373.23177220148943</v>
      </c>
      <c r="K63" s="21">
        <f t="shared" si="6"/>
        <v>987.01251806487005</v>
      </c>
      <c r="L63" s="20">
        <f t="shared" si="7"/>
        <v>3.7232060390649066E-2</v>
      </c>
    </row>
    <row r="64" spans="1:13" x14ac:dyDescent="0.25">
      <c r="B64" s="12" t="s">
        <v>172</v>
      </c>
      <c r="C64" s="73">
        <v>4</v>
      </c>
      <c r="D64" s="19">
        <v>149.37554169208198</v>
      </c>
      <c r="E64" s="19">
        <v>196.7092785293101</v>
      </c>
      <c r="F64" s="19">
        <f t="shared" si="8"/>
        <v>346.08482022139208</v>
      </c>
      <c r="G64" s="20">
        <f t="shared" si="5"/>
        <v>2.5213338700672494E-2</v>
      </c>
      <c r="H64" s="21">
        <v>222.41807900823684</v>
      </c>
      <c r="I64" s="21">
        <v>234.37952317750609</v>
      </c>
      <c r="J64" s="21">
        <v>268.34589075769429</v>
      </c>
      <c r="K64" s="21">
        <f t="shared" si="6"/>
        <v>725.1434929434372</v>
      </c>
      <c r="L64" s="20">
        <f t="shared" si="7"/>
        <v>2.7353843874330493E-2</v>
      </c>
    </row>
    <row r="65" spans="1:13" x14ac:dyDescent="0.25">
      <c r="B65" s="12" t="s">
        <v>173</v>
      </c>
      <c r="C65" s="73">
        <v>3</v>
      </c>
      <c r="D65" s="19">
        <v>620.07377842229266</v>
      </c>
      <c r="E65" s="19">
        <v>828.61679056169896</v>
      </c>
      <c r="F65" s="19">
        <f t="shared" si="8"/>
        <v>1448.6905689839916</v>
      </c>
      <c r="G65" s="20">
        <f t="shared" si="5"/>
        <v>0.10554154315377735</v>
      </c>
      <c r="H65" s="21">
        <v>1046.041803641999</v>
      </c>
      <c r="I65" s="21">
        <v>969.41707109003369</v>
      </c>
      <c r="J65" s="21">
        <v>981.09847421744951</v>
      </c>
      <c r="K65" s="21">
        <f t="shared" si="6"/>
        <v>2996.5573489494823</v>
      </c>
      <c r="L65" s="20">
        <f t="shared" si="7"/>
        <v>0.11303605794065293</v>
      </c>
    </row>
    <row r="66" spans="1:13" x14ac:dyDescent="0.25">
      <c r="B66" s="12" t="s">
        <v>174</v>
      </c>
      <c r="C66" s="73">
        <v>3</v>
      </c>
      <c r="D66" s="19">
        <v>196.17383470878698</v>
      </c>
      <c r="E66" s="19">
        <v>304.41480220842601</v>
      </c>
      <c r="F66" s="19">
        <f t="shared" si="8"/>
        <v>500.58863691721297</v>
      </c>
      <c r="G66" s="20">
        <f t="shared" si="5"/>
        <v>3.6469414764356375E-2</v>
      </c>
      <c r="H66" s="21">
        <v>340.10250659972371</v>
      </c>
      <c r="I66" s="21">
        <v>361.31770310620669</v>
      </c>
      <c r="J66" s="21">
        <v>401.92091427078469</v>
      </c>
      <c r="K66" s="21">
        <f t="shared" si="6"/>
        <v>1103.3411239767152</v>
      </c>
      <c r="L66" s="20">
        <f t="shared" si="7"/>
        <v>4.1620205020224246E-2</v>
      </c>
    </row>
    <row r="67" spans="1:13" x14ac:dyDescent="0.25">
      <c r="B67" s="12" t="s">
        <v>175</v>
      </c>
      <c r="C67" s="73">
        <v>4</v>
      </c>
      <c r="D67" s="19">
        <v>279.89121408180949</v>
      </c>
      <c r="E67" s="19">
        <v>347.22905543536012</v>
      </c>
      <c r="F67" s="19">
        <f t="shared" si="8"/>
        <v>627.12026951716962</v>
      </c>
      <c r="G67" s="20">
        <f t="shared" si="5"/>
        <v>4.5687631579098262E-2</v>
      </c>
      <c r="H67" s="21">
        <v>406.07197367976829</v>
      </c>
      <c r="I67" s="21">
        <v>406.19410189900469</v>
      </c>
      <c r="J67" s="21">
        <v>503.03895424192939</v>
      </c>
      <c r="K67" s="21">
        <f t="shared" si="6"/>
        <v>1315.3050298207024</v>
      </c>
      <c r="L67" s="20">
        <f t="shared" si="7"/>
        <v>4.9615901932451766E-2</v>
      </c>
    </row>
    <row r="68" spans="1:13" x14ac:dyDescent="0.25">
      <c r="B68" s="12" t="s">
        <v>176</v>
      </c>
      <c r="C68" s="73">
        <v>4</v>
      </c>
      <c r="D68" s="19">
        <v>160.83238253023274</v>
      </c>
      <c r="E68" s="19">
        <v>159.58394211373835</v>
      </c>
      <c r="F68" s="19">
        <f t="shared" si="8"/>
        <v>320.41632464397105</v>
      </c>
      <c r="G68" s="20">
        <f t="shared" si="5"/>
        <v>2.3343310213100515E-2</v>
      </c>
      <c r="H68" s="21">
        <v>191.7833768853227</v>
      </c>
      <c r="I68" s="21">
        <v>181.25545733416982</v>
      </c>
      <c r="J68" s="21">
        <v>203.87316943350612</v>
      </c>
      <c r="K68" s="21">
        <f t="shared" si="6"/>
        <v>576.91200365299869</v>
      </c>
      <c r="L68" s="20">
        <f t="shared" si="7"/>
        <v>2.1762259512383492E-2</v>
      </c>
    </row>
    <row r="69" spans="1:13" x14ac:dyDescent="0.25">
      <c r="B69" s="12" t="s">
        <v>177</v>
      </c>
      <c r="C69" s="73">
        <v>3</v>
      </c>
      <c r="D69" s="19">
        <v>272.40972065722985</v>
      </c>
      <c r="E69" s="19">
        <v>352.75141229963896</v>
      </c>
      <c r="F69" s="19">
        <f t="shared" si="8"/>
        <v>625.16113295686887</v>
      </c>
      <c r="G69" s="20">
        <f t="shared" si="5"/>
        <v>4.554490248273358E-2</v>
      </c>
      <c r="H69" s="21">
        <v>436.8762419448264</v>
      </c>
      <c r="I69" s="21">
        <v>424.34826963458386</v>
      </c>
      <c r="J69" s="21">
        <v>513.19046665811288</v>
      </c>
      <c r="K69" s="21">
        <f t="shared" si="6"/>
        <v>1374.4149782375232</v>
      </c>
      <c r="L69" s="20">
        <f t="shared" si="7"/>
        <v>5.1845645860581532E-2</v>
      </c>
    </row>
    <row r="70" spans="1:13" x14ac:dyDescent="0.25">
      <c r="B70" s="12" t="s">
        <v>178</v>
      </c>
      <c r="C70" s="73">
        <v>4</v>
      </c>
      <c r="D70" s="19">
        <v>469.78552370020958</v>
      </c>
      <c r="E70" s="19">
        <v>528.34737738697697</v>
      </c>
      <c r="F70" s="19">
        <f t="shared" si="8"/>
        <v>998.13290108718661</v>
      </c>
      <c r="G70" s="20">
        <f t="shared" si="5"/>
        <v>7.2717037653651201E-2</v>
      </c>
      <c r="H70" s="21">
        <v>603.15669312354851</v>
      </c>
      <c r="I70" s="21">
        <v>603.16094784054974</v>
      </c>
      <c r="J70" s="21">
        <v>647.04548616739487</v>
      </c>
      <c r="K70" s="21">
        <f t="shared" si="6"/>
        <v>1853.363127131493</v>
      </c>
      <c r="L70" s="20">
        <f t="shared" si="7"/>
        <v>6.9912515406037351E-2</v>
      </c>
    </row>
    <row r="71" spans="1:13" x14ac:dyDescent="0.25">
      <c r="B71" s="12" t="s">
        <v>179</v>
      </c>
      <c r="C71" s="73">
        <v>3</v>
      </c>
      <c r="D71" s="19">
        <v>248.88686048258222</v>
      </c>
      <c r="E71" s="19">
        <v>329.79982322056094</v>
      </c>
      <c r="F71" s="19">
        <f t="shared" si="8"/>
        <v>578.68668370314322</v>
      </c>
      <c r="G71" s="20">
        <f t="shared" si="5"/>
        <v>4.2159096571882562E-2</v>
      </c>
      <c r="H71" s="21">
        <v>359.09642649517292</v>
      </c>
      <c r="I71" s="21">
        <v>361.18278234010654</v>
      </c>
      <c r="J71" s="21">
        <v>368.85720633958397</v>
      </c>
      <c r="K71" s="21">
        <f t="shared" si="6"/>
        <v>1089.1364151748635</v>
      </c>
      <c r="L71" s="20">
        <f t="shared" si="7"/>
        <v>4.1084375366331888E-2</v>
      </c>
    </row>
    <row r="72" spans="1:13" x14ac:dyDescent="0.25">
      <c r="B72" s="12" t="s">
        <v>180</v>
      </c>
      <c r="C72" s="73">
        <v>3</v>
      </c>
      <c r="D72" s="19">
        <v>294.5009720914515</v>
      </c>
      <c r="E72" s="19">
        <v>388.9609360181683</v>
      </c>
      <c r="F72" s="19">
        <f t="shared" si="8"/>
        <v>683.4619081096198</v>
      </c>
      <c r="G72" s="20">
        <f t="shared" si="5"/>
        <v>4.9792292441928329E-2</v>
      </c>
      <c r="H72" s="21">
        <v>472.53469330814551</v>
      </c>
      <c r="I72" s="21">
        <v>402.51267139449078</v>
      </c>
      <c r="J72" s="21">
        <v>453.8351746489721</v>
      </c>
      <c r="K72" s="21">
        <f t="shared" si="6"/>
        <v>1328.8825393516083</v>
      </c>
      <c r="L72" s="20">
        <f t="shared" si="7"/>
        <v>5.0128072391850208E-2</v>
      </c>
    </row>
    <row r="73" spans="1:13" x14ac:dyDescent="0.2">
      <c r="B73" s="12" t="s">
        <v>181</v>
      </c>
      <c r="C73" s="24">
        <v>3</v>
      </c>
      <c r="D73" s="19">
        <v>580.48386743116907</v>
      </c>
      <c r="E73" s="19">
        <v>767.54217628806919</v>
      </c>
      <c r="F73" s="19">
        <f t="shared" si="8"/>
        <v>1348.0260437192383</v>
      </c>
      <c r="G73" s="20">
        <f t="shared" si="5"/>
        <v>9.820782430121687E-2</v>
      </c>
      <c r="H73" s="21">
        <v>881.33083745953923</v>
      </c>
      <c r="I73" s="21">
        <v>743.59625955584897</v>
      </c>
      <c r="J73" s="21">
        <v>789.00232599240542</v>
      </c>
      <c r="K73" s="21">
        <f t="shared" si="6"/>
        <v>2413.9294230077935</v>
      </c>
      <c r="L73" s="20">
        <f t="shared" si="7"/>
        <v>9.1058182557198206E-2</v>
      </c>
    </row>
    <row r="74" spans="1:13" x14ac:dyDescent="0.2">
      <c r="B74" s="12" t="s">
        <v>182</v>
      </c>
      <c r="C74" s="24">
        <v>3</v>
      </c>
      <c r="D74" s="19">
        <v>318.88716287530764</v>
      </c>
      <c r="E74" s="19">
        <v>459.62986370348932</v>
      </c>
      <c r="F74" s="19">
        <f t="shared" si="8"/>
        <v>778.51702657879696</v>
      </c>
      <c r="G74" s="20">
        <f>F74/$F$75</f>
        <v>5.6717348836088463E-2</v>
      </c>
      <c r="H74" s="21">
        <v>532.63963579844699</v>
      </c>
      <c r="I74" s="21">
        <v>484.77912881673223</v>
      </c>
      <c r="J74" s="21">
        <v>448.57786015264361</v>
      </c>
      <c r="K74" s="21">
        <f t="shared" si="6"/>
        <v>1465.9966247678228</v>
      </c>
      <c r="L74" s="20">
        <f>K74/$K$75</f>
        <v>5.530028633563485E-2</v>
      </c>
    </row>
    <row r="75" spans="1:13" x14ac:dyDescent="0.2">
      <c r="B75" s="23" t="s">
        <v>188</v>
      </c>
      <c r="C75" s="24">
        <v>3</v>
      </c>
      <c r="D75" s="19">
        <f>SUM(D57:D74)</f>
        <v>5962.0147064287394</v>
      </c>
      <c r="E75" s="19">
        <f>SUM(E57:E74)</f>
        <v>7764.2444110185361</v>
      </c>
      <c r="F75" s="19">
        <f t="shared" ref="F75" si="9">+D75+E75</f>
        <v>13726.259117447276</v>
      </c>
      <c r="G75" s="20">
        <f>SUM(G57:G74)</f>
        <v>0.99999999999999989</v>
      </c>
      <c r="H75" s="21">
        <f t="shared" ref="H75" si="10">SUBTOTAL(9,H57:H74)</f>
        <v>8999.3284494030122</v>
      </c>
      <c r="I75" s="21">
        <f>SUM(I57:I74)</f>
        <v>8441.5486971783557</v>
      </c>
      <c r="J75" s="21">
        <f>SUM(J57:J74)</f>
        <v>9068.8703051809534</v>
      </c>
      <c r="K75" s="21">
        <f>SUM(K57:K74)</f>
        <v>26509.747451762323</v>
      </c>
      <c r="L75" s="20">
        <f>SUM(L57:L74)</f>
        <v>1</v>
      </c>
    </row>
    <row r="76" spans="1:13" ht="15.75" customHeight="1" x14ac:dyDescent="0.25">
      <c r="B76" s="25" t="s">
        <v>189</v>
      </c>
    </row>
    <row r="77" spans="1:13" ht="16.5" customHeight="1" x14ac:dyDescent="0.25">
      <c r="B77" s="25" t="s">
        <v>190</v>
      </c>
    </row>
    <row r="78" spans="1:13" ht="19.5" customHeight="1" x14ac:dyDescent="0.25"/>
    <row r="79" spans="1:13" ht="19.5" customHeight="1" x14ac:dyDescent="0.25">
      <c r="A79" s="120" t="s">
        <v>36</v>
      </c>
      <c r="B79" s="108" t="s">
        <v>37</v>
      </c>
      <c r="C79" s="121" t="s">
        <v>195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3"/>
    </row>
    <row r="80" spans="1:13" ht="19.5" customHeight="1" x14ac:dyDescent="0.25">
      <c r="A80" s="120"/>
      <c r="B80" s="108"/>
      <c r="C80" s="124"/>
      <c r="D80" s="125"/>
      <c r="E80" s="125"/>
      <c r="F80" s="125"/>
      <c r="G80" s="125"/>
      <c r="H80" s="125"/>
      <c r="I80" s="125"/>
      <c r="J80" s="125"/>
      <c r="K80" s="125"/>
      <c r="L80" s="125"/>
      <c r="M80" s="126"/>
    </row>
    <row r="81" spans="1:13" ht="19.5" customHeight="1" x14ac:dyDescent="0.25">
      <c r="A81" s="120"/>
      <c r="B81" s="108"/>
      <c r="C81" s="127" t="s">
        <v>20</v>
      </c>
      <c r="D81" s="127"/>
      <c r="E81" s="127"/>
      <c r="F81" s="127"/>
      <c r="G81" s="127"/>
      <c r="H81" s="128" t="s">
        <v>24</v>
      </c>
      <c r="I81" s="129"/>
      <c r="J81" s="129"/>
      <c r="K81" s="129"/>
      <c r="L81" s="129"/>
      <c r="M81" s="130"/>
    </row>
    <row r="82" spans="1:13" ht="19.5" customHeight="1" x14ac:dyDescent="0.25">
      <c r="A82" s="120"/>
      <c r="B82" s="108"/>
      <c r="C82" s="16" t="s">
        <v>47</v>
      </c>
      <c r="D82" s="16" t="s">
        <v>48</v>
      </c>
      <c r="E82" s="16" t="s">
        <v>49</v>
      </c>
      <c r="F82" s="16" t="s">
        <v>42</v>
      </c>
      <c r="G82" s="16" t="s">
        <v>43</v>
      </c>
      <c r="H82" s="17" t="s">
        <v>50</v>
      </c>
      <c r="I82" s="17" t="s">
        <v>51</v>
      </c>
      <c r="J82" s="17" t="s">
        <v>52</v>
      </c>
      <c r="K82" s="17" t="s">
        <v>53</v>
      </c>
      <c r="L82" s="17" t="s">
        <v>42</v>
      </c>
      <c r="M82" s="17" t="s">
        <v>43</v>
      </c>
    </row>
    <row r="83" spans="1:13" x14ac:dyDescent="0.25">
      <c r="A83" s="12" t="s">
        <v>165</v>
      </c>
      <c r="B83" s="73">
        <v>3</v>
      </c>
      <c r="C83" s="19">
        <v>462.44728291783429</v>
      </c>
      <c r="D83" s="19">
        <v>303.03318311669329</v>
      </c>
      <c r="E83" s="19">
        <v>307.63379670885547</v>
      </c>
      <c r="F83" s="19">
        <f>SUM(C83:E83)</f>
        <v>1073.1142627433831</v>
      </c>
      <c r="G83" s="20">
        <f t="shared" ref="G83:G97" si="11">F83/$F$101</f>
        <v>4.9420221802037083E-2</v>
      </c>
      <c r="H83" s="21">
        <v>400.92292991006178</v>
      </c>
      <c r="I83" s="21">
        <v>479.79054103635207</v>
      </c>
      <c r="J83" s="21">
        <v>349.4659374199033</v>
      </c>
      <c r="K83" s="21">
        <v>314.41018311956054</v>
      </c>
      <c r="L83" s="21">
        <f>SUM(H83:K83)</f>
        <v>1544.5895914858777</v>
      </c>
      <c r="M83" s="26">
        <f t="shared" ref="M83:M99" si="12">L83/$L$101</f>
        <v>5.4887608202478164E-2</v>
      </c>
    </row>
    <row r="84" spans="1:13" x14ac:dyDescent="0.25">
      <c r="A84" s="12" t="s">
        <v>166</v>
      </c>
      <c r="B84" s="73">
        <v>3</v>
      </c>
      <c r="C84" s="19">
        <v>1269.493057271259</v>
      </c>
      <c r="D84" s="19">
        <v>856.99471004035752</v>
      </c>
      <c r="E84" s="19">
        <v>921.81937671866808</v>
      </c>
      <c r="F84" s="19">
        <f t="shared" ref="F84:F101" si="13">SUM(C84:E84)</f>
        <v>3048.3071440302847</v>
      </c>
      <c r="G84" s="20">
        <f t="shared" si="11"/>
        <v>0.14038394643416996</v>
      </c>
      <c r="H84" s="21">
        <v>1141.6537783811864</v>
      </c>
      <c r="I84" s="21">
        <v>1162.0166875356767</v>
      </c>
      <c r="J84" s="21">
        <v>984.99830516946258</v>
      </c>
      <c r="K84" s="21">
        <v>773.59640508484426</v>
      </c>
      <c r="L84" s="21">
        <f t="shared" ref="L84:L101" si="14">SUM(H84:K84)</f>
        <v>4062.26517617117</v>
      </c>
      <c r="M84" s="26">
        <f t="shared" si="12"/>
        <v>0.14435421592460779</v>
      </c>
    </row>
    <row r="85" spans="1:13" x14ac:dyDescent="0.25">
      <c r="A85" s="12" t="s">
        <v>167</v>
      </c>
      <c r="B85" s="73">
        <v>3</v>
      </c>
      <c r="C85" s="19">
        <v>158.77187155327235</v>
      </c>
      <c r="D85" s="19">
        <v>125.31194240343629</v>
      </c>
      <c r="E85" s="19">
        <v>157.91025490323446</v>
      </c>
      <c r="F85" s="19">
        <f t="shared" si="13"/>
        <v>441.99406885994313</v>
      </c>
      <c r="G85" s="20">
        <f t="shared" si="11"/>
        <v>2.0355190194193448E-2</v>
      </c>
      <c r="H85" s="21">
        <v>166.37815566221587</v>
      </c>
      <c r="I85" s="21">
        <v>172.06857588663607</v>
      </c>
      <c r="J85" s="21">
        <v>129.31650667284183</v>
      </c>
      <c r="K85" s="21">
        <v>113.4632886897906</v>
      </c>
      <c r="L85" s="21">
        <f t="shared" si="14"/>
        <v>581.22652691148437</v>
      </c>
      <c r="M85" s="26">
        <f t="shared" si="12"/>
        <v>2.0654116835861359E-2</v>
      </c>
    </row>
    <row r="86" spans="1:13" x14ac:dyDescent="0.25">
      <c r="A86" s="12" t="s">
        <v>168</v>
      </c>
      <c r="B86" s="73">
        <v>3</v>
      </c>
      <c r="C86" s="19">
        <v>717.70613151641976</v>
      </c>
      <c r="D86" s="19">
        <v>472.26391795024881</v>
      </c>
      <c r="E86" s="19">
        <v>522.89277329981826</v>
      </c>
      <c r="F86" s="19">
        <f t="shared" si="13"/>
        <v>1712.8628227664867</v>
      </c>
      <c r="G86" s="20">
        <f t="shared" si="11"/>
        <v>7.888261628466095E-2</v>
      </c>
      <c r="H86" s="21">
        <v>600.84508719955704</v>
      </c>
      <c r="I86" s="21">
        <v>648.0397439500714</v>
      </c>
      <c r="J86" s="21">
        <v>606.79326309317617</v>
      </c>
      <c r="K86" s="21">
        <v>465.10404049411994</v>
      </c>
      <c r="L86" s="21">
        <f t="shared" si="14"/>
        <v>2320.7821347369245</v>
      </c>
      <c r="M86" s="26">
        <f t="shared" si="12"/>
        <v>8.2469920318581844E-2</v>
      </c>
    </row>
    <row r="87" spans="1:13" x14ac:dyDescent="0.25">
      <c r="A87" s="14" t="s">
        <v>169</v>
      </c>
      <c r="B87" s="73">
        <v>3</v>
      </c>
      <c r="C87" s="19">
        <v>145.83179341409061</v>
      </c>
      <c r="D87" s="19">
        <v>117.94244084726938</v>
      </c>
      <c r="E87" s="19">
        <v>114.41230104998003</v>
      </c>
      <c r="F87" s="19">
        <f t="shared" si="13"/>
        <v>378.18653531134004</v>
      </c>
      <c r="G87" s="20">
        <f t="shared" si="11"/>
        <v>1.7416656461027549E-2</v>
      </c>
      <c r="H87" s="21">
        <v>122.62141499315281</v>
      </c>
      <c r="I87" s="21">
        <v>114.95660546224455</v>
      </c>
      <c r="J87" s="21">
        <v>121.42908245864302</v>
      </c>
      <c r="K87" s="21">
        <v>116.91940968216028</v>
      </c>
      <c r="L87" s="21">
        <f t="shared" si="14"/>
        <v>475.92651259620067</v>
      </c>
      <c r="M87" s="26">
        <f t="shared" si="12"/>
        <v>1.6912238759438054E-2</v>
      </c>
    </row>
    <row r="88" spans="1:13" x14ac:dyDescent="0.25">
      <c r="A88" s="12" t="s">
        <v>170</v>
      </c>
      <c r="B88" s="73">
        <v>3</v>
      </c>
      <c r="C88" s="19">
        <v>233.37901122029345</v>
      </c>
      <c r="D88" s="19">
        <v>149.48121532156961</v>
      </c>
      <c r="E88" s="19">
        <v>181.30561364542942</v>
      </c>
      <c r="F88" s="19">
        <f t="shared" si="13"/>
        <v>564.16584018729247</v>
      </c>
      <c r="G88" s="20">
        <f t="shared" si="11"/>
        <v>2.5981577100570058E-2</v>
      </c>
      <c r="H88" s="21">
        <v>210.15770950455925</v>
      </c>
      <c r="I88" s="21">
        <v>202.68012187746419</v>
      </c>
      <c r="J88" s="21">
        <v>170.7670642318964</v>
      </c>
      <c r="K88" s="21">
        <v>128.50278332451541</v>
      </c>
      <c r="L88" s="21">
        <f t="shared" si="14"/>
        <v>712.10767893843513</v>
      </c>
      <c r="M88" s="26">
        <f t="shared" si="12"/>
        <v>2.5305030860624123E-2</v>
      </c>
    </row>
    <row r="89" spans="1:13" x14ac:dyDescent="0.25">
      <c r="A89" s="12" t="s">
        <v>171</v>
      </c>
      <c r="B89" s="73">
        <v>3</v>
      </c>
      <c r="C89" s="19">
        <v>390.33135613906416</v>
      </c>
      <c r="D89" s="19">
        <v>295.74955666669547</v>
      </c>
      <c r="E89" s="19">
        <v>265.91409554294279</v>
      </c>
      <c r="F89" s="19">
        <f t="shared" si="13"/>
        <v>951.99500834870241</v>
      </c>
      <c r="G89" s="20">
        <f t="shared" si="11"/>
        <v>4.3842306546880462E-2</v>
      </c>
      <c r="H89" s="21">
        <v>272.62156753788037</v>
      </c>
      <c r="I89" s="21">
        <v>255.92001925730659</v>
      </c>
      <c r="J89" s="21">
        <v>276.69361455302192</v>
      </c>
      <c r="K89" s="21">
        <v>251.90721926021138</v>
      </c>
      <c r="L89" s="21">
        <f t="shared" si="14"/>
        <v>1057.1424206084203</v>
      </c>
      <c r="M89" s="26">
        <f t="shared" si="12"/>
        <v>3.756597824847175E-2</v>
      </c>
    </row>
    <row r="90" spans="1:13" x14ac:dyDescent="0.25">
      <c r="A90" s="12" t="s">
        <v>172</v>
      </c>
      <c r="B90" s="73">
        <v>4</v>
      </c>
      <c r="C90" s="19">
        <v>255.65450053426181</v>
      </c>
      <c r="D90" s="19">
        <v>202.95765352030566</v>
      </c>
      <c r="E90" s="19">
        <v>203.88742438434491</v>
      </c>
      <c r="F90" s="19">
        <f t="shared" si="13"/>
        <v>662.49957843891229</v>
      </c>
      <c r="G90" s="20">
        <f t="shared" si="11"/>
        <v>3.0510149055801464E-2</v>
      </c>
      <c r="H90" s="21">
        <v>210.85850367903419</v>
      </c>
      <c r="I90" s="21">
        <v>233.65875226357355</v>
      </c>
      <c r="J90" s="21">
        <v>225.61231072930877</v>
      </c>
      <c r="K90" s="21">
        <v>264.56381908287045</v>
      </c>
      <c r="L90" s="21">
        <f t="shared" si="14"/>
        <v>934.69338575478696</v>
      </c>
      <c r="M90" s="26">
        <f t="shared" si="12"/>
        <v>3.3214702876123582E-2</v>
      </c>
    </row>
    <row r="91" spans="1:13" x14ac:dyDescent="0.25">
      <c r="A91" s="12" t="s">
        <v>173</v>
      </c>
      <c r="B91" s="73">
        <v>3</v>
      </c>
      <c r="C91" s="19">
        <v>956.97121048431893</v>
      </c>
      <c r="D91" s="19">
        <v>730.61517218377742</v>
      </c>
      <c r="E91" s="19">
        <v>751.74356183021598</v>
      </c>
      <c r="F91" s="19">
        <f t="shared" si="13"/>
        <v>2439.3299444983122</v>
      </c>
      <c r="G91" s="20">
        <f t="shared" si="11"/>
        <v>0.11233866801590113</v>
      </c>
      <c r="H91" s="21">
        <v>890.13777884669048</v>
      </c>
      <c r="I91" s="21">
        <v>861.15594404088836</v>
      </c>
      <c r="J91" s="21">
        <v>874.91702842535824</v>
      </c>
      <c r="K91" s="21">
        <v>764.22077412444094</v>
      </c>
      <c r="L91" s="21">
        <f t="shared" si="14"/>
        <v>3390.4315254373782</v>
      </c>
      <c r="M91" s="26">
        <f t="shared" si="12"/>
        <v>0.12048033874585297</v>
      </c>
    </row>
    <row r="92" spans="1:13" x14ac:dyDescent="0.25">
      <c r="A92" s="12" t="s">
        <v>174</v>
      </c>
      <c r="B92" s="73">
        <v>3</v>
      </c>
      <c r="C92" s="19">
        <v>390.16234139885825</v>
      </c>
      <c r="D92" s="19">
        <v>271.7177125157047</v>
      </c>
      <c r="E92" s="19">
        <v>293.65920029905539</v>
      </c>
      <c r="F92" s="19">
        <f t="shared" si="13"/>
        <v>955.53925421361828</v>
      </c>
      <c r="G92" s="20">
        <f t="shared" si="11"/>
        <v>4.4005530001125968E-2</v>
      </c>
      <c r="H92" s="21">
        <v>297.98974084384326</v>
      </c>
      <c r="I92" s="21">
        <v>340.50593833771831</v>
      </c>
      <c r="J92" s="21">
        <v>365.12688702045995</v>
      </c>
      <c r="K92" s="21">
        <v>358.92338712447042</v>
      </c>
      <c r="L92" s="21">
        <f t="shared" si="14"/>
        <v>1362.5459533264921</v>
      </c>
      <c r="M92" s="26">
        <f t="shared" si="12"/>
        <v>4.8418614793404417E-2</v>
      </c>
    </row>
    <row r="93" spans="1:13" x14ac:dyDescent="0.25">
      <c r="A93" s="12" t="s">
        <v>175</v>
      </c>
      <c r="B93" s="73">
        <v>4</v>
      </c>
      <c r="C93" s="19">
        <v>491.14126292697199</v>
      </c>
      <c r="D93" s="19">
        <v>323.61877201229396</v>
      </c>
      <c r="E93" s="19">
        <v>318.06703565867991</v>
      </c>
      <c r="F93" s="19">
        <f t="shared" si="13"/>
        <v>1132.827070597946</v>
      </c>
      <c r="G93" s="20">
        <f t="shared" si="11"/>
        <v>5.2170180786880627E-2</v>
      </c>
      <c r="H93" s="21">
        <v>407.12796578653268</v>
      </c>
      <c r="I93" s="21">
        <v>366.60331229015071</v>
      </c>
      <c r="J93" s="21">
        <v>417.83383198537382</v>
      </c>
      <c r="K93" s="21">
        <v>379.93084893763256</v>
      </c>
      <c r="L93" s="21">
        <f t="shared" si="14"/>
        <v>1571.4959589996897</v>
      </c>
      <c r="M93" s="26">
        <f t="shared" si="12"/>
        <v>5.584373672127086E-2</v>
      </c>
    </row>
    <row r="94" spans="1:13" x14ac:dyDescent="0.25">
      <c r="A94" s="12" t="s">
        <v>176</v>
      </c>
      <c r="B94" s="73">
        <v>4</v>
      </c>
      <c r="C94" s="19">
        <v>253.62973378449726</v>
      </c>
      <c r="D94" s="19">
        <v>171.55338587539478</v>
      </c>
      <c r="E94" s="19">
        <v>184.9543075482415</v>
      </c>
      <c r="F94" s="19">
        <f t="shared" si="13"/>
        <v>610.13742720813354</v>
      </c>
      <c r="G94" s="20">
        <f t="shared" si="11"/>
        <v>2.8098710481458601E-2</v>
      </c>
      <c r="H94" s="21">
        <v>141.31276597728734</v>
      </c>
      <c r="I94" s="21">
        <v>170.59466718245361</v>
      </c>
      <c r="J94" s="21">
        <v>167.70608142943428</v>
      </c>
      <c r="K94" s="21">
        <v>150.51542298655835</v>
      </c>
      <c r="L94" s="21">
        <f t="shared" si="14"/>
        <v>630.12893757573352</v>
      </c>
      <c r="M94" s="26">
        <f t="shared" si="12"/>
        <v>2.2391883535502193E-2</v>
      </c>
    </row>
    <row r="95" spans="1:13" x14ac:dyDescent="0.25">
      <c r="A95" s="12" t="s">
        <v>177</v>
      </c>
      <c r="B95" s="73">
        <v>3</v>
      </c>
      <c r="C95" s="19">
        <v>516.95074741281655</v>
      </c>
      <c r="D95" s="19">
        <v>346.27727831683484</v>
      </c>
      <c r="E95" s="19">
        <v>335.63364529393698</v>
      </c>
      <c r="F95" s="19">
        <f t="shared" si="13"/>
        <v>1198.8616710235883</v>
      </c>
      <c r="G95" s="20">
        <f t="shared" si="11"/>
        <v>5.5211277819084116E-2</v>
      </c>
      <c r="H95" s="21">
        <v>396.52248747690783</v>
      </c>
      <c r="I95" s="21">
        <v>442.41193896051476</v>
      </c>
      <c r="J95" s="21">
        <v>487.0170705323406</v>
      </c>
      <c r="K95" s="21">
        <v>360.41902826521874</v>
      </c>
      <c r="L95" s="21">
        <f t="shared" si="14"/>
        <v>1686.3705252349819</v>
      </c>
      <c r="M95" s="26">
        <f t="shared" si="12"/>
        <v>5.9925850325239158E-2</v>
      </c>
    </row>
    <row r="96" spans="1:13" x14ac:dyDescent="0.25">
      <c r="A96" s="12" t="s">
        <v>178</v>
      </c>
      <c r="B96" s="73">
        <v>4</v>
      </c>
      <c r="C96" s="19">
        <v>634.98046674580075</v>
      </c>
      <c r="D96" s="19">
        <v>424.0335135350814</v>
      </c>
      <c r="E96" s="19">
        <v>401.06742601505937</v>
      </c>
      <c r="F96" s="19">
        <f t="shared" si="13"/>
        <v>1460.0814062959416</v>
      </c>
      <c r="G96" s="20">
        <f t="shared" si="11"/>
        <v>6.7241252356209633E-2</v>
      </c>
      <c r="H96" s="21">
        <v>426.12875710740349</v>
      </c>
      <c r="I96" s="21">
        <v>499.73761984486129</v>
      </c>
      <c r="J96" s="21">
        <v>513.3353548780882</v>
      </c>
      <c r="K96" s="21">
        <v>436.70793877006463</v>
      </c>
      <c r="L96" s="21">
        <f t="shared" si="14"/>
        <v>1875.9096706004175</v>
      </c>
      <c r="M96" s="26">
        <f t="shared" si="12"/>
        <v>6.6661199577361649E-2</v>
      </c>
    </row>
    <row r="97" spans="1:13" x14ac:dyDescent="0.25">
      <c r="A97" s="12" t="s">
        <v>179</v>
      </c>
      <c r="B97" s="73">
        <v>3</v>
      </c>
      <c r="C97" s="19">
        <v>385.06013998827132</v>
      </c>
      <c r="D97" s="19">
        <v>255.53328755338137</v>
      </c>
      <c r="E97" s="19">
        <v>295.01831083147181</v>
      </c>
      <c r="F97" s="19">
        <f t="shared" si="13"/>
        <v>935.61173837312447</v>
      </c>
      <c r="G97" s="20">
        <f t="shared" si="11"/>
        <v>4.3087806430587315E-2</v>
      </c>
      <c r="H97" s="21">
        <v>335.24688811834028</v>
      </c>
      <c r="I97" s="21">
        <v>284.22659453791402</v>
      </c>
      <c r="J97" s="21">
        <v>260.181470683778</v>
      </c>
      <c r="K97" s="21">
        <v>252.07906348059848</v>
      </c>
      <c r="L97" s="21">
        <f t="shared" si="14"/>
        <v>1131.7340168206308</v>
      </c>
      <c r="M97" s="26">
        <f t="shared" si="12"/>
        <v>4.0216620419480258E-2</v>
      </c>
    </row>
    <row r="98" spans="1:13" x14ac:dyDescent="0.25">
      <c r="A98" s="12" t="s">
        <v>180</v>
      </c>
      <c r="B98" s="73">
        <v>3</v>
      </c>
      <c r="C98" s="19">
        <v>446.17823738450772</v>
      </c>
      <c r="D98" s="19">
        <v>330.70977758529671</v>
      </c>
      <c r="E98" s="19">
        <v>348.88973707368802</v>
      </c>
      <c r="F98" s="19">
        <f t="shared" si="13"/>
        <v>1125.7777520434925</v>
      </c>
      <c r="G98" s="20">
        <f>F98/$F$101</f>
        <v>5.1845537923944779E-2</v>
      </c>
      <c r="H98" s="21">
        <v>373.92452470575091</v>
      </c>
      <c r="I98" s="21">
        <v>394.52650538057151</v>
      </c>
      <c r="J98" s="21">
        <v>368.2376701609021</v>
      </c>
      <c r="K98" s="21">
        <v>307.37024788630583</v>
      </c>
      <c r="L98" s="21">
        <f t="shared" si="14"/>
        <v>1444.0589481335303</v>
      </c>
      <c r="M98" s="26">
        <f t="shared" si="12"/>
        <v>5.131521162860344E-2</v>
      </c>
    </row>
    <row r="99" spans="1:13" x14ac:dyDescent="0.2">
      <c r="A99" s="12" t="s">
        <v>181</v>
      </c>
      <c r="B99" s="24">
        <v>3</v>
      </c>
      <c r="C99" s="19">
        <v>763.21143551905482</v>
      </c>
      <c r="D99" s="19">
        <v>596.38287012609646</v>
      </c>
      <c r="E99" s="19">
        <v>573.09555914001862</v>
      </c>
      <c r="F99" s="19">
        <f t="shared" si="13"/>
        <v>1932.6898647851699</v>
      </c>
      <c r="G99" s="20">
        <f>F99/$F$101</f>
        <v>8.900632962239613E-2</v>
      </c>
      <c r="H99" s="21">
        <v>644.55308916515321</v>
      </c>
      <c r="I99" s="21">
        <v>606.34650473020508</v>
      </c>
      <c r="J99" s="21">
        <v>499.5825073111053</v>
      </c>
      <c r="K99" s="21">
        <v>438.84001476264154</v>
      </c>
      <c r="L99" s="21">
        <f t="shared" si="14"/>
        <v>2189.3221159691052</v>
      </c>
      <c r="M99" s="26">
        <f t="shared" si="12"/>
        <v>7.7798436032922996E-2</v>
      </c>
    </row>
    <row r="100" spans="1:13" x14ac:dyDescent="0.2">
      <c r="A100" s="12" t="s">
        <v>182</v>
      </c>
      <c r="B100" s="24">
        <v>3</v>
      </c>
      <c r="C100" s="19">
        <v>435.14627673071755</v>
      </c>
      <c r="D100" s="19">
        <v>308.95444882711291</v>
      </c>
      <c r="E100" s="19">
        <v>345.99005221837803</v>
      </c>
      <c r="F100" s="19">
        <f t="shared" si="13"/>
        <v>1090.0907777762084</v>
      </c>
      <c r="G100" s="20">
        <f>F100/$F$101</f>
        <v>5.0202042683070769E-2</v>
      </c>
      <c r="H100" s="21">
        <v>391.8324168376792</v>
      </c>
      <c r="I100" s="21">
        <v>317.79532659108662</v>
      </c>
      <c r="J100" s="21">
        <v>232.14610728089139</v>
      </c>
      <c r="K100" s="21">
        <v>228.44786552626653</v>
      </c>
      <c r="L100" s="21">
        <f t="shared" si="14"/>
        <v>1170.2217162359236</v>
      </c>
      <c r="M100" s="26">
        <f>L100/$L$101</f>
        <v>4.1584296194175294E-2</v>
      </c>
    </row>
    <row r="101" spans="1:13" x14ac:dyDescent="0.2">
      <c r="A101" s="23" t="s">
        <v>188</v>
      </c>
      <c r="B101" s="22">
        <v>3</v>
      </c>
      <c r="C101" s="19">
        <f>SUM(C83:C100)</f>
        <v>8907.0468569423101</v>
      </c>
      <c r="D101" s="19">
        <f>SUM(D83:D100)</f>
        <v>6283.1308383975493</v>
      </c>
      <c r="E101" s="19">
        <f>SUM(E83:E100)</f>
        <v>6523.8944721620192</v>
      </c>
      <c r="F101" s="19">
        <f t="shared" si="13"/>
        <v>21714.072167501879</v>
      </c>
      <c r="G101" s="20">
        <f>F101/$F$101</f>
        <v>1</v>
      </c>
      <c r="H101" s="21">
        <f>SUM(H83:H100)</f>
        <v>7430.8355617332372</v>
      </c>
      <c r="I101" s="21">
        <f>SUM(I83:I100)</f>
        <v>7553.0353991656903</v>
      </c>
      <c r="J101" s="21">
        <f>SUM(J83:J100)</f>
        <v>7051.1600940359849</v>
      </c>
      <c r="K101" s="21">
        <f>SUM(K83:K100)</f>
        <v>6105.9217406022717</v>
      </c>
      <c r="L101" s="21">
        <f t="shared" si="14"/>
        <v>28140.952795537185</v>
      </c>
      <c r="M101" s="26">
        <f>SUM(M83:M100)</f>
        <v>0.99999999999999967</v>
      </c>
    </row>
    <row r="102" spans="1:13" ht="19.5" customHeight="1" x14ac:dyDescent="0.25">
      <c r="A102" s="25" t="s">
        <v>191</v>
      </c>
    </row>
    <row r="103" spans="1:13" ht="19.5" customHeight="1" x14ac:dyDescent="0.25">
      <c r="A103" s="25" t="s">
        <v>238</v>
      </c>
    </row>
    <row r="104" spans="1:13" ht="24.75" customHeight="1" x14ac:dyDescent="0.25"/>
    <row r="105" spans="1:13" ht="24.75" customHeight="1" x14ac:dyDescent="0.25">
      <c r="B105" s="120" t="s">
        <v>36</v>
      </c>
      <c r="C105" s="108" t="s">
        <v>37</v>
      </c>
      <c r="D105" s="84" t="s">
        <v>194</v>
      </c>
      <c r="E105" s="84"/>
      <c r="F105" s="84"/>
      <c r="G105" s="84"/>
      <c r="H105" s="84"/>
      <c r="I105" s="84"/>
      <c r="J105" s="84"/>
      <c r="K105" s="84"/>
    </row>
    <row r="106" spans="1:13" ht="24.75" customHeight="1" x14ac:dyDescent="0.25">
      <c r="B106" s="120"/>
      <c r="C106" s="108"/>
      <c r="D106" s="84"/>
      <c r="E106" s="84"/>
      <c r="F106" s="84"/>
      <c r="G106" s="84"/>
      <c r="H106" s="84"/>
      <c r="I106" s="84"/>
      <c r="J106" s="84"/>
      <c r="K106" s="84"/>
    </row>
    <row r="107" spans="1:13" ht="24.75" customHeight="1" x14ac:dyDescent="0.25">
      <c r="B107" s="120"/>
      <c r="C107" s="108"/>
      <c r="D107" s="84" t="s">
        <v>54</v>
      </c>
      <c r="E107" s="84"/>
      <c r="F107" s="84"/>
      <c r="G107" s="84"/>
      <c r="H107" s="84"/>
      <c r="I107" s="131" t="s">
        <v>55</v>
      </c>
      <c r="J107" s="116" t="s">
        <v>56</v>
      </c>
      <c r="K107" s="117"/>
    </row>
    <row r="108" spans="1:13" ht="24.75" customHeight="1" x14ac:dyDescent="0.25">
      <c r="B108" s="120"/>
      <c r="C108" s="108"/>
      <c r="D108" s="16" t="s">
        <v>57</v>
      </c>
      <c r="E108" s="16" t="s">
        <v>58</v>
      </c>
      <c r="F108" s="16" t="s">
        <v>59</v>
      </c>
      <c r="G108" s="16" t="s">
        <v>42</v>
      </c>
      <c r="H108" s="16" t="s">
        <v>43</v>
      </c>
      <c r="I108" s="132"/>
      <c r="J108" s="118"/>
      <c r="K108" s="119"/>
    </row>
    <row r="109" spans="1:13" x14ac:dyDescent="0.25">
      <c r="B109" s="12" t="s">
        <v>165</v>
      </c>
      <c r="C109" s="73">
        <v>3</v>
      </c>
      <c r="D109" s="19">
        <v>174.76999902724467</v>
      </c>
      <c r="E109" s="19">
        <v>186.30272245996528</v>
      </c>
      <c r="F109" s="19">
        <v>435.33866860506834</v>
      </c>
      <c r="G109" s="19">
        <f>SUM(D109:F109)</f>
        <v>796.41139009227822</v>
      </c>
      <c r="H109" s="20">
        <f t="shared" ref="H109:H123" si="15">G109/$G$127</f>
        <v>4.6287259547178439E-2</v>
      </c>
      <c r="I109" s="27">
        <v>6022.4340208309914</v>
      </c>
      <c r="J109" s="113">
        <f t="shared" ref="J109:J125" si="16">I109/$I$127</f>
        <v>5.6128698649438313E-2</v>
      </c>
      <c r="K109" s="114"/>
    </row>
    <row r="110" spans="1:13" x14ac:dyDescent="0.25">
      <c r="B110" s="12" t="s">
        <v>166</v>
      </c>
      <c r="C110" s="73">
        <v>3</v>
      </c>
      <c r="D110" s="19">
        <v>525.37698101241017</v>
      </c>
      <c r="E110" s="19">
        <v>551.89806942008909</v>
      </c>
      <c r="F110" s="19">
        <v>1192.2921270738457</v>
      </c>
      <c r="G110" s="19">
        <f t="shared" ref="G110:G126" si="17">SUM(D110:F110)</f>
        <v>2269.5671775063447</v>
      </c>
      <c r="H110" s="20">
        <f t="shared" si="15"/>
        <v>0.13190675863239631</v>
      </c>
      <c r="I110" s="27">
        <v>15197.499774626611</v>
      </c>
      <c r="J110" s="113">
        <f t="shared" si="16"/>
        <v>0.14163972276399009</v>
      </c>
      <c r="K110" s="114"/>
    </row>
    <row r="111" spans="1:13" x14ac:dyDescent="0.25">
      <c r="B111" s="12" t="s">
        <v>167</v>
      </c>
      <c r="C111" s="73">
        <v>3</v>
      </c>
      <c r="D111" s="19">
        <v>96.677828253706323</v>
      </c>
      <c r="E111" s="19">
        <v>75.501993876442427</v>
      </c>
      <c r="F111" s="19">
        <v>243.67215543308538</v>
      </c>
      <c r="G111" s="19">
        <f t="shared" si="17"/>
        <v>415.85197756323413</v>
      </c>
      <c r="H111" s="20">
        <f t="shared" si="15"/>
        <v>2.4169227936891448E-2</v>
      </c>
      <c r="I111" s="27">
        <v>2306.9368980931804</v>
      </c>
      <c r="J111" s="113">
        <f t="shared" si="16"/>
        <v>2.1500503867450487E-2</v>
      </c>
      <c r="K111" s="114"/>
    </row>
    <row r="112" spans="1:13" x14ac:dyDescent="0.25">
      <c r="B112" s="12" t="s">
        <v>168</v>
      </c>
      <c r="C112" s="73">
        <v>3</v>
      </c>
      <c r="D112" s="19">
        <v>334.09839233164405</v>
      </c>
      <c r="E112" s="19">
        <v>298.06631565037009</v>
      </c>
      <c r="F112" s="19">
        <v>807.7904260612828</v>
      </c>
      <c r="G112" s="19">
        <f t="shared" si="17"/>
        <v>1439.9551340432968</v>
      </c>
      <c r="H112" s="20">
        <f t="shared" si="15"/>
        <v>8.3689884216788316E-2</v>
      </c>
      <c r="I112" s="27">
        <v>8738.6540905689344</v>
      </c>
      <c r="J112" s="113">
        <f t="shared" si="16"/>
        <v>8.1443695415287606E-2</v>
      </c>
      <c r="K112" s="114"/>
    </row>
    <row r="113" spans="2:11" x14ac:dyDescent="0.25">
      <c r="B113" s="12" t="s">
        <v>169</v>
      </c>
      <c r="C113" s="73">
        <v>3</v>
      </c>
      <c r="D113" s="19">
        <v>69.501185913704006</v>
      </c>
      <c r="E113" s="19">
        <v>75.259263472148277</v>
      </c>
      <c r="F113" s="19">
        <v>149.53956711040817</v>
      </c>
      <c r="G113" s="19">
        <f t="shared" si="17"/>
        <v>294.30001649626047</v>
      </c>
      <c r="H113" s="20">
        <f t="shared" si="15"/>
        <v>1.710465397377468E-2</v>
      </c>
      <c r="I113" s="27">
        <v>1796.1572428404015</v>
      </c>
      <c r="J113" s="113">
        <f t="shared" si="16"/>
        <v>1.6740070254266402E-2</v>
      </c>
      <c r="K113" s="114"/>
    </row>
    <row r="114" spans="2:11" x14ac:dyDescent="0.25">
      <c r="B114" s="12" t="s">
        <v>170</v>
      </c>
      <c r="C114" s="73">
        <v>3</v>
      </c>
      <c r="D114" s="19">
        <v>100.21661958137275</v>
      </c>
      <c r="E114" s="19">
        <v>111.70794397874224</v>
      </c>
      <c r="F114" s="19">
        <v>269.82179040174117</v>
      </c>
      <c r="G114" s="19">
        <f t="shared" si="17"/>
        <v>481.74635396185613</v>
      </c>
      <c r="H114" s="20">
        <f t="shared" si="15"/>
        <v>2.7998994990711561E-2</v>
      </c>
      <c r="I114" s="27">
        <v>2753.4429813670722</v>
      </c>
      <c r="J114" s="113">
        <f t="shared" si="16"/>
        <v>2.5661911913854155E-2</v>
      </c>
      <c r="K114" s="114"/>
    </row>
    <row r="115" spans="2:11" x14ac:dyDescent="0.25">
      <c r="B115" s="12" t="s">
        <v>171</v>
      </c>
      <c r="C115" s="73">
        <v>3</v>
      </c>
      <c r="D115" s="19">
        <v>153.47191548144059</v>
      </c>
      <c r="E115" s="19">
        <v>174.55869607621156</v>
      </c>
      <c r="F115" s="19">
        <v>279.05534014913621</v>
      </c>
      <c r="G115" s="19">
        <f t="shared" si="17"/>
        <v>607.08595170678836</v>
      </c>
      <c r="H115" s="20">
        <f t="shared" si="15"/>
        <v>3.528370558693545E-2</v>
      </c>
      <c r="I115" s="27">
        <v>4152.5968624953794</v>
      </c>
      <c r="J115" s="113">
        <f t="shared" si="16"/>
        <v>3.8701936310369937E-2</v>
      </c>
      <c r="K115" s="114"/>
    </row>
    <row r="116" spans="2:11" x14ac:dyDescent="0.25">
      <c r="B116" s="12" t="s">
        <v>172</v>
      </c>
      <c r="C116" s="73">
        <v>4</v>
      </c>
      <c r="D116" s="19">
        <v>198.7192282035864</v>
      </c>
      <c r="E116" s="19">
        <v>189.51138911661201</v>
      </c>
      <c r="F116" s="19">
        <v>342.67225399793182</v>
      </c>
      <c r="G116" s="19">
        <f t="shared" si="17"/>
        <v>730.90287131813022</v>
      </c>
      <c r="H116" s="20">
        <f t="shared" si="15"/>
        <v>4.2479918455912952E-2</v>
      </c>
      <c r="I116" s="27">
        <v>3399.3241486766588</v>
      </c>
      <c r="J116" s="113">
        <f t="shared" si="16"/>
        <v>3.1681482950726224E-2</v>
      </c>
      <c r="K116" s="114"/>
    </row>
    <row r="117" spans="2:11" x14ac:dyDescent="0.25">
      <c r="B117" s="12" t="s">
        <v>173</v>
      </c>
      <c r="C117" s="73">
        <v>3</v>
      </c>
      <c r="D117" s="19">
        <v>535.6101475302778</v>
      </c>
      <c r="E117" s="19">
        <v>488.06249818994553</v>
      </c>
      <c r="F117" s="19">
        <v>1053.0224025928962</v>
      </c>
      <c r="G117" s="19">
        <f t="shared" si="17"/>
        <v>2076.6950483131195</v>
      </c>
      <c r="H117" s="20">
        <f t="shared" si="15"/>
        <v>0.12069707176145725</v>
      </c>
      <c r="I117" s="27">
        <v>12351.704436182283</v>
      </c>
      <c r="J117" s="113">
        <f t="shared" si="16"/>
        <v>0.11511709280789172</v>
      </c>
      <c r="K117" s="114"/>
    </row>
    <row r="118" spans="2:11" x14ac:dyDescent="0.25">
      <c r="B118" s="12" t="s">
        <v>174</v>
      </c>
      <c r="C118" s="73">
        <v>3</v>
      </c>
      <c r="D118" s="19">
        <v>260.30538974191694</v>
      </c>
      <c r="E118" s="19">
        <v>284.08868779614312</v>
      </c>
      <c r="F118" s="19">
        <v>449.32768357800808</v>
      </c>
      <c r="G118" s="19">
        <f t="shared" si="17"/>
        <v>993.72176111606814</v>
      </c>
      <c r="H118" s="20">
        <f>G118/$G$127</f>
        <v>5.7754896083454028E-2</v>
      </c>
      <c r="I118" s="27">
        <v>4915.7367295501072</v>
      </c>
      <c r="J118" s="113">
        <f t="shared" si="16"/>
        <v>4.581435090505518E-2</v>
      </c>
      <c r="K118" s="114"/>
    </row>
    <row r="119" spans="2:11" x14ac:dyDescent="0.25">
      <c r="B119" s="12" t="s">
        <v>175</v>
      </c>
      <c r="C119" s="73">
        <v>4</v>
      </c>
      <c r="D119" s="19">
        <v>300.10568400659218</v>
      </c>
      <c r="E119" s="19">
        <v>297.08798870348289</v>
      </c>
      <c r="F119" s="19">
        <v>539.24035149814802</v>
      </c>
      <c r="G119" s="19">
        <f t="shared" si="17"/>
        <v>1136.434024208223</v>
      </c>
      <c r="H119" s="20">
        <f t="shared" si="15"/>
        <v>6.6049302271625684E-2</v>
      </c>
      <c r="I119" s="27">
        <v>5783.1823531437312</v>
      </c>
      <c r="J119" s="113">
        <f t="shared" si="16"/>
        <v>5.3898888457986717E-2</v>
      </c>
      <c r="K119" s="114"/>
    </row>
    <row r="120" spans="2:11" x14ac:dyDescent="0.25">
      <c r="B120" s="12" t="s">
        <v>176</v>
      </c>
      <c r="C120" s="73">
        <v>4</v>
      </c>
      <c r="D120" s="19">
        <v>114.52423412712585</v>
      </c>
      <c r="E120" s="19">
        <v>115.0658164860149</v>
      </c>
      <c r="F120" s="19">
        <v>152.06746982656392</v>
      </c>
      <c r="G120" s="19">
        <f t="shared" si="17"/>
        <v>381.65752043970468</v>
      </c>
      <c r="H120" s="20">
        <f t="shared" si="15"/>
        <v>2.2181853407041641E-2</v>
      </c>
      <c r="I120" s="27">
        <v>2519.2522135205418</v>
      </c>
      <c r="J120" s="113">
        <f t="shared" si="16"/>
        <v>2.3479268984189526E-2</v>
      </c>
      <c r="K120" s="114"/>
    </row>
    <row r="121" spans="2:11" x14ac:dyDescent="0.25">
      <c r="B121" s="12" t="s">
        <v>177</v>
      </c>
      <c r="C121" s="73">
        <v>3</v>
      </c>
      <c r="D121" s="19">
        <v>289.50885348789672</v>
      </c>
      <c r="E121" s="19">
        <v>274.58607973445697</v>
      </c>
      <c r="F121" s="19">
        <v>634.19715231401051</v>
      </c>
      <c r="G121" s="19">
        <f t="shared" si="17"/>
        <v>1198.2920855363641</v>
      </c>
      <c r="H121" s="20">
        <f t="shared" si="15"/>
        <v>6.9644479557386493E-2</v>
      </c>
      <c r="I121" s="27">
        <v>6083.100392989325</v>
      </c>
      <c r="J121" s="113">
        <f t="shared" si="16"/>
        <v>5.6694105345344289E-2</v>
      </c>
      <c r="K121" s="114"/>
    </row>
    <row r="122" spans="2:11" x14ac:dyDescent="0.25">
      <c r="B122" s="12" t="s">
        <v>178</v>
      </c>
      <c r="C122" s="73">
        <v>4</v>
      </c>
      <c r="D122" s="19">
        <v>296.37101077572845</v>
      </c>
      <c r="E122" s="19">
        <v>255.23833319704048</v>
      </c>
      <c r="F122" s="19">
        <v>498.06557601405945</v>
      </c>
      <c r="G122" s="19">
        <f t="shared" si="17"/>
        <v>1049.6749199868284</v>
      </c>
      <c r="H122" s="20">
        <f t="shared" si="15"/>
        <v>6.1006881702136979E-2</v>
      </c>
      <c r="I122" s="27">
        <v>7237.1620251018676</v>
      </c>
      <c r="J122" s="113">
        <f t="shared" si="16"/>
        <v>6.7449885707183091E-2</v>
      </c>
      <c r="K122" s="114"/>
    </row>
    <row r="123" spans="2:11" x14ac:dyDescent="0.25">
      <c r="B123" s="12" t="s">
        <v>179</v>
      </c>
      <c r="C123" s="73">
        <v>3</v>
      </c>
      <c r="D123" s="19">
        <v>213.26116248089772</v>
      </c>
      <c r="E123" s="19">
        <v>240.05552822863226</v>
      </c>
      <c r="F123" s="19">
        <v>409.12855563614534</v>
      </c>
      <c r="G123" s="19">
        <f t="shared" si="17"/>
        <v>862.44524634567529</v>
      </c>
      <c r="H123" s="20">
        <f t="shared" si="15"/>
        <v>5.0125133140307122E-2</v>
      </c>
      <c r="I123" s="27">
        <v>4597.6141004174378</v>
      </c>
      <c r="J123" s="113">
        <f t="shared" si="16"/>
        <v>4.2849468413625101E-2</v>
      </c>
      <c r="K123" s="114"/>
    </row>
    <row r="124" spans="2:11" x14ac:dyDescent="0.25">
      <c r="B124" s="12" t="s">
        <v>180</v>
      </c>
      <c r="C124" s="73">
        <v>3</v>
      </c>
      <c r="D124" s="19">
        <v>215.11286156371258</v>
      </c>
      <c r="E124" s="19">
        <v>148.00149880206644</v>
      </c>
      <c r="F124" s="19">
        <v>296.31390761763095</v>
      </c>
      <c r="G124" s="19">
        <f t="shared" si="17"/>
        <v>659.42826798341002</v>
      </c>
      <c r="H124" s="20">
        <f>G124/$G$127</f>
        <v>3.8325829806826091E-2</v>
      </c>
      <c r="I124" s="21">
        <v>5241.6094156216623</v>
      </c>
      <c r="J124" s="113">
        <f t="shared" si="16"/>
        <v>4.8851463429879401E-2</v>
      </c>
      <c r="K124" s="114"/>
    </row>
    <row r="125" spans="2:11" x14ac:dyDescent="0.25">
      <c r="B125" s="12" t="s">
        <v>181</v>
      </c>
      <c r="C125" s="73">
        <v>3</v>
      </c>
      <c r="D125" s="19">
        <v>273.03466389178101</v>
      </c>
      <c r="E125" s="19">
        <v>302.03218262767558</v>
      </c>
      <c r="F125" s="19">
        <v>582.08618700465388</v>
      </c>
      <c r="G125" s="19">
        <f t="shared" si="17"/>
        <v>1157.1530335241105</v>
      </c>
      <c r="H125" s="20">
        <f>G125/$G$127</f>
        <v>6.7253486658860245E-2</v>
      </c>
      <c r="I125" s="21">
        <v>9041.1204810054187</v>
      </c>
      <c r="J125" s="113">
        <f t="shared" si="16"/>
        <v>8.4262662766639393E-2</v>
      </c>
      <c r="K125" s="114"/>
    </row>
    <row r="126" spans="2:11" x14ac:dyDescent="0.25">
      <c r="B126" s="12" t="s">
        <v>182</v>
      </c>
      <c r="C126" s="73">
        <v>3</v>
      </c>
      <c r="D126" s="19">
        <v>158.48855573926903</v>
      </c>
      <c r="E126" s="19">
        <v>189.44557282908389</v>
      </c>
      <c r="F126" s="19">
        <v>306.58759112544766</v>
      </c>
      <c r="G126" s="19">
        <f t="shared" si="17"/>
        <v>654.52171969380061</v>
      </c>
      <c r="H126" s="20">
        <f>G126/$G$127</f>
        <v>3.8040662270315093E-2</v>
      </c>
      <c r="I126" s="21">
        <v>5159.347865052554</v>
      </c>
      <c r="J126" s="113">
        <f>I126/$I$127</f>
        <v>4.8084791056822521E-2</v>
      </c>
      <c r="K126" s="114"/>
    </row>
    <row r="127" spans="2:11" ht="24.75" customHeight="1" x14ac:dyDescent="0.25">
      <c r="B127" s="23" t="s">
        <v>188</v>
      </c>
      <c r="C127" s="18">
        <v>3</v>
      </c>
      <c r="D127" s="19">
        <f>SUM(D109:D126)</f>
        <v>4309.1547131503075</v>
      </c>
      <c r="E127" s="19">
        <f>SUM(E109:E126)</f>
        <v>4256.4705806451229</v>
      </c>
      <c r="F127" s="19">
        <f>SUM(F109:F126)</f>
        <v>8640.2192060400648</v>
      </c>
      <c r="G127" s="19">
        <f>SUM(D127:F127)</f>
        <v>17205.844499835497</v>
      </c>
      <c r="H127" s="20">
        <f>G127/$G$127</f>
        <v>1</v>
      </c>
      <c r="I127" s="21">
        <f>SUM(I109:I126)</f>
        <v>107296.87603208414</v>
      </c>
      <c r="J127" s="113">
        <f>SUM(J109:K126)</f>
        <v>1.0000000000000002</v>
      </c>
      <c r="K127" s="114"/>
    </row>
    <row r="128" spans="2:11" x14ac:dyDescent="0.25">
      <c r="B128" s="115" t="s">
        <v>192</v>
      </c>
      <c r="C128" s="115"/>
      <c r="D128" s="115"/>
      <c r="E128" s="115"/>
      <c r="F128" s="115"/>
    </row>
    <row r="130" spans="1:11" x14ac:dyDescent="0.25">
      <c r="A130" s="9"/>
      <c r="B130" s="28"/>
      <c r="C130" s="28"/>
    </row>
    <row r="131" spans="1:11" ht="25.5" customHeight="1" x14ac:dyDescent="0.25">
      <c r="B131" s="84" t="s">
        <v>193</v>
      </c>
      <c r="C131" s="84"/>
      <c r="D131" s="84"/>
      <c r="E131" s="84"/>
      <c r="F131" s="84"/>
      <c r="G131" s="84"/>
      <c r="H131" s="84"/>
      <c r="I131" s="84"/>
      <c r="J131" s="84"/>
      <c r="K131" s="84"/>
    </row>
    <row r="132" spans="1:11" ht="76.5" customHeight="1" x14ac:dyDescent="0.25">
      <c r="B132" s="29" t="s">
        <v>60</v>
      </c>
      <c r="C132" s="30" t="s">
        <v>61</v>
      </c>
      <c r="D132" s="30" t="s">
        <v>62</v>
      </c>
      <c r="E132" s="30" t="s">
        <v>63</v>
      </c>
      <c r="F132" s="30" t="s">
        <v>64</v>
      </c>
      <c r="G132" s="30" t="s">
        <v>10</v>
      </c>
      <c r="H132" s="31" t="s">
        <v>65</v>
      </c>
      <c r="I132" s="31" t="s">
        <v>66</v>
      </c>
      <c r="J132" s="31" t="s">
        <v>67</v>
      </c>
      <c r="K132" s="31" t="s">
        <v>11</v>
      </c>
    </row>
    <row r="133" spans="1:11" ht="12.75" customHeight="1" x14ac:dyDescent="0.25">
      <c r="B133" s="29" t="s">
        <v>12</v>
      </c>
      <c r="C133" s="32">
        <v>524</v>
      </c>
      <c r="D133" s="32">
        <v>473</v>
      </c>
      <c r="E133" s="32">
        <v>997</v>
      </c>
      <c r="F133" s="33">
        <f t="shared" ref="F133:F146" si="18">E133/$E$148</f>
        <v>6.5480099829239455E-2</v>
      </c>
      <c r="G133" s="80">
        <f>SUM(F133:F134)</f>
        <v>0.12715092604755024</v>
      </c>
      <c r="H133" s="34">
        <v>5962.0147064287394</v>
      </c>
      <c r="I133" s="35">
        <f>E133/H133</f>
        <v>0.16722535067297833</v>
      </c>
      <c r="J133" s="110">
        <f>(SUM(E133:E134)/SUM(H133:H134))</f>
        <v>0.14104352711360191</v>
      </c>
      <c r="K133" s="77" t="s">
        <v>13</v>
      </c>
    </row>
    <row r="134" spans="1:11" ht="12.75" customHeight="1" x14ac:dyDescent="0.25">
      <c r="B134" s="29" t="s">
        <v>14</v>
      </c>
      <c r="C134" s="32">
        <v>478</v>
      </c>
      <c r="D134" s="32">
        <v>461</v>
      </c>
      <c r="E134" s="32">
        <v>939</v>
      </c>
      <c r="F134" s="33">
        <f t="shared" si="18"/>
        <v>6.1670826218310784E-2</v>
      </c>
      <c r="G134" s="81"/>
      <c r="H134" s="34">
        <v>7764.2444110185352</v>
      </c>
      <c r="I134" s="35">
        <f t="shared" ref="I134:I147" si="19">E134/H134</f>
        <v>0.12093900581844504</v>
      </c>
      <c r="J134" s="112"/>
      <c r="K134" s="79"/>
    </row>
    <row r="135" spans="1:11" ht="12.75" customHeight="1" x14ac:dyDescent="0.25">
      <c r="B135" s="29" t="s">
        <v>15</v>
      </c>
      <c r="C135" s="32">
        <v>567</v>
      </c>
      <c r="D135" s="32">
        <v>656</v>
      </c>
      <c r="E135" s="32">
        <v>1223</v>
      </c>
      <c r="F135" s="33">
        <f t="shared" si="18"/>
        <v>8.0323131485616706E-2</v>
      </c>
      <c r="G135" s="80">
        <f>SUM(F135:F137)</f>
        <v>0.27466176277420201</v>
      </c>
      <c r="H135" s="34">
        <v>8999.3284494030122</v>
      </c>
      <c r="I135" s="35">
        <f t="shared" si="19"/>
        <v>0.13589902923046776</v>
      </c>
      <c r="J135" s="110">
        <f>(SUM(E135:E137)/SUM(H135:H137))</f>
        <v>0.15775329461774967</v>
      </c>
      <c r="K135" s="77" t="s">
        <v>68</v>
      </c>
    </row>
    <row r="136" spans="1:11" x14ac:dyDescent="0.25">
      <c r="B136" s="29" t="s">
        <v>17</v>
      </c>
      <c r="C136" s="32">
        <v>784</v>
      </c>
      <c r="D136" s="32">
        <v>797</v>
      </c>
      <c r="E136" s="32">
        <v>1581</v>
      </c>
      <c r="F136" s="33">
        <f t="shared" si="18"/>
        <v>0.10383554446341783</v>
      </c>
      <c r="G136" s="109"/>
      <c r="H136" s="34">
        <v>8441.5486971783557</v>
      </c>
      <c r="I136" s="35">
        <f t="shared" si="19"/>
        <v>0.18728790850054089</v>
      </c>
      <c r="J136" s="111"/>
      <c r="K136" s="78"/>
    </row>
    <row r="137" spans="1:11" x14ac:dyDescent="0.25">
      <c r="B137" s="29" t="s">
        <v>18</v>
      </c>
      <c r="C137" s="32">
        <v>671</v>
      </c>
      <c r="D137" s="32">
        <v>707</v>
      </c>
      <c r="E137" s="32">
        <v>1378</v>
      </c>
      <c r="F137" s="33">
        <f t="shared" si="18"/>
        <v>9.0503086825167472E-2</v>
      </c>
      <c r="G137" s="81"/>
      <c r="H137" s="34">
        <v>9068.8703051809516</v>
      </c>
      <c r="I137" s="35">
        <f t="shared" si="19"/>
        <v>0.15194836331629563</v>
      </c>
      <c r="J137" s="112"/>
      <c r="K137" s="79"/>
    </row>
    <row r="138" spans="1:11" x14ac:dyDescent="0.25">
      <c r="B138" s="29" t="s">
        <v>19</v>
      </c>
      <c r="C138" s="32">
        <v>565</v>
      </c>
      <c r="D138" s="32">
        <v>591</v>
      </c>
      <c r="E138" s="32">
        <v>1156</v>
      </c>
      <c r="F138" s="33">
        <f t="shared" si="18"/>
        <v>7.5922763693681866E-2</v>
      </c>
      <c r="G138" s="80">
        <f>SUM(F138:F140)</f>
        <v>0.20044660449231577</v>
      </c>
      <c r="H138" s="34">
        <v>8907.0468569423101</v>
      </c>
      <c r="I138" s="35">
        <f t="shared" si="19"/>
        <v>0.12978487915991968</v>
      </c>
      <c r="J138" s="110">
        <f>(SUM(E138:E140)/SUM(H138:H140))</f>
        <v>0.14055401384212682</v>
      </c>
      <c r="K138" s="77" t="s">
        <v>20</v>
      </c>
    </row>
    <row r="139" spans="1:11" x14ac:dyDescent="0.25">
      <c r="B139" s="29" t="s">
        <v>21</v>
      </c>
      <c r="C139" s="32">
        <v>456</v>
      </c>
      <c r="D139" s="32">
        <v>501</v>
      </c>
      <c r="E139" s="32">
        <v>957</v>
      </c>
      <c r="F139" s="33">
        <f t="shared" si="18"/>
        <v>6.2853014580323135E-2</v>
      </c>
      <c r="G139" s="109"/>
      <c r="H139" s="34">
        <v>6283.1308383975502</v>
      </c>
      <c r="I139" s="35">
        <f t="shared" si="19"/>
        <v>0.15231260093321139</v>
      </c>
      <c r="J139" s="111"/>
      <c r="K139" s="78"/>
    </row>
    <row r="140" spans="1:11" x14ac:dyDescent="0.25">
      <c r="B140" s="29" t="s">
        <v>22</v>
      </c>
      <c r="C140" s="32">
        <v>403</v>
      </c>
      <c r="D140" s="32">
        <v>536</v>
      </c>
      <c r="E140" s="32">
        <v>939</v>
      </c>
      <c r="F140" s="33">
        <f t="shared" si="18"/>
        <v>6.1670826218310784E-2</v>
      </c>
      <c r="G140" s="81"/>
      <c r="H140" s="34">
        <v>6523.8944721620192</v>
      </c>
      <c r="I140" s="35">
        <f t="shared" si="19"/>
        <v>0.14393243238479536</v>
      </c>
      <c r="J140" s="112"/>
      <c r="K140" s="79"/>
    </row>
    <row r="141" spans="1:11" x14ac:dyDescent="0.25">
      <c r="B141" s="29" t="s">
        <v>23</v>
      </c>
      <c r="C141" s="32">
        <v>445</v>
      </c>
      <c r="D141" s="32">
        <v>615</v>
      </c>
      <c r="E141" s="32">
        <v>1060</v>
      </c>
      <c r="F141" s="33">
        <f t="shared" si="18"/>
        <v>6.9617759096282678E-2</v>
      </c>
      <c r="G141" s="80">
        <f>SUM(F141:F144)</f>
        <v>0.26612373571522396</v>
      </c>
      <c r="H141" s="34">
        <v>7430.8355617332381</v>
      </c>
      <c r="I141" s="35">
        <f t="shared" si="19"/>
        <v>0.1426488301609995</v>
      </c>
      <c r="J141" s="110">
        <f>(SUM(E141:E144)/SUM(H141:H144))</f>
        <v>0.14398943878839093</v>
      </c>
      <c r="K141" s="77" t="s">
        <v>24</v>
      </c>
    </row>
    <row r="142" spans="1:11" x14ac:dyDescent="0.25">
      <c r="B142" s="29" t="s">
        <v>25</v>
      </c>
      <c r="C142" s="32">
        <v>529</v>
      </c>
      <c r="D142" s="32">
        <v>683</v>
      </c>
      <c r="E142" s="32">
        <v>1212</v>
      </c>
      <c r="F142" s="33">
        <f t="shared" si="18"/>
        <v>7.9600683042164722E-2</v>
      </c>
      <c r="G142" s="109"/>
      <c r="H142" s="34">
        <v>7553.0353991656884</v>
      </c>
      <c r="I142" s="35">
        <f t="shared" si="19"/>
        <v>0.16046528792038736</v>
      </c>
      <c r="J142" s="111"/>
      <c r="K142" s="78"/>
    </row>
    <row r="143" spans="1:11" x14ac:dyDescent="0.25">
      <c r="B143" s="29" t="s">
        <v>26</v>
      </c>
      <c r="C143" s="32">
        <v>440</v>
      </c>
      <c r="D143" s="32">
        <v>610</v>
      </c>
      <c r="E143" s="32">
        <v>1050</v>
      </c>
      <c r="F143" s="33">
        <f t="shared" si="18"/>
        <v>6.8960987784053587E-2</v>
      </c>
      <c r="G143" s="109"/>
      <c r="H143" s="34">
        <v>7051.1600940359858</v>
      </c>
      <c r="I143" s="35">
        <f t="shared" si="19"/>
        <v>0.14891166644877504</v>
      </c>
      <c r="J143" s="111"/>
      <c r="K143" s="78"/>
    </row>
    <row r="144" spans="1:11" ht="12.75" customHeight="1" x14ac:dyDescent="0.25">
      <c r="B144" s="29" t="s">
        <v>27</v>
      </c>
      <c r="C144" s="32">
        <v>329</v>
      </c>
      <c r="D144" s="32">
        <v>401</v>
      </c>
      <c r="E144" s="32">
        <v>730</v>
      </c>
      <c r="F144" s="33">
        <f t="shared" si="18"/>
        <v>4.7944305792722977E-2</v>
      </c>
      <c r="G144" s="81"/>
      <c r="H144" s="34">
        <v>6105.9217406022717</v>
      </c>
      <c r="I144" s="35">
        <f t="shared" si="19"/>
        <v>0.11955606884800897</v>
      </c>
      <c r="J144" s="112"/>
      <c r="K144" s="79"/>
    </row>
    <row r="145" spans="1:13" ht="12.75" customHeight="1" x14ac:dyDescent="0.25">
      <c r="B145" s="29" t="s">
        <v>28</v>
      </c>
      <c r="C145" s="32">
        <v>249</v>
      </c>
      <c r="D145" s="32">
        <v>325</v>
      </c>
      <c r="E145" s="32">
        <v>574</v>
      </c>
      <c r="F145" s="33">
        <f t="shared" si="18"/>
        <v>3.7698673321949296E-2</v>
      </c>
      <c r="G145" s="80">
        <f>SUM(F145:F147)</f>
        <v>6.4232234336004196E-2</v>
      </c>
      <c r="H145" s="34">
        <v>4309.1547131503066</v>
      </c>
      <c r="I145" s="35">
        <f t="shared" si="19"/>
        <v>0.13320477871177758</v>
      </c>
      <c r="J145" s="110">
        <f>(SUM(E145:E147)/SUM(H145:H147))</f>
        <v>0.11647205111142091</v>
      </c>
      <c r="K145" s="77" t="s">
        <v>29</v>
      </c>
    </row>
    <row r="146" spans="1:13" x14ac:dyDescent="0.25">
      <c r="B146" s="29" t="s">
        <v>30</v>
      </c>
      <c r="C146" s="32">
        <v>171</v>
      </c>
      <c r="D146" s="32">
        <v>233</v>
      </c>
      <c r="E146" s="32">
        <v>404</v>
      </c>
      <c r="F146" s="33">
        <f t="shared" si="18"/>
        <v>2.6533561014054907E-2</v>
      </c>
      <c r="G146" s="109"/>
      <c r="H146" s="34">
        <v>4256.4705806451229</v>
      </c>
      <c r="I146" s="35">
        <f t="shared" si="19"/>
        <v>9.4914317471628942E-2</v>
      </c>
      <c r="J146" s="111"/>
      <c r="K146" s="78"/>
    </row>
    <row r="147" spans="1:13" x14ac:dyDescent="0.25">
      <c r="B147" s="29" t="s">
        <v>59</v>
      </c>
      <c r="C147" s="32">
        <v>366</v>
      </c>
      <c r="D147" s="32">
        <v>660</v>
      </c>
      <c r="E147" s="32">
        <v>1026</v>
      </c>
      <c r="F147" s="33"/>
      <c r="G147" s="109"/>
      <c r="H147" s="34">
        <v>8640.219206040063</v>
      </c>
      <c r="I147" s="35">
        <f t="shared" si="19"/>
        <v>0.118746987261939</v>
      </c>
      <c r="J147" s="111"/>
      <c r="K147" s="78"/>
    </row>
    <row r="148" spans="1:13" x14ac:dyDescent="0.25">
      <c r="B148" s="29" t="s">
        <v>32</v>
      </c>
      <c r="C148" s="32">
        <f t="shared" ref="C148:H148" si="20">SUM(C133:C147)</f>
        <v>6977</v>
      </c>
      <c r="D148" s="32">
        <f t="shared" si="20"/>
        <v>8249</v>
      </c>
      <c r="E148" s="32">
        <f t="shared" si="20"/>
        <v>15226</v>
      </c>
      <c r="F148" s="33">
        <f t="shared" si="20"/>
        <v>0.93261526336529621</v>
      </c>
      <c r="G148" s="37">
        <f t="shared" si="20"/>
        <v>0.93261526336529621</v>
      </c>
      <c r="H148" s="34">
        <f t="shared" si="20"/>
        <v>107296.87603208414</v>
      </c>
      <c r="I148" s="35">
        <f t="shared" ref="I148" si="21">E148/H148</f>
        <v>0.14190534303577571</v>
      </c>
      <c r="J148" s="38">
        <f>(SUM(E133:E147)/SUM(H133:H147))</f>
        <v>0.14190534303577571</v>
      </c>
      <c r="K148" s="29" t="s">
        <v>69</v>
      </c>
    </row>
    <row r="149" spans="1:13" ht="20.25" customHeight="1" x14ac:dyDescent="0.25">
      <c r="B149" s="25" t="s">
        <v>196</v>
      </c>
    </row>
    <row r="150" spans="1:13" ht="12.75" customHeight="1" x14ac:dyDescent="0.25">
      <c r="B150" s="25" t="s">
        <v>197</v>
      </c>
    </row>
    <row r="151" spans="1:13" ht="12.75" customHeight="1" x14ac:dyDescent="0.25">
      <c r="B151" s="25" t="s">
        <v>198</v>
      </c>
    </row>
    <row r="152" spans="1:13" ht="12.75" customHeight="1" x14ac:dyDescent="0.25">
      <c r="B152" s="25" t="s">
        <v>199</v>
      </c>
    </row>
    <row r="153" spans="1:13" ht="12.75" customHeight="1" x14ac:dyDescent="0.25">
      <c r="B153" s="25" t="s">
        <v>200</v>
      </c>
    </row>
    <row r="154" spans="1:13" ht="12.75" customHeight="1" x14ac:dyDescent="0.25">
      <c r="B154" s="25" t="s">
        <v>201</v>
      </c>
      <c r="K154" s="39"/>
      <c r="L154" s="39"/>
      <c r="M154" s="39"/>
    </row>
    <row r="155" spans="1:13" x14ac:dyDescent="0.25">
      <c r="A155" s="9"/>
      <c r="B155" s="9"/>
      <c r="C155" s="9"/>
      <c r="D155" s="9"/>
      <c r="K155" s="39"/>
      <c r="L155" s="39"/>
      <c r="M155" s="39"/>
    </row>
    <row r="156" spans="1:13" x14ac:dyDescent="0.25">
      <c r="A156" s="15"/>
      <c r="B156" s="15"/>
      <c r="C156" s="9"/>
      <c r="D156" s="9"/>
      <c r="K156" s="39"/>
      <c r="L156" s="39"/>
      <c r="M156" s="39"/>
    </row>
    <row r="157" spans="1:13" x14ac:dyDescent="0.25">
      <c r="A157" s="15"/>
      <c r="B157" s="15"/>
      <c r="C157" s="9"/>
      <c r="D157" s="9"/>
      <c r="K157" s="39"/>
      <c r="L157" s="39"/>
      <c r="M157" s="39"/>
    </row>
    <row r="158" spans="1:13" ht="12.75" customHeight="1" x14ac:dyDescent="0.25">
      <c r="K158" s="39"/>
      <c r="L158" s="39"/>
      <c r="M158" s="39"/>
    </row>
    <row r="159" spans="1:13" ht="18" customHeight="1" x14ac:dyDescent="0.25">
      <c r="B159" s="96" t="s">
        <v>202</v>
      </c>
      <c r="C159" s="96"/>
      <c r="D159" s="96"/>
      <c r="E159" s="96"/>
      <c r="F159" s="96"/>
      <c r="G159" s="96"/>
      <c r="H159" s="96"/>
      <c r="I159" s="96"/>
      <c r="J159" s="96"/>
      <c r="K159" s="96"/>
      <c r="L159" s="39"/>
      <c r="M159" s="39"/>
    </row>
    <row r="160" spans="1:13" x14ac:dyDescent="0.25">
      <c r="B160" s="99" t="s">
        <v>70</v>
      </c>
      <c r="C160" s="101" t="s">
        <v>71</v>
      </c>
      <c r="D160" s="102"/>
      <c r="E160" s="102"/>
      <c r="F160" s="103"/>
      <c r="G160" s="104" t="s">
        <v>72</v>
      </c>
      <c r="H160" s="104"/>
      <c r="I160" s="104"/>
      <c r="J160" s="104"/>
      <c r="K160" s="104"/>
      <c r="L160" s="39"/>
      <c r="M160" s="39"/>
    </row>
    <row r="161" spans="2:13" x14ac:dyDescent="0.25">
      <c r="B161" s="100"/>
      <c r="C161" s="40" t="s">
        <v>40</v>
      </c>
      <c r="D161" s="40" t="s">
        <v>41</v>
      </c>
      <c r="E161" s="16" t="s">
        <v>42</v>
      </c>
      <c r="F161" s="16" t="s">
        <v>73</v>
      </c>
      <c r="G161" s="41" t="s">
        <v>44</v>
      </c>
      <c r="H161" s="41" t="s">
        <v>45</v>
      </c>
      <c r="I161" s="41" t="s">
        <v>46</v>
      </c>
      <c r="J161" s="17" t="s">
        <v>42</v>
      </c>
      <c r="K161" s="17" t="s">
        <v>73</v>
      </c>
      <c r="L161" s="39"/>
      <c r="M161" s="39"/>
    </row>
    <row r="162" spans="2:13" x14ac:dyDescent="0.25">
      <c r="B162" s="12" t="s">
        <v>165</v>
      </c>
      <c r="C162" s="42">
        <v>21</v>
      </c>
      <c r="D162" s="42">
        <v>16</v>
      </c>
      <c r="E162" s="19">
        <f>SUM(C162:D162)</f>
        <v>37</v>
      </c>
      <c r="F162" s="35">
        <f>E162/$E$180</f>
        <v>1.9111570247933883E-2</v>
      </c>
      <c r="G162" s="43">
        <v>26</v>
      </c>
      <c r="H162" s="43">
        <v>40</v>
      </c>
      <c r="I162" s="43">
        <v>25</v>
      </c>
      <c r="J162" s="21">
        <f>SUM(G162:I162)</f>
        <v>91</v>
      </c>
      <c r="K162" s="33">
        <f t="shared" ref="K162:K175" si="22">J162/$J$180</f>
        <v>2.1759923481587756E-2</v>
      </c>
      <c r="L162" s="39"/>
      <c r="M162" s="39"/>
    </row>
    <row r="163" spans="2:13" x14ac:dyDescent="0.25">
      <c r="B163" s="12" t="s">
        <v>166</v>
      </c>
      <c r="C163" s="42">
        <v>144</v>
      </c>
      <c r="D163" s="42">
        <v>133</v>
      </c>
      <c r="E163" s="19">
        <f t="shared" ref="E163:E179" si="23">SUM(C163:D163)</f>
        <v>277</v>
      </c>
      <c r="F163" s="35">
        <f t="shared" ref="F163:F175" si="24">E163/$E$180</f>
        <v>0.14307851239669422</v>
      </c>
      <c r="G163" s="43">
        <v>185</v>
      </c>
      <c r="H163" s="43">
        <v>251</v>
      </c>
      <c r="I163" s="43">
        <v>212</v>
      </c>
      <c r="J163" s="21">
        <f t="shared" ref="J163:J179" si="25">SUM(G163:I163)</f>
        <v>648</v>
      </c>
      <c r="K163" s="33">
        <f t="shared" si="22"/>
        <v>0.15494978479196556</v>
      </c>
      <c r="L163" s="39"/>
      <c r="M163" s="39"/>
    </row>
    <row r="164" spans="2:13" x14ac:dyDescent="0.25">
      <c r="B164" s="12" t="s">
        <v>167</v>
      </c>
      <c r="C164" s="42">
        <v>27</v>
      </c>
      <c r="D164" s="42">
        <v>30</v>
      </c>
      <c r="E164" s="19">
        <f t="shared" si="23"/>
        <v>57</v>
      </c>
      <c r="F164" s="35">
        <f t="shared" si="24"/>
        <v>2.9442148760330578E-2</v>
      </c>
      <c r="G164" s="43">
        <v>30</v>
      </c>
      <c r="H164" s="43">
        <v>44</v>
      </c>
      <c r="I164" s="43">
        <v>33</v>
      </c>
      <c r="J164" s="21">
        <f t="shared" si="25"/>
        <v>107</v>
      </c>
      <c r="K164" s="33">
        <f t="shared" si="22"/>
        <v>2.5585844093735054E-2</v>
      </c>
      <c r="L164" s="39"/>
      <c r="M164" s="39"/>
    </row>
    <row r="165" spans="2:13" ht="10.5" customHeight="1" x14ac:dyDescent="0.25">
      <c r="B165" s="12" t="s">
        <v>168</v>
      </c>
      <c r="C165" s="42">
        <v>177</v>
      </c>
      <c r="D165" s="42">
        <v>169</v>
      </c>
      <c r="E165" s="19">
        <f t="shared" si="23"/>
        <v>346</v>
      </c>
      <c r="F165" s="35">
        <f t="shared" si="24"/>
        <v>0.1787190082644628</v>
      </c>
      <c r="G165" s="43">
        <v>188</v>
      </c>
      <c r="H165" s="43">
        <v>243</v>
      </c>
      <c r="I165" s="43">
        <v>217</v>
      </c>
      <c r="J165" s="21">
        <f t="shared" si="25"/>
        <v>648</v>
      </c>
      <c r="K165" s="33">
        <f t="shared" si="22"/>
        <v>0.15494978479196556</v>
      </c>
      <c r="L165" s="39"/>
      <c r="M165" s="39"/>
    </row>
    <row r="166" spans="2:13" ht="10.5" customHeight="1" x14ac:dyDescent="0.25">
      <c r="B166" s="12" t="s">
        <v>169</v>
      </c>
      <c r="C166" s="42">
        <v>25</v>
      </c>
      <c r="D166" s="42">
        <v>20</v>
      </c>
      <c r="E166" s="19">
        <f t="shared" si="23"/>
        <v>45</v>
      </c>
      <c r="F166" s="35">
        <f t="shared" si="24"/>
        <v>2.3243801652892561E-2</v>
      </c>
      <c r="G166" s="43">
        <v>38</v>
      </c>
      <c r="H166" s="43">
        <v>42</v>
      </c>
      <c r="I166" s="43">
        <v>34</v>
      </c>
      <c r="J166" s="21">
        <f t="shared" si="25"/>
        <v>114</v>
      </c>
      <c r="K166" s="33">
        <f t="shared" si="22"/>
        <v>2.7259684361549498E-2</v>
      </c>
      <c r="L166" s="39"/>
      <c r="M166" s="39"/>
    </row>
    <row r="167" spans="2:13" ht="10.5" customHeight="1" x14ac:dyDescent="0.25">
      <c r="B167" s="12" t="s">
        <v>170</v>
      </c>
      <c r="C167" s="42">
        <v>19</v>
      </c>
      <c r="D167" s="42">
        <v>14</v>
      </c>
      <c r="E167" s="19">
        <f t="shared" si="23"/>
        <v>33</v>
      </c>
      <c r="F167" s="35">
        <f t="shared" si="24"/>
        <v>1.7045454545454544E-2</v>
      </c>
      <c r="G167" s="43">
        <v>19</v>
      </c>
      <c r="H167" s="43">
        <v>26</v>
      </c>
      <c r="I167" s="43">
        <v>26</v>
      </c>
      <c r="J167" s="21">
        <f t="shared" si="25"/>
        <v>71</v>
      </c>
      <c r="K167" s="33">
        <f t="shared" si="22"/>
        <v>1.6977522716403636E-2</v>
      </c>
      <c r="L167" s="39"/>
      <c r="M167" s="39"/>
    </row>
    <row r="168" spans="2:13" x14ac:dyDescent="0.25">
      <c r="B168" s="12" t="s">
        <v>171</v>
      </c>
      <c r="C168" s="42">
        <v>52</v>
      </c>
      <c r="D168" s="42">
        <v>47</v>
      </c>
      <c r="E168" s="19">
        <f t="shared" si="23"/>
        <v>99</v>
      </c>
      <c r="F168" s="35">
        <f t="shared" si="24"/>
        <v>5.113636363636364E-2</v>
      </c>
      <c r="G168" s="43">
        <v>72</v>
      </c>
      <c r="H168" s="43">
        <v>95</v>
      </c>
      <c r="I168" s="43">
        <v>71</v>
      </c>
      <c r="J168" s="21">
        <f t="shared" si="25"/>
        <v>238</v>
      </c>
      <c r="K168" s="33">
        <f t="shared" si="22"/>
        <v>5.6910569105691054E-2</v>
      </c>
      <c r="L168" s="39"/>
      <c r="M168" s="39"/>
    </row>
    <row r="169" spans="2:13" x14ac:dyDescent="0.25">
      <c r="B169" s="12" t="s">
        <v>172</v>
      </c>
      <c r="C169" s="42">
        <v>6</v>
      </c>
      <c r="D169" s="42">
        <v>10</v>
      </c>
      <c r="E169" s="19">
        <f t="shared" si="23"/>
        <v>16</v>
      </c>
      <c r="F169" s="35">
        <f t="shared" si="24"/>
        <v>8.2644628099173556E-3</v>
      </c>
      <c r="G169" s="43">
        <v>13</v>
      </c>
      <c r="H169" s="43">
        <v>20</v>
      </c>
      <c r="I169" s="43">
        <v>17</v>
      </c>
      <c r="J169" s="21">
        <f t="shared" si="25"/>
        <v>50</v>
      </c>
      <c r="K169" s="33">
        <f t="shared" si="22"/>
        <v>1.1956001912960305E-2</v>
      </c>
      <c r="L169" s="39"/>
      <c r="M169" s="39"/>
    </row>
    <row r="170" spans="2:13" x14ac:dyDescent="0.25">
      <c r="B170" s="12" t="s">
        <v>173</v>
      </c>
      <c r="C170" s="42">
        <v>76</v>
      </c>
      <c r="D170" s="42">
        <v>82</v>
      </c>
      <c r="E170" s="19">
        <f t="shared" si="23"/>
        <v>158</v>
      </c>
      <c r="F170" s="35">
        <f t="shared" si="24"/>
        <v>8.161157024793389E-2</v>
      </c>
      <c r="G170" s="43">
        <v>106</v>
      </c>
      <c r="H170" s="43">
        <v>136</v>
      </c>
      <c r="I170" s="43">
        <v>117</v>
      </c>
      <c r="J170" s="21">
        <f t="shared" si="25"/>
        <v>359</v>
      </c>
      <c r="K170" s="33">
        <f t="shared" si="22"/>
        <v>8.5844093735054999E-2</v>
      </c>
      <c r="L170" s="39"/>
      <c r="M170" s="39"/>
    </row>
    <row r="171" spans="2:13" x14ac:dyDescent="0.25">
      <c r="B171" s="12" t="s">
        <v>174</v>
      </c>
      <c r="C171" s="42">
        <v>10</v>
      </c>
      <c r="D171" s="42">
        <v>5</v>
      </c>
      <c r="E171" s="19">
        <f t="shared" si="23"/>
        <v>15</v>
      </c>
      <c r="F171" s="35">
        <f t="shared" si="24"/>
        <v>7.7479338842975209E-3</v>
      </c>
      <c r="G171" s="43">
        <v>9</v>
      </c>
      <c r="H171" s="43">
        <v>11</v>
      </c>
      <c r="I171" s="43">
        <v>11</v>
      </c>
      <c r="J171" s="21">
        <f t="shared" si="25"/>
        <v>31</v>
      </c>
      <c r="K171" s="33">
        <f t="shared" si="22"/>
        <v>7.4127211860353899E-3</v>
      </c>
      <c r="L171" s="39"/>
      <c r="M171" s="39"/>
    </row>
    <row r="172" spans="2:13" x14ac:dyDescent="0.25">
      <c r="B172" s="12" t="s">
        <v>175</v>
      </c>
      <c r="C172" s="42">
        <v>2</v>
      </c>
      <c r="D172" s="42">
        <v>1</v>
      </c>
      <c r="E172" s="19">
        <f t="shared" si="23"/>
        <v>3</v>
      </c>
      <c r="F172" s="35">
        <f t="shared" si="24"/>
        <v>1.5495867768595042E-3</v>
      </c>
      <c r="G172" s="43">
        <v>3</v>
      </c>
      <c r="H172" s="43">
        <v>6</v>
      </c>
      <c r="I172" s="43">
        <v>5</v>
      </c>
      <c r="J172" s="21">
        <f t="shared" si="25"/>
        <v>14</v>
      </c>
      <c r="K172" s="33">
        <f t="shared" si="22"/>
        <v>3.3476805356288859E-3</v>
      </c>
      <c r="L172" s="39"/>
      <c r="M172" s="39"/>
    </row>
    <row r="173" spans="2:13" x14ac:dyDescent="0.25">
      <c r="B173" s="12" t="s">
        <v>176</v>
      </c>
      <c r="C173" s="42">
        <v>4</v>
      </c>
      <c r="D173" s="42">
        <v>7</v>
      </c>
      <c r="E173" s="19">
        <f t="shared" si="23"/>
        <v>11</v>
      </c>
      <c r="F173" s="35">
        <f t="shared" si="24"/>
        <v>5.681818181818182E-3</v>
      </c>
      <c r="G173" s="43">
        <v>5</v>
      </c>
      <c r="H173" s="43">
        <v>8</v>
      </c>
      <c r="I173" s="43">
        <v>7</v>
      </c>
      <c r="J173" s="21">
        <f t="shared" si="25"/>
        <v>20</v>
      </c>
      <c r="K173" s="33">
        <f t="shared" si="22"/>
        <v>4.7824007651841227E-3</v>
      </c>
      <c r="L173" s="39"/>
      <c r="M173" s="39"/>
    </row>
    <row r="174" spans="2:13" x14ac:dyDescent="0.25">
      <c r="B174" s="12" t="s">
        <v>177</v>
      </c>
      <c r="C174" s="42">
        <v>12</v>
      </c>
      <c r="D174" s="42">
        <v>26</v>
      </c>
      <c r="E174" s="19">
        <f t="shared" si="23"/>
        <v>38</v>
      </c>
      <c r="F174" s="35">
        <f t="shared" si="24"/>
        <v>1.962809917355372E-2</v>
      </c>
      <c r="G174" s="43">
        <v>38</v>
      </c>
      <c r="H174" s="43">
        <v>30</v>
      </c>
      <c r="I174" s="43">
        <v>39</v>
      </c>
      <c r="J174" s="21">
        <f t="shared" si="25"/>
        <v>107</v>
      </c>
      <c r="K174" s="33">
        <f t="shared" si="22"/>
        <v>2.5585844093735054E-2</v>
      </c>
      <c r="L174" s="39"/>
      <c r="M174" s="39"/>
    </row>
    <row r="175" spans="2:13" x14ac:dyDescent="0.25">
      <c r="B175" s="12" t="s">
        <v>178</v>
      </c>
      <c r="C175" s="42">
        <v>10</v>
      </c>
      <c r="D175" s="42">
        <v>3</v>
      </c>
      <c r="E175" s="19">
        <f t="shared" si="23"/>
        <v>13</v>
      </c>
      <c r="F175" s="35">
        <f t="shared" si="24"/>
        <v>6.7148760330578514E-3</v>
      </c>
      <c r="G175" s="43">
        <v>4</v>
      </c>
      <c r="H175" s="43">
        <v>4</v>
      </c>
      <c r="I175" s="43">
        <v>7</v>
      </c>
      <c r="J175" s="21">
        <f t="shared" si="25"/>
        <v>15</v>
      </c>
      <c r="K175" s="33">
        <f t="shared" si="22"/>
        <v>3.5868005738880918E-3</v>
      </c>
      <c r="L175" s="39"/>
      <c r="M175" s="39"/>
    </row>
    <row r="176" spans="2:13" x14ac:dyDescent="0.25">
      <c r="B176" s="12" t="s">
        <v>179</v>
      </c>
      <c r="C176" s="44">
        <v>40</v>
      </c>
      <c r="D176" s="44">
        <v>46</v>
      </c>
      <c r="E176" s="19">
        <f t="shared" si="23"/>
        <v>86</v>
      </c>
      <c r="F176" s="35">
        <f>E176/$E$180</f>
        <v>4.4421487603305783E-2</v>
      </c>
      <c r="G176" s="43">
        <v>66</v>
      </c>
      <c r="H176" s="43">
        <v>84</v>
      </c>
      <c r="I176" s="43">
        <v>80</v>
      </c>
      <c r="J176" s="21">
        <f t="shared" si="25"/>
        <v>230</v>
      </c>
      <c r="K176" s="33">
        <f>J176/$J$180</f>
        <v>5.499760879961741E-2</v>
      </c>
    </row>
    <row r="177" spans="1:13" x14ac:dyDescent="0.25">
      <c r="B177" s="12" t="s">
        <v>180</v>
      </c>
      <c r="C177" s="44">
        <v>33</v>
      </c>
      <c r="D177" s="44">
        <v>27</v>
      </c>
      <c r="E177" s="19">
        <f t="shared" si="23"/>
        <v>60</v>
      </c>
      <c r="F177" s="35">
        <f>E177/$E$180</f>
        <v>3.0991735537190084E-2</v>
      </c>
      <c r="G177" s="43">
        <v>30</v>
      </c>
      <c r="H177" s="43">
        <v>61</v>
      </c>
      <c r="I177" s="43">
        <v>36</v>
      </c>
      <c r="J177" s="21">
        <f t="shared" si="25"/>
        <v>127</v>
      </c>
      <c r="K177" s="33">
        <f>J177/$J$180</f>
        <v>3.0368244858919178E-2</v>
      </c>
    </row>
    <row r="178" spans="1:13" x14ac:dyDescent="0.25">
      <c r="B178" s="12" t="s">
        <v>181</v>
      </c>
      <c r="C178" s="44">
        <v>220</v>
      </c>
      <c r="D178" s="44">
        <v>219</v>
      </c>
      <c r="E178" s="19">
        <f t="shared" si="23"/>
        <v>439</v>
      </c>
      <c r="F178" s="35">
        <f>E178/$E$180</f>
        <v>0.22675619834710745</v>
      </c>
      <c r="G178" s="43">
        <v>270</v>
      </c>
      <c r="H178" s="43">
        <v>329</v>
      </c>
      <c r="I178" s="43">
        <v>294</v>
      </c>
      <c r="J178" s="21">
        <f t="shared" si="25"/>
        <v>893</v>
      </c>
      <c r="K178" s="33">
        <f>J178/$J$180</f>
        <v>0.21353419416547106</v>
      </c>
    </row>
    <row r="179" spans="1:13" x14ac:dyDescent="0.25">
      <c r="B179" s="12" t="s">
        <v>182</v>
      </c>
      <c r="C179" s="44">
        <v>119</v>
      </c>
      <c r="D179" s="44">
        <v>84</v>
      </c>
      <c r="E179" s="19">
        <f t="shared" si="23"/>
        <v>203</v>
      </c>
      <c r="F179" s="35">
        <f>E179/$E$180</f>
        <v>0.10485537190082644</v>
      </c>
      <c r="G179" s="43">
        <v>121</v>
      </c>
      <c r="H179" s="43">
        <v>151</v>
      </c>
      <c r="I179" s="43">
        <v>147</v>
      </c>
      <c r="J179" s="21">
        <f t="shared" si="25"/>
        <v>419</v>
      </c>
      <c r="K179" s="33">
        <f>J179/$J$180</f>
        <v>0.10019129603060736</v>
      </c>
    </row>
    <row r="180" spans="1:13" ht="25.5" x14ac:dyDescent="0.25">
      <c r="B180" s="12" t="s">
        <v>203</v>
      </c>
      <c r="C180" s="44">
        <f t="shared" ref="C180:K180" si="26">SUM(C162:C179)</f>
        <v>997</v>
      </c>
      <c r="D180" s="44">
        <f t="shared" si="26"/>
        <v>939</v>
      </c>
      <c r="E180" s="34">
        <f t="shared" si="26"/>
        <v>1936</v>
      </c>
      <c r="F180" s="35">
        <f t="shared" si="26"/>
        <v>1</v>
      </c>
      <c r="G180" s="32">
        <f t="shared" si="26"/>
        <v>1223</v>
      </c>
      <c r="H180" s="32">
        <f t="shared" si="26"/>
        <v>1581</v>
      </c>
      <c r="I180" s="32">
        <f t="shared" si="26"/>
        <v>1378</v>
      </c>
      <c r="J180" s="32">
        <f t="shared" si="26"/>
        <v>4182</v>
      </c>
      <c r="K180" s="33">
        <f t="shared" si="26"/>
        <v>1</v>
      </c>
      <c r="L180" s="39"/>
      <c r="M180" s="39"/>
    </row>
    <row r="181" spans="1:13" x14ac:dyDescent="0.25">
      <c r="B181" s="25" t="s">
        <v>204</v>
      </c>
      <c r="C181" s="45"/>
      <c r="D181" s="45"/>
      <c r="E181" s="39"/>
      <c r="F181" s="28"/>
      <c r="G181" s="39"/>
      <c r="H181" s="39"/>
      <c r="I181" s="39"/>
      <c r="J181" s="39"/>
      <c r="K181" s="28"/>
      <c r="L181" s="39"/>
      <c r="M181" s="39"/>
    </row>
    <row r="182" spans="1:13" x14ac:dyDescent="0.25">
      <c r="B182" s="25" t="s">
        <v>205</v>
      </c>
      <c r="C182" s="45"/>
      <c r="D182" s="45"/>
      <c r="E182" s="39"/>
      <c r="F182" s="28"/>
      <c r="G182" s="39"/>
      <c r="H182" s="39"/>
      <c r="I182" s="39"/>
      <c r="J182" s="39"/>
      <c r="K182" s="28"/>
      <c r="L182" s="39"/>
      <c r="M182" s="39"/>
    </row>
    <row r="183" spans="1:13" x14ac:dyDescent="0.25">
      <c r="A183" s="25"/>
      <c r="C183" s="45"/>
      <c r="D183" s="45"/>
      <c r="E183" s="39"/>
      <c r="F183" s="28"/>
      <c r="G183" s="39"/>
      <c r="H183" s="39"/>
      <c r="I183" s="39"/>
      <c r="J183" s="39"/>
      <c r="K183" s="28"/>
      <c r="L183" s="39"/>
      <c r="M183" s="39"/>
    </row>
    <row r="184" spans="1:13" x14ac:dyDescent="0.25">
      <c r="A184" s="25"/>
      <c r="B184" s="45"/>
      <c r="C184" s="45"/>
      <c r="D184" s="39"/>
      <c r="E184" s="28"/>
      <c r="F184" s="39"/>
      <c r="G184" s="39"/>
      <c r="H184" s="39"/>
      <c r="I184" s="39"/>
      <c r="J184" s="28"/>
      <c r="K184" s="39"/>
      <c r="L184" s="39"/>
      <c r="M184" s="39"/>
    </row>
    <row r="185" spans="1:13" ht="27.75" customHeight="1" x14ac:dyDescent="0.25">
      <c r="A185" s="105" t="s">
        <v>206</v>
      </c>
      <c r="B185" s="106"/>
      <c r="C185" s="106"/>
      <c r="D185" s="106"/>
      <c r="E185" s="106"/>
      <c r="F185" s="106"/>
      <c r="G185" s="106"/>
      <c r="H185" s="106"/>
      <c r="I185" s="106"/>
      <c r="J185" s="106"/>
      <c r="K185" s="106"/>
      <c r="L185" s="107"/>
      <c r="M185" s="39"/>
    </row>
    <row r="186" spans="1:13" ht="15" customHeight="1" x14ac:dyDescent="0.25">
      <c r="A186" s="99" t="s">
        <v>70</v>
      </c>
      <c r="B186" s="108" t="s">
        <v>74</v>
      </c>
      <c r="C186" s="108"/>
      <c r="D186" s="108"/>
      <c r="E186" s="108"/>
      <c r="F186" s="108"/>
      <c r="G186" s="104" t="s">
        <v>75</v>
      </c>
      <c r="H186" s="104"/>
      <c r="I186" s="104"/>
      <c r="J186" s="104"/>
      <c r="K186" s="104"/>
      <c r="L186" s="104"/>
      <c r="M186" s="39"/>
    </row>
    <row r="187" spans="1:13" x14ac:dyDescent="0.25">
      <c r="A187" s="100"/>
      <c r="B187" s="46" t="s">
        <v>47</v>
      </c>
      <c r="C187" s="46" t="s">
        <v>48</v>
      </c>
      <c r="D187" s="46" t="s">
        <v>49</v>
      </c>
      <c r="E187" s="16" t="s">
        <v>42</v>
      </c>
      <c r="F187" s="16" t="s">
        <v>73</v>
      </c>
      <c r="G187" s="41" t="s">
        <v>50</v>
      </c>
      <c r="H187" s="41" t="s">
        <v>51</v>
      </c>
      <c r="I187" s="41" t="s">
        <v>52</v>
      </c>
      <c r="J187" s="41" t="s">
        <v>53</v>
      </c>
      <c r="K187" s="47" t="s">
        <v>42</v>
      </c>
      <c r="L187" s="47" t="s">
        <v>73</v>
      </c>
      <c r="M187" s="39"/>
    </row>
    <row r="188" spans="1:13" x14ac:dyDescent="0.25">
      <c r="A188" s="12" t="s">
        <v>165</v>
      </c>
      <c r="B188" s="48">
        <v>24</v>
      </c>
      <c r="C188" s="48">
        <v>20</v>
      </c>
      <c r="D188" s="48">
        <v>22</v>
      </c>
      <c r="E188" s="19">
        <f>SUM(B188:D188)</f>
        <v>66</v>
      </c>
      <c r="F188" s="35">
        <f t="shared" ref="F188:F204" si="27">E188/$E$206</f>
        <v>2.1625163826998691E-2</v>
      </c>
      <c r="G188" s="49">
        <v>27</v>
      </c>
      <c r="H188" s="49">
        <v>36</v>
      </c>
      <c r="I188" s="49">
        <v>32</v>
      </c>
      <c r="J188" s="49">
        <v>21</v>
      </c>
      <c r="K188" s="32">
        <f>SUM(G188:J188)</f>
        <v>116</v>
      </c>
      <c r="L188" s="50">
        <f t="shared" ref="L188:L204" si="28">K188/$K$206</f>
        <v>2.8627838104639685E-2</v>
      </c>
      <c r="M188" s="39"/>
    </row>
    <row r="189" spans="1:13" x14ac:dyDescent="0.25">
      <c r="A189" s="12" t="s">
        <v>166</v>
      </c>
      <c r="B189" s="48">
        <v>170</v>
      </c>
      <c r="C189" s="48">
        <v>136</v>
      </c>
      <c r="D189" s="48">
        <v>146</v>
      </c>
      <c r="E189" s="19">
        <f t="shared" ref="E189:E205" si="29">SUM(B189:D189)</f>
        <v>452</v>
      </c>
      <c r="F189" s="35">
        <f t="shared" si="27"/>
        <v>0.14809960681520315</v>
      </c>
      <c r="G189" s="49">
        <v>157</v>
      </c>
      <c r="H189" s="49">
        <v>189</v>
      </c>
      <c r="I189" s="49">
        <v>156</v>
      </c>
      <c r="J189" s="49">
        <v>93</v>
      </c>
      <c r="K189" s="32">
        <f t="shared" ref="K189:K204" si="30">SUM(G189:J189)</f>
        <v>595</v>
      </c>
      <c r="L189" s="50">
        <f t="shared" si="28"/>
        <v>0.1468410661401777</v>
      </c>
      <c r="M189" s="39"/>
    </row>
    <row r="190" spans="1:13" x14ac:dyDescent="0.25">
      <c r="A190" s="12" t="s">
        <v>167</v>
      </c>
      <c r="B190" s="48">
        <v>20</v>
      </c>
      <c r="C190" s="48">
        <v>20</v>
      </c>
      <c r="D190" s="48">
        <v>29</v>
      </c>
      <c r="E190" s="19">
        <f t="shared" si="29"/>
        <v>69</v>
      </c>
      <c r="F190" s="35">
        <f t="shared" si="27"/>
        <v>2.2608125819134992E-2</v>
      </c>
      <c r="G190" s="49">
        <v>21</v>
      </c>
      <c r="H190" s="49">
        <v>41</v>
      </c>
      <c r="I190" s="49">
        <v>35</v>
      </c>
      <c r="J190" s="49">
        <v>25</v>
      </c>
      <c r="K190" s="32">
        <f t="shared" si="30"/>
        <v>122</v>
      </c>
      <c r="L190" s="50">
        <f t="shared" si="28"/>
        <v>3.0108588351431393E-2</v>
      </c>
      <c r="M190" s="39"/>
    </row>
    <row r="191" spans="1:13" x14ac:dyDescent="0.25">
      <c r="A191" s="12" t="s">
        <v>168</v>
      </c>
      <c r="B191" s="48">
        <v>186</v>
      </c>
      <c r="C191" s="48">
        <v>131</v>
      </c>
      <c r="D191" s="48">
        <v>152</v>
      </c>
      <c r="E191" s="19">
        <f t="shared" si="29"/>
        <v>469</v>
      </c>
      <c r="F191" s="35">
        <f t="shared" si="27"/>
        <v>0.1536697247706422</v>
      </c>
      <c r="G191" s="49">
        <v>173</v>
      </c>
      <c r="H191" s="49">
        <v>145</v>
      </c>
      <c r="I191" s="49">
        <v>138</v>
      </c>
      <c r="J191" s="49">
        <v>95</v>
      </c>
      <c r="K191" s="32">
        <f t="shared" si="30"/>
        <v>551</v>
      </c>
      <c r="L191" s="50">
        <f t="shared" si="28"/>
        <v>0.13598223099703849</v>
      </c>
      <c r="M191" s="39"/>
    </row>
    <row r="192" spans="1:13" x14ac:dyDescent="0.25">
      <c r="A192" s="12" t="s">
        <v>169</v>
      </c>
      <c r="B192" s="48">
        <v>27</v>
      </c>
      <c r="C192" s="48">
        <v>27</v>
      </c>
      <c r="D192" s="48">
        <v>28</v>
      </c>
      <c r="E192" s="19">
        <f t="shared" si="29"/>
        <v>82</v>
      </c>
      <c r="F192" s="35">
        <f t="shared" si="27"/>
        <v>2.6867627785058978E-2</v>
      </c>
      <c r="G192" s="49">
        <v>37</v>
      </c>
      <c r="H192" s="49">
        <v>32</v>
      </c>
      <c r="I192" s="49">
        <v>33</v>
      </c>
      <c r="J192" s="49">
        <v>19</v>
      </c>
      <c r="K192" s="32">
        <f t="shared" si="30"/>
        <v>121</v>
      </c>
      <c r="L192" s="50">
        <f t="shared" si="28"/>
        <v>2.9861796643632775E-2</v>
      </c>
      <c r="M192" s="39"/>
    </row>
    <row r="193" spans="1:13" x14ac:dyDescent="0.25">
      <c r="A193" s="12" t="s">
        <v>170</v>
      </c>
      <c r="B193" s="48">
        <v>16</v>
      </c>
      <c r="C193" s="48">
        <v>24</v>
      </c>
      <c r="D193" s="48">
        <v>14</v>
      </c>
      <c r="E193" s="19">
        <f t="shared" si="29"/>
        <v>54</v>
      </c>
      <c r="F193" s="35">
        <f t="shared" si="27"/>
        <v>1.7693315858453473E-2</v>
      </c>
      <c r="G193" s="49">
        <v>24</v>
      </c>
      <c r="H193" s="49">
        <v>25</v>
      </c>
      <c r="I193" s="49">
        <v>28</v>
      </c>
      <c r="J193" s="49">
        <v>13</v>
      </c>
      <c r="K193" s="32">
        <f t="shared" si="30"/>
        <v>90</v>
      </c>
      <c r="L193" s="50">
        <f t="shared" si="28"/>
        <v>2.2211253701875617E-2</v>
      </c>
      <c r="M193" s="39"/>
    </row>
    <row r="194" spans="1:13" x14ac:dyDescent="0.25">
      <c r="A194" s="12" t="s">
        <v>171</v>
      </c>
      <c r="B194" s="48">
        <v>63</v>
      </c>
      <c r="C194" s="48">
        <v>67</v>
      </c>
      <c r="D194" s="48">
        <v>46</v>
      </c>
      <c r="E194" s="19">
        <f t="shared" si="29"/>
        <v>176</v>
      </c>
      <c r="F194" s="35">
        <f t="shared" si="27"/>
        <v>5.7667103538663174E-2</v>
      </c>
      <c r="G194" s="49">
        <v>71</v>
      </c>
      <c r="H194" s="49">
        <v>60</v>
      </c>
      <c r="I194" s="49">
        <v>61</v>
      </c>
      <c r="J194" s="49">
        <v>48</v>
      </c>
      <c r="K194" s="32">
        <f t="shared" si="30"/>
        <v>240</v>
      </c>
      <c r="L194" s="50">
        <f t="shared" si="28"/>
        <v>5.9230009871668314E-2</v>
      </c>
      <c r="M194" s="39"/>
    </row>
    <row r="195" spans="1:13" x14ac:dyDescent="0.25">
      <c r="A195" s="12" t="s">
        <v>172</v>
      </c>
      <c r="B195" s="48">
        <v>14</v>
      </c>
      <c r="C195" s="48">
        <v>13</v>
      </c>
      <c r="D195" s="48">
        <v>11</v>
      </c>
      <c r="E195" s="19">
        <f t="shared" si="29"/>
        <v>38</v>
      </c>
      <c r="F195" s="35">
        <f t="shared" si="27"/>
        <v>1.2450851900393184E-2</v>
      </c>
      <c r="G195" s="49">
        <v>9</v>
      </c>
      <c r="H195" s="49">
        <v>11</v>
      </c>
      <c r="I195" s="49">
        <v>16</v>
      </c>
      <c r="J195" s="49">
        <v>14</v>
      </c>
      <c r="K195" s="32">
        <f t="shared" si="30"/>
        <v>50</v>
      </c>
      <c r="L195" s="50">
        <f t="shared" si="28"/>
        <v>1.2339585389930898E-2</v>
      </c>
      <c r="M195" s="39"/>
    </row>
    <row r="196" spans="1:13" x14ac:dyDescent="0.25">
      <c r="A196" s="12" t="s">
        <v>173</v>
      </c>
      <c r="B196" s="48">
        <v>99</v>
      </c>
      <c r="C196" s="48">
        <v>85</v>
      </c>
      <c r="D196" s="48">
        <v>83</v>
      </c>
      <c r="E196" s="19">
        <f t="shared" si="29"/>
        <v>267</v>
      </c>
      <c r="F196" s="35">
        <f t="shared" si="27"/>
        <v>8.7483617300131059E-2</v>
      </c>
      <c r="G196" s="49">
        <v>106</v>
      </c>
      <c r="H196" s="49">
        <v>121</v>
      </c>
      <c r="I196" s="49">
        <v>121</v>
      </c>
      <c r="J196" s="49">
        <v>98</v>
      </c>
      <c r="K196" s="32">
        <f t="shared" si="30"/>
        <v>446</v>
      </c>
      <c r="L196" s="50">
        <f t="shared" si="28"/>
        <v>0.11006910167818361</v>
      </c>
      <c r="M196" s="39"/>
    </row>
    <row r="197" spans="1:13" x14ac:dyDescent="0.25">
      <c r="A197" s="12" t="s">
        <v>174</v>
      </c>
      <c r="B197" s="48">
        <v>5</v>
      </c>
      <c r="C197" s="48">
        <v>9</v>
      </c>
      <c r="D197" s="48">
        <v>4</v>
      </c>
      <c r="E197" s="19">
        <f t="shared" si="29"/>
        <v>18</v>
      </c>
      <c r="F197" s="35">
        <f t="shared" si="27"/>
        <v>5.8977719528178242E-3</v>
      </c>
      <c r="G197" s="49">
        <v>9</v>
      </c>
      <c r="H197" s="49">
        <v>5</v>
      </c>
      <c r="I197" s="49">
        <v>1</v>
      </c>
      <c r="J197" s="49">
        <v>3</v>
      </c>
      <c r="K197" s="32">
        <f t="shared" si="30"/>
        <v>18</v>
      </c>
      <c r="L197" s="50">
        <f t="shared" si="28"/>
        <v>4.4422507403751232E-3</v>
      </c>
      <c r="M197" s="39"/>
    </row>
    <row r="198" spans="1:13" x14ac:dyDescent="0.25">
      <c r="A198" s="12" t="s">
        <v>175</v>
      </c>
      <c r="B198" s="48">
        <v>4</v>
      </c>
      <c r="C198" s="48">
        <v>5</v>
      </c>
      <c r="D198" s="48" t="s">
        <v>137</v>
      </c>
      <c r="E198" s="19">
        <f t="shared" si="29"/>
        <v>9</v>
      </c>
      <c r="F198" s="35">
        <f t="shared" si="27"/>
        <v>2.9488859764089121E-3</v>
      </c>
      <c r="G198" s="49">
        <v>12</v>
      </c>
      <c r="H198" s="49">
        <v>6</v>
      </c>
      <c r="I198" s="49">
        <v>10</v>
      </c>
      <c r="J198" s="49">
        <v>4</v>
      </c>
      <c r="K198" s="32">
        <f t="shared" si="30"/>
        <v>32</v>
      </c>
      <c r="L198" s="50">
        <f t="shared" si="28"/>
        <v>7.8973346495557744E-3</v>
      </c>
      <c r="M198" s="39"/>
    </row>
    <row r="199" spans="1:13" x14ac:dyDescent="0.25">
      <c r="A199" s="12" t="s">
        <v>176</v>
      </c>
      <c r="B199" s="48">
        <v>4</v>
      </c>
      <c r="C199" s="48">
        <v>1</v>
      </c>
      <c r="D199" s="48">
        <v>1</v>
      </c>
      <c r="E199" s="19">
        <f t="shared" si="29"/>
        <v>6</v>
      </c>
      <c r="F199" s="35">
        <f t="shared" si="27"/>
        <v>1.9659239842726079E-3</v>
      </c>
      <c r="G199" s="49">
        <v>6</v>
      </c>
      <c r="H199" s="49">
        <v>3</v>
      </c>
      <c r="I199" s="49">
        <v>7</v>
      </c>
      <c r="J199" s="49">
        <v>6</v>
      </c>
      <c r="K199" s="32">
        <f t="shared" si="30"/>
        <v>22</v>
      </c>
      <c r="L199" s="50">
        <f t="shared" si="28"/>
        <v>5.4294175715695952E-3</v>
      </c>
      <c r="M199" s="39"/>
    </row>
    <row r="200" spans="1:13" x14ac:dyDescent="0.25">
      <c r="A200" s="12" t="s">
        <v>177</v>
      </c>
      <c r="B200" s="48">
        <v>25</v>
      </c>
      <c r="C200" s="48">
        <v>18</v>
      </c>
      <c r="D200" s="48">
        <v>27</v>
      </c>
      <c r="E200" s="19">
        <f t="shared" si="29"/>
        <v>70</v>
      </c>
      <c r="F200" s="35">
        <f t="shared" si="27"/>
        <v>2.2935779816513763E-2</v>
      </c>
      <c r="G200" s="49">
        <v>19</v>
      </c>
      <c r="H200" s="49">
        <v>24</v>
      </c>
      <c r="I200" s="49">
        <v>27</v>
      </c>
      <c r="J200" s="49">
        <v>22</v>
      </c>
      <c r="K200" s="32">
        <f t="shared" si="30"/>
        <v>92</v>
      </c>
      <c r="L200" s="50">
        <f t="shared" si="28"/>
        <v>2.2704837117472853E-2</v>
      </c>
      <c r="M200" s="39"/>
    </row>
    <row r="201" spans="1:13" x14ac:dyDescent="0.25">
      <c r="A201" s="12" t="s">
        <v>178</v>
      </c>
      <c r="B201" s="48">
        <v>5</v>
      </c>
      <c r="C201" s="48">
        <v>3</v>
      </c>
      <c r="D201" s="48">
        <v>6</v>
      </c>
      <c r="E201" s="19">
        <f t="shared" si="29"/>
        <v>14</v>
      </c>
      <c r="F201" s="35">
        <f t="shared" si="27"/>
        <v>4.5871559633027525E-3</v>
      </c>
      <c r="G201" s="49">
        <v>2</v>
      </c>
      <c r="H201" s="49">
        <v>5</v>
      </c>
      <c r="I201" s="49">
        <v>6</v>
      </c>
      <c r="J201" s="49">
        <v>5</v>
      </c>
      <c r="K201" s="32">
        <f t="shared" si="30"/>
        <v>18</v>
      </c>
      <c r="L201" s="50">
        <f t="shared" si="28"/>
        <v>4.4422507403751232E-3</v>
      </c>
      <c r="M201" s="39"/>
    </row>
    <row r="202" spans="1:13" x14ac:dyDescent="0.25">
      <c r="A202" s="12" t="s">
        <v>179</v>
      </c>
      <c r="B202" s="34">
        <v>56</v>
      </c>
      <c r="C202" s="34">
        <v>57</v>
      </c>
      <c r="D202" s="34">
        <v>45</v>
      </c>
      <c r="E202" s="19">
        <f t="shared" si="29"/>
        <v>158</v>
      </c>
      <c r="F202" s="35">
        <f t="shared" si="27"/>
        <v>5.1769331585845346E-2</v>
      </c>
      <c r="G202" s="32">
        <v>52</v>
      </c>
      <c r="H202" s="32">
        <v>69</v>
      </c>
      <c r="I202" s="32">
        <v>56</v>
      </c>
      <c r="J202" s="32">
        <v>43</v>
      </c>
      <c r="K202" s="32">
        <f t="shared" si="30"/>
        <v>220</v>
      </c>
      <c r="L202" s="50">
        <f t="shared" si="28"/>
        <v>5.4294175715695954E-2</v>
      </c>
      <c r="M202" s="39"/>
    </row>
    <row r="203" spans="1:13" x14ac:dyDescent="0.25">
      <c r="A203" s="12" t="s">
        <v>180</v>
      </c>
      <c r="B203" s="34">
        <v>47</v>
      </c>
      <c r="C203" s="34">
        <v>40</v>
      </c>
      <c r="D203" s="34">
        <v>37</v>
      </c>
      <c r="E203" s="19">
        <f t="shared" si="29"/>
        <v>124</v>
      </c>
      <c r="F203" s="35">
        <f t="shared" si="27"/>
        <v>4.0629095674967232E-2</v>
      </c>
      <c r="G203" s="32">
        <v>29</v>
      </c>
      <c r="H203" s="32">
        <v>42</v>
      </c>
      <c r="I203" s="32">
        <v>40</v>
      </c>
      <c r="J203" s="32">
        <v>30</v>
      </c>
      <c r="K203" s="32">
        <f t="shared" si="30"/>
        <v>141</v>
      </c>
      <c r="L203" s="50">
        <f t="shared" si="28"/>
        <v>3.4797630799605135E-2</v>
      </c>
      <c r="M203" s="39"/>
    </row>
    <row r="204" spans="1:13" x14ac:dyDescent="0.25">
      <c r="A204" s="12" t="s">
        <v>181</v>
      </c>
      <c r="B204" s="34">
        <v>279</v>
      </c>
      <c r="C204" s="34">
        <v>216</v>
      </c>
      <c r="D204" s="34">
        <v>219</v>
      </c>
      <c r="E204" s="19">
        <f t="shared" si="29"/>
        <v>714</v>
      </c>
      <c r="F204" s="35">
        <f t="shared" si="27"/>
        <v>0.23394495412844038</v>
      </c>
      <c r="G204" s="32">
        <v>207</v>
      </c>
      <c r="H204" s="32">
        <v>263</v>
      </c>
      <c r="I204" s="32">
        <v>192</v>
      </c>
      <c r="J204" s="32">
        <v>147</v>
      </c>
      <c r="K204" s="32">
        <f t="shared" si="30"/>
        <v>809</v>
      </c>
      <c r="L204" s="50">
        <f t="shared" si="28"/>
        <v>0.19965449160908194</v>
      </c>
      <c r="M204" s="39"/>
    </row>
    <row r="205" spans="1:13" x14ac:dyDescent="0.25">
      <c r="A205" s="12" t="s">
        <v>182</v>
      </c>
      <c r="B205" s="34">
        <v>112</v>
      </c>
      <c r="C205" s="34">
        <v>85</v>
      </c>
      <c r="D205" s="34">
        <v>69</v>
      </c>
      <c r="E205" s="19">
        <f t="shared" si="29"/>
        <v>266</v>
      </c>
      <c r="F205" s="35">
        <f>E205/$E$206</f>
        <v>8.7155963302752298E-2</v>
      </c>
      <c r="G205" s="32">
        <v>99</v>
      </c>
      <c r="H205" s="32">
        <v>135</v>
      </c>
      <c r="I205" s="32">
        <v>91</v>
      </c>
      <c r="J205" s="32">
        <v>44</v>
      </c>
      <c r="K205" s="32">
        <f>SUM(G205:J205)</f>
        <v>369</v>
      </c>
      <c r="L205" s="50">
        <f>K205/$K$206</f>
        <v>9.1066140177690033E-2</v>
      </c>
      <c r="M205" s="39"/>
    </row>
    <row r="206" spans="1:13" ht="25.5" x14ac:dyDescent="0.25">
      <c r="A206" s="12" t="s">
        <v>203</v>
      </c>
      <c r="B206" s="34">
        <f>SUM(B188:B205)</f>
        <v>1156</v>
      </c>
      <c r="C206" s="34">
        <f t="shared" ref="C206:D206" si="31">SUM(C188:C205)</f>
        <v>957</v>
      </c>
      <c r="D206" s="34">
        <f t="shared" si="31"/>
        <v>939</v>
      </c>
      <c r="E206" s="34">
        <f>SUM(E188:E205)</f>
        <v>3052</v>
      </c>
      <c r="F206" s="35">
        <f>SUM(F188:F205)</f>
        <v>1</v>
      </c>
      <c r="G206" s="32">
        <f>SUM(G188:G205)</f>
        <v>1060</v>
      </c>
      <c r="H206" s="32">
        <f t="shared" ref="H206:J206" si="32">SUM(H188:H205)</f>
        <v>1212</v>
      </c>
      <c r="I206" s="32">
        <f t="shared" si="32"/>
        <v>1050</v>
      </c>
      <c r="J206" s="32">
        <f t="shared" si="32"/>
        <v>730</v>
      </c>
      <c r="K206" s="32">
        <f>SUM(K188:K205)</f>
        <v>4052</v>
      </c>
      <c r="L206" s="33">
        <f>K206/$K$206</f>
        <v>1</v>
      </c>
      <c r="M206" s="39"/>
    </row>
    <row r="207" spans="1:13" ht="12.75" customHeight="1" x14ac:dyDescent="0.25">
      <c r="A207" s="25" t="s">
        <v>207</v>
      </c>
      <c r="C207" s="45"/>
      <c r="D207" s="39"/>
      <c r="E207" s="28"/>
      <c r="F207" s="39"/>
      <c r="G207" s="39"/>
      <c r="H207" s="39"/>
      <c r="I207" s="39"/>
      <c r="J207" s="28"/>
      <c r="K207" s="39"/>
      <c r="L207" s="39"/>
      <c r="M207" s="39"/>
    </row>
    <row r="208" spans="1:13" ht="12.75" customHeight="1" x14ac:dyDescent="0.25">
      <c r="A208" s="25" t="s">
        <v>208</v>
      </c>
      <c r="B208" s="25"/>
      <c r="C208" s="25"/>
      <c r="D208" s="25"/>
      <c r="E208" s="28"/>
      <c r="F208" s="39"/>
      <c r="G208" s="39"/>
      <c r="H208" s="39"/>
      <c r="I208" s="39"/>
      <c r="J208" s="28"/>
      <c r="K208" s="39"/>
      <c r="L208" s="39"/>
      <c r="M208" s="39"/>
    </row>
    <row r="209" spans="1:13" x14ac:dyDescent="0.25">
      <c r="E209" s="28"/>
      <c r="F209" s="39"/>
      <c r="G209" s="39"/>
      <c r="H209" s="39"/>
      <c r="I209" s="39"/>
      <c r="J209" s="39"/>
      <c r="K209" s="39"/>
      <c r="L209" s="39"/>
      <c r="M209" s="39"/>
    </row>
    <row r="210" spans="1:13" ht="21.75" customHeight="1" x14ac:dyDescent="0.25">
      <c r="A210" s="45"/>
      <c r="B210" s="96" t="s">
        <v>237</v>
      </c>
      <c r="C210" s="96"/>
      <c r="D210" s="96"/>
      <c r="E210" s="96"/>
      <c r="F210" s="96"/>
      <c r="G210" s="96"/>
      <c r="H210" s="96"/>
      <c r="I210" s="96"/>
      <c r="J210" s="96"/>
      <c r="K210" s="39"/>
      <c r="L210" s="39"/>
      <c r="M210" s="39"/>
    </row>
    <row r="211" spans="1:13" ht="12.75" customHeight="1" x14ac:dyDescent="0.25">
      <c r="B211" s="96" t="s">
        <v>76</v>
      </c>
      <c r="C211" s="96"/>
      <c r="D211" s="96"/>
      <c r="E211" s="96"/>
      <c r="F211" s="96"/>
      <c r="G211" s="96"/>
      <c r="H211" s="97" t="s">
        <v>183</v>
      </c>
      <c r="I211" s="98" t="s">
        <v>77</v>
      </c>
      <c r="J211" s="98"/>
      <c r="K211" s="39"/>
      <c r="L211" s="39"/>
    </row>
    <row r="212" spans="1:13" ht="23.25" customHeight="1" x14ac:dyDescent="0.25">
      <c r="B212" s="23" t="s">
        <v>70</v>
      </c>
      <c r="C212" s="46" t="s">
        <v>57</v>
      </c>
      <c r="D212" s="46" t="s">
        <v>58</v>
      </c>
      <c r="E212" s="46" t="s">
        <v>59</v>
      </c>
      <c r="F212" s="16" t="s">
        <v>42</v>
      </c>
      <c r="G212" s="16" t="s">
        <v>73</v>
      </c>
      <c r="H212" s="97"/>
      <c r="I212" s="98"/>
      <c r="J212" s="98"/>
      <c r="K212" s="39"/>
      <c r="L212" s="39"/>
    </row>
    <row r="213" spans="1:13" x14ac:dyDescent="0.25">
      <c r="B213" s="12" t="s">
        <v>165</v>
      </c>
      <c r="C213" s="48">
        <v>12</v>
      </c>
      <c r="D213" s="48">
        <v>9</v>
      </c>
      <c r="E213" s="48">
        <v>40</v>
      </c>
      <c r="F213" s="19">
        <f>SUM(C213:E213)</f>
        <v>61</v>
      </c>
      <c r="G213" s="35">
        <f t="shared" ref="G213:G226" si="33">F213/$F$231</f>
        <v>3.0439121756487025E-2</v>
      </c>
      <c r="H213" s="49">
        <f>+F213+K188+E188+J162+E162</f>
        <v>371</v>
      </c>
      <c r="I213" s="93">
        <f t="shared" ref="I213:I226" si="34">H213/$H$231</f>
        <v>2.4366215683698934E-2</v>
      </c>
      <c r="J213" s="93"/>
      <c r="K213" s="39"/>
      <c r="L213" s="39"/>
    </row>
    <row r="214" spans="1:13" x14ac:dyDescent="0.25">
      <c r="B214" s="12" t="s">
        <v>166</v>
      </c>
      <c r="C214" s="48">
        <v>96</v>
      </c>
      <c r="D214" s="48">
        <v>65</v>
      </c>
      <c r="E214" s="48">
        <v>161</v>
      </c>
      <c r="F214" s="19">
        <f t="shared" ref="F214:F230" si="35">SUM(C214:E214)</f>
        <v>322</v>
      </c>
      <c r="G214" s="35">
        <f t="shared" si="33"/>
        <v>0.16067864271457086</v>
      </c>
      <c r="H214" s="49">
        <f t="shared" ref="H214:H230" si="36">+F214+K189+E189+J163+E163</f>
        <v>2294</v>
      </c>
      <c r="I214" s="93">
        <f t="shared" si="34"/>
        <v>0.15066333902535137</v>
      </c>
      <c r="J214" s="93"/>
      <c r="K214" s="39"/>
      <c r="L214" s="39"/>
    </row>
    <row r="215" spans="1:13" x14ac:dyDescent="0.25">
      <c r="B215" s="12" t="s">
        <v>167</v>
      </c>
      <c r="C215" s="48">
        <v>17</v>
      </c>
      <c r="D215" s="48">
        <v>6</v>
      </c>
      <c r="E215" s="48">
        <v>27</v>
      </c>
      <c r="F215" s="19">
        <f t="shared" si="35"/>
        <v>50</v>
      </c>
      <c r="G215" s="35">
        <f t="shared" si="33"/>
        <v>2.4950099800399202E-2</v>
      </c>
      <c r="H215" s="49">
        <f t="shared" si="36"/>
        <v>405</v>
      </c>
      <c r="I215" s="93">
        <f t="shared" si="34"/>
        <v>2.6599238145277815E-2</v>
      </c>
      <c r="J215" s="93"/>
      <c r="K215" s="39"/>
      <c r="L215" s="39"/>
    </row>
    <row r="216" spans="1:13" x14ac:dyDescent="0.25">
      <c r="B216" s="12" t="s">
        <v>168</v>
      </c>
      <c r="C216" s="48">
        <v>81</v>
      </c>
      <c r="D216" s="48">
        <v>60</v>
      </c>
      <c r="E216" s="48">
        <v>118</v>
      </c>
      <c r="F216" s="19">
        <f t="shared" si="35"/>
        <v>259</v>
      </c>
      <c r="G216" s="35">
        <f t="shared" si="33"/>
        <v>0.12924151696606787</v>
      </c>
      <c r="H216" s="49">
        <f t="shared" si="36"/>
        <v>2273</v>
      </c>
      <c r="I216" s="93">
        <f t="shared" si="34"/>
        <v>0.14928411926967031</v>
      </c>
      <c r="J216" s="93"/>
      <c r="K216" s="39"/>
      <c r="L216" s="39"/>
    </row>
    <row r="217" spans="1:13" x14ac:dyDescent="0.25">
      <c r="B217" s="12" t="s">
        <v>169</v>
      </c>
      <c r="C217" s="48">
        <v>17</v>
      </c>
      <c r="D217" s="48">
        <v>12</v>
      </c>
      <c r="E217" s="48">
        <v>40</v>
      </c>
      <c r="F217" s="19">
        <f t="shared" si="35"/>
        <v>69</v>
      </c>
      <c r="G217" s="35">
        <f t="shared" si="33"/>
        <v>3.4431137724550899E-2</v>
      </c>
      <c r="H217" s="49">
        <f t="shared" si="36"/>
        <v>431</v>
      </c>
      <c r="I217" s="93">
        <f t="shared" si="34"/>
        <v>2.8306843557073427E-2</v>
      </c>
      <c r="J217" s="93"/>
      <c r="K217" s="39"/>
      <c r="L217" s="39"/>
    </row>
    <row r="218" spans="1:13" x14ac:dyDescent="0.25">
      <c r="B218" s="12" t="s">
        <v>170</v>
      </c>
      <c r="C218" s="48">
        <v>12</v>
      </c>
      <c r="D218" s="48">
        <v>4</v>
      </c>
      <c r="E218" s="48">
        <v>33</v>
      </c>
      <c r="F218" s="19">
        <f t="shared" si="35"/>
        <v>49</v>
      </c>
      <c r="G218" s="35">
        <f t="shared" si="33"/>
        <v>2.4451097804391218E-2</v>
      </c>
      <c r="H218" s="49">
        <f t="shared" si="36"/>
        <v>297</v>
      </c>
      <c r="I218" s="93">
        <f t="shared" si="34"/>
        <v>1.9506107973203731E-2</v>
      </c>
      <c r="J218" s="93"/>
      <c r="K218" s="39"/>
      <c r="L218" s="39"/>
    </row>
    <row r="219" spans="1:13" x14ac:dyDescent="0.25">
      <c r="B219" s="12" t="s">
        <v>171</v>
      </c>
      <c r="C219" s="48">
        <v>32</v>
      </c>
      <c r="D219" s="48">
        <v>24</v>
      </c>
      <c r="E219" s="48">
        <v>73</v>
      </c>
      <c r="F219" s="19">
        <f t="shared" si="35"/>
        <v>129</v>
      </c>
      <c r="G219" s="35">
        <f t="shared" si="33"/>
        <v>6.4371257485029934E-2</v>
      </c>
      <c r="H219" s="49">
        <f t="shared" si="36"/>
        <v>882</v>
      </c>
      <c r="I219" s="93">
        <f t="shared" si="34"/>
        <v>5.7927229738605021E-2</v>
      </c>
      <c r="J219" s="93"/>
      <c r="K219" s="39"/>
      <c r="L219" s="39"/>
    </row>
    <row r="220" spans="1:13" x14ac:dyDescent="0.25">
      <c r="B220" s="12" t="s">
        <v>172</v>
      </c>
      <c r="C220" s="48">
        <v>14</v>
      </c>
      <c r="D220" s="48">
        <v>5</v>
      </c>
      <c r="E220" s="48">
        <v>13</v>
      </c>
      <c r="F220" s="19">
        <f t="shared" si="35"/>
        <v>32</v>
      </c>
      <c r="G220" s="35">
        <f t="shared" si="33"/>
        <v>1.5968063872255488E-2</v>
      </c>
      <c r="H220" s="49">
        <f t="shared" si="36"/>
        <v>186</v>
      </c>
      <c r="I220" s="93">
        <f t="shared" si="34"/>
        <v>1.2215946407460923E-2</v>
      </c>
      <c r="J220" s="93"/>
      <c r="K220" s="39"/>
      <c r="L220" s="39"/>
    </row>
    <row r="221" spans="1:13" x14ac:dyDescent="0.25">
      <c r="B221" s="12" t="s">
        <v>173</v>
      </c>
      <c r="C221" s="48">
        <v>69</v>
      </c>
      <c r="D221" s="48">
        <v>51</v>
      </c>
      <c r="E221" s="48">
        <v>125</v>
      </c>
      <c r="F221" s="19">
        <f t="shared" si="35"/>
        <v>245</v>
      </c>
      <c r="G221" s="35">
        <f t="shared" si="33"/>
        <v>0.12225548902195608</v>
      </c>
      <c r="H221" s="49">
        <f t="shared" si="36"/>
        <v>1475</v>
      </c>
      <c r="I221" s="93">
        <f t="shared" si="34"/>
        <v>9.6873768553789569E-2</v>
      </c>
      <c r="J221" s="93"/>
      <c r="K221" s="39"/>
      <c r="L221" s="39"/>
    </row>
    <row r="222" spans="1:13" x14ac:dyDescent="0.25">
      <c r="B222" s="12" t="s">
        <v>174</v>
      </c>
      <c r="C222" s="48">
        <v>4</v>
      </c>
      <c r="D222" s="48">
        <v>2</v>
      </c>
      <c r="E222" s="48">
        <v>1</v>
      </c>
      <c r="F222" s="19">
        <f t="shared" si="35"/>
        <v>7</v>
      </c>
      <c r="G222" s="35">
        <f t="shared" si="33"/>
        <v>3.4930139720558881E-3</v>
      </c>
      <c r="H222" s="49">
        <f t="shared" si="36"/>
        <v>89</v>
      </c>
      <c r="I222" s="93">
        <f t="shared" si="34"/>
        <v>5.8452646788388282E-3</v>
      </c>
      <c r="J222" s="93"/>
      <c r="K222" s="39"/>
      <c r="L222" s="39"/>
    </row>
    <row r="223" spans="1:13" x14ac:dyDescent="0.25">
      <c r="B223" s="12" t="s">
        <v>175</v>
      </c>
      <c r="C223" s="48">
        <v>5</v>
      </c>
      <c r="D223" s="48">
        <v>1</v>
      </c>
      <c r="E223" s="48">
        <v>8</v>
      </c>
      <c r="F223" s="19">
        <f t="shared" si="35"/>
        <v>14</v>
      </c>
      <c r="G223" s="35">
        <f t="shared" si="33"/>
        <v>6.9860279441117763E-3</v>
      </c>
      <c r="H223" s="49">
        <f t="shared" si="36"/>
        <v>72</v>
      </c>
      <c r="I223" s="93">
        <f t="shared" si="34"/>
        <v>4.7287534480493889E-3</v>
      </c>
      <c r="J223" s="93"/>
      <c r="K223" s="39"/>
      <c r="L223" s="39"/>
    </row>
    <row r="224" spans="1:13" x14ac:dyDescent="0.25">
      <c r="B224" s="12" t="s">
        <v>176</v>
      </c>
      <c r="C224" s="48">
        <v>2</v>
      </c>
      <c r="D224" s="48">
        <v>2</v>
      </c>
      <c r="E224" s="48">
        <v>5</v>
      </c>
      <c r="F224" s="19">
        <f t="shared" si="35"/>
        <v>9</v>
      </c>
      <c r="G224" s="35">
        <f t="shared" si="33"/>
        <v>4.4910179640718561E-3</v>
      </c>
      <c r="H224" s="49">
        <f t="shared" si="36"/>
        <v>68</v>
      </c>
      <c r="I224" s="93">
        <f t="shared" si="34"/>
        <v>4.4660449231577566E-3</v>
      </c>
      <c r="J224" s="93"/>
      <c r="K224" s="39"/>
      <c r="L224" s="39"/>
    </row>
    <row r="225" spans="1:13" x14ac:dyDescent="0.25">
      <c r="B225" s="12" t="s">
        <v>177</v>
      </c>
      <c r="C225" s="48">
        <v>18</v>
      </c>
      <c r="D225" s="48">
        <v>21</v>
      </c>
      <c r="E225" s="48">
        <v>36</v>
      </c>
      <c r="F225" s="19">
        <f t="shared" si="35"/>
        <v>75</v>
      </c>
      <c r="G225" s="35">
        <f t="shared" si="33"/>
        <v>3.7425149700598799E-2</v>
      </c>
      <c r="H225" s="49">
        <f t="shared" si="36"/>
        <v>382</v>
      </c>
      <c r="I225" s="93">
        <f t="shared" si="34"/>
        <v>2.5088664127150925E-2</v>
      </c>
      <c r="J225" s="93"/>
      <c r="K225" s="39"/>
      <c r="L225" s="39"/>
    </row>
    <row r="226" spans="1:13" x14ac:dyDescent="0.25">
      <c r="B226" s="12" t="s">
        <v>178</v>
      </c>
      <c r="C226" s="48">
        <v>5</v>
      </c>
      <c r="D226" s="48">
        <v>5</v>
      </c>
      <c r="E226" s="48">
        <v>12</v>
      </c>
      <c r="F226" s="19">
        <f t="shared" si="35"/>
        <v>22</v>
      </c>
      <c r="G226" s="35">
        <f t="shared" si="33"/>
        <v>1.0978043912175649E-2</v>
      </c>
      <c r="H226" s="49">
        <f t="shared" si="36"/>
        <v>82</v>
      </c>
      <c r="I226" s="93">
        <f t="shared" si="34"/>
        <v>5.3855247602784713E-3</v>
      </c>
      <c r="J226" s="93"/>
      <c r="K226" s="39"/>
      <c r="L226" s="39"/>
    </row>
    <row r="227" spans="1:13" x14ac:dyDescent="0.25">
      <c r="B227" s="12" t="s">
        <v>179</v>
      </c>
      <c r="C227" s="34">
        <v>32</v>
      </c>
      <c r="D227" s="34">
        <v>16</v>
      </c>
      <c r="E227" s="34">
        <v>52</v>
      </c>
      <c r="F227" s="19">
        <f t="shared" si="35"/>
        <v>100</v>
      </c>
      <c r="G227" s="35">
        <f>F227/$F$231</f>
        <v>4.9900199600798403E-2</v>
      </c>
      <c r="H227" s="49">
        <f t="shared" si="36"/>
        <v>794</v>
      </c>
      <c r="I227" s="93">
        <f>H227/$H$231</f>
        <v>5.2147642190989101E-2</v>
      </c>
      <c r="J227" s="93"/>
      <c r="K227" s="39"/>
      <c r="L227" s="39"/>
    </row>
    <row r="228" spans="1:13" x14ac:dyDescent="0.25">
      <c r="B228" s="12" t="s">
        <v>180</v>
      </c>
      <c r="C228" s="34">
        <v>22</v>
      </c>
      <c r="D228" s="34">
        <v>13</v>
      </c>
      <c r="E228" s="34">
        <v>25</v>
      </c>
      <c r="F228" s="19">
        <f t="shared" si="35"/>
        <v>60</v>
      </c>
      <c r="G228" s="35">
        <f>F228/$F$231</f>
        <v>2.9940119760479042E-2</v>
      </c>
      <c r="H228" s="49">
        <f t="shared" si="36"/>
        <v>512</v>
      </c>
      <c r="I228" s="94">
        <f>H228/$H$231</f>
        <v>3.3626691186128987E-2</v>
      </c>
      <c r="J228" s="95"/>
      <c r="K228" s="39"/>
      <c r="L228" s="39"/>
    </row>
    <row r="229" spans="1:13" x14ac:dyDescent="0.25">
      <c r="B229" s="12" t="s">
        <v>181</v>
      </c>
      <c r="C229" s="34">
        <v>96</v>
      </c>
      <c r="D229" s="34">
        <v>75</v>
      </c>
      <c r="E229" s="34">
        <v>184</v>
      </c>
      <c r="F229" s="19">
        <f t="shared" si="35"/>
        <v>355</v>
      </c>
      <c r="G229" s="35">
        <f>F229/$F$231</f>
        <v>0.17714570858283432</v>
      </c>
      <c r="H229" s="49">
        <f t="shared" si="36"/>
        <v>3210</v>
      </c>
      <c r="I229" s="94">
        <f>H229/$H$231</f>
        <v>0.21082359122553526</v>
      </c>
      <c r="J229" s="95"/>
      <c r="K229" s="39"/>
      <c r="L229" s="39"/>
    </row>
    <row r="230" spans="1:13" x14ac:dyDescent="0.25">
      <c r="B230" s="12" t="s">
        <v>182</v>
      </c>
      <c r="C230" s="34">
        <v>40</v>
      </c>
      <c r="D230" s="34">
        <v>33</v>
      </c>
      <c r="E230" s="34">
        <v>73</v>
      </c>
      <c r="F230" s="19">
        <f t="shared" si="35"/>
        <v>146</v>
      </c>
      <c r="G230" s="35">
        <f>F230/$F$231</f>
        <v>7.2854291417165665E-2</v>
      </c>
      <c r="H230" s="49">
        <f t="shared" si="36"/>
        <v>1403</v>
      </c>
      <c r="I230" s="94">
        <f>H230/$H$231</f>
        <v>9.2145015105740177E-2</v>
      </c>
      <c r="J230" s="95"/>
      <c r="K230" s="39"/>
      <c r="L230" s="39"/>
    </row>
    <row r="231" spans="1:13" ht="25.5" x14ac:dyDescent="0.25">
      <c r="B231" s="12" t="s">
        <v>203</v>
      </c>
      <c r="C231" s="34">
        <f t="shared" ref="C231:H231" si="37">SUM(C213:C230)</f>
        <v>574</v>
      </c>
      <c r="D231" s="34">
        <f t="shared" si="37"/>
        <v>404</v>
      </c>
      <c r="E231" s="34">
        <f t="shared" si="37"/>
        <v>1026</v>
      </c>
      <c r="F231" s="34">
        <f t="shared" si="37"/>
        <v>2004</v>
      </c>
      <c r="G231" s="35">
        <f t="shared" si="37"/>
        <v>0.99999999999999989</v>
      </c>
      <c r="H231" s="32">
        <f t="shared" si="37"/>
        <v>15226</v>
      </c>
      <c r="I231" s="94">
        <f>SUM(I213:J230)</f>
        <v>0.99999999999999989</v>
      </c>
      <c r="J231" s="95"/>
      <c r="K231" s="39"/>
      <c r="L231" s="39"/>
    </row>
    <row r="232" spans="1:13" ht="12.75" customHeight="1" x14ac:dyDescent="0.25">
      <c r="B232" s="85" t="s">
        <v>209</v>
      </c>
      <c r="C232" s="85"/>
      <c r="D232" s="85"/>
      <c r="E232" s="85"/>
      <c r="F232" s="85"/>
      <c r="G232" s="85"/>
      <c r="H232" s="85"/>
      <c r="I232" s="39"/>
      <c r="J232" s="39"/>
      <c r="K232" s="39"/>
      <c r="L232" s="39"/>
    </row>
    <row r="233" spans="1:13" x14ac:dyDescent="0.25">
      <c r="F233" s="28"/>
      <c r="G233" s="39"/>
      <c r="H233" s="39"/>
      <c r="I233" s="39"/>
      <c r="J233" s="39"/>
      <c r="K233" s="39"/>
      <c r="L233" s="39"/>
    </row>
    <row r="234" spans="1:13" x14ac:dyDescent="0.25">
      <c r="J234" s="28"/>
      <c r="K234" s="39"/>
      <c r="L234" s="39"/>
    </row>
    <row r="235" spans="1:13" x14ac:dyDescent="0.25">
      <c r="A235" s="51"/>
      <c r="B235" s="51"/>
      <c r="C235" s="51"/>
      <c r="D235" s="51"/>
      <c r="E235" s="28"/>
      <c r="F235" s="39"/>
      <c r="G235" s="39"/>
      <c r="H235" s="39"/>
      <c r="I235" s="39"/>
      <c r="J235" s="28"/>
      <c r="K235" s="39"/>
      <c r="L235" s="39"/>
      <c r="M235" s="39"/>
    </row>
    <row r="236" spans="1:13" x14ac:dyDescent="0.25">
      <c r="A236" s="45"/>
      <c r="B236" s="45"/>
      <c r="C236" s="45"/>
      <c r="D236" s="39"/>
      <c r="E236" s="28"/>
      <c r="F236" s="39"/>
      <c r="G236" s="39"/>
      <c r="H236" s="39"/>
      <c r="I236" s="39"/>
      <c r="J236" s="28"/>
      <c r="K236" s="39"/>
      <c r="L236" s="39"/>
      <c r="M236" s="39"/>
    </row>
    <row r="237" spans="1:13" ht="31.5" customHeight="1" x14ac:dyDescent="0.25">
      <c r="B237" s="74" t="s">
        <v>211</v>
      </c>
      <c r="C237" s="75"/>
      <c r="D237" s="75"/>
      <c r="E237" s="75"/>
      <c r="F237" s="75"/>
      <c r="G237" s="75"/>
      <c r="H237" s="76"/>
      <c r="I237" s="89" t="s">
        <v>212</v>
      </c>
      <c r="J237" s="90"/>
      <c r="K237" s="90"/>
      <c r="L237" s="91"/>
    </row>
    <row r="238" spans="1:13" x14ac:dyDescent="0.25">
      <c r="B238" s="31" t="s">
        <v>78</v>
      </c>
      <c r="C238" s="30" t="s">
        <v>79</v>
      </c>
      <c r="D238" s="30" t="s">
        <v>80</v>
      </c>
      <c r="E238" s="30" t="s">
        <v>81</v>
      </c>
      <c r="F238" s="31" t="s">
        <v>79</v>
      </c>
      <c r="G238" s="31" t="s">
        <v>80</v>
      </c>
      <c r="H238" s="31" t="s">
        <v>81</v>
      </c>
      <c r="I238" s="52"/>
      <c r="J238" s="52" t="s">
        <v>82</v>
      </c>
      <c r="K238" s="52" t="s">
        <v>83</v>
      </c>
      <c r="L238" s="52" t="s">
        <v>81</v>
      </c>
    </row>
    <row r="239" spans="1:13" x14ac:dyDescent="0.25">
      <c r="B239" s="29" t="s">
        <v>84</v>
      </c>
      <c r="C239" s="32">
        <v>159</v>
      </c>
      <c r="D239" s="32">
        <v>838</v>
      </c>
      <c r="E239" s="32">
        <f>SUM(C239:D239)</f>
        <v>997</v>
      </c>
      <c r="F239" s="13">
        <f>+C239/E239</f>
        <v>0.15947843530591777</v>
      </c>
      <c r="G239" s="13">
        <f>+D239/E239</f>
        <v>0.84052156469408223</v>
      </c>
      <c r="H239" s="13">
        <f t="shared" ref="H239:H247" si="38">+F239+G239</f>
        <v>1</v>
      </c>
      <c r="I239" s="53" t="s">
        <v>85</v>
      </c>
      <c r="J239" s="80">
        <f>+(C239+C240)/(E239+E240)</f>
        <v>0.2468407750631845</v>
      </c>
      <c r="K239" s="82">
        <f>+(D239+D240)/(E239+E240)</f>
        <v>0.75315922493681553</v>
      </c>
      <c r="L239" s="82">
        <f>+J239+K239</f>
        <v>1</v>
      </c>
    </row>
    <row r="240" spans="1:13" x14ac:dyDescent="0.25">
      <c r="B240" s="29" t="s">
        <v>86</v>
      </c>
      <c r="C240" s="32">
        <v>134</v>
      </c>
      <c r="D240" s="32">
        <v>56</v>
      </c>
      <c r="E240" s="32">
        <f t="shared" ref="E240:E246" si="39">SUM(C240:D240)</f>
        <v>190</v>
      </c>
      <c r="F240" s="13">
        <f t="shared" ref="F240:F247" si="40">+C240/E240</f>
        <v>0.70526315789473681</v>
      </c>
      <c r="G240" s="13">
        <f t="shared" ref="G240:G247" si="41">+D240/E240</f>
        <v>0.29473684210526313</v>
      </c>
      <c r="H240" s="13">
        <f t="shared" si="38"/>
        <v>1</v>
      </c>
      <c r="I240" s="54"/>
      <c r="J240" s="81"/>
      <c r="K240" s="83"/>
      <c r="L240" s="83"/>
    </row>
    <row r="241" spans="1:12" ht="25.5" x14ac:dyDescent="0.25">
      <c r="B241" s="29" t="s">
        <v>87</v>
      </c>
      <c r="C241" s="32">
        <v>930</v>
      </c>
      <c r="D241" s="32">
        <v>54</v>
      </c>
      <c r="E241" s="32">
        <f t="shared" si="39"/>
        <v>984</v>
      </c>
      <c r="F241" s="13">
        <f t="shared" si="40"/>
        <v>0.94512195121951215</v>
      </c>
      <c r="G241" s="13">
        <f t="shared" si="41"/>
        <v>5.4878048780487805E-2</v>
      </c>
      <c r="H241" s="13">
        <f t="shared" si="38"/>
        <v>1</v>
      </c>
      <c r="I241" s="52" t="s">
        <v>88</v>
      </c>
      <c r="J241" s="37">
        <f t="shared" ref="J241:K246" si="42">+F241</f>
        <v>0.94512195121951215</v>
      </c>
      <c r="K241" s="37">
        <f t="shared" si="42"/>
        <v>5.4878048780487805E-2</v>
      </c>
      <c r="L241" s="37">
        <f t="shared" ref="L241:L246" si="43">+J241+K241</f>
        <v>1</v>
      </c>
    </row>
    <row r="242" spans="1:12" ht="25.5" x14ac:dyDescent="0.25">
      <c r="B242" s="29" t="s">
        <v>89</v>
      </c>
      <c r="C242" s="32">
        <v>944</v>
      </c>
      <c r="D242" s="32">
        <v>44</v>
      </c>
      <c r="E242" s="32">
        <f t="shared" si="39"/>
        <v>988</v>
      </c>
      <c r="F242" s="13">
        <f t="shared" si="40"/>
        <v>0.95546558704453444</v>
      </c>
      <c r="G242" s="13">
        <f t="shared" si="41"/>
        <v>4.4534412955465584E-2</v>
      </c>
      <c r="H242" s="13">
        <f t="shared" si="38"/>
        <v>1</v>
      </c>
      <c r="I242" s="52" t="s">
        <v>90</v>
      </c>
      <c r="J242" s="37">
        <f t="shared" si="42"/>
        <v>0.95546558704453444</v>
      </c>
      <c r="K242" s="37">
        <f t="shared" si="42"/>
        <v>4.4534412955465584E-2</v>
      </c>
      <c r="L242" s="37">
        <f t="shared" si="43"/>
        <v>1</v>
      </c>
    </row>
    <row r="243" spans="1:12" ht="25.5" x14ac:dyDescent="0.25">
      <c r="B243" s="29" t="s">
        <v>91</v>
      </c>
      <c r="C243" s="32">
        <v>488</v>
      </c>
      <c r="D243" s="32">
        <v>90</v>
      </c>
      <c r="E243" s="32">
        <f t="shared" si="39"/>
        <v>578</v>
      </c>
      <c r="F243" s="13">
        <f t="shared" si="40"/>
        <v>0.84429065743944631</v>
      </c>
      <c r="G243" s="13">
        <f t="shared" si="41"/>
        <v>0.15570934256055363</v>
      </c>
      <c r="H243" s="13">
        <f t="shared" si="38"/>
        <v>1</v>
      </c>
      <c r="I243" s="52" t="s">
        <v>92</v>
      </c>
      <c r="J243" s="37">
        <f t="shared" si="42"/>
        <v>0.84429065743944631</v>
      </c>
      <c r="K243" s="37">
        <f t="shared" si="42"/>
        <v>0.15570934256055363</v>
      </c>
      <c r="L243" s="37">
        <f t="shared" si="43"/>
        <v>1</v>
      </c>
    </row>
    <row r="244" spans="1:12" ht="25.5" customHeight="1" x14ac:dyDescent="0.25">
      <c r="B244" s="29" t="s">
        <v>93</v>
      </c>
      <c r="C244" s="32">
        <v>1432</v>
      </c>
      <c r="D244" s="32">
        <v>134</v>
      </c>
      <c r="E244" s="32">
        <f t="shared" si="39"/>
        <v>1566</v>
      </c>
      <c r="F244" s="13">
        <f t="shared" si="40"/>
        <v>0.91443167305236273</v>
      </c>
      <c r="G244" s="13">
        <f t="shared" si="41"/>
        <v>8.5568326947637288E-2</v>
      </c>
      <c r="H244" s="13">
        <f t="shared" si="38"/>
        <v>1</v>
      </c>
      <c r="I244" s="55" t="s">
        <v>94</v>
      </c>
      <c r="J244" s="37">
        <f t="shared" si="42"/>
        <v>0.91443167305236273</v>
      </c>
      <c r="K244" s="37">
        <f t="shared" si="42"/>
        <v>8.5568326947637288E-2</v>
      </c>
      <c r="L244" s="37">
        <f t="shared" si="43"/>
        <v>1</v>
      </c>
    </row>
    <row r="245" spans="1:12" ht="38.25" customHeight="1" x14ac:dyDescent="0.25">
      <c r="B245" s="29" t="s">
        <v>95</v>
      </c>
      <c r="C245" s="32">
        <v>568</v>
      </c>
      <c r="D245" s="32">
        <v>1028</v>
      </c>
      <c r="E245" s="32">
        <f>SUM(C245:D245)</f>
        <v>1596</v>
      </c>
      <c r="F245" s="13">
        <f t="shared" si="40"/>
        <v>0.35588972431077692</v>
      </c>
      <c r="G245" s="13">
        <f t="shared" si="41"/>
        <v>0.64411027568922308</v>
      </c>
      <c r="H245" s="13">
        <f t="shared" si="38"/>
        <v>1</v>
      </c>
      <c r="I245" s="33" t="s">
        <v>96</v>
      </c>
      <c r="J245" s="33">
        <f t="shared" si="42"/>
        <v>0.35588972431077692</v>
      </c>
      <c r="K245" s="33">
        <f t="shared" si="42"/>
        <v>0.64411027568922308</v>
      </c>
      <c r="L245" s="37">
        <f t="shared" si="43"/>
        <v>1</v>
      </c>
    </row>
    <row r="246" spans="1:12" ht="38.25" customHeight="1" x14ac:dyDescent="0.25">
      <c r="B246" s="29" t="s">
        <v>97</v>
      </c>
      <c r="C246" s="32">
        <v>196</v>
      </c>
      <c r="D246" s="32">
        <v>9697</v>
      </c>
      <c r="E246" s="32">
        <f t="shared" si="39"/>
        <v>9893</v>
      </c>
      <c r="F246" s="13">
        <f>+C246/E246</f>
        <v>1.9811988274537552E-2</v>
      </c>
      <c r="G246" s="13">
        <f>+D246/E246</f>
        <v>0.98018801172546244</v>
      </c>
      <c r="H246" s="13">
        <f t="shared" si="38"/>
        <v>1</v>
      </c>
      <c r="I246" s="33" t="s">
        <v>98</v>
      </c>
      <c r="J246" s="33">
        <f t="shared" si="42"/>
        <v>1.9811988274537552E-2</v>
      </c>
      <c r="K246" s="33">
        <f t="shared" si="42"/>
        <v>0.98018801172546244</v>
      </c>
      <c r="L246" s="37">
        <f t="shared" si="43"/>
        <v>1</v>
      </c>
    </row>
    <row r="247" spans="1:12" x14ac:dyDescent="0.25">
      <c r="B247" s="29" t="s">
        <v>99</v>
      </c>
      <c r="C247" s="32">
        <v>3419</v>
      </c>
      <c r="D247" s="32">
        <v>11807</v>
      </c>
      <c r="E247" s="32">
        <f>SUM(C247:D247)</f>
        <v>15226</v>
      </c>
      <c r="F247" s="13">
        <f t="shared" si="40"/>
        <v>0.22455011165112307</v>
      </c>
      <c r="G247" s="13">
        <f t="shared" si="41"/>
        <v>0.77544988834887696</v>
      </c>
      <c r="H247" s="13">
        <f t="shared" si="38"/>
        <v>1</v>
      </c>
      <c r="I247" s="52"/>
      <c r="J247" s="52"/>
      <c r="K247" s="52"/>
      <c r="L247" s="52"/>
    </row>
    <row r="248" spans="1:12" x14ac:dyDescent="0.25">
      <c r="B248" s="25" t="s">
        <v>210</v>
      </c>
      <c r="C248" s="25"/>
      <c r="D248" s="25"/>
      <c r="E248" s="25"/>
      <c r="F248" s="56"/>
      <c r="G248" s="56"/>
      <c r="H248" s="56"/>
      <c r="I248" s="56"/>
      <c r="J248" s="56"/>
      <c r="K248" s="56"/>
      <c r="L248" s="56"/>
    </row>
    <row r="249" spans="1:12" x14ac:dyDescent="0.25">
      <c r="B249" s="25" t="s">
        <v>213</v>
      </c>
      <c r="C249" s="25"/>
      <c r="D249" s="25"/>
      <c r="E249" s="25"/>
      <c r="F249" s="56"/>
      <c r="G249" s="56"/>
      <c r="H249" s="56"/>
      <c r="I249" s="56"/>
      <c r="J249" s="56"/>
      <c r="K249" s="56"/>
      <c r="L249" s="56"/>
    </row>
    <row r="250" spans="1:12" x14ac:dyDescent="0.25">
      <c r="B250" s="25" t="s">
        <v>214</v>
      </c>
      <c r="C250" s="25"/>
      <c r="D250" s="25"/>
      <c r="E250" s="25"/>
      <c r="F250" s="56"/>
      <c r="G250" s="56"/>
      <c r="H250" s="56"/>
      <c r="I250" s="56"/>
      <c r="J250" s="56"/>
      <c r="K250" s="56"/>
      <c r="L250" s="56"/>
    </row>
    <row r="251" spans="1:12" x14ac:dyDescent="0.25">
      <c r="B251" s="25" t="s">
        <v>215</v>
      </c>
      <c r="C251" s="25"/>
      <c r="D251" s="25"/>
      <c r="E251" s="25"/>
      <c r="F251" s="56"/>
      <c r="G251" s="56"/>
      <c r="H251" s="56"/>
      <c r="I251" s="56"/>
      <c r="J251" s="56"/>
      <c r="K251" s="56"/>
      <c r="L251" s="56"/>
    </row>
    <row r="252" spans="1:12" x14ac:dyDescent="0.25">
      <c r="A252" s="9"/>
      <c r="B252" s="25" t="s">
        <v>216</v>
      </c>
      <c r="C252" s="9"/>
      <c r="I252" s="56"/>
      <c r="J252" s="56"/>
      <c r="K252" s="56"/>
      <c r="L252" s="56"/>
    </row>
    <row r="253" spans="1:12" x14ac:dyDescent="0.25">
      <c r="B253" s="25" t="s">
        <v>217</v>
      </c>
    </row>
    <row r="254" spans="1:12" x14ac:dyDescent="0.25">
      <c r="B254" s="25" t="s">
        <v>218</v>
      </c>
    </row>
    <row r="255" spans="1:12" x14ac:dyDescent="0.25">
      <c r="C255" s="25"/>
    </row>
    <row r="257" spans="2:9" ht="51" customHeight="1" x14ac:dyDescent="0.25">
      <c r="B257" s="86" t="s">
        <v>36</v>
      </c>
      <c r="C257" s="92" t="s">
        <v>219</v>
      </c>
      <c r="D257" s="92"/>
      <c r="E257" s="92"/>
      <c r="F257" s="92"/>
      <c r="G257" s="92"/>
      <c r="H257" s="92"/>
      <c r="I257" s="92"/>
    </row>
    <row r="258" spans="2:9" ht="89.25" customHeight="1" x14ac:dyDescent="0.25">
      <c r="B258" s="87"/>
      <c r="C258" s="31" t="s">
        <v>100</v>
      </c>
      <c r="D258" s="31" t="s">
        <v>101</v>
      </c>
      <c r="E258" s="31" t="s">
        <v>102</v>
      </c>
      <c r="F258" s="31" t="s">
        <v>103</v>
      </c>
      <c r="G258" s="31" t="s">
        <v>104</v>
      </c>
      <c r="H258" s="31" t="s">
        <v>105</v>
      </c>
      <c r="I258" s="31" t="s">
        <v>106</v>
      </c>
    </row>
    <row r="259" spans="2:9" x14ac:dyDescent="0.25">
      <c r="B259" s="12" t="s">
        <v>165</v>
      </c>
      <c r="C259" s="57">
        <v>66.666666666666657</v>
      </c>
      <c r="D259" s="57">
        <v>100</v>
      </c>
      <c r="E259" s="57">
        <v>95.833333333333343</v>
      </c>
      <c r="F259" s="57">
        <v>92.307692307692307</v>
      </c>
      <c r="G259" s="57">
        <v>94.594594594594597</v>
      </c>
      <c r="H259" s="57">
        <v>94.545454545454547</v>
      </c>
      <c r="I259" s="57">
        <v>35.897435897435898</v>
      </c>
    </row>
    <row r="260" spans="2:9" x14ac:dyDescent="0.25">
      <c r="B260" s="12" t="s">
        <v>166</v>
      </c>
      <c r="C260" s="57">
        <v>69.230769230769226</v>
      </c>
      <c r="D260" s="57">
        <v>96.503496503496507</v>
      </c>
      <c r="E260" s="57">
        <v>97.31543624161074</v>
      </c>
      <c r="F260" s="57">
        <v>84.466019417475721</v>
      </c>
      <c r="G260" s="57">
        <v>92.063492063492063</v>
      </c>
      <c r="H260" s="57">
        <v>92.161520190023751</v>
      </c>
      <c r="I260" s="57">
        <v>35.416666666666671</v>
      </c>
    </row>
    <row r="261" spans="2:9" x14ac:dyDescent="0.25">
      <c r="B261" s="12" t="s">
        <v>167</v>
      </c>
      <c r="C261" s="57">
        <v>77.777777777777786</v>
      </c>
      <c r="D261" s="57">
        <v>92.592592592592595</v>
      </c>
      <c r="E261" s="57">
        <v>95.833333333333343</v>
      </c>
      <c r="F261" s="57">
        <v>86.666666666666671</v>
      </c>
      <c r="G261" s="57">
        <v>92.307692307692307</v>
      </c>
      <c r="H261" s="57">
        <v>90.666666666666657</v>
      </c>
      <c r="I261" s="57">
        <v>37.5</v>
      </c>
    </row>
    <row r="262" spans="2:9" x14ac:dyDescent="0.25">
      <c r="B262" s="12" t="s">
        <v>168</v>
      </c>
      <c r="C262" s="57">
        <v>64.705882352941174</v>
      </c>
      <c r="D262" s="57">
        <v>92.982456140350877</v>
      </c>
      <c r="E262" s="57">
        <v>93.421052631578945</v>
      </c>
      <c r="F262" s="57">
        <v>88.888888888888886</v>
      </c>
      <c r="G262" s="57">
        <v>91.735537190082653</v>
      </c>
      <c r="H262" s="57">
        <v>90.1565995525727</v>
      </c>
      <c r="I262" s="57">
        <v>35.856573705179287</v>
      </c>
    </row>
    <row r="263" spans="2:9" x14ac:dyDescent="0.25">
      <c r="B263" s="12" t="s">
        <v>169</v>
      </c>
      <c r="C263" s="57">
        <v>66.666666666666657</v>
      </c>
      <c r="D263" s="57">
        <v>89.473684210526315</v>
      </c>
      <c r="E263" s="57">
        <v>96.969696969696969</v>
      </c>
      <c r="F263" s="57">
        <v>78.94736842105263</v>
      </c>
      <c r="G263" s="57">
        <v>90.384615384615387</v>
      </c>
      <c r="H263" s="57">
        <v>88.311688311688314</v>
      </c>
      <c r="I263" s="57">
        <v>36.111111111111107</v>
      </c>
    </row>
    <row r="264" spans="2:9" x14ac:dyDescent="0.25">
      <c r="B264" s="12" t="s">
        <v>170</v>
      </c>
      <c r="C264" s="57">
        <v>50</v>
      </c>
      <c r="D264" s="57">
        <v>92.857142857142861</v>
      </c>
      <c r="E264" s="57">
        <v>100</v>
      </c>
      <c r="F264" s="57">
        <v>85.714285714285708</v>
      </c>
      <c r="G264" s="57">
        <v>93.548387096774192</v>
      </c>
      <c r="H264" s="57">
        <v>91.489361702127653</v>
      </c>
      <c r="I264" s="57">
        <v>36.363636363636367</v>
      </c>
    </row>
    <row r="265" spans="2:9" x14ac:dyDescent="0.25">
      <c r="B265" s="12" t="s">
        <v>171</v>
      </c>
      <c r="C265" s="57">
        <v>66.666666666666657</v>
      </c>
      <c r="D265" s="57">
        <v>94.827586206896555</v>
      </c>
      <c r="E265" s="57">
        <v>94.230769230769226</v>
      </c>
      <c r="F265" s="57">
        <v>90.243902439024396</v>
      </c>
      <c r="G265" s="57">
        <v>92.473118279569889</v>
      </c>
      <c r="H265" s="57">
        <v>91.875</v>
      </c>
      <c r="I265" s="57">
        <v>36.25</v>
      </c>
    </row>
    <row r="266" spans="2:9" x14ac:dyDescent="0.25">
      <c r="B266" s="12" t="s">
        <v>172</v>
      </c>
      <c r="C266" s="57">
        <v>50</v>
      </c>
      <c r="D266" s="57">
        <v>100</v>
      </c>
      <c r="E266" s="57">
        <v>100</v>
      </c>
      <c r="F266" s="57">
        <v>85.714285714285708</v>
      </c>
      <c r="G266" s="57">
        <v>94.117647058823522</v>
      </c>
      <c r="H266" s="57">
        <v>93.333333333333329</v>
      </c>
      <c r="I266" s="57">
        <v>52.631578947368418</v>
      </c>
    </row>
    <row r="267" spans="2:9" x14ac:dyDescent="0.25">
      <c r="B267" s="12" t="s">
        <v>173</v>
      </c>
      <c r="C267" s="57">
        <v>85.714285714285708</v>
      </c>
      <c r="D267" s="57">
        <v>89.87341772151899</v>
      </c>
      <c r="E267" s="57">
        <v>94.318181818181827</v>
      </c>
      <c r="F267" s="57">
        <v>91.304347826086953</v>
      </c>
      <c r="G267" s="57">
        <v>93.28358208955224</v>
      </c>
      <c r="H267" s="57">
        <v>91.452991452991455</v>
      </c>
      <c r="I267" s="57">
        <v>39.86013986013986</v>
      </c>
    </row>
    <row r="268" spans="2:9" x14ac:dyDescent="0.25">
      <c r="B268" s="12" t="s">
        <v>174</v>
      </c>
      <c r="C268" s="57">
        <v>100</v>
      </c>
      <c r="D268" s="57">
        <v>100</v>
      </c>
      <c r="E268" s="57">
        <v>100</v>
      </c>
      <c r="F268" s="57">
        <v>50</v>
      </c>
      <c r="G268" s="57">
        <v>80</v>
      </c>
      <c r="H268" s="57">
        <v>88.888888888888886</v>
      </c>
      <c r="I268" s="57">
        <v>35.714285714285715</v>
      </c>
    </row>
    <row r="269" spans="2:9" x14ac:dyDescent="0.25">
      <c r="B269" s="12" t="s">
        <v>175</v>
      </c>
      <c r="C269" s="57" t="s">
        <v>137</v>
      </c>
      <c r="D269" s="57">
        <v>100</v>
      </c>
      <c r="E269" s="57">
        <v>66.666666666666657</v>
      </c>
      <c r="F269" s="57">
        <v>50</v>
      </c>
      <c r="G269" s="57">
        <v>60</v>
      </c>
      <c r="H269" s="57">
        <v>66.666666666666657</v>
      </c>
      <c r="I269" s="57">
        <v>0</v>
      </c>
    </row>
    <row r="270" spans="2:9" x14ac:dyDescent="0.25">
      <c r="B270" s="12" t="s">
        <v>176</v>
      </c>
      <c r="C270" s="57">
        <v>50</v>
      </c>
      <c r="D270" s="57">
        <v>80</v>
      </c>
      <c r="E270" s="57">
        <v>80</v>
      </c>
      <c r="F270" s="57">
        <v>50</v>
      </c>
      <c r="G270" s="57">
        <v>71.428571428571431</v>
      </c>
      <c r="H270" s="57">
        <v>71.428571428571431</v>
      </c>
      <c r="I270" s="57">
        <v>62.5</v>
      </c>
    </row>
    <row r="271" spans="2:9" x14ac:dyDescent="0.25">
      <c r="B271" s="12" t="s">
        <v>177</v>
      </c>
      <c r="C271" s="57">
        <v>40</v>
      </c>
      <c r="D271" s="57">
        <v>96.296296296296291</v>
      </c>
      <c r="E271" s="57">
        <v>90.625</v>
      </c>
      <c r="F271" s="57">
        <v>91.666666666666657</v>
      </c>
      <c r="G271" s="57">
        <v>90.909090909090907</v>
      </c>
      <c r="H271" s="57">
        <v>89.473684210526315</v>
      </c>
      <c r="I271" s="57">
        <v>38.461538461538467</v>
      </c>
    </row>
    <row r="272" spans="2:9" x14ac:dyDescent="0.25">
      <c r="B272" s="12" t="s">
        <v>178</v>
      </c>
      <c r="C272" s="57">
        <v>0</v>
      </c>
      <c r="D272" s="57">
        <v>66.666666666666657</v>
      </c>
      <c r="E272" s="57">
        <v>100</v>
      </c>
      <c r="F272" s="57">
        <v>50</v>
      </c>
      <c r="G272" s="57">
        <v>80</v>
      </c>
      <c r="H272" s="57">
        <v>66.666666666666657</v>
      </c>
      <c r="I272" s="57">
        <v>66.666666666666657</v>
      </c>
    </row>
    <row r="273" spans="1:9" x14ac:dyDescent="0.25">
      <c r="B273" s="12" t="s">
        <v>179</v>
      </c>
      <c r="C273" s="57">
        <v>75</v>
      </c>
      <c r="D273" s="57">
        <v>97.560975609756099</v>
      </c>
      <c r="E273" s="57">
        <v>91.525423728813564</v>
      </c>
      <c r="F273" s="57">
        <v>89.285714285714292</v>
      </c>
      <c r="G273" s="57">
        <v>90.804597701149419</v>
      </c>
      <c r="H273" s="57">
        <v>91.428571428571431</v>
      </c>
      <c r="I273" s="57">
        <v>51.724137931034484</v>
      </c>
    </row>
    <row r="274" spans="1:9" x14ac:dyDescent="0.25">
      <c r="B274" s="12" t="s">
        <v>180</v>
      </c>
      <c r="C274" s="57">
        <v>33.333333333333329</v>
      </c>
      <c r="D274" s="57">
        <v>90</v>
      </c>
      <c r="E274" s="57">
        <v>95.833333333333343</v>
      </c>
      <c r="F274" s="57">
        <v>81.818181818181827</v>
      </c>
      <c r="G274" s="57">
        <v>89.130434782608688</v>
      </c>
      <c r="H274" s="57">
        <v>87.341772151898738</v>
      </c>
      <c r="I274" s="57">
        <v>54.166666666666664</v>
      </c>
    </row>
    <row r="275" spans="1:9" x14ac:dyDescent="0.25">
      <c r="B275" s="12" t="s">
        <v>181</v>
      </c>
      <c r="C275" s="57">
        <v>79.487179487179489</v>
      </c>
      <c r="D275" s="57">
        <v>95.798319327731093</v>
      </c>
      <c r="E275" s="57">
        <v>97.169811320754718</v>
      </c>
      <c r="F275" s="57">
        <v>73.786407766990294</v>
      </c>
      <c r="G275" s="57">
        <v>89.523809523809533</v>
      </c>
      <c r="H275" s="57">
        <v>91.38513513513513</v>
      </c>
      <c r="I275" s="57">
        <v>28.260869565217391</v>
      </c>
    </row>
    <row r="276" spans="1:9" x14ac:dyDescent="0.25">
      <c r="B276" s="12" t="s">
        <v>182</v>
      </c>
      <c r="C276" s="57">
        <v>66.666666666666657</v>
      </c>
      <c r="D276" s="57">
        <v>95.78947368421052</v>
      </c>
      <c r="E276" s="57">
        <v>97.894736842105274</v>
      </c>
      <c r="F276" s="57">
        <v>89.090909090909093</v>
      </c>
      <c r="G276" s="57">
        <v>94.666666666666671</v>
      </c>
      <c r="H276" s="57">
        <v>93.461538461538467</v>
      </c>
      <c r="I276" s="57">
        <v>29.220779220779221</v>
      </c>
    </row>
    <row r="277" spans="1:9" x14ac:dyDescent="0.25">
      <c r="B277" s="23" t="s">
        <v>220</v>
      </c>
      <c r="C277" s="57">
        <f>AVERAGE(C259:C276)</f>
        <v>61.289170268409016</v>
      </c>
      <c r="D277" s="57">
        <f>AVERAGE(D259:D276)</f>
        <v>92.845672656510317</v>
      </c>
      <c r="E277" s="57">
        <f t="shared" ref="E277:I277" si="44">AVERAGE(E259:E276)</f>
        <v>93.757598636120989</v>
      </c>
      <c r="F277" s="57">
        <f t="shared" si="44"/>
        <v>78.327852056884495</v>
      </c>
      <c r="G277" s="57">
        <f t="shared" si="44"/>
        <v>87.831768726505217</v>
      </c>
      <c r="H277" s="57">
        <f t="shared" si="44"/>
        <v>87.26300615518457</v>
      </c>
      <c r="I277" s="57">
        <f t="shared" si="44"/>
        <v>39.58900482098479</v>
      </c>
    </row>
    <row r="278" spans="1:9" x14ac:dyDescent="0.25">
      <c r="B278" s="25" t="s">
        <v>221</v>
      </c>
      <c r="C278" s="58"/>
      <c r="D278" s="58"/>
      <c r="E278" s="58"/>
      <c r="F278" s="58"/>
      <c r="G278" s="58"/>
      <c r="H278" s="58"/>
      <c r="I278" s="58"/>
    </row>
    <row r="279" spans="1:9" x14ac:dyDescent="0.25">
      <c r="B279" s="25" t="s">
        <v>222</v>
      </c>
      <c r="C279" s="58"/>
      <c r="D279" s="58"/>
      <c r="E279" s="58"/>
      <c r="F279" s="58"/>
      <c r="G279" s="58"/>
      <c r="H279" s="58"/>
      <c r="I279" s="58"/>
    </row>
    <row r="280" spans="1:9" x14ac:dyDescent="0.25">
      <c r="B280" s="25" t="s">
        <v>223</v>
      </c>
      <c r="C280" s="58"/>
      <c r="D280" s="58"/>
      <c r="E280" s="58"/>
      <c r="F280" s="58"/>
      <c r="G280" s="58"/>
      <c r="H280" s="58"/>
      <c r="I280" s="58"/>
    </row>
    <row r="281" spans="1:9" x14ac:dyDescent="0.25">
      <c r="B281" s="25" t="s">
        <v>224</v>
      </c>
      <c r="C281" s="9"/>
      <c r="D281" s="9"/>
      <c r="E281" s="9"/>
    </row>
    <row r="282" spans="1:9" x14ac:dyDescent="0.25">
      <c r="B282" s="25" t="s">
        <v>225</v>
      </c>
      <c r="C282" s="9"/>
      <c r="D282" s="9"/>
      <c r="E282" s="9"/>
    </row>
    <row r="283" spans="1:9" x14ac:dyDescent="0.25">
      <c r="B283" s="25" t="s">
        <v>226</v>
      </c>
      <c r="C283" s="9"/>
      <c r="D283" s="9"/>
      <c r="E283" s="9"/>
    </row>
    <row r="284" spans="1:9" x14ac:dyDescent="0.25">
      <c r="B284" s="25" t="s">
        <v>227</v>
      </c>
      <c r="C284" s="9"/>
      <c r="D284" s="9"/>
      <c r="E284" s="9"/>
    </row>
    <row r="285" spans="1:9" x14ac:dyDescent="0.25">
      <c r="A285" s="25"/>
      <c r="B285" s="9"/>
      <c r="C285" s="9"/>
      <c r="D285" s="9"/>
    </row>
    <row r="286" spans="1:9" x14ac:dyDescent="0.25">
      <c r="A286" s="9"/>
      <c r="B286" s="9"/>
      <c r="C286" s="9"/>
      <c r="D286" s="9"/>
    </row>
    <row r="287" spans="1:9" ht="24.75" customHeight="1" x14ac:dyDescent="0.25">
      <c r="B287" s="59" t="s">
        <v>36</v>
      </c>
      <c r="C287" s="84" t="s">
        <v>228</v>
      </c>
      <c r="D287" s="84"/>
      <c r="E287" s="84"/>
      <c r="F287" s="84"/>
      <c r="G287" s="84"/>
      <c r="H287" s="84"/>
    </row>
    <row r="288" spans="1:9" ht="76.5" x14ac:dyDescent="0.25">
      <c r="B288" s="59"/>
      <c r="C288" s="29" t="s">
        <v>107</v>
      </c>
      <c r="D288" s="52" t="s">
        <v>108</v>
      </c>
      <c r="E288" s="29" t="s">
        <v>109</v>
      </c>
      <c r="F288" s="52" t="s">
        <v>110</v>
      </c>
      <c r="G288" s="13" t="s">
        <v>111</v>
      </c>
      <c r="H288" s="52" t="s">
        <v>112</v>
      </c>
    </row>
    <row r="289" spans="2:8" x14ac:dyDescent="0.2">
      <c r="B289" s="12" t="s">
        <v>165</v>
      </c>
      <c r="C289" s="29">
        <v>88</v>
      </c>
      <c r="D289" s="50">
        <f t="shared" ref="D289:D303" si="45">+C289/$H213</f>
        <v>0.23719676549865229</v>
      </c>
      <c r="E289" s="29">
        <v>211</v>
      </c>
      <c r="F289" s="50">
        <f t="shared" ref="F289:F307" si="46">+E289/$H213</f>
        <v>0.56873315363881405</v>
      </c>
      <c r="G289" s="60">
        <v>11</v>
      </c>
      <c r="H289" s="50">
        <f t="shared" ref="H289:H307" si="47">+G289/$H213</f>
        <v>2.9649595687331536E-2</v>
      </c>
    </row>
    <row r="290" spans="2:8" x14ac:dyDescent="0.2">
      <c r="B290" s="12" t="s">
        <v>166</v>
      </c>
      <c r="C290" s="29">
        <v>694</v>
      </c>
      <c r="D290" s="50">
        <f t="shared" si="45"/>
        <v>0.30252833478639929</v>
      </c>
      <c r="E290" s="29">
        <v>1266</v>
      </c>
      <c r="F290" s="50">
        <f t="shared" si="46"/>
        <v>0.55187445510026156</v>
      </c>
      <c r="G290" s="60">
        <v>53</v>
      </c>
      <c r="H290" s="50">
        <f t="shared" si="47"/>
        <v>2.3103748910200523E-2</v>
      </c>
    </row>
    <row r="291" spans="2:8" x14ac:dyDescent="0.2">
      <c r="B291" s="12" t="s">
        <v>167</v>
      </c>
      <c r="C291" s="29">
        <v>115</v>
      </c>
      <c r="D291" s="50">
        <f t="shared" si="45"/>
        <v>0.2839506172839506</v>
      </c>
      <c r="E291" s="29">
        <v>205</v>
      </c>
      <c r="F291" s="50">
        <f t="shared" si="46"/>
        <v>0.50617283950617287</v>
      </c>
      <c r="G291" s="60">
        <v>15</v>
      </c>
      <c r="H291" s="50">
        <f t="shared" si="47"/>
        <v>3.7037037037037035E-2</v>
      </c>
    </row>
    <row r="292" spans="2:8" x14ac:dyDescent="0.2">
      <c r="B292" s="12" t="s">
        <v>168</v>
      </c>
      <c r="C292" s="29">
        <v>710</v>
      </c>
      <c r="D292" s="50">
        <f t="shared" si="45"/>
        <v>0.31236251649802022</v>
      </c>
      <c r="E292" s="29">
        <v>1116</v>
      </c>
      <c r="F292" s="50">
        <f t="shared" si="46"/>
        <v>0.4909810822701276</v>
      </c>
      <c r="G292" s="60">
        <v>56</v>
      </c>
      <c r="H292" s="50">
        <f t="shared" si="47"/>
        <v>2.4637043554773426E-2</v>
      </c>
    </row>
    <row r="293" spans="2:8" x14ac:dyDescent="0.2">
      <c r="B293" s="12" t="s">
        <v>169</v>
      </c>
      <c r="C293" s="29">
        <v>117</v>
      </c>
      <c r="D293" s="50">
        <f t="shared" si="45"/>
        <v>0.27146171693735499</v>
      </c>
      <c r="E293" s="29">
        <v>234</v>
      </c>
      <c r="F293" s="50">
        <f t="shared" si="46"/>
        <v>0.54292343387470998</v>
      </c>
      <c r="G293" s="60">
        <v>14</v>
      </c>
      <c r="H293" s="50">
        <f t="shared" si="47"/>
        <v>3.248259860788863E-2</v>
      </c>
    </row>
    <row r="294" spans="2:8" x14ac:dyDescent="0.2">
      <c r="B294" s="12" t="s">
        <v>170</v>
      </c>
      <c r="C294" s="29">
        <v>95</v>
      </c>
      <c r="D294" s="50">
        <f t="shared" si="45"/>
        <v>0.31986531986531985</v>
      </c>
      <c r="E294" s="29">
        <v>164</v>
      </c>
      <c r="F294" s="50">
        <f t="shared" si="46"/>
        <v>0.55218855218855223</v>
      </c>
      <c r="G294" s="60">
        <v>6</v>
      </c>
      <c r="H294" s="50">
        <f t="shared" si="47"/>
        <v>2.0202020202020204E-2</v>
      </c>
    </row>
    <row r="295" spans="2:8" x14ac:dyDescent="0.2">
      <c r="B295" s="12" t="s">
        <v>171</v>
      </c>
      <c r="C295" s="29">
        <v>264</v>
      </c>
      <c r="D295" s="50">
        <f t="shared" si="45"/>
        <v>0.29931972789115646</v>
      </c>
      <c r="E295" s="29">
        <v>481</v>
      </c>
      <c r="F295" s="50">
        <f t="shared" si="46"/>
        <v>0.54535147392290251</v>
      </c>
      <c r="G295" s="60">
        <v>16</v>
      </c>
      <c r="H295" s="50">
        <f t="shared" si="47"/>
        <v>1.8140589569160998E-2</v>
      </c>
    </row>
    <row r="296" spans="2:8" x14ac:dyDescent="0.2">
      <c r="B296" s="12" t="s">
        <v>172</v>
      </c>
      <c r="C296" s="29">
        <v>50</v>
      </c>
      <c r="D296" s="50">
        <f t="shared" si="45"/>
        <v>0.26881720430107525</v>
      </c>
      <c r="E296" s="29">
        <v>110</v>
      </c>
      <c r="F296" s="50">
        <f t="shared" si="46"/>
        <v>0.59139784946236562</v>
      </c>
      <c r="G296" s="60">
        <v>4</v>
      </c>
      <c r="H296" s="50">
        <f t="shared" si="47"/>
        <v>2.1505376344086023E-2</v>
      </c>
    </row>
    <row r="297" spans="2:8" x14ac:dyDescent="0.2">
      <c r="B297" s="12" t="s">
        <v>173</v>
      </c>
      <c r="C297" s="29">
        <v>449</v>
      </c>
      <c r="D297" s="50">
        <f t="shared" si="45"/>
        <v>0.30440677966101692</v>
      </c>
      <c r="E297" s="29">
        <v>774</v>
      </c>
      <c r="F297" s="50">
        <f t="shared" si="46"/>
        <v>0.52474576271186446</v>
      </c>
      <c r="G297" s="60">
        <v>38</v>
      </c>
      <c r="H297" s="50">
        <f t="shared" si="47"/>
        <v>2.5762711864406779E-2</v>
      </c>
    </row>
    <row r="298" spans="2:8" x14ac:dyDescent="0.2">
      <c r="B298" s="12" t="s">
        <v>174</v>
      </c>
      <c r="C298" s="29">
        <v>24</v>
      </c>
      <c r="D298" s="50">
        <f t="shared" si="45"/>
        <v>0.2696629213483146</v>
      </c>
      <c r="E298" s="29">
        <v>48</v>
      </c>
      <c r="F298" s="50">
        <f t="shared" si="46"/>
        <v>0.5393258426966292</v>
      </c>
      <c r="G298" s="60">
        <v>1</v>
      </c>
      <c r="H298" s="50">
        <f t="shared" si="47"/>
        <v>1.1235955056179775E-2</v>
      </c>
    </row>
    <row r="299" spans="2:8" x14ac:dyDescent="0.2">
      <c r="B299" s="12" t="s">
        <v>175</v>
      </c>
      <c r="C299" s="29">
        <v>21</v>
      </c>
      <c r="D299" s="50">
        <f t="shared" si="45"/>
        <v>0.29166666666666669</v>
      </c>
      <c r="E299" s="29">
        <v>31</v>
      </c>
      <c r="F299" s="50">
        <f t="shared" si="46"/>
        <v>0.43055555555555558</v>
      </c>
      <c r="G299" s="60">
        <v>1</v>
      </c>
      <c r="H299" s="50">
        <f t="shared" si="47"/>
        <v>1.3888888888888888E-2</v>
      </c>
    </row>
    <row r="300" spans="2:8" x14ac:dyDescent="0.2">
      <c r="B300" s="12" t="s">
        <v>176</v>
      </c>
      <c r="C300" s="29">
        <v>29</v>
      </c>
      <c r="D300" s="50">
        <f t="shared" si="45"/>
        <v>0.4264705882352941</v>
      </c>
      <c r="E300" s="29">
        <v>29</v>
      </c>
      <c r="F300" s="50">
        <f t="shared" si="46"/>
        <v>0.4264705882352941</v>
      </c>
      <c r="G300" s="60">
        <v>1</v>
      </c>
      <c r="H300" s="50">
        <f t="shared" si="47"/>
        <v>1.4705882352941176E-2</v>
      </c>
    </row>
    <row r="301" spans="2:8" x14ac:dyDescent="0.2">
      <c r="B301" s="12" t="s">
        <v>177</v>
      </c>
      <c r="C301" s="29">
        <v>128</v>
      </c>
      <c r="D301" s="50">
        <f t="shared" si="45"/>
        <v>0.33507853403141363</v>
      </c>
      <c r="E301" s="29">
        <v>187</v>
      </c>
      <c r="F301" s="50">
        <f t="shared" si="46"/>
        <v>0.48952879581151831</v>
      </c>
      <c r="G301" s="60">
        <v>9</v>
      </c>
      <c r="H301" s="50">
        <f t="shared" si="47"/>
        <v>2.356020942408377E-2</v>
      </c>
    </row>
    <row r="302" spans="2:8" x14ac:dyDescent="0.2">
      <c r="B302" s="12" t="s">
        <v>178</v>
      </c>
      <c r="C302" s="29">
        <v>23</v>
      </c>
      <c r="D302" s="50">
        <f t="shared" si="45"/>
        <v>0.28048780487804881</v>
      </c>
      <c r="E302" s="29">
        <v>41</v>
      </c>
      <c r="F302" s="50">
        <f t="shared" si="46"/>
        <v>0.5</v>
      </c>
      <c r="G302" s="60">
        <v>0</v>
      </c>
      <c r="H302" s="50">
        <f t="shared" si="47"/>
        <v>0</v>
      </c>
    </row>
    <row r="303" spans="2:8" x14ac:dyDescent="0.2">
      <c r="B303" s="12" t="s">
        <v>179</v>
      </c>
      <c r="C303" s="34">
        <v>194</v>
      </c>
      <c r="D303" s="50">
        <f t="shared" si="45"/>
        <v>0.24433249370277077</v>
      </c>
      <c r="E303" s="34">
        <v>445</v>
      </c>
      <c r="F303" s="50">
        <f t="shared" si="46"/>
        <v>0.56045340050377834</v>
      </c>
      <c r="G303" s="60">
        <v>32</v>
      </c>
      <c r="H303" s="50">
        <f t="shared" si="47"/>
        <v>4.0302267002518891E-2</v>
      </c>
    </row>
    <row r="304" spans="2:8" x14ac:dyDescent="0.2">
      <c r="B304" s="12" t="s">
        <v>180</v>
      </c>
      <c r="C304" s="34">
        <v>120</v>
      </c>
      <c r="D304" s="50">
        <f>+C304/H228</f>
        <v>0.234375</v>
      </c>
      <c r="E304" s="34">
        <v>299</v>
      </c>
      <c r="F304" s="50">
        <f t="shared" si="46"/>
        <v>0.583984375</v>
      </c>
      <c r="G304" s="60">
        <v>6</v>
      </c>
      <c r="H304" s="50">
        <f t="shared" si="47"/>
        <v>1.171875E-2</v>
      </c>
    </row>
    <row r="305" spans="1:13" x14ac:dyDescent="0.2">
      <c r="B305" s="12" t="s">
        <v>181</v>
      </c>
      <c r="C305" s="34">
        <v>1062</v>
      </c>
      <c r="D305" s="50">
        <f>+C305/H229</f>
        <v>0.33084112149532713</v>
      </c>
      <c r="E305" s="34">
        <v>1677</v>
      </c>
      <c r="F305" s="50">
        <f t="shared" si="46"/>
        <v>0.52242990654205612</v>
      </c>
      <c r="G305" s="60">
        <v>42</v>
      </c>
      <c r="H305" s="50">
        <f t="shared" si="47"/>
        <v>1.3084112149532711E-2</v>
      </c>
    </row>
    <row r="306" spans="1:13" x14ac:dyDescent="0.2">
      <c r="B306" s="12" t="s">
        <v>182</v>
      </c>
      <c r="C306" s="34">
        <v>450</v>
      </c>
      <c r="D306" s="50">
        <f>+C306/H230</f>
        <v>0.32074126870990732</v>
      </c>
      <c r="E306" s="34">
        <v>723</v>
      </c>
      <c r="F306" s="50">
        <f t="shared" si="46"/>
        <v>0.51532430506058446</v>
      </c>
      <c r="G306" s="60">
        <v>26</v>
      </c>
      <c r="H306" s="50">
        <f t="shared" si="47"/>
        <v>1.8531717747683536E-2</v>
      </c>
    </row>
    <row r="307" spans="1:13" x14ac:dyDescent="0.25">
      <c r="B307" s="23" t="s">
        <v>113</v>
      </c>
      <c r="C307" s="34">
        <f>SUM(C289:C306)</f>
        <v>4633</v>
      </c>
      <c r="D307" s="50">
        <f>+C307/H231</f>
        <v>0.30428214895573363</v>
      </c>
      <c r="E307" s="34">
        <f>SUM(E289:E306)</f>
        <v>8041</v>
      </c>
      <c r="F307" s="50">
        <f t="shared" si="46"/>
        <v>0.52810981216340469</v>
      </c>
      <c r="G307" s="61">
        <f>SUM(G289:G306)</f>
        <v>331</v>
      </c>
      <c r="H307" s="50">
        <f t="shared" si="47"/>
        <v>2.1739130434782608E-2</v>
      </c>
    </row>
    <row r="308" spans="1:13" x14ac:dyDescent="0.25">
      <c r="B308" s="25" t="s">
        <v>229</v>
      </c>
      <c r="C308" s="39"/>
      <c r="D308" s="28"/>
      <c r="E308" s="39"/>
      <c r="F308" s="28"/>
      <c r="G308" s="62"/>
      <c r="H308" s="28"/>
      <c r="J308" s="39"/>
      <c r="K308" s="63"/>
      <c r="L308" s="39"/>
      <c r="M308" s="63"/>
    </row>
    <row r="309" spans="1:13" x14ac:dyDescent="0.25">
      <c r="B309" s="25" t="s">
        <v>230</v>
      </c>
      <c r="C309" s="39"/>
      <c r="D309" s="28"/>
      <c r="E309" s="39"/>
      <c r="F309" s="28"/>
      <c r="G309" s="62"/>
      <c r="H309" s="28"/>
      <c r="J309" s="39"/>
      <c r="K309" s="63"/>
      <c r="L309" s="39"/>
      <c r="M309" s="63"/>
    </row>
    <row r="310" spans="1:13" x14ac:dyDescent="0.25">
      <c r="B310" s="25" t="s">
        <v>231</v>
      </c>
      <c r="C310" s="39"/>
      <c r="D310" s="28"/>
      <c r="E310" s="39"/>
      <c r="F310" s="28"/>
      <c r="G310" s="62"/>
      <c r="H310" s="28"/>
      <c r="J310" s="39"/>
      <c r="K310" s="63"/>
      <c r="L310" s="39"/>
      <c r="M310" s="63"/>
    </row>
    <row r="311" spans="1:13" x14ac:dyDescent="0.25">
      <c r="A311" s="25"/>
      <c r="B311" s="39"/>
      <c r="C311" s="28"/>
      <c r="D311" s="39"/>
      <c r="E311" s="28"/>
      <c r="F311" s="62"/>
      <c r="G311" s="28"/>
      <c r="H311" s="39"/>
      <c r="I311" s="28"/>
      <c r="J311" s="39"/>
      <c r="K311" s="63"/>
      <c r="L311" s="39"/>
      <c r="M311" s="63"/>
    </row>
    <row r="312" spans="1:13" x14ac:dyDescent="0.25">
      <c r="A312" s="64"/>
      <c r="B312" s="39"/>
      <c r="C312" s="28"/>
      <c r="D312" s="39"/>
      <c r="E312" s="28"/>
      <c r="F312" s="62"/>
      <c r="G312" s="28"/>
      <c r="H312" s="39"/>
      <c r="I312" s="28"/>
      <c r="J312" s="39"/>
      <c r="K312" s="63"/>
      <c r="L312" s="39"/>
      <c r="M312" s="63"/>
    </row>
    <row r="313" spans="1:13" ht="26.25" customHeight="1" x14ac:dyDescent="0.25">
      <c r="B313" s="86" t="s">
        <v>36</v>
      </c>
      <c r="C313" s="74" t="s">
        <v>228</v>
      </c>
      <c r="D313" s="75"/>
      <c r="E313" s="75"/>
      <c r="F313" s="75"/>
      <c r="G313" s="75"/>
      <c r="H313" s="76"/>
      <c r="I313" s="28"/>
      <c r="J313" s="39"/>
    </row>
    <row r="314" spans="1:13" ht="76.5" x14ac:dyDescent="0.25">
      <c r="B314" s="87"/>
      <c r="C314" s="29" t="s">
        <v>114</v>
      </c>
      <c r="D314" s="52" t="s">
        <v>115</v>
      </c>
      <c r="E314" s="29" t="s">
        <v>116</v>
      </c>
      <c r="F314" s="52" t="s">
        <v>117</v>
      </c>
      <c r="G314" s="29" t="s">
        <v>118</v>
      </c>
      <c r="H314" s="52" t="s">
        <v>119</v>
      </c>
      <c r="I314" s="28"/>
      <c r="J314" s="39"/>
    </row>
    <row r="315" spans="1:13" x14ac:dyDescent="0.25">
      <c r="B315" s="12" t="s">
        <v>165</v>
      </c>
      <c r="C315" s="29">
        <v>22</v>
      </c>
      <c r="D315" s="50">
        <f t="shared" ref="D315:D333" si="48">+C315/$H213</f>
        <v>5.9299191374663072E-2</v>
      </c>
      <c r="E315" s="29">
        <v>0</v>
      </c>
      <c r="F315" s="65">
        <f t="shared" ref="F315:F333" si="49">+E315/$H213</f>
        <v>0</v>
      </c>
      <c r="G315" s="29">
        <v>39</v>
      </c>
      <c r="H315" s="50">
        <f t="shared" ref="H315:H333" si="50">+G315/$H213</f>
        <v>0.10512129380053908</v>
      </c>
      <c r="I315" s="28"/>
      <c r="J315" s="39"/>
    </row>
    <row r="316" spans="1:13" x14ac:dyDescent="0.25">
      <c r="B316" s="12" t="s">
        <v>166</v>
      </c>
      <c r="C316" s="29">
        <v>49</v>
      </c>
      <c r="D316" s="50">
        <f t="shared" si="48"/>
        <v>2.1360069747166522E-2</v>
      </c>
      <c r="E316" s="29">
        <v>1</v>
      </c>
      <c r="F316" s="65">
        <f t="shared" si="49"/>
        <v>4.3591979075850045E-4</v>
      </c>
      <c r="G316" s="29">
        <v>231</v>
      </c>
      <c r="H316" s="50">
        <f t="shared" si="50"/>
        <v>0.1006974716652136</v>
      </c>
      <c r="I316" s="28"/>
      <c r="J316" s="39"/>
    </row>
    <row r="317" spans="1:13" x14ac:dyDescent="0.25">
      <c r="B317" s="12" t="s">
        <v>167</v>
      </c>
      <c r="C317" s="29">
        <v>17</v>
      </c>
      <c r="D317" s="50">
        <f t="shared" si="48"/>
        <v>4.1975308641975309E-2</v>
      </c>
      <c r="E317" s="29">
        <v>0</v>
      </c>
      <c r="F317" s="65">
        <f t="shared" si="49"/>
        <v>0</v>
      </c>
      <c r="G317" s="29">
        <v>53</v>
      </c>
      <c r="H317" s="50">
        <f t="shared" si="50"/>
        <v>0.1308641975308642</v>
      </c>
      <c r="I317" s="28"/>
      <c r="J317" s="39"/>
    </row>
    <row r="318" spans="1:13" x14ac:dyDescent="0.25">
      <c r="B318" s="12" t="s">
        <v>168</v>
      </c>
      <c r="C318" s="29">
        <v>87</v>
      </c>
      <c r="D318" s="50">
        <f t="shared" si="48"/>
        <v>3.8275406951165859E-2</v>
      </c>
      <c r="E318" s="29">
        <v>3</v>
      </c>
      <c r="F318" s="65">
        <f t="shared" si="49"/>
        <v>1.3198416190057193E-3</v>
      </c>
      <c r="G318" s="29">
        <v>301</v>
      </c>
      <c r="H318" s="50">
        <f t="shared" si="50"/>
        <v>0.13242410910690716</v>
      </c>
      <c r="I318" s="28"/>
      <c r="J318" s="39"/>
    </row>
    <row r="319" spans="1:13" x14ac:dyDescent="0.25">
      <c r="B319" s="12" t="s">
        <v>169</v>
      </c>
      <c r="C319" s="29">
        <v>17</v>
      </c>
      <c r="D319" s="50">
        <f t="shared" si="48"/>
        <v>3.9443155452436193E-2</v>
      </c>
      <c r="E319" s="29">
        <v>0</v>
      </c>
      <c r="F319" s="65">
        <f t="shared" si="49"/>
        <v>0</v>
      </c>
      <c r="G319" s="29">
        <v>49</v>
      </c>
      <c r="H319" s="50">
        <f t="shared" si="50"/>
        <v>0.1136890951276102</v>
      </c>
      <c r="I319" s="28"/>
      <c r="J319" s="39"/>
    </row>
    <row r="320" spans="1:13" x14ac:dyDescent="0.25">
      <c r="B320" s="12" t="s">
        <v>170</v>
      </c>
      <c r="C320" s="29">
        <v>7</v>
      </c>
      <c r="D320" s="50">
        <f t="shared" si="48"/>
        <v>2.3569023569023569E-2</v>
      </c>
      <c r="E320" s="29">
        <v>0</v>
      </c>
      <c r="F320" s="65">
        <f t="shared" si="49"/>
        <v>0</v>
      </c>
      <c r="G320" s="29">
        <v>25</v>
      </c>
      <c r="H320" s="50">
        <f t="shared" si="50"/>
        <v>8.4175084175084181E-2</v>
      </c>
      <c r="I320" s="28"/>
      <c r="J320" s="39"/>
    </row>
    <row r="321" spans="2:10" x14ac:dyDescent="0.25">
      <c r="B321" s="12" t="s">
        <v>171</v>
      </c>
      <c r="C321" s="29">
        <v>25</v>
      </c>
      <c r="D321" s="50">
        <f t="shared" si="48"/>
        <v>2.834467120181406E-2</v>
      </c>
      <c r="E321" s="29">
        <v>2</v>
      </c>
      <c r="F321" s="65">
        <f t="shared" si="49"/>
        <v>2.2675736961451248E-3</v>
      </c>
      <c r="G321" s="29">
        <v>94</v>
      </c>
      <c r="H321" s="50">
        <f t="shared" si="50"/>
        <v>0.10657596371882086</v>
      </c>
      <c r="I321" s="28"/>
      <c r="J321" s="39"/>
    </row>
    <row r="322" spans="2:10" x14ac:dyDescent="0.25">
      <c r="B322" s="12" t="s">
        <v>172</v>
      </c>
      <c r="C322" s="29">
        <v>12</v>
      </c>
      <c r="D322" s="50">
        <f t="shared" si="48"/>
        <v>6.4516129032258063E-2</v>
      </c>
      <c r="E322" s="29">
        <v>0</v>
      </c>
      <c r="F322" s="65">
        <f t="shared" si="49"/>
        <v>0</v>
      </c>
      <c r="G322" s="29">
        <v>10</v>
      </c>
      <c r="H322" s="50">
        <f t="shared" si="50"/>
        <v>5.3763440860215055E-2</v>
      </c>
      <c r="I322" s="28"/>
      <c r="J322" s="39"/>
    </row>
    <row r="323" spans="2:10" x14ac:dyDescent="0.25">
      <c r="B323" s="12" t="s">
        <v>173</v>
      </c>
      <c r="C323" s="29">
        <v>53</v>
      </c>
      <c r="D323" s="50">
        <f t="shared" si="48"/>
        <v>3.5932203389830511E-2</v>
      </c>
      <c r="E323" s="29">
        <v>3</v>
      </c>
      <c r="F323" s="65">
        <f t="shared" si="49"/>
        <v>2.0338983050847458E-3</v>
      </c>
      <c r="G323" s="29">
        <v>158</v>
      </c>
      <c r="H323" s="50">
        <f t="shared" si="50"/>
        <v>0.10711864406779661</v>
      </c>
      <c r="I323" s="28"/>
      <c r="J323" s="39"/>
    </row>
    <row r="324" spans="2:10" x14ac:dyDescent="0.25">
      <c r="B324" s="12" t="s">
        <v>174</v>
      </c>
      <c r="C324" s="29">
        <v>3</v>
      </c>
      <c r="D324" s="50">
        <f t="shared" si="48"/>
        <v>3.3707865168539325E-2</v>
      </c>
      <c r="E324" s="29">
        <v>0</v>
      </c>
      <c r="F324" s="65">
        <f t="shared" si="49"/>
        <v>0</v>
      </c>
      <c r="G324" s="29">
        <v>13</v>
      </c>
      <c r="H324" s="50">
        <f t="shared" si="50"/>
        <v>0.14606741573033707</v>
      </c>
      <c r="I324" s="28"/>
      <c r="J324" s="39"/>
    </row>
    <row r="325" spans="2:10" x14ac:dyDescent="0.25">
      <c r="B325" s="12" t="s">
        <v>175</v>
      </c>
      <c r="C325" s="29">
        <v>1</v>
      </c>
      <c r="D325" s="50">
        <f t="shared" si="48"/>
        <v>1.3888888888888888E-2</v>
      </c>
      <c r="E325" s="29">
        <v>0</v>
      </c>
      <c r="F325" s="65">
        <f t="shared" si="49"/>
        <v>0</v>
      </c>
      <c r="G325" s="29">
        <v>18</v>
      </c>
      <c r="H325" s="50">
        <f t="shared" si="50"/>
        <v>0.25</v>
      </c>
      <c r="I325" s="28"/>
      <c r="J325" s="39"/>
    </row>
    <row r="326" spans="2:10" x14ac:dyDescent="0.25">
      <c r="B326" s="12" t="s">
        <v>176</v>
      </c>
      <c r="C326" s="29">
        <v>0</v>
      </c>
      <c r="D326" s="50">
        <f t="shared" si="48"/>
        <v>0</v>
      </c>
      <c r="E326" s="29">
        <v>0</v>
      </c>
      <c r="F326" s="65">
        <f t="shared" si="49"/>
        <v>0</v>
      </c>
      <c r="G326" s="29">
        <v>9</v>
      </c>
      <c r="H326" s="50">
        <f t="shared" si="50"/>
        <v>0.13235294117647059</v>
      </c>
      <c r="I326" s="28"/>
      <c r="J326" s="39"/>
    </row>
    <row r="327" spans="2:10" x14ac:dyDescent="0.25">
      <c r="B327" s="12" t="s">
        <v>177</v>
      </c>
      <c r="C327" s="29">
        <v>26</v>
      </c>
      <c r="D327" s="50">
        <f t="shared" si="48"/>
        <v>6.8062827225130892E-2</v>
      </c>
      <c r="E327" s="29">
        <v>0</v>
      </c>
      <c r="F327" s="65">
        <f t="shared" si="49"/>
        <v>0</v>
      </c>
      <c r="G327" s="29">
        <v>32</v>
      </c>
      <c r="H327" s="50">
        <f t="shared" si="50"/>
        <v>8.3769633507853408E-2</v>
      </c>
      <c r="I327" s="28"/>
      <c r="J327" s="39"/>
    </row>
    <row r="328" spans="2:10" x14ac:dyDescent="0.25">
      <c r="B328" s="12" t="s">
        <v>178</v>
      </c>
      <c r="C328" s="29">
        <v>1</v>
      </c>
      <c r="D328" s="50">
        <f t="shared" si="48"/>
        <v>1.2195121951219513E-2</v>
      </c>
      <c r="E328" s="29">
        <v>0</v>
      </c>
      <c r="F328" s="65">
        <f t="shared" si="49"/>
        <v>0</v>
      </c>
      <c r="G328" s="29">
        <v>17</v>
      </c>
      <c r="H328" s="50">
        <f t="shared" si="50"/>
        <v>0.2073170731707317</v>
      </c>
      <c r="I328" s="28"/>
      <c r="J328" s="39"/>
    </row>
    <row r="329" spans="2:10" x14ac:dyDescent="0.25">
      <c r="B329" s="12" t="s">
        <v>179</v>
      </c>
      <c r="C329" s="34">
        <v>48</v>
      </c>
      <c r="D329" s="50">
        <f t="shared" si="48"/>
        <v>6.0453400503778336E-2</v>
      </c>
      <c r="E329" s="34">
        <v>2</v>
      </c>
      <c r="F329" s="65">
        <f t="shared" si="49"/>
        <v>2.5188916876574307E-3</v>
      </c>
      <c r="G329" s="34">
        <v>73</v>
      </c>
      <c r="H329" s="50">
        <f t="shared" si="50"/>
        <v>9.1939546599496227E-2</v>
      </c>
      <c r="I329" s="28"/>
      <c r="J329" s="39"/>
    </row>
    <row r="330" spans="2:10" x14ac:dyDescent="0.25">
      <c r="B330" s="12" t="s">
        <v>180</v>
      </c>
      <c r="C330" s="34">
        <v>32</v>
      </c>
      <c r="D330" s="50">
        <f t="shared" si="48"/>
        <v>6.25E-2</v>
      </c>
      <c r="E330" s="34">
        <v>1</v>
      </c>
      <c r="F330" s="65">
        <f t="shared" si="49"/>
        <v>1.953125E-3</v>
      </c>
      <c r="G330" s="34">
        <v>54</v>
      </c>
      <c r="H330" s="50">
        <f t="shared" si="50"/>
        <v>0.10546875</v>
      </c>
      <c r="I330" s="28"/>
      <c r="J330" s="39"/>
    </row>
    <row r="331" spans="2:10" x14ac:dyDescent="0.25">
      <c r="B331" s="12" t="s">
        <v>181</v>
      </c>
      <c r="C331" s="34">
        <v>50</v>
      </c>
      <c r="D331" s="50">
        <f t="shared" si="48"/>
        <v>1.5576323987538941E-2</v>
      </c>
      <c r="E331" s="34">
        <v>3</v>
      </c>
      <c r="F331" s="65">
        <f t="shared" si="49"/>
        <v>9.3457943925233649E-4</v>
      </c>
      <c r="G331" s="34">
        <v>376</v>
      </c>
      <c r="H331" s="50">
        <f t="shared" si="50"/>
        <v>0.11713395638629283</v>
      </c>
      <c r="I331" s="28"/>
      <c r="J331" s="39"/>
    </row>
    <row r="332" spans="2:10" x14ac:dyDescent="0.25">
      <c r="B332" s="12" t="s">
        <v>182</v>
      </c>
      <c r="C332" s="34">
        <v>22</v>
      </c>
      <c r="D332" s="50">
        <f t="shared" si="48"/>
        <v>1.5680684248039915E-2</v>
      </c>
      <c r="E332" s="34">
        <v>0</v>
      </c>
      <c r="F332" s="65">
        <f t="shared" si="49"/>
        <v>0</v>
      </c>
      <c r="G332" s="34">
        <v>182</v>
      </c>
      <c r="H332" s="50">
        <f t="shared" si="50"/>
        <v>0.12972202423378476</v>
      </c>
      <c r="I332" s="28"/>
      <c r="J332" s="39"/>
    </row>
    <row r="333" spans="2:10" x14ac:dyDescent="0.25">
      <c r="B333" s="23" t="s">
        <v>113</v>
      </c>
      <c r="C333" s="34">
        <f>SUM(C315:C332)</f>
        <v>472</v>
      </c>
      <c r="D333" s="50">
        <f t="shared" si="48"/>
        <v>3.0999605937212661E-2</v>
      </c>
      <c r="E333" s="34">
        <f>SUM(E315:E332)</f>
        <v>15</v>
      </c>
      <c r="F333" s="65">
        <f t="shared" si="49"/>
        <v>9.8515696834362279E-4</v>
      </c>
      <c r="G333" s="34">
        <f>SUM(G315:G332)</f>
        <v>1734</v>
      </c>
      <c r="H333" s="50">
        <f t="shared" si="50"/>
        <v>0.11388414554052279</v>
      </c>
      <c r="I333" s="28"/>
      <c r="J333" s="39"/>
    </row>
    <row r="334" spans="2:10" x14ac:dyDescent="0.25">
      <c r="B334" s="25" t="s">
        <v>232</v>
      </c>
      <c r="C334" s="39"/>
      <c r="D334" s="28"/>
      <c r="E334" s="39"/>
      <c r="F334" s="28"/>
      <c r="G334" s="62"/>
      <c r="H334" s="28"/>
      <c r="I334" s="28"/>
      <c r="J334" s="39"/>
    </row>
    <row r="335" spans="2:10" x14ac:dyDescent="0.25">
      <c r="B335" s="25" t="s">
        <v>233</v>
      </c>
      <c r="C335" s="39"/>
      <c r="D335" s="28"/>
      <c r="E335" s="39"/>
      <c r="F335" s="28"/>
      <c r="G335" s="62"/>
      <c r="H335" s="28"/>
      <c r="I335" s="28"/>
      <c r="J335" s="39"/>
    </row>
    <row r="336" spans="2:10" x14ac:dyDescent="0.25">
      <c r="B336" s="25" t="s">
        <v>234</v>
      </c>
      <c r="C336" s="39"/>
      <c r="D336" s="39"/>
      <c r="E336" s="62"/>
      <c r="F336" s="39"/>
      <c r="G336" s="39"/>
      <c r="H336" s="39"/>
    </row>
    <row r="337" spans="1:10" x14ac:dyDescent="0.25">
      <c r="B337" s="25"/>
      <c r="C337" s="39"/>
      <c r="D337" s="39"/>
      <c r="E337" s="62"/>
      <c r="F337" s="39"/>
      <c r="G337" s="39"/>
      <c r="H337" s="39"/>
    </row>
    <row r="338" spans="1:10" x14ac:dyDescent="0.25">
      <c r="B338" s="25"/>
      <c r="C338" s="39"/>
      <c r="D338" s="39"/>
      <c r="E338" s="62"/>
      <c r="F338" s="39"/>
      <c r="G338" s="39"/>
      <c r="H338" s="39"/>
    </row>
    <row r="339" spans="1:10" x14ac:dyDescent="0.25">
      <c r="B339" s="25"/>
      <c r="C339" s="39"/>
      <c r="D339" s="39"/>
      <c r="E339" s="62"/>
      <c r="F339" s="39"/>
      <c r="G339" s="39"/>
      <c r="H339" s="39"/>
    </row>
    <row r="340" spans="1:10" x14ac:dyDescent="0.25">
      <c r="A340" s="25"/>
      <c r="B340" s="39"/>
      <c r="C340" s="39"/>
      <c r="D340" s="62"/>
      <c r="E340" s="39"/>
      <c r="F340" s="39"/>
      <c r="G340" s="39"/>
    </row>
    <row r="341" spans="1:10" x14ac:dyDescent="0.25">
      <c r="B341" s="51"/>
      <c r="C341" s="84" t="s">
        <v>235</v>
      </c>
      <c r="D341" s="84"/>
      <c r="E341" s="84"/>
      <c r="F341" s="84"/>
      <c r="G341" s="84"/>
      <c r="H341" s="84"/>
      <c r="I341" s="84"/>
      <c r="J341" s="84"/>
    </row>
    <row r="342" spans="1:10" ht="51" x14ac:dyDescent="0.25">
      <c r="B342" s="51"/>
      <c r="C342" s="34" t="s">
        <v>120</v>
      </c>
      <c r="D342" s="29" t="s">
        <v>121</v>
      </c>
      <c r="E342" s="29" t="s">
        <v>122</v>
      </c>
      <c r="F342" s="29" t="s">
        <v>123</v>
      </c>
      <c r="G342" s="29" t="s">
        <v>124</v>
      </c>
      <c r="H342" s="36" t="s">
        <v>125</v>
      </c>
      <c r="I342" s="29" t="s">
        <v>126</v>
      </c>
      <c r="J342" s="29" t="s">
        <v>32</v>
      </c>
    </row>
    <row r="343" spans="1:10" x14ac:dyDescent="0.25">
      <c r="B343" s="51"/>
      <c r="C343" s="29">
        <v>24</v>
      </c>
      <c r="D343" s="29">
        <v>40</v>
      </c>
      <c r="E343" s="29">
        <v>5</v>
      </c>
      <c r="F343" s="29">
        <v>100</v>
      </c>
      <c r="G343" s="29">
        <v>49</v>
      </c>
      <c r="H343" s="29">
        <v>140</v>
      </c>
      <c r="I343" s="29">
        <v>77</v>
      </c>
      <c r="J343" s="29">
        <f>SUM(C343:I343)</f>
        <v>435</v>
      </c>
    </row>
    <row r="344" spans="1:10" ht="12.75" customHeight="1" x14ac:dyDescent="0.25">
      <c r="B344" s="51"/>
      <c r="C344" s="85" t="s">
        <v>127</v>
      </c>
      <c r="D344" s="85"/>
      <c r="E344" s="85"/>
      <c r="F344" s="85"/>
      <c r="G344" s="85"/>
      <c r="H344" s="85"/>
      <c r="I344" s="85"/>
      <c r="J344" s="85"/>
    </row>
    <row r="345" spans="1:10" x14ac:dyDescent="0.25">
      <c r="B345" s="51"/>
      <c r="C345" s="51"/>
      <c r="D345" s="51"/>
      <c r="E345" s="51"/>
      <c r="F345" s="51"/>
      <c r="G345" s="51"/>
    </row>
    <row r="346" spans="1:10" x14ac:dyDescent="0.25">
      <c r="B346" s="51"/>
      <c r="C346" s="51"/>
      <c r="D346" s="51"/>
      <c r="E346" s="51"/>
      <c r="F346" s="51"/>
      <c r="G346" s="51"/>
    </row>
    <row r="347" spans="1:10" x14ac:dyDescent="0.25">
      <c r="B347" s="51"/>
      <c r="C347" s="51"/>
      <c r="D347" s="51"/>
      <c r="E347" s="74" t="s">
        <v>128</v>
      </c>
      <c r="F347" s="75"/>
      <c r="G347" s="76"/>
    </row>
    <row r="348" spans="1:10" ht="38.25" x14ac:dyDescent="0.25">
      <c r="B348" s="51"/>
      <c r="C348" s="51"/>
      <c r="D348" s="51"/>
      <c r="E348" s="31" t="s">
        <v>129</v>
      </c>
      <c r="F348" s="31" t="s">
        <v>130</v>
      </c>
      <c r="G348" s="31" t="s">
        <v>131</v>
      </c>
    </row>
    <row r="349" spans="1:10" x14ac:dyDescent="0.25">
      <c r="B349" s="51"/>
      <c r="C349" s="51"/>
      <c r="D349" s="51"/>
      <c r="E349" s="29" t="s">
        <v>132</v>
      </c>
      <c r="F349" s="66">
        <v>2408</v>
      </c>
      <c r="G349" s="13">
        <f>+F349/F351</f>
        <v>0.49062754686226567</v>
      </c>
    </row>
    <row r="350" spans="1:10" x14ac:dyDescent="0.25">
      <c r="B350" s="51"/>
      <c r="C350" s="51"/>
      <c r="D350" s="51"/>
      <c r="E350" s="29" t="s">
        <v>133</v>
      </c>
      <c r="F350" s="66">
        <v>2500</v>
      </c>
      <c r="G350" s="13">
        <f>+F350/F351</f>
        <v>0.50937245313773427</v>
      </c>
    </row>
    <row r="351" spans="1:10" x14ac:dyDescent="0.25">
      <c r="B351" s="51"/>
      <c r="C351" s="51"/>
      <c r="D351" s="51"/>
      <c r="E351" s="29" t="s">
        <v>81</v>
      </c>
      <c r="F351" s="66">
        <f>SUM(F349:F350)</f>
        <v>4908</v>
      </c>
      <c r="G351" s="13">
        <f>SUM(G349:G350)</f>
        <v>1</v>
      </c>
    </row>
    <row r="352" spans="1:10" x14ac:dyDescent="0.25">
      <c r="B352" s="51"/>
      <c r="C352" s="51"/>
      <c r="D352" s="51"/>
      <c r="E352" s="51"/>
      <c r="F352" s="51"/>
      <c r="G352" s="51"/>
    </row>
    <row r="353" spans="2:7" x14ac:dyDescent="0.25">
      <c r="B353" s="51"/>
      <c r="C353" s="51"/>
      <c r="D353" s="51"/>
      <c r="E353" s="51"/>
      <c r="F353" s="51"/>
      <c r="G353" s="51"/>
    </row>
    <row r="354" spans="2:7" x14ac:dyDescent="0.25">
      <c r="B354" s="9"/>
      <c r="C354" s="9"/>
      <c r="D354" s="9"/>
      <c r="E354" s="86" t="s">
        <v>36</v>
      </c>
      <c r="F354" s="84" t="s">
        <v>134</v>
      </c>
      <c r="G354" s="84"/>
    </row>
    <row r="355" spans="2:7" ht="25.5" x14ac:dyDescent="0.25">
      <c r="B355" s="9"/>
      <c r="C355" s="9"/>
      <c r="E355" s="87"/>
      <c r="F355" s="67" t="s">
        <v>135</v>
      </c>
      <c r="G355" s="67" t="s">
        <v>136</v>
      </c>
    </row>
    <row r="356" spans="2:7" x14ac:dyDescent="0.25">
      <c r="B356" s="9"/>
      <c r="C356" s="9"/>
      <c r="E356" s="12" t="s">
        <v>165</v>
      </c>
      <c r="F356" s="67">
        <v>2</v>
      </c>
      <c r="G356" s="67" t="s">
        <v>137</v>
      </c>
    </row>
    <row r="357" spans="2:7" x14ac:dyDescent="0.25">
      <c r="B357" s="9"/>
      <c r="C357" s="9"/>
      <c r="E357" s="12" t="s">
        <v>166</v>
      </c>
      <c r="F357" s="67">
        <v>19</v>
      </c>
      <c r="G357" s="67">
        <v>1</v>
      </c>
    </row>
    <row r="358" spans="2:7" x14ac:dyDescent="0.25">
      <c r="B358" s="9"/>
      <c r="C358" s="9"/>
      <c r="E358" s="12" t="s">
        <v>167</v>
      </c>
      <c r="F358" s="67">
        <v>2</v>
      </c>
      <c r="G358" s="67" t="s">
        <v>137</v>
      </c>
    </row>
    <row r="359" spans="2:7" x14ac:dyDescent="0.25">
      <c r="B359" s="9"/>
      <c r="C359" s="9"/>
      <c r="E359" s="12" t="s">
        <v>168</v>
      </c>
      <c r="F359" s="67">
        <v>18</v>
      </c>
      <c r="G359" s="67">
        <v>2</v>
      </c>
    </row>
    <row r="360" spans="2:7" x14ac:dyDescent="0.25">
      <c r="B360" s="9"/>
      <c r="C360" s="9"/>
      <c r="E360" s="12" t="s">
        <v>169</v>
      </c>
      <c r="F360" s="67">
        <v>2</v>
      </c>
      <c r="G360" s="67" t="s">
        <v>137</v>
      </c>
    </row>
    <row r="361" spans="2:7" x14ac:dyDescent="0.25">
      <c r="B361" s="9"/>
      <c r="C361" s="9"/>
      <c r="E361" s="12" t="s">
        <v>170</v>
      </c>
      <c r="F361" s="67">
        <v>1</v>
      </c>
      <c r="G361" s="67" t="s">
        <v>137</v>
      </c>
    </row>
    <row r="362" spans="2:7" x14ac:dyDescent="0.25">
      <c r="B362" s="9"/>
      <c r="C362" s="9"/>
      <c r="E362" s="12" t="s">
        <v>171</v>
      </c>
      <c r="F362" s="67">
        <v>3</v>
      </c>
      <c r="G362" s="67" t="s">
        <v>137</v>
      </c>
    </row>
    <row r="363" spans="2:7" x14ac:dyDescent="0.25">
      <c r="B363" s="9"/>
      <c r="C363" s="9"/>
      <c r="E363" s="12" t="s">
        <v>172</v>
      </c>
      <c r="F363" s="67">
        <v>1</v>
      </c>
      <c r="G363" s="67" t="s">
        <v>137</v>
      </c>
    </row>
    <row r="364" spans="2:7" x14ac:dyDescent="0.25">
      <c r="B364" s="9"/>
      <c r="C364" s="9"/>
      <c r="E364" s="12" t="s">
        <v>173</v>
      </c>
      <c r="F364" s="67">
        <v>10</v>
      </c>
      <c r="G364" s="67" t="s">
        <v>137</v>
      </c>
    </row>
    <row r="365" spans="2:7" x14ac:dyDescent="0.25">
      <c r="B365" s="9"/>
      <c r="C365" s="9"/>
      <c r="E365" s="12" t="s">
        <v>174</v>
      </c>
      <c r="F365" s="67">
        <v>1</v>
      </c>
      <c r="G365" s="67" t="s">
        <v>137</v>
      </c>
    </row>
    <row r="366" spans="2:7" ht="25.5" x14ac:dyDescent="0.25">
      <c r="B366" s="9"/>
      <c r="C366" s="9"/>
      <c r="E366" s="12" t="s">
        <v>175</v>
      </c>
      <c r="F366" s="67">
        <v>1</v>
      </c>
      <c r="G366" s="67" t="s">
        <v>137</v>
      </c>
    </row>
    <row r="367" spans="2:7" x14ac:dyDescent="0.25">
      <c r="B367" s="9"/>
      <c r="C367" s="9"/>
      <c r="E367" s="12" t="s">
        <v>176</v>
      </c>
      <c r="F367" s="67">
        <v>1</v>
      </c>
      <c r="G367" s="67" t="s">
        <v>137</v>
      </c>
    </row>
    <row r="368" spans="2:7" x14ac:dyDescent="0.25">
      <c r="B368" s="9"/>
      <c r="C368" s="9"/>
      <c r="E368" s="12" t="s">
        <v>177</v>
      </c>
      <c r="F368" s="67">
        <v>3</v>
      </c>
      <c r="G368" s="67" t="s">
        <v>137</v>
      </c>
    </row>
    <row r="369" spans="1:7" x14ac:dyDescent="0.25">
      <c r="B369" s="9"/>
      <c r="C369" s="9"/>
      <c r="E369" s="12" t="s">
        <v>178</v>
      </c>
      <c r="F369" s="67" t="s">
        <v>137</v>
      </c>
      <c r="G369" s="67" t="s">
        <v>137</v>
      </c>
    </row>
    <row r="370" spans="1:7" x14ac:dyDescent="0.2">
      <c r="E370" s="12" t="s">
        <v>179</v>
      </c>
      <c r="F370" s="24">
        <v>3</v>
      </c>
      <c r="G370" s="24">
        <v>1</v>
      </c>
    </row>
    <row r="371" spans="1:7" x14ac:dyDescent="0.2">
      <c r="E371" s="12" t="s">
        <v>180</v>
      </c>
      <c r="F371" s="24">
        <v>6</v>
      </c>
      <c r="G371" s="24" t="s">
        <v>137</v>
      </c>
    </row>
    <row r="372" spans="1:7" x14ac:dyDescent="0.2">
      <c r="E372" s="12" t="s">
        <v>181</v>
      </c>
      <c r="F372" s="24">
        <v>22</v>
      </c>
      <c r="G372" s="24">
        <v>3</v>
      </c>
    </row>
    <row r="373" spans="1:7" x14ac:dyDescent="0.2">
      <c r="E373" s="12" t="s">
        <v>182</v>
      </c>
      <c r="F373" s="24">
        <v>21</v>
      </c>
      <c r="G373" s="24">
        <v>1</v>
      </c>
    </row>
    <row r="374" spans="1:7" x14ac:dyDescent="0.2">
      <c r="A374" s="9"/>
      <c r="E374" s="23" t="s">
        <v>113</v>
      </c>
      <c r="F374" s="24">
        <f>SUM(F356:F373)</f>
        <v>116</v>
      </c>
      <c r="G374" s="24">
        <f>SUM(G356:G373)</f>
        <v>8</v>
      </c>
    </row>
    <row r="375" spans="1:7" ht="27" customHeight="1" x14ac:dyDescent="0.25">
      <c r="B375" s="9"/>
      <c r="C375" s="9"/>
      <c r="E375" s="88" t="s">
        <v>236</v>
      </c>
      <c r="F375" s="88"/>
      <c r="G375" s="88"/>
    </row>
    <row r="377" spans="1:7" x14ac:dyDescent="0.25">
      <c r="E377" s="74" t="s">
        <v>138</v>
      </c>
      <c r="F377" s="75"/>
      <c r="G377" s="76"/>
    </row>
    <row r="378" spans="1:7" ht="25.5" x14ac:dyDescent="0.25">
      <c r="E378" s="31" t="s">
        <v>139</v>
      </c>
      <c r="F378" s="31" t="s">
        <v>140</v>
      </c>
      <c r="G378" s="31" t="s">
        <v>141</v>
      </c>
    </row>
    <row r="379" spans="1:7" ht="63.75" x14ac:dyDescent="0.25">
      <c r="E379" s="77" t="s">
        <v>142</v>
      </c>
      <c r="F379" s="29" t="s">
        <v>143</v>
      </c>
      <c r="G379" s="66">
        <v>6</v>
      </c>
    </row>
    <row r="380" spans="1:7" ht="63.75" x14ac:dyDescent="0.25">
      <c r="E380" s="78"/>
      <c r="F380" s="29" t="s">
        <v>144</v>
      </c>
      <c r="G380" s="66">
        <v>13</v>
      </c>
    </row>
    <row r="381" spans="1:7" ht="63.75" x14ac:dyDescent="0.25">
      <c r="E381" s="79"/>
      <c r="F381" s="29" t="s">
        <v>145</v>
      </c>
      <c r="G381" s="66">
        <v>3</v>
      </c>
    </row>
    <row r="382" spans="1:7" ht="25.5" x14ac:dyDescent="0.25">
      <c r="E382" s="77" t="s">
        <v>146</v>
      </c>
      <c r="F382" s="29" t="s">
        <v>147</v>
      </c>
      <c r="G382" s="66">
        <v>1</v>
      </c>
    </row>
    <row r="383" spans="1:7" ht="25.5" x14ac:dyDescent="0.25">
      <c r="E383" s="79"/>
      <c r="F383" s="29" t="s">
        <v>148</v>
      </c>
      <c r="G383" s="66">
        <v>3</v>
      </c>
    </row>
    <row r="384" spans="1:7" ht="25.5" x14ac:dyDescent="0.25">
      <c r="E384" s="68" t="s">
        <v>149</v>
      </c>
      <c r="F384" s="29" t="s">
        <v>150</v>
      </c>
      <c r="G384" s="5">
        <v>14</v>
      </c>
    </row>
    <row r="385" spans="5:7" ht="38.25" x14ac:dyDescent="0.25">
      <c r="E385" s="29" t="s">
        <v>151</v>
      </c>
      <c r="F385" s="29" t="s">
        <v>152</v>
      </c>
      <c r="G385" s="66">
        <v>2</v>
      </c>
    </row>
    <row r="386" spans="5:7" ht="38.25" x14ac:dyDescent="0.25">
      <c r="E386" s="29" t="s">
        <v>153</v>
      </c>
      <c r="F386" s="4" t="s">
        <v>154</v>
      </c>
      <c r="G386" s="66">
        <v>2</v>
      </c>
    </row>
    <row r="387" spans="5:7" ht="25.5" x14ac:dyDescent="0.25">
      <c r="E387" s="4" t="s">
        <v>155</v>
      </c>
      <c r="F387" s="29" t="s">
        <v>156</v>
      </c>
      <c r="G387" s="66">
        <v>0</v>
      </c>
    </row>
    <row r="388" spans="5:7" ht="38.25" x14ac:dyDescent="0.25">
      <c r="E388" s="4" t="s">
        <v>157</v>
      </c>
      <c r="F388" s="29" t="s">
        <v>158</v>
      </c>
      <c r="G388" s="66">
        <v>10</v>
      </c>
    </row>
    <row r="389" spans="5:7" ht="38.25" x14ac:dyDescent="0.25">
      <c r="E389" s="4" t="s">
        <v>159</v>
      </c>
      <c r="F389" s="4" t="s">
        <v>160</v>
      </c>
      <c r="G389" s="69">
        <v>20</v>
      </c>
    </row>
    <row r="390" spans="5:7" ht="25.5" x14ac:dyDescent="0.25">
      <c r="E390" s="4" t="s">
        <v>161</v>
      </c>
      <c r="F390" s="4" t="s">
        <v>162</v>
      </c>
      <c r="G390" s="66">
        <v>22</v>
      </c>
    </row>
    <row r="392" spans="5:7" x14ac:dyDescent="0.25">
      <c r="E392" s="70" t="s">
        <v>163</v>
      </c>
    </row>
    <row r="414" ht="38.25" customHeight="1" x14ac:dyDescent="0.25"/>
    <row r="422" ht="39.75" customHeight="1" x14ac:dyDescent="0.25"/>
    <row r="423" ht="57" customHeight="1" x14ac:dyDescent="0.25"/>
    <row r="424" ht="48" customHeight="1" x14ac:dyDescent="0.25"/>
    <row r="425" ht="63.75" customHeight="1" x14ac:dyDescent="0.25"/>
    <row r="426" ht="39.75" customHeight="1" x14ac:dyDescent="0.25"/>
    <row r="427" ht="42" customHeight="1" x14ac:dyDescent="0.25"/>
    <row r="428" ht="43.5" customHeight="1" x14ac:dyDescent="0.25"/>
    <row r="430" ht="38.25" customHeight="1" x14ac:dyDescent="0.25"/>
    <row r="431" ht="38.25" customHeight="1" x14ac:dyDescent="0.25"/>
    <row r="433" spans="1:5" ht="51" customHeight="1" x14ac:dyDescent="0.25"/>
    <row r="435" spans="1:5" ht="38.25" customHeight="1" x14ac:dyDescent="0.25"/>
    <row r="437" spans="1:5" x14ac:dyDescent="0.25">
      <c r="B437" s="71"/>
      <c r="C437" s="9"/>
    </row>
    <row r="438" spans="1:5" x14ac:dyDescent="0.25">
      <c r="B438" s="72"/>
      <c r="C438" s="9"/>
    </row>
    <row r="439" spans="1:5" x14ac:dyDescent="0.25">
      <c r="A439" s="15"/>
      <c r="E439" s="9"/>
    </row>
    <row r="440" spans="1:5" x14ac:dyDescent="0.25">
      <c r="A440" s="9"/>
      <c r="E440" s="9"/>
    </row>
    <row r="441" spans="1:5" ht="12.75" customHeight="1" x14ac:dyDescent="0.25"/>
    <row r="449" ht="45.75" customHeight="1" x14ac:dyDescent="0.25"/>
    <row r="450" ht="46.5" customHeight="1" x14ac:dyDescent="0.25"/>
    <row r="459" ht="20.25" customHeight="1" x14ac:dyDescent="0.25"/>
    <row r="500" ht="22.5" customHeight="1" x14ac:dyDescent="0.25"/>
  </sheetData>
  <mergeCells count="142">
    <mergeCell ref="A2:M2"/>
    <mergeCell ref="A3:M3"/>
    <mergeCell ref="A4:M4"/>
    <mergeCell ref="A5:M5"/>
    <mergeCell ref="A6:M6"/>
    <mergeCell ref="C8:I8"/>
    <mergeCell ref="H18:H21"/>
    <mergeCell ref="I18:I21"/>
    <mergeCell ref="H22:H24"/>
    <mergeCell ref="I22:I24"/>
    <mergeCell ref="C26:I26"/>
    <mergeCell ref="C28:I28"/>
    <mergeCell ref="H10:H11"/>
    <mergeCell ref="I10:I11"/>
    <mergeCell ref="H12:H14"/>
    <mergeCell ref="I12:I14"/>
    <mergeCell ref="H15:H17"/>
    <mergeCell ref="I15:I17"/>
    <mergeCell ref="H35:I35"/>
    <mergeCell ref="H36:I36"/>
    <mergeCell ref="H37:I37"/>
    <mergeCell ref="H38:I38"/>
    <mergeCell ref="H39:I39"/>
    <mergeCell ref="H40:I40"/>
    <mergeCell ref="H29:I29"/>
    <mergeCell ref="H30:I30"/>
    <mergeCell ref="H31:I31"/>
    <mergeCell ref="H32:I32"/>
    <mergeCell ref="H33:I33"/>
    <mergeCell ref="H34:I34"/>
    <mergeCell ref="H47:I47"/>
    <mergeCell ref="H48:I48"/>
    <mergeCell ref="C49:I49"/>
    <mergeCell ref="B53:B56"/>
    <mergeCell ref="C53:C56"/>
    <mergeCell ref="D53:L54"/>
    <mergeCell ref="D55:G55"/>
    <mergeCell ref="H55:L55"/>
    <mergeCell ref="H41:I41"/>
    <mergeCell ref="H42:I42"/>
    <mergeCell ref="H43:I43"/>
    <mergeCell ref="H44:I44"/>
    <mergeCell ref="H45:I45"/>
    <mergeCell ref="H46:I46"/>
    <mergeCell ref="A79:A82"/>
    <mergeCell ref="B79:B82"/>
    <mergeCell ref="C79:M80"/>
    <mergeCell ref="C81:G81"/>
    <mergeCell ref="H81:M81"/>
    <mergeCell ref="B105:B108"/>
    <mergeCell ref="C105:C108"/>
    <mergeCell ref="D105:K106"/>
    <mergeCell ref="D107:H107"/>
    <mergeCell ref="I107:I108"/>
    <mergeCell ref="J114:K114"/>
    <mergeCell ref="J115:K115"/>
    <mergeCell ref="J116:K116"/>
    <mergeCell ref="J117:K117"/>
    <mergeCell ref="J118:K118"/>
    <mergeCell ref="J119:K119"/>
    <mergeCell ref="J107:K108"/>
    <mergeCell ref="J109:K109"/>
    <mergeCell ref="J110:K110"/>
    <mergeCell ref="J111:K111"/>
    <mergeCell ref="J112:K112"/>
    <mergeCell ref="J113:K113"/>
    <mergeCell ref="J126:K126"/>
    <mergeCell ref="J127:K127"/>
    <mergeCell ref="B128:F128"/>
    <mergeCell ref="B131:K131"/>
    <mergeCell ref="G133:G134"/>
    <mergeCell ref="J133:J134"/>
    <mergeCell ref="K133:K134"/>
    <mergeCell ref="J120:K120"/>
    <mergeCell ref="J121:K121"/>
    <mergeCell ref="J122:K122"/>
    <mergeCell ref="J123:K123"/>
    <mergeCell ref="J124:K124"/>
    <mergeCell ref="J125:K125"/>
    <mergeCell ref="G141:G144"/>
    <mergeCell ref="J141:J144"/>
    <mergeCell ref="K141:K144"/>
    <mergeCell ref="G145:G147"/>
    <mergeCell ref="J145:J147"/>
    <mergeCell ref="K145:K147"/>
    <mergeCell ref="G135:G137"/>
    <mergeCell ref="J135:J137"/>
    <mergeCell ref="K135:K137"/>
    <mergeCell ref="G138:G140"/>
    <mergeCell ref="J138:J140"/>
    <mergeCell ref="K138:K140"/>
    <mergeCell ref="B210:J210"/>
    <mergeCell ref="B211:G211"/>
    <mergeCell ref="H211:H212"/>
    <mergeCell ref="I211:J212"/>
    <mergeCell ref="I213:J213"/>
    <mergeCell ref="I214:J214"/>
    <mergeCell ref="B159:K159"/>
    <mergeCell ref="B160:B161"/>
    <mergeCell ref="C160:F160"/>
    <mergeCell ref="G160:K160"/>
    <mergeCell ref="A185:L185"/>
    <mergeCell ref="A186:A187"/>
    <mergeCell ref="B186:F186"/>
    <mergeCell ref="G186:L186"/>
    <mergeCell ref="I221:J221"/>
    <mergeCell ref="I222:J222"/>
    <mergeCell ref="I223:J223"/>
    <mergeCell ref="I224:J224"/>
    <mergeCell ref="I225:J225"/>
    <mergeCell ref="I226:J226"/>
    <mergeCell ref="I215:J215"/>
    <mergeCell ref="I216:J216"/>
    <mergeCell ref="I217:J217"/>
    <mergeCell ref="I218:J218"/>
    <mergeCell ref="I219:J219"/>
    <mergeCell ref="I220:J220"/>
    <mergeCell ref="B237:H237"/>
    <mergeCell ref="I237:L237"/>
    <mergeCell ref="B257:B258"/>
    <mergeCell ref="C257:I257"/>
    <mergeCell ref="C287:H287"/>
    <mergeCell ref="B313:B314"/>
    <mergeCell ref="C313:H313"/>
    <mergeCell ref="I227:J227"/>
    <mergeCell ref="I228:J228"/>
    <mergeCell ref="I229:J229"/>
    <mergeCell ref="I230:J230"/>
    <mergeCell ref="I231:J231"/>
    <mergeCell ref="B232:H232"/>
    <mergeCell ref="E377:G377"/>
    <mergeCell ref="E379:E381"/>
    <mergeCell ref="E382:E383"/>
    <mergeCell ref="J239:J240"/>
    <mergeCell ref="K239:K240"/>
    <mergeCell ref="L239:L240"/>
    <mergeCell ref="C341:J341"/>
    <mergeCell ref="C344:J344"/>
    <mergeCell ref="E347:G347"/>
    <mergeCell ref="E354:E355"/>
    <mergeCell ref="F354:G354"/>
    <mergeCell ref="E375:G375"/>
  </mergeCells>
  <pageMargins left="0.7" right="0.7" top="0.75" bottom="0.75" header="0.3" footer="0.3"/>
  <pageSetup scale="39" fitToHeight="0" orientation="portrait" r:id="rId1"/>
  <rowBreaks count="2" manualBreakCount="2">
    <brk id="155" max="12" man="1"/>
    <brk id="33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10</vt:lpstr>
      <vt:lpstr>'Comuna 10'!Área_de_impresión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UsuarioParticipacion</dc:creator>
  <cp:lastModifiedBy>Luffi</cp:lastModifiedBy>
  <dcterms:created xsi:type="dcterms:W3CDTF">2014-09-25T20:34:08Z</dcterms:created>
  <dcterms:modified xsi:type="dcterms:W3CDTF">2014-11-13T21:45:14Z</dcterms:modified>
</cp:coreProperties>
</file>