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180" windowWidth="17400" windowHeight="6855"/>
  </bookViews>
  <sheets>
    <sheet name="Comuna 1" sheetId="3" r:id="rId1"/>
  </sheets>
  <definedNames>
    <definedName name="_xlnm.Print_Area" localSheetId="0">'Comuna 1'!$A$1:$M$274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3" l="1"/>
  <c r="J57" i="3"/>
  <c r="I57" i="3"/>
  <c r="H57" i="3"/>
  <c r="L56" i="3"/>
  <c r="L55" i="3"/>
  <c r="L54" i="3"/>
  <c r="L53" i="3"/>
  <c r="E57" i="3"/>
  <c r="D57" i="3"/>
  <c r="C57" i="3"/>
  <c r="F56" i="3"/>
  <c r="F55" i="3"/>
  <c r="F54" i="3"/>
  <c r="F53" i="3"/>
  <c r="G206" i="3"/>
  <c r="G205" i="3"/>
  <c r="H186" i="3"/>
  <c r="H187" i="3"/>
  <c r="H188" i="3"/>
  <c r="H189" i="3"/>
  <c r="H185" i="3"/>
  <c r="F186" i="3"/>
  <c r="F187" i="3"/>
  <c r="F188" i="3"/>
  <c r="F189" i="3"/>
  <c r="F185" i="3"/>
  <c r="D186" i="3"/>
  <c r="D187" i="3"/>
  <c r="D188" i="3"/>
  <c r="D189" i="3"/>
  <c r="D185" i="3"/>
  <c r="H174" i="3"/>
  <c r="H175" i="3"/>
  <c r="H176" i="3"/>
  <c r="H177" i="3"/>
  <c r="H173" i="3"/>
  <c r="F174" i="3"/>
  <c r="F175" i="3"/>
  <c r="F176" i="3"/>
  <c r="F177" i="3"/>
  <c r="F173" i="3"/>
  <c r="D173" i="3"/>
  <c r="D174" i="3"/>
  <c r="D175" i="3"/>
  <c r="D176" i="3"/>
  <c r="D177" i="3"/>
  <c r="J199" i="3"/>
  <c r="C161" i="3"/>
  <c r="D161" i="3"/>
  <c r="E161" i="3"/>
  <c r="F161" i="3"/>
  <c r="G161" i="3"/>
  <c r="H161" i="3"/>
  <c r="I161" i="3"/>
  <c r="I128" i="3"/>
  <c r="I129" i="3"/>
  <c r="I130" i="3"/>
  <c r="I131" i="3"/>
  <c r="I127" i="3"/>
  <c r="F128" i="3"/>
  <c r="F129" i="3"/>
  <c r="F130" i="3"/>
  <c r="F131" i="3"/>
  <c r="G131" i="3" s="1"/>
  <c r="F127" i="3"/>
  <c r="K117" i="3"/>
  <c r="K118" i="3"/>
  <c r="K119" i="3"/>
  <c r="K120" i="3"/>
  <c r="L120" i="3" s="1"/>
  <c r="K116" i="3"/>
  <c r="E120" i="3"/>
  <c r="F120" i="3" s="1"/>
  <c r="E117" i="3"/>
  <c r="E118" i="3"/>
  <c r="E119" i="3"/>
  <c r="E116" i="3"/>
  <c r="F116" i="3" s="1"/>
  <c r="J108" i="3"/>
  <c r="K108" i="3" s="1"/>
  <c r="J105" i="3"/>
  <c r="J106" i="3"/>
  <c r="J107" i="3"/>
  <c r="J104" i="3"/>
  <c r="K104" i="3" s="1"/>
  <c r="G216" i="3"/>
  <c r="F216" i="3"/>
  <c r="E145" i="3"/>
  <c r="G145" i="3" s="1"/>
  <c r="E144" i="3"/>
  <c r="G144" i="3" s="1"/>
  <c r="K144" i="3" s="1"/>
  <c r="E143" i="3"/>
  <c r="F143" i="3" s="1"/>
  <c r="J143" i="3" s="1"/>
  <c r="E141" i="3"/>
  <c r="G141" i="3" s="1"/>
  <c r="K141" i="3" s="1"/>
  <c r="E140" i="3"/>
  <c r="G140" i="3" s="1"/>
  <c r="K140" i="3" s="1"/>
  <c r="E142" i="3"/>
  <c r="F142" i="3" s="1"/>
  <c r="J142" i="3" s="1"/>
  <c r="E139" i="3"/>
  <c r="G139" i="3" s="1"/>
  <c r="K139" i="3" s="1"/>
  <c r="E138" i="3"/>
  <c r="F138" i="3" s="1"/>
  <c r="E137" i="3"/>
  <c r="G137" i="3" s="1"/>
  <c r="E108" i="3"/>
  <c r="F108" i="3" s="1"/>
  <c r="E107" i="3"/>
  <c r="E106" i="3"/>
  <c r="E105" i="3"/>
  <c r="E104" i="3"/>
  <c r="F104" i="3" s="1"/>
  <c r="J90" i="3"/>
  <c r="I90" i="3"/>
  <c r="F90" i="3"/>
  <c r="I89" i="3"/>
  <c r="F89" i="3"/>
  <c r="I88" i="3"/>
  <c r="F88" i="3"/>
  <c r="J87" i="3"/>
  <c r="I87" i="3"/>
  <c r="F87" i="3"/>
  <c r="I86" i="3"/>
  <c r="F86" i="3"/>
  <c r="I85" i="3"/>
  <c r="F85" i="3"/>
  <c r="I84" i="3"/>
  <c r="F84" i="3"/>
  <c r="J83" i="3"/>
  <c r="I83" i="3"/>
  <c r="F83" i="3"/>
  <c r="I82" i="3"/>
  <c r="F82" i="3"/>
  <c r="I81" i="3"/>
  <c r="F81" i="3"/>
  <c r="J80" i="3"/>
  <c r="I80" i="3"/>
  <c r="F80" i="3"/>
  <c r="I79" i="3"/>
  <c r="F79" i="3"/>
  <c r="I78" i="3"/>
  <c r="F78" i="3"/>
  <c r="J77" i="3"/>
  <c r="I77" i="3"/>
  <c r="F77" i="3"/>
  <c r="I76" i="3"/>
  <c r="F76" i="3"/>
  <c r="J75" i="3"/>
  <c r="I75" i="3"/>
  <c r="F75" i="3"/>
  <c r="I69" i="3"/>
  <c r="J69" i="3" s="1"/>
  <c r="F69" i="3"/>
  <c r="E69" i="3"/>
  <c r="D69" i="3"/>
  <c r="G68" i="3"/>
  <c r="G67" i="3"/>
  <c r="G66" i="3"/>
  <c r="G65" i="3"/>
  <c r="J45" i="3"/>
  <c r="I45" i="3"/>
  <c r="H45" i="3"/>
  <c r="E45" i="3"/>
  <c r="D45" i="3"/>
  <c r="K44" i="3"/>
  <c r="F44" i="3"/>
  <c r="K43" i="3"/>
  <c r="F43" i="3"/>
  <c r="K42" i="3"/>
  <c r="F42" i="3"/>
  <c r="K41" i="3"/>
  <c r="F41" i="3"/>
  <c r="H34" i="3"/>
  <c r="G34" i="3" s="1"/>
  <c r="H33" i="3"/>
  <c r="H32" i="3"/>
  <c r="E32" i="3" s="1"/>
  <c r="H31" i="3"/>
  <c r="E31" i="3" s="1"/>
  <c r="H30" i="3"/>
  <c r="G30" i="3" s="1"/>
  <c r="F25" i="3"/>
  <c r="G25" i="3" s="1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J68" i="3" l="1"/>
  <c r="G207" i="3"/>
  <c r="L57" i="3"/>
  <c r="M57" i="3" s="1"/>
  <c r="F57" i="3"/>
  <c r="G53" i="3" s="1"/>
  <c r="L118" i="3"/>
  <c r="L119" i="3"/>
  <c r="J137" i="3"/>
  <c r="K137" i="3"/>
  <c r="G130" i="3"/>
  <c r="G127" i="3"/>
  <c r="G128" i="3"/>
  <c r="G129" i="3"/>
  <c r="L116" i="3"/>
  <c r="L117" i="3"/>
  <c r="F119" i="3"/>
  <c r="F118" i="3"/>
  <c r="F117" i="3"/>
  <c r="F107" i="3"/>
  <c r="K107" i="3"/>
  <c r="K105" i="3"/>
  <c r="K106" i="3"/>
  <c r="F105" i="3"/>
  <c r="F106" i="3"/>
  <c r="J65" i="3"/>
  <c r="J66" i="3"/>
  <c r="F45" i="3"/>
  <c r="G45" i="3" s="1"/>
  <c r="G77" i="3"/>
  <c r="G31" i="3"/>
  <c r="G69" i="3"/>
  <c r="H65" i="3" s="1"/>
  <c r="E30" i="3"/>
  <c r="G83" i="3"/>
  <c r="G75" i="3"/>
  <c r="G80" i="3"/>
  <c r="G22" i="3"/>
  <c r="G15" i="3"/>
  <c r="G10" i="3"/>
  <c r="G19" i="3"/>
  <c r="G13" i="3"/>
  <c r="G16" i="3"/>
  <c r="G20" i="3"/>
  <c r="G11" i="3"/>
  <c r="G14" i="3"/>
  <c r="G17" i="3"/>
  <c r="G23" i="3"/>
  <c r="E34" i="3"/>
  <c r="G12" i="3"/>
  <c r="G18" i="3"/>
  <c r="G21" i="3"/>
  <c r="G24" i="3"/>
  <c r="G32" i="3"/>
  <c r="K45" i="3"/>
  <c r="L45" i="3" s="1"/>
  <c r="J67" i="3"/>
  <c r="G87" i="3"/>
  <c r="G33" i="3"/>
  <c r="E33" i="3"/>
  <c r="F137" i="3"/>
  <c r="H137" i="3" s="1"/>
  <c r="F139" i="3"/>
  <c r="F140" i="3"/>
  <c r="F141" i="3"/>
  <c r="F144" i="3"/>
  <c r="F145" i="3"/>
  <c r="H145" i="3" s="1"/>
  <c r="G138" i="3"/>
  <c r="H138" i="3" s="1"/>
  <c r="G142" i="3"/>
  <c r="G143" i="3"/>
  <c r="G54" i="3" l="1"/>
  <c r="M56" i="3"/>
  <c r="M54" i="3"/>
  <c r="G55" i="3"/>
  <c r="G56" i="3"/>
  <c r="G57" i="3"/>
  <c r="M55" i="3"/>
  <c r="M53" i="3"/>
  <c r="H140" i="3"/>
  <c r="J140" i="3"/>
  <c r="L140" i="3" s="1"/>
  <c r="H142" i="3"/>
  <c r="K142" i="3"/>
  <c r="L142" i="3" s="1"/>
  <c r="H139" i="3"/>
  <c r="J139" i="3"/>
  <c r="L139" i="3" s="1"/>
  <c r="H144" i="3"/>
  <c r="J144" i="3"/>
  <c r="L144" i="3" s="1"/>
  <c r="H141" i="3"/>
  <c r="J141" i="3"/>
  <c r="L141" i="3" s="1"/>
  <c r="H143" i="3"/>
  <c r="K143" i="3"/>
  <c r="L143" i="3" s="1"/>
  <c r="L137" i="3"/>
  <c r="G42" i="3"/>
  <c r="G41" i="3"/>
  <c r="G90" i="3"/>
  <c r="G43" i="3"/>
  <c r="G44" i="3"/>
  <c r="H10" i="3"/>
  <c r="H69" i="3"/>
  <c r="H68" i="3"/>
  <c r="H67" i="3"/>
  <c r="H66" i="3"/>
  <c r="H22" i="3"/>
  <c r="H15" i="3"/>
  <c r="L41" i="3"/>
  <c r="H18" i="3"/>
  <c r="H12" i="3"/>
  <c r="L42" i="3"/>
  <c r="L44" i="3"/>
  <c r="L43" i="3"/>
  <c r="H25" i="3" l="1"/>
</calcChain>
</file>

<file path=xl/sharedStrings.xml><?xml version="1.0" encoding="utf-8"?>
<sst xmlns="http://schemas.openxmlformats.org/spreadsheetml/2006/main" count="347" uniqueCount="224">
  <si>
    <t>Alcaldía de Santiago de Cali</t>
  </si>
  <si>
    <t>Secretaria de Bienestar Social</t>
  </si>
  <si>
    <t>Asesoría de Participación Ciudadana</t>
  </si>
  <si>
    <t>Ficha de caracterización socio-económica de los barrios de Santiago de Cali 
(Diagnóstico Descriptivo)</t>
  </si>
  <si>
    <t>Total  Hombres</t>
  </si>
  <si>
    <t>Total Mujeres</t>
  </si>
  <si>
    <t>Total Personas</t>
  </si>
  <si>
    <t>De 0 a 4 años</t>
  </si>
  <si>
    <t>De 5 a 9 años</t>
  </si>
  <si>
    <t>De 10 a 14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</si>
  <si>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</si>
  <si>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</si>
  <si>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</si>
  <si>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</si>
  <si>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</si>
  <si>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</si>
  <si>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</si>
  <si>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</si>
  <si>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</si>
  <si>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</si>
  <si>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</si>
  <si>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años o más</t>
  </si>
  <si>
    <t xml:space="preserve">Total </t>
  </si>
  <si>
    <t>Si Asiste</t>
  </si>
  <si>
    <t>No Asiste</t>
  </si>
  <si>
    <t>0 - 4 años</t>
  </si>
  <si>
    <t>5 años</t>
  </si>
  <si>
    <t>6 - 10 años</t>
  </si>
  <si>
    <t>11 - 16 años</t>
  </si>
  <si>
    <t>11 - 14 años</t>
  </si>
  <si>
    <t>15 - 16 años</t>
  </si>
  <si>
    <t>17 - 21 años</t>
  </si>
  <si>
    <t>22 años y más</t>
  </si>
  <si>
    <t>Total personas</t>
  </si>
  <si>
    <t>Primaria</t>
  </si>
  <si>
    <t>Secundaria</t>
  </si>
  <si>
    <t>Técnica o tecnológica</t>
  </si>
  <si>
    <t>Universidad</t>
  </si>
  <si>
    <t xml:space="preserve"> Ninguno</t>
  </si>
  <si>
    <t>Ceguera total</t>
  </si>
  <si>
    <t>Sordera Total</t>
  </si>
  <si>
    <t>Mudez</t>
  </si>
  <si>
    <t>Dificultad para moverse o caminar por sí mismo</t>
  </si>
  <si>
    <t>Dificultad para bañarse, vestirse, alimentarse por sí mismo</t>
  </si>
  <si>
    <t>Dificultad para salir a la calle sin ayuda o compañía</t>
  </si>
  <si>
    <t>Dificultad para entender o aprender</t>
  </si>
  <si>
    <t>Sexo</t>
  </si>
  <si>
    <t>Número de personas</t>
  </si>
  <si>
    <t>Hombre</t>
  </si>
  <si>
    <t>Mujer</t>
  </si>
  <si>
    <t>Total</t>
  </si>
  <si>
    <t>Mujeres menores de 15 años</t>
  </si>
  <si>
    <t>Mujeres Entre 15 y 19 años</t>
  </si>
  <si>
    <t xml:space="preserve">Balance de Equipamientos colectivos existentes </t>
  </si>
  <si>
    <t>Sector</t>
  </si>
  <si>
    <t>Tipo de Equipamiento</t>
  </si>
  <si>
    <t>Numero (Cantidad)</t>
  </si>
  <si>
    <t>Educación</t>
  </si>
  <si>
    <t>No. de Instituciones Educativas oficiales (Sede Principal)</t>
  </si>
  <si>
    <t>No. de sedes satélites de Instituciones Educativas Oficiales</t>
  </si>
  <si>
    <t>Salud</t>
  </si>
  <si>
    <t>No. de Puestos de Salud</t>
  </si>
  <si>
    <t>No. de Centros de Salud</t>
  </si>
  <si>
    <t>ICBF</t>
  </si>
  <si>
    <t>Cultura</t>
  </si>
  <si>
    <t xml:space="preserve">No. de  bibliotecas comunitarias </t>
  </si>
  <si>
    <t>Organización comunitaria</t>
  </si>
  <si>
    <t>No. de Juntas de acción comunitarias</t>
  </si>
  <si>
    <t>Telemática</t>
  </si>
  <si>
    <t xml:space="preserve">No. de puntos Vive Digital </t>
  </si>
  <si>
    <t>MetroCali</t>
  </si>
  <si>
    <t>No. de puntos de venta y recarga del SITM-MIO</t>
  </si>
  <si>
    <t>Gobierno</t>
  </si>
  <si>
    <t>No. de parques iluminados con luz blanca</t>
  </si>
  <si>
    <t>-</t>
  </si>
  <si>
    <t>Aguacatal</t>
  </si>
  <si>
    <t xml:space="preserve">Jefes de hogar según su sexo, por barrio, encuestados por el SISBEN III  </t>
  </si>
  <si>
    <t>Mujeres menores de  19 años embarazadas o que han tenido hijos, según barrios, encuestadas por el SISBEN III</t>
  </si>
  <si>
    <t>No. de hogares infantiles</t>
  </si>
  <si>
    <t>Entidad Administrativa de Servicio Educativo de Primera Infancia</t>
  </si>
  <si>
    <t>Datos recopilados por la Alcaldía</t>
  </si>
  <si>
    <t xml:space="preserve">Deporte </t>
  </si>
  <si>
    <t>No. de escenarios deportivos</t>
  </si>
  <si>
    <t>Terrón Colorado</t>
  </si>
  <si>
    <t>Vista Hermosa</t>
  </si>
  <si>
    <t>Sector Patio Bonito</t>
  </si>
  <si>
    <t>Nombre del Barrrio</t>
  </si>
  <si>
    <t>Estrato moda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</si>
  <si>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</si>
  <si>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</si>
  <si>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</si>
  <si>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</si>
  <si>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</si>
  <si>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</si>
  <si>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</si>
  <si>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</si>
  <si>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</si>
  <si>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</si>
  <si>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</si>
  <si>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</si>
  <si>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</si>
  <si>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</si>
  <si>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o +</t>
  </si>
  <si>
    <t>TOTAL</t>
  </si>
  <si>
    <t>Total Comuna</t>
  </si>
  <si>
    <t>TOTAL COMUNA 1</t>
  </si>
  <si>
    <t>Primera Infancia y niñez</t>
  </si>
  <si>
    <t>Subtotal</t>
  </si>
  <si>
    <t>Preadolescencia, Adolescencia y Juventud</t>
  </si>
  <si>
    <t>Adulto Joven</t>
  </si>
  <si>
    <t>Adultos</t>
  </si>
  <si>
    <t>Adulto Mayor</t>
  </si>
  <si>
    <t>% Part</t>
  </si>
  <si>
    <t>% Part Hombres</t>
  </si>
  <si>
    <t>% Part Mujeres</t>
  </si>
  <si>
    <t>NOMBRE DEL BARRIO</t>
  </si>
  <si>
    <t>Rangos de Edad</t>
  </si>
  <si>
    <t>COMUNA 1</t>
  </si>
  <si>
    <t>Nombre del Barrio</t>
  </si>
  <si>
    <t>Población total al 2012 ,por rango de edad y sexo, según el DANE con base en Proyecciones del Censo de 2005</t>
  </si>
  <si>
    <t>Primera Infancia y Niñez</t>
  </si>
  <si>
    <t>Preadolescenia, adolescencia y juventud</t>
  </si>
  <si>
    <t>Adultos Mayores</t>
  </si>
  <si>
    <t>El 54% de los habitantes de la comuna 1 tienen menos de 24 años, el 38% tiene entre 25 y 59 años y solo el 9% restante tiene  mas de 60 años</t>
  </si>
  <si>
    <t>En la comuna 1, el 52% son mujeres y el 48% son  hombres, una proporcion similar se observa en los barrios de esta comuna</t>
  </si>
  <si>
    <t>Barrio con mayor porcentaje de primera infancia y niñez: Vista Hermosa (42%)</t>
  </si>
  <si>
    <t>Barrio con mayor porcentaje de preadolescentes, adolescentes y jovenes: Vista Hermosa con 37%</t>
  </si>
  <si>
    <t>Barrio con mayor porcentaje de adultos jovenes: Terron Colrado con 40%</t>
  </si>
  <si>
    <t>Barrio con mayor porcentaje de adultos: Terron Colorado 39%</t>
  </si>
  <si>
    <t>Barrio con mayor porcentaje de adultos mayores: Terron Colorado con 41%</t>
  </si>
  <si>
    <t>TOTAL ENCUESTADOS SISBEN - COMUNA 1</t>
  </si>
  <si>
    <t>Primera Infancia y niñez - Encuestada por el Sisben</t>
  </si>
  <si>
    <t>% part</t>
  </si>
  <si>
    <t>% Participacion Rangos de Edad</t>
  </si>
  <si>
    <t>Rangos de edad</t>
  </si>
  <si>
    <t>% participacion</t>
  </si>
  <si>
    <t>% Participacion</t>
  </si>
  <si>
    <t>Preadolescencia, adolescencia y juventud</t>
  </si>
  <si>
    <t>Preadolescencia y adolescencia - Encuestada por el Sisben</t>
  </si>
  <si>
    <t>Adulto joven - Encuestado por el Sisben</t>
  </si>
  <si>
    <t>Adultos- Encuestados por el Sisben</t>
  </si>
  <si>
    <t>Adulto Mayor- Encuestado por el Sisben</t>
  </si>
  <si>
    <t>% part- poblacion encuestada del sisben por barrio</t>
  </si>
  <si>
    <t>Edad</t>
  </si>
  <si>
    <t>POBLACION TOTAL</t>
  </si>
  <si>
    <t>% Part Poblacion Total</t>
  </si>
  <si>
    <t>Comuna 1 - Población  Encuestadas por el SISBEN III a junio 2013</t>
  </si>
  <si>
    <t xml:space="preserve">Total Mujeres encuestados por el Sisben </t>
  </si>
  <si>
    <t xml:space="preserve">Total  Hombres encuestados por el Sisben </t>
  </si>
  <si>
    <t>Total Personas encuestadas por el Sisben</t>
  </si>
  <si>
    <t xml:space="preserve">Total poblacion según Dane  </t>
  </si>
  <si>
    <t>Poblacion Total</t>
  </si>
  <si>
    <t>% población  encuestada por el Sisben por quintiles de edad</t>
  </si>
  <si>
    <t>% población  encuestada por el Sisben por rangos de edad</t>
  </si>
  <si>
    <t>El 31% de la poblacion de primera infancia y niñez de la comuna 1 ha sido encuestada por el sisben III</t>
  </si>
  <si>
    <t>El 43% de la poblacion de Preadolescencia, adolescencia y juventud de la comuna 1 ha sido encuestada por el sisben III</t>
  </si>
  <si>
    <t>El 57% de la poblacion de Adulta Joven de la comuna 1 ha sido encuestada por el sisben III</t>
  </si>
  <si>
    <t>El 52% de la poblacion de Adulta de la comuna 1 ha sido encuestada por el sisben III</t>
  </si>
  <si>
    <t>El 48% de la poblacion de Adulta Mayor de la comuna 1 ha sido encuestada por el sisben III</t>
  </si>
  <si>
    <t>El 45% de la poblacion total de la comuna 1 ha sido encuestada por el Sisben III</t>
  </si>
  <si>
    <t>Barrio con mayor porcentaje de preadolescentes, adolescentes y jovenes encuestados por el Sisben III es Terron Colorado (49%)</t>
  </si>
  <si>
    <t>Barrio con mayor porcentaje de primera infancia y niñez encuestada por el Sisben III es Terron Colorado (47%)</t>
  </si>
  <si>
    <t>Barrio con mayor porcentaje de adultos jovenes encuestados por el Sisben III es Terron Colrado (50%)</t>
  </si>
  <si>
    <t>Barrio con mayor porcentaje de adultos encuestados por el Sisben III es Terron Colorado (53%)</t>
  </si>
  <si>
    <t>Barrio con mayor porcentaje de adultos mayores encuestados por el Sisben III es Terron Colorado (55%)</t>
  </si>
  <si>
    <t>Quintiles de Edad</t>
  </si>
  <si>
    <t>Comuna 1 - Población total al 2012 por genero  según el DANE con base en Proyecciones del Censo de 2005</t>
  </si>
  <si>
    <t>Comuna 1 - Poblacion encuestada por el SISBEN III  a junio de 2013 según Asistencia Educativa</t>
  </si>
  <si>
    <t>Preescolar</t>
  </si>
  <si>
    <t>Media Secundaria</t>
  </si>
  <si>
    <t>% de Asistencia</t>
  </si>
  <si>
    <t>% Inasistencia</t>
  </si>
  <si>
    <t>Basica Primaria</t>
  </si>
  <si>
    <t>Basica Secundaria</t>
  </si>
  <si>
    <t>Comuna 1 - Poblacion Encuestada por Sisben III a junio 2013 según Nivel Educativo esperado por rangos de edad</t>
  </si>
  <si>
    <t>Estudios Superiores a nivel de Pregrado</t>
  </si>
  <si>
    <t>Secundaria Completa</t>
  </si>
  <si>
    <t>5 años (Preescolar)</t>
  </si>
  <si>
    <t>6 - 10 años (Basica Primaria)</t>
  </si>
  <si>
    <t>11 - 14 años (Basica Secundaria)</t>
  </si>
  <si>
    <t>15 - 16 años (Media Secundaria)</t>
  </si>
  <si>
    <t>11 - 16 años (Secundaria Completa)</t>
  </si>
  <si>
    <t>Promedio Comuna 1</t>
  </si>
  <si>
    <t>5 - 16 años  Educacion basica completa (Grado 0 a 11)</t>
  </si>
  <si>
    <t>17 - 21 años (Estudios Superiores a Nivel de Pregrado Tecnico-Tecnologico y Universitario)</t>
  </si>
  <si>
    <t>Comuna 1  - Tasa de asistencia escolar según nivel educativo esperado por rangos de edad  - En poblacion encuestada por el SISBEN III a Junio 2013</t>
  </si>
  <si>
    <t>Comuna 1 - Población encuestada por SISBEN III a junio 2013  según maximo nivel educativo aprobado por  barrios</t>
  </si>
  <si>
    <t xml:space="preserve">Comuna  1 -Personas encuestadas por Sisben III a junio 2013 en situación de discapacidad </t>
  </si>
  <si>
    <t>El 30% de la poblacion de primera infancia de la comuna 1 asiste a la educación preescolar sisben III</t>
  </si>
  <si>
    <t>El 91% de la poblacion entre 11-16 años de la comuna 1 asiste a la educación Secundaria Completa</t>
  </si>
  <si>
    <t>El 26% de la poblacion entre 17-21 años de la comuna 1 asiste a Estudios superiores a nivel de Pregrado</t>
  </si>
  <si>
    <t>El 2% de la poblacion mayor a 22 años de la comuna 1 asiste a Estudios superiores a nivel de Posgrado</t>
  </si>
  <si>
    <t>Estudios Superiores a nivel de Posgrado</t>
  </si>
  <si>
    <t>El 97% de la poblacion entre 6 y 10 años de la comuna 1 asiste a la educación Básica primaria</t>
  </si>
  <si>
    <t>El 96% de la poblacion entre 11 y 14 años de la comuna 1 asiste a la educación Basica Secundaria</t>
  </si>
  <si>
    <t>El 82% de la poblacion entre 15 y 16 años de la comuna 1 asiste a la educación Media Secundaria</t>
  </si>
  <si>
    <t>Barrio con mayor porcentaje de población menor o igual a 5 años en nivel preescolar es Terron Colorado (84,84%)</t>
  </si>
  <si>
    <t>Barrio con mayor porcentaje de población entre 6 y 10 años en nivel basica primaria es Vista Hermosa (98,21%)</t>
  </si>
  <si>
    <t>Barrio con mayor porcentaje de población entre11 y 14 años en nivel basica secundaria es Sector Patio Bonito (96,84%)</t>
  </si>
  <si>
    <t>Barrio con menos porcentaje de población entre 15 y 16 años en nivel Media Secundaria es Aguacatal (75,29%)</t>
  </si>
  <si>
    <t>Barrio con menor porcentaje de población entre 11 y 16 años en nivel basica primaria es Aguacatal (88,15%)</t>
  </si>
  <si>
    <t>Barrio con menor porcentaje de población entre 17 y 21 años en nivel  Estudios superiores a nivel de Pregrado, técnico, tencológico y Universitario es Aguacatal (23,40%)</t>
  </si>
  <si>
    <t>Barrio con menor porcentaje de población entre 5 y 16 años en nivel Basico completo a es Aguacatal (91,60%)</t>
  </si>
  <si>
    <t>Porcentaje de la población total del barrio encuesta que ha aprobado Primaria</t>
  </si>
  <si>
    <t>Porcentaje de la población total del barrio encuesta que ha aprobado Secundaria</t>
  </si>
  <si>
    <t>Porcentaje de la población total del barrio encuesta que ha aprobado Técnica o tecnológica</t>
  </si>
  <si>
    <t>Porcentaje de la población total del barrio encuesta que ha aprobado Universidad</t>
  </si>
  <si>
    <t>Porcentaje de la población total del barrio encuesta que ha aprobado Posgrado</t>
  </si>
  <si>
    <t>Posgrado</t>
  </si>
  <si>
    <t>Porcentaje de la población total del barrio encuesta que ha aprobado Ninguno</t>
  </si>
  <si>
    <t>Barrio con mayor porcentaje de población con nivel  de primaria aprobada es Aguacatal (41%)</t>
  </si>
  <si>
    <t>Barrio con mayor porcentaje de población con nivel  de Secundaria aprobada es Vista Hermosa (49%)</t>
  </si>
  <si>
    <t>Barrio con mayor porcentaje de población con nivel Técnico o tecnológico aprobado es Terrón Colorado (1,8%)</t>
  </si>
  <si>
    <t>Barrio con mayor porcentaje de población con nivel  Universitario aprobado es Terrón Colorado (1,7%)</t>
  </si>
  <si>
    <t>Barrio con mayor porcentaje de población con nivel  Universitario aprobado es Terrón Colorado (0,7%)</t>
  </si>
  <si>
    <t>Barrio con mayor porcentaje de población con nivel Ningun nivel educativo aprobado es Aguacatal (15,9%)</t>
  </si>
  <si>
    <t>El tipo de condición de discapacidad que más se padece  en la comuna es dificultad para salir a la calle sin ayuda o compañía</t>
  </si>
  <si>
    <t>Porcentaje de jefes de hogar según sexo</t>
  </si>
  <si>
    <t>Comuna  1 - Población año 2012, por quintiles de edad y rangos de edad -  según el DANE con base en Proyecciones del Censo de 2005 - A</t>
  </si>
  <si>
    <t>Comuna  1 - Población año 2012, por quintiles de edad y rangos de edad -  según el DANE con base en Proyecciones del Censo de 2005 - B</t>
  </si>
  <si>
    <t>Comuna  1 - Población año 2012, por quintiles de edad y rangos de edad -  según el DANE con base en Proyecciones del Censo de 2005 - C</t>
  </si>
  <si>
    <t>Comuna 1 - Población encuestada por el SISBEN IIII a junio 2013 por grupos de edades - A</t>
  </si>
  <si>
    <t>Comuna 1 - Población encuestada por el SISBEN IIII a junio 2013 por grupos de edades - B</t>
  </si>
  <si>
    <t>Comuna 1 - Población encuestada por el SISBEN III a junio 2013 por grupos de edades -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</si>
</sst>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b/>
      <i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/>
    </xf>
    <xf numFmtId="9" fontId="1" fillId="0" borderId="0" xfId="3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9" fontId="1" fillId="0" borderId="1" xfId="3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3" fontId="1" fillId="0" borderId="1" xfId="3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9" fontId="1" fillId="0" borderId="1" xfId="3" applyFont="1" applyBorder="1" applyAlignment="1">
      <alignment horizontal="center" vertical="center" wrapText="1"/>
    </xf>
    <xf numFmtId="3" fontId="1" fillId="0" borderId="1" xfId="3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9" fontId="3" fillId="4" borderId="1" xfId="3" applyFont="1" applyFill="1" applyBorder="1" applyAlignment="1">
      <alignment horizontal="center" vertical="center"/>
    </xf>
    <xf numFmtId="1" fontId="2" fillId="0" borderId="1" xfId="3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1" fillId="0" borderId="0" xfId="3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9" fontId="1" fillId="4" borderId="1" xfId="3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9" fontId="1" fillId="3" borderId="1" xfId="3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9" fontId="1" fillId="3" borderId="4" xfId="3" applyFont="1" applyFill="1" applyBorder="1" applyAlignment="1">
      <alignment horizontal="center" vertical="center" wrapText="1"/>
    </xf>
    <xf numFmtId="9" fontId="1" fillId="3" borderId="6" xfId="3" applyFont="1" applyFill="1" applyBorder="1" applyAlignment="1">
      <alignment horizontal="center" vertical="center" wrapText="1"/>
    </xf>
    <xf numFmtId="9" fontId="1" fillId="3" borderId="4" xfId="0" applyNumberFormat="1" applyFont="1" applyFill="1" applyBorder="1" applyAlignment="1">
      <alignment horizontal="center" vertical="center" wrapText="1"/>
    </xf>
    <xf numFmtId="9" fontId="1" fillId="3" borderId="6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9" fontId="1" fillId="0" borderId="0" xfId="3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3" fontId="1" fillId="0" borderId="0" xfId="3" applyNumberFormat="1" applyFont="1" applyFill="1" applyBorder="1" applyAlignment="1">
      <alignment horizontal="center" vertical="center" wrapText="1"/>
    </xf>
    <xf numFmtId="164" fontId="1" fillId="0" borderId="1" xfId="3" applyNumberFormat="1" applyFont="1" applyBorder="1" applyAlignment="1">
      <alignment horizontal="center" vertical="center" wrapText="1"/>
    </xf>
    <xf numFmtId="10" fontId="1" fillId="0" borderId="1" xfId="3" applyNumberFormat="1" applyFont="1" applyBorder="1" applyAlignment="1">
      <alignment horizontal="center" vertical="center" wrapText="1"/>
    </xf>
    <xf numFmtId="10" fontId="1" fillId="0" borderId="0" xfId="3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9" fontId="1" fillId="2" borderId="1" xfId="3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3" fontId="1" fillId="0" borderId="0" xfId="0" applyNumberFormat="1" applyFont="1" applyBorder="1" applyAlignment="1" applyProtection="1">
      <alignment horizontal="center" vertical="center" wrapText="1"/>
      <protection locked="0"/>
    </xf>
    <xf numFmtId="9" fontId="1" fillId="0" borderId="0" xfId="3" applyFont="1" applyBorder="1" applyAlignment="1" applyProtection="1">
      <alignment horizontal="center" vertical="center" wrapText="1"/>
      <protection locked="0"/>
    </xf>
    <xf numFmtId="9" fontId="1" fillId="0" borderId="1" xfId="3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3" fillId="2" borderId="3" xfId="3" applyFont="1" applyFill="1" applyBorder="1" applyAlignment="1">
      <alignment horizontal="center" vertical="center"/>
    </xf>
    <xf numFmtId="9" fontId="3" fillId="2" borderId="2" xfId="3" applyFont="1" applyFill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5" fillId="2" borderId="10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9" fontId="2" fillId="0" borderId="1" xfId="3" applyFont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 3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42"/>
  <sheetViews>
    <sheetView tabSelected="1" view="pageBreakPreview" topLeftCell="A27" zoomScale="70" zoomScaleNormal="70" zoomScaleSheetLayoutView="70" zoomScalePageLayoutView="40" workbookViewId="0">
      <selection activeCell="K29" sqref="K29"/>
    </sheetView>
  </sheetViews>
  <sheetFormatPr baseColWidth="10" defaultColWidth="11.42578125" defaultRowHeight="12.75" x14ac:dyDescent="0.25"/>
  <cols>
    <col min="1" max="1" width="26.5703125" style="8" customWidth="1"/>
    <col min="2" max="2" width="22" style="8" customWidth="1"/>
    <col min="3" max="3" width="16.85546875" style="8" customWidth="1"/>
    <col min="4" max="4" width="15.42578125" style="8" bestFit="1" customWidth="1"/>
    <col min="5" max="5" width="18.5703125" style="8" customWidth="1"/>
    <col min="6" max="6" width="16.140625" style="8" customWidth="1"/>
    <col min="7" max="7" width="16" style="8" customWidth="1"/>
    <col min="8" max="8" width="19.7109375" style="8" customWidth="1"/>
    <col min="9" max="9" width="13.85546875" style="8" customWidth="1"/>
    <col min="10" max="10" width="15.7109375" style="8" customWidth="1"/>
    <col min="11" max="11" width="14.140625" style="8" customWidth="1"/>
    <col min="12" max="12" width="15" style="8" bestFit="1" customWidth="1"/>
    <col min="13" max="13" width="18.5703125" style="8" customWidth="1"/>
    <col min="14" max="14" width="11.42578125" style="8"/>
    <col min="15" max="15" width="13.42578125" style="8" customWidth="1"/>
    <col min="16" max="16384" width="11.42578125" style="8"/>
  </cols>
  <sheetData>
    <row r="2" spans="1:13" ht="23.25" x14ac:dyDescent="0.25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ht="23.25" x14ac:dyDescent="0.25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3" ht="23.25" x14ac:dyDescent="0.25">
      <c r="A4" s="106" t="s">
        <v>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5" spans="1:13" ht="23.25" x14ac:dyDescent="0.25">
      <c r="A5" s="106" t="s">
        <v>3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</row>
    <row r="6" spans="1:13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</row>
    <row r="7" spans="1:13" ht="17.25" customHeight="1" x14ac:dyDescent="0.25">
      <c r="A7" s="107" t="s">
        <v>117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</row>
    <row r="8" spans="1:13" ht="24" customHeight="1" x14ac:dyDescent="0.25">
      <c r="C8" s="109" t="s">
        <v>119</v>
      </c>
      <c r="D8" s="110"/>
      <c r="E8" s="110"/>
      <c r="F8" s="110"/>
      <c r="G8" s="110"/>
      <c r="H8" s="110"/>
      <c r="I8" s="111"/>
      <c r="J8" s="75"/>
      <c r="K8" s="75"/>
      <c r="L8" s="75"/>
      <c r="M8" s="75"/>
    </row>
    <row r="9" spans="1:13" ht="25.5" x14ac:dyDescent="0.25">
      <c r="C9" s="67" t="s">
        <v>116</v>
      </c>
      <c r="D9" s="67" t="s">
        <v>4</v>
      </c>
      <c r="E9" s="67" t="s">
        <v>5</v>
      </c>
      <c r="F9" s="68" t="s">
        <v>6</v>
      </c>
      <c r="G9" s="68" t="s">
        <v>112</v>
      </c>
      <c r="H9" s="19" t="s">
        <v>133</v>
      </c>
      <c r="I9" s="19" t="s">
        <v>134</v>
      </c>
      <c r="J9" s="75"/>
      <c r="K9" s="75"/>
      <c r="L9" s="75"/>
      <c r="M9" s="75"/>
    </row>
    <row r="10" spans="1:13" x14ac:dyDescent="0.25">
      <c r="C10" s="19" t="s">
        <v>7</v>
      </c>
      <c r="D10" s="69">
        <v>4576.3052600432911</v>
      </c>
      <c r="E10" s="69">
        <v>4494.028655386689</v>
      </c>
      <c r="F10" s="69">
        <f t="shared" ref="F10:F25" si="0">SUM(D10:E10)</f>
        <v>9070.3339154299792</v>
      </c>
      <c r="G10" s="70">
        <f t="shared" ref="G10:G25" si="1">+F10/$F$25</f>
        <v>0.11227019090021874</v>
      </c>
      <c r="H10" s="84">
        <f>SUM(G10:G11)</f>
        <v>0.23739624973860629</v>
      </c>
      <c r="I10" s="81" t="s">
        <v>120</v>
      </c>
      <c r="J10" s="75"/>
      <c r="K10" s="75"/>
      <c r="L10" s="75"/>
      <c r="M10" s="75"/>
    </row>
    <row r="11" spans="1:13" x14ac:dyDescent="0.25">
      <c r="C11" s="19" t="s">
        <v>8</v>
      </c>
      <c r="D11" s="69">
        <v>5095.1016484052616</v>
      </c>
      <c r="E11" s="69">
        <v>5013.8607225111527</v>
      </c>
      <c r="F11" s="69">
        <f t="shared" si="0"/>
        <v>10108.962370916415</v>
      </c>
      <c r="G11" s="70">
        <f t="shared" si="1"/>
        <v>0.12512605883838757</v>
      </c>
      <c r="H11" s="84"/>
      <c r="I11" s="83"/>
      <c r="J11" s="75"/>
      <c r="K11" s="75"/>
      <c r="L11" s="75"/>
      <c r="M11" s="75"/>
    </row>
    <row r="12" spans="1:13" x14ac:dyDescent="0.25">
      <c r="C12" s="19" t="s">
        <v>9</v>
      </c>
      <c r="D12" s="69">
        <v>4826.8135987747228</v>
      </c>
      <c r="E12" s="69">
        <v>4652.8827877036829</v>
      </c>
      <c r="F12" s="69">
        <f t="shared" si="0"/>
        <v>9479.6963864784047</v>
      </c>
      <c r="G12" s="70">
        <f t="shared" si="1"/>
        <v>0.11733717114598551</v>
      </c>
      <c r="H12" s="84">
        <f>SUM(G12:G14)</f>
        <v>0.29742799195352743</v>
      </c>
      <c r="I12" s="81" t="s">
        <v>121</v>
      </c>
      <c r="J12" s="75"/>
      <c r="K12" s="75"/>
      <c r="L12" s="75"/>
      <c r="M12" s="75"/>
    </row>
    <row r="13" spans="1:13" x14ac:dyDescent="0.25">
      <c r="C13" s="19" t="s">
        <v>10</v>
      </c>
      <c r="D13" s="69">
        <v>3628.446244525041</v>
      </c>
      <c r="E13" s="69">
        <v>3994.9327286313433</v>
      </c>
      <c r="F13" s="69">
        <f t="shared" si="0"/>
        <v>7623.3789731563847</v>
      </c>
      <c r="G13" s="70">
        <f t="shared" si="1"/>
        <v>9.4360165855085595E-2</v>
      </c>
      <c r="H13" s="85"/>
      <c r="I13" s="82"/>
      <c r="J13" s="75"/>
      <c r="K13" s="75"/>
      <c r="L13" s="75"/>
      <c r="M13" s="75"/>
    </row>
    <row r="14" spans="1:13" x14ac:dyDescent="0.25">
      <c r="C14" s="19" t="s">
        <v>11</v>
      </c>
      <c r="D14" s="69">
        <v>3267.1429547432385</v>
      </c>
      <c r="E14" s="69">
        <v>3659.0558961912411</v>
      </c>
      <c r="F14" s="69">
        <f t="shared" si="0"/>
        <v>6926.1988509344792</v>
      </c>
      <c r="G14" s="70">
        <f t="shared" si="1"/>
        <v>8.5730654952456312E-2</v>
      </c>
      <c r="H14" s="85"/>
      <c r="I14" s="83"/>
      <c r="J14" s="75"/>
      <c r="K14" s="75"/>
      <c r="L14" s="75"/>
      <c r="M14" s="75"/>
    </row>
    <row r="15" spans="1:13" x14ac:dyDescent="0.25">
      <c r="C15" s="19" t="s">
        <v>12</v>
      </c>
      <c r="D15" s="69">
        <v>3203.7413680523282</v>
      </c>
      <c r="E15" s="69">
        <v>3203.4827935833423</v>
      </c>
      <c r="F15" s="69">
        <f t="shared" si="0"/>
        <v>6407.2241616356705</v>
      </c>
      <c r="G15" s="70">
        <f t="shared" si="1"/>
        <v>7.9306923700309034E-2</v>
      </c>
      <c r="H15" s="84">
        <f>SUM(G15:G17)</f>
        <v>0.18542855445725009</v>
      </c>
      <c r="I15" s="81" t="s">
        <v>109</v>
      </c>
      <c r="J15" s="75"/>
      <c r="K15" s="75"/>
      <c r="L15" s="75"/>
      <c r="M15" s="75"/>
    </row>
    <row r="16" spans="1:13" x14ac:dyDescent="0.25">
      <c r="C16" s="19" t="s">
        <v>13</v>
      </c>
      <c r="D16" s="69">
        <v>2017.6034245398694</v>
      </c>
      <c r="E16" s="69">
        <v>2224.1578238671082</v>
      </c>
      <c r="F16" s="69">
        <f t="shared" si="0"/>
        <v>4241.7612484069778</v>
      </c>
      <c r="G16" s="70">
        <f t="shared" si="1"/>
        <v>5.2503397289671468E-2</v>
      </c>
      <c r="H16" s="85"/>
      <c r="I16" s="82"/>
      <c r="J16" s="75"/>
      <c r="K16" s="75"/>
      <c r="L16" s="75"/>
      <c r="M16" s="75"/>
    </row>
    <row r="17" spans="1:13" x14ac:dyDescent="0.25">
      <c r="C17" s="19" t="s">
        <v>14</v>
      </c>
      <c r="D17" s="69">
        <v>1939.64998792807</v>
      </c>
      <c r="E17" s="69">
        <v>2392.1791254280606</v>
      </c>
      <c r="F17" s="69">
        <f t="shared" si="0"/>
        <v>4331.8291133561306</v>
      </c>
      <c r="G17" s="70">
        <f t="shared" si="1"/>
        <v>5.3618233467269585E-2</v>
      </c>
      <c r="H17" s="85"/>
      <c r="I17" s="83"/>
      <c r="J17" s="75"/>
      <c r="K17" s="75"/>
      <c r="L17" s="75"/>
      <c r="M17" s="75"/>
    </row>
    <row r="18" spans="1:13" x14ac:dyDescent="0.25">
      <c r="C18" s="19" t="s">
        <v>15</v>
      </c>
      <c r="D18" s="69">
        <v>1959.7051429041205</v>
      </c>
      <c r="E18" s="69">
        <v>2326.9580246455366</v>
      </c>
      <c r="F18" s="69">
        <f t="shared" si="0"/>
        <v>4286.6631675496574</v>
      </c>
      <c r="G18" s="70">
        <f t="shared" si="1"/>
        <v>5.3059181352412429E-2</v>
      </c>
      <c r="H18" s="84">
        <f>SUM(G18:G21)</f>
        <v>0.18749843508055641</v>
      </c>
      <c r="I18" s="81" t="s">
        <v>110</v>
      </c>
      <c r="J18" s="75"/>
      <c r="K18" s="75"/>
      <c r="L18" s="75"/>
      <c r="M18" s="75"/>
    </row>
    <row r="19" spans="1:13" x14ac:dyDescent="0.25">
      <c r="C19" s="19" t="s">
        <v>16</v>
      </c>
      <c r="D19" s="69">
        <v>1912.1542578747844</v>
      </c>
      <c r="E19" s="69">
        <v>2176.3461084713745</v>
      </c>
      <c r="F19" s="69">
        <f t="shared" si="0"/>
        <v>4088.5003663461589</v>
      </c>
      <c r="G19" s="70">
        <f t="shared" si="1"/>
        <v>5.0606374683124088E-2</v>
      </c>
      <c r="H19" s="85"/>
      <c r="I19" s="82"/>
      <c r="J19" s="75"/>
      <c r="K19" s="75"/>
      <c r="L19" s="75"/>
      <c r="M19" s="75"/>
    </row>
    <row r="20" spans="1:13" x14ac:dyDescent="0.25">
      <c r="C20" s="19" t="s">
        <v>17</v>
      </c>
      <c r="D20" s="69">
        <v>1531.2461311968641</v>
      </c>
      <c r="E20" s="69">
        <v>2158.052531240216</v>
      </c>
      <c r="F20" s="69">
        <f t="shared" si="0"/>
        <v>3689.2986624370801</v>
      </c>
      <c r="G20" s="70">
        <f t="shared" si="1"/>
        <v>4.5665161721898696E-2</v>
      </c>
      <c r="H20" s="85"/>
      <c r="I20" s="82"/>
      <c r="J20" s="75"/>
      <c r="K20" s="75"/>
      <c r="L20" s="75"/>
      <c r="M20" s="75"/>
    </row>
    <row r="21" spans="1:13" x14ac:dyDescent="0.25">
      <c r="C21" s="19" t="s">
        <v>18</v>
      </c>
      <c r="D21" s="69">
        <v>1322.3784446812601</v>
      </c>
      <c r="E21" s="69">
        <v>1761.2000024074605</v>
      </c>
      <c r="F21" s="69">
        <f t="shared" si="0"/>
        <v>3083.5784470887206</v>
      </c>
      <c r="G21" s="70">
        <f t="shared" si="1"/>
        <v>3.8167717323121214E-2</v>
      </c>
      <c r="H21" s="85"/>
      <c r="I21" s="83"/>
      <c r="J21" s="75"/>
      <c r="K21" s="75"/>
      <c r="L21" s="75"/>
      <c r="M21" s="75"/>
    </row>
    <row r="22" spans="1:13" x14ac:dyDescent="0.25">
      <c r="C22" s="19" t="s">
        <v>19</v>
      </c>
      <c r="D22" s="69">
        <v>930.59154864166248</v>
      </c>
      <c r="E22" s="69">
        <v>1231.1063260738699</v>
      </c>
      <c r="F22" s="69">
        <f t="shared" si="0"/>
        <v>2161.6978747155326</v>
      </c>
      <c r="G22" s="70">
        <f t="shared" si="1"/>
        <v>2.6756923761103349E-2</v>
      </c>
      <c r="H22" s="84">
        <f>SUM(G22:G24)</f>
        <v>9.2248768770059747E-2</v>
      </c>
      <c r="I22" s="81" t="s">
        <v>122</v>
      </c>
      <c r="J22" s="75"/>
      <c r="K22" s="75"/>
      <c r="L22" s="75"/>
      <c r="M22" s="75"/>
    </row>
    <row r="23" spans="1:13" x14ac:dyDescent="0.25">
      <c r="C23" s="19" t="s">
        <v>20</v>
      </c>
      <c r="D23" s="69">
        <v>805.85275795014593</v>
      </c>
      <c r="E23" s="69">
        <v>1095.7094463152062</v>
      </c>
      <c r="F23" s="69">
        <f t="shared" si="0"/>
        <v>1901.5622042653522</v>
      </c>
      <c r="G23" s="70">
        <f t="shared" si="1"/>
        <v>2.3537033329978724E-2</v>
      </c>
      <c r="H23" s="85"/>
      <c r="I23" s="82"/>
      <c r="J23" s="75"/>
      <c r="K23" s="75"/>
      <c r="L23" s="75"/>
      <c r="M23" s="75"/>
    </row>
    <row r="24" spans="1:13" x14ac:dyDescent="0.25">
      <c r="C24" s="19" t="s">
        <v>21</v>
      </c>
      <c r="D24" s="69">
        <v>1432.5676960612946</v>
      </c>
      <c r="E24" s="69">
        <v>1956.9709538330608</v>
      </c>
      <c r="F24" s="69">
        <f t="shared" si="0"/>
        <v>3389.5386498943553</v>
      </c>
      <c r="G24" s="70">
        <f t="shared" si="1"/>
        <v>4.1954811678977674E-2</v>
      </c>
      <c r="H24" s="85"/>
      <c r="I24" s="83"/>
      <c r="J24" s="75"/>
      <c r="K24" s="75"/>
      <c r="L24" s="75"/>
      <c r="M24" s="75"/>
    </row>
    <row r="25" spans="1:13" x14ac:dyDescent="0.25">
      <c r="C25" s="19" t="s">
        <v>22</v>
      </c>
      <c r="D25" s="69">
        <v>38449.300466321954</v>
      </c>
      <c r="E25" s="69">
        <v>42340.923926289339</v>
      </c>
      <c r="F25" s="69">
        <f t="shared" si="0"/>
        <v>80790.224392611301</v>
      </c>
      <c r="G25" s="70">
        <f t="shared" si="1"/>
        <v>1</v>
      </c>
      <c r="H25" s="71">
        <f>SUM(H10:H24)</f>
        <v>1</v>
      </c>
      <c r="I25" s="19"/>
      <c r="J25" s="75"/>
      <c r="K25" s="75"/>
      <c r="L25" s="75"/>
      <c r="M25" s="75"/>
    </row>
    <row r="26" spans="1:13" ht="38.25" customHeight="1" x14ac:dyDescent="0.25">
      <c r="C26" s="85" t="s">
        <v>123</v>
      </c>
      <c r="D26" s="85"/>
      <c r="E26" s="85"/>
      <c r="F26" s="85"/>
      <c r="G26" s="85"/>
      <c r="H26" s="85"/>
      <c r="I26" s="85"/>
      <c r="J26" s="75"/>
      <c r="K26" s="75"/>
      <c r="L26" s="75"/>
      <c r="M26" s="75"/>
    </row>
    <row r="27" spans="1:13" x14ac:dyDescent="0.25">
      <c r="A27" s="6"/>
      <c r="B27" s="9"/>
      <c r="C27" s="72"/>
      <c r="D27" s="73"/>
      <c r="E27" s="73"/>
      <c r="F27" s="73"/>
      <c r="G27" s="73"/>
      <c r="H27" s="73"/>
      <c r="I27" s="73"/>
      <c r="J27" s="75"/>
      <c r="K27" s="75"/>
      <c r="L27" s="75"/>
      <c r="M27" s="75"/>
    </row>
    <row r="28" spans="1:13" ht="25.5" customHeight="1" x14ac:dyDescent="0.25">
      <c r="C28" s="108" t="s">
        <v>166</v>
      </c>
      <c r="D28" s="108"/>
      <c r="E28" s="108"/>
      <c r="F28" s="108"/>
      <c r="G28" s="108"/>
      <c r="H28" s="108"/>
      <c r="I28" s="108"/>
      <c r="J28" s="75"/>
      <c r="K28" s="75"/>
      <c r="L28" s="75"/>
      <c r="M28" s="75"/>
    </row>
    <row r="29" spans="1:13" ht="40.5" customHeight="1" x14ac:dyDescent="0.25">
      <c r="C29" s="19" t="s">
        <v>118</v>
      </c>
      <c r="D29" s="67" t="s">
        <v>4</v>
      </c>
      <c r="E29" s="19" t="s">
        <v>113</v>
      </c>
      <c r="F29" s="67" t="s">
        <v>5</v>
      </c>
      <c r="G29" s="19" t="s">
        <v>114</v>
      </c>
      <c r="H29" s="108" t="s">
        <v>6</v>
      </c>
      <c r="I29" s="108"/>
      <c r="J29" s="75"/>
      <c r="K29" s="75"/>
      <c r="L29" s="75"/>
      <c r="M29" s="75"/>
    </row>
    <row r="30" spans="1:13" x14ac:dyDescent="0.25">
      <c r="C30" s="11" t="s">
        <v>83</v>
      </c>
      <c r="D30" s="69">
        <v>13561.872884400545</v>
      </c>
      <c r="E30" s="74">
        <f>+D30/H30</f>
        <v>0.4730361618676231</v>
      </c>
      <c r="F30" s="69">
        <v>15107.970940765133</v>
      </c>
      <c r="G30" s="74">
        <f>+F30/H30</f>
        <v>0.52696383813237702</v>
      </c>
      <c r="H30" s="88">
        <f>+D30+F30</f>
        <v>28669.843825165677</v>
      </c>
      <c r="I30" s="88"/>
      <c r="J30" s="75"/>
      <c r="K30" s="75"/>
      <c r="L30" s="75"/>
      <c r="M30" s="75"/>
    </row>
    <row r="31" spans="1:13" x14ac:dyDescent="0.25">
      <c r="C31" s="11" t="s">
        <v>84</v>
      </c>
      <c r="D31" s="69">
        <v>14022.697589696865</v>
      </c>
      <c r="E31" s="74">
        <f>+D31/H31</f>
        <v>0.47816139816133868</v>
      </c>
      <c r="F31" s="69">
        <v>15303.587726554033</v>
      </c>
      <c r="G31" s="74">
        <f>+F31/H31</f>
        <v>0.52183860183866138</v>
      </c>
      <c r="H31" s="88">
        <f>+D31+F31</f>
        <v>29326.285316250898</v>
      </c>
      <c r="I31" s="88"/>
      <c r="J31" s="75"/>
      <c r="K31" s="75"/>
      <c r="L31" s="75"/>
      <c r="M31" s="75"/>
    </row>
    <row r="32" spans="1:13" x14ac:dyDescent="0.25">
      <c r="C32" s="11" t="s">
        <v>85</v>
      </c>
      <c r="D32" s="69">
        <v>1936.1901176203864</v>
      </c>
      <c r="E32" s="74">
        <f>+D32/H32</f>
        <v>0.47513009732828693</v>
      </c>
      <c r="F32" s="69">
        <v>2138.88348539448</v>
      </c>
      <c r="G32" s="74">
        <f>+F32/H32</f>
        <v>0.52486990267171307</v>
      </c>
      <c r="H32" s="88">
        <f>+D32+F32</f>
        <v>4075.0736030148664</v>
      </c>
      <c r="I32" s="88"/>
      <c r="J32" s="75"/>
      <c r="K32" s="75"/>
      <c r="L32" s="75"/>
      <c r="M32" s="75"/>
    </row>
    <row r="33" spans="1:13" x14ac:dyDescent="0.25">
      <c r="C33" s="11" t="s">
        <v>75</v>
      </c>
      <c r="D33" s="69">
        <v>8928.5398746041556</v>
      </c>
      <c r="E33" s="74">
        <f>+D33/H33</f>
        <v>0.47697684432521203</v>
      </c>
      <c r="F33" s="69">
        <v>9790.4817735756969</v>
      </c>
      <c r="G33" s="74">
        <f>+F33/H33</f>
        <v>0.52302315567478797</v>
      </c>
      <c r="H33" s="88">
        <f>+D33+F33</f>
        <v>18719.021648179852</v>
      </c>
      <c r="I33" s="88"/>
      <c r="J33" s="75"/>
      <c r="K33" s="75"/>
      <c r="L33" s="75"/>
      <c r="M33" s="75"/>
    </row>
    <row r="34" spans="1:13" x14ac:dyDescent="0.25">
      <c r="C34" s="19" t="s">
        <v>22</v>
      </c>
      <c r="D34" s="69">
        <v>38449.300466321954</v>
      </c>
      <c r="E34" s="74">
        <f>+D34/H34</f>
        <v>0.47591525776029842</v>
      </c>
      <c r="F34" s="69">
        <v>42340.923926289339</v>
      </c>
      <c r="G34" s="74">
        <f>+F34/H34</f>
        <v>0.52408474223970147</v>
      </c>
      <c r="H34" s="88">
        <f>+D34+F34</f>
        <v>80790.224392611301</v>
      </c>
      <c r="I34" s="88"/>
      <c r="J34" s="75"/>
      <c r="K34" s="75"/>
      <c r="L34" s="75"/>
      <c r="M34" s="75"/>
    </row>
    <row r="35" spans="1:13" ht="30.75" customHeight="1" x14ac:dyDescent="0.25">
      <c r="C35" s="85" t="s">
        <v>124</v>
      </c>
      <c r="D35" s="85"/>
      <c r="E35" s="85"/>
      <c r="F35" s="85"/>
      <c r="G35" s="85"/>
      <c r="H35" s="85"/>
      <c r="I35" s="85"/>
      <c r="J35" s="75"/>
      <c r="K35" s="75"/>
      <c r="L35" s="75"/>
      <c r="M35" s="75"/>
    </row>
    <row r="36" spans="1:13" x14ac:dyDescent="0.25">
      <c r="A36" s="6"/>
      <c r="B36" s="9"/>
      <c r="C36" s="9"/>
      <c r="D36" s="9"/>
    </row>
    <row r="37" spans="1:13" ht="24.75" customHeight="1" x14ac:dyDescent="0.25">
      <c r="B37" s="112" t="s">
        <v>86</v>
      </c>
      <c r="C37" s="79" t="s">
        <v>87</v>
      </c>
      <c r="D37" s="87" t="s">
        <v>218</v>
      </c>
      <c r="E37" s="87"/>
      <c r="F37" s="87"/>
      <c r="G37" s="87"/>
      <c r="H37" s="87"/>
      <c r="I37" s="87"/>
      <c r="J37" s="87"/>
      <c r="K37" s="87"/>
      <c r="L37" s="87"/>
      <c r="M37" s="75"/>
    </row>
    <row r="38" spans="1:13" ht="24.75" customHeight="1" x14ac:dyDescent="0.25">
      <c r="B38" s="112"/>
      <c r="C38" s="79"/>
      <c r="D38" s="87"/>
      <c r="E38" s="87"/>
      <c r="F38" s="87"/>
      <c r="G38" s="87"/>
      <c r="H38" s="87"/>
      <c r="I38" s="87"/>
      <c r="J38" s="87"/>
      <c r="K38" s="87"/>
      <c r="L38" s="87"/>
      <c r="M38" s="75"/>
    </row>
    <row r="39" spans="1:13" ht="24.75" customHeight="1" x14ac:dyDescent="0.25">
      <c r="B39" s="112"/>
      <c r="C39" s="79"/>
      <c r="D39" s="79" t="s">
        <v>106</v>
      </c>
      <c r="E39" s="79"/>
      <c r="F39" s="79"/>
      <c r="G39" s="79"/>
      <c r="H39" s="78" t="s">
        <v>108</v>
      </c>
      <c r="I39" s="78"/>
      <c r="J39" s="78"/>
      <c r="K39" s="78"/>
      <c r="L39" s="78"/>
      <c r="M39" s="75"/>
    </row>
    <row r="40" spans="1:13" ht="24.75" customHeight="1" x14ac:dyDescent="0.25">
      <c r="B40" s="112"/>
      <c r="C40" s="79"/>
      <c r="D40" s="24" t="s">
        <v>88</v>
      </c>
      <c r="E40" s="24" t="s">
        <v>89</v>
      </c>
      <c r="F40" s="24" t="s">
        <v>107</v>
      </c>
      <c r="G40" s="24" t="s">
        <v>132</v>
      </c>
      <c r="H40" s="32" t="s">
        <v>90</v>
      </c>
      <c r="I40" s="32" t="s">
        <v>91</v>
      </c>
      <c r="J40" s="32" t="s">
        <v>92</v>
      </c>
      <c r="K40" s="32" t="s">
        <v>107</v>
      </c>
      <c r="L40" s="24" t="s">
        <v>132</v>
      </c>
      <c r="M40" s="75"/>
    </row>
    <row r="41" spans="1:13" ht="24.75" customHeight="1" x14ac:dyDescent="0.2">
      <c r="B41" s="11" t="s">
        <v>83</v>
      </c>
      <c r="C41" s="14">
        <v>2</v>
      </c>
      <c r="D41" s="13">
        <v>2631.4956195050709</v>
      </c>
      <c r="E41" s="13">
        <v>3000.7733539547662</v>
      </c>
      <c r="F41" s="13">
        <f>+D41+E41</f>
        <v>5632.2689734598371</v>
      </c>
      <c r="G41" s="29">
        <f>F41/$F$45</f>
        <v>0.29366400567415024</v>
      </c>
      <c r="H41" s="40">
        <v>3077.3846275980022</v>
      </c>
      <c r="I41" s="40">
        <v>2550.4104553739371</v>
      </c>
      <c r="J41" s="40">
        <v>2503.4509130756278</v>
      </c>
      <c r="K41" s="40">
        <f>SUM(H41:J41)</f>
        <v>8131.2459960475671</v>
      </c>
      <c r="L41" s="29">
        <f>K41/$K$45</f>
        <v>0.33838916335105296</v>
      </c>
      <c r="M41" s="75"/>
    </row>
    <row r="42" spans="1:13" ht="24.75" customHeight="1" x14ac:dyDescent="0.2">
      <c r="B42" s="11" t="s">
        <v>84</v>
      </c>
      <c r="C42" s="14">
        <v>1</v>
      </c>
      <c r="D42" s="13">
        <v>3776.7138942387342</v>
      </c>
      <c r="E42" s="13">
        <v>4327.9193189261996</v>
      </c>
      <c r="F42" s="13">
        <f t="shared" ref="F42:F45" si="2">+D42+E42</f>
        <v>8104.6332131649342</v>
      </c>
      <c r="G42" s="29">
        <f>F42/$F$45</f>
        <v>0.4225719803356166</v>
      </c>
      <c r="H42" s="40">
        <v>3720.815264027025</v>
      </c>
      <c r="I42" s="40">
        <v>2789.2069390323713</v>
      </c>
      <c r="J42" s="40">
        <v>2422.694009704464</v>
      </c>
      <c r="K42" s="40">
        <f t="shared" ref="K42:K45" si="3">SUM(H42:J42)</f>
        <v>8932.7162127638603</v>
      </c>
      <c r="L42" s="29">
        <f>K42/$K$45</f>
        <v>0.37174307199152978</v>
      </c>
      <c r="M42" s="75"/>
    </row>
    <row r="43" spans="1:13" ht="24.75" customHeight="1" x14ac:dyDescent="0.2">
      <c r="B43" s="11" t="s">
        <v>85</v>
      </c>
      <c r="C43" s="14">
        <v>1</v>
      </c>
      <c r="D43" s="13">
        <v>434.24419644164055</v>
      </c>
      <c r="E43" s="13">
        <v>448.13831573542586</v>
      </c>
      <c r="F43" s="13">
        <f t="shared" si="2"/>
        <v>882.38251217706647</v>
      </c>
      <c r="G43" s="29">
        <f>F43/$F$45</f>
        <v>4.6007032740050434E-2</v>
      </c>
      <c r="H43" s="40">
        <v>464.65360851977425</v>
      </c>
      <c r="I43" s="40">
        <v>392.72768857972312</v>
      </c>
      <c r="J43" s="40">
        <v>356.01959759364507</v>
      </c>
      <c r="K43" s="40">
        <f t="shared" si="3"/>
        <v>1213.4008946931424</v>
      </c>
      <c r="L43" s="29">
        <f>K43/$K$45</f>
        <v>5.0496776725758467E-2</v>
      </c>
      <c r="M43" s="75"/>
    </row>
    <row r="44" spans="1:13" ht="24.75" customHeight="1" x14ac:dyDescent="0.2">
      <c r="B44" s="11" t="s">
        <v>75</v>
      </c>
      <c r="C44" s="14">
        <v>1</v>
      </c>
      <c r="D44" s="13">
        <v>2227.880205244534</v>
      </c>
      <c r="E44" s="13">
        <v>2332.1313823000273</v>
      </c>
      <c r="F44" s="13">
        <f t="shared" si="2"/>
        <v>4560.0115875445608</v>
      </c>
      <c r="G44" s="29">
        <f>F44/$F$45</f>
        <v>0.23775698125018277</v>
      </c>
      <c r="H44" s="40">
        <v>2216.8428863336048</v>
      </c>
      <c r="I44" s="40">
        <v>1891.0338901703533</v>
      </c>
      <c r="J44" s="40">
        <v>1644.0343305607425</v>
      </c>
      <c r="K44" s="40">
        <f t="shared" si="3"/>
        <v>5751.9111070647014</v>
      </c>
      <c r="L44" s="29">
        <f>K44/$K$45</f>
        <v>0.23937098793165903</v>
      </c>
      <c r="M44" s="75"/>
    </row>
    <row r="45" spans="1:13" ht="24.75" customHeight="1" x14ac:dyDescent="0.2">
      <c r="B45" s="11" t="s">
        <v>105</v>
      </c>
      <c r="C45" s="14">
        <v>1</v>
      </c>
      <c r="D45" s="13">
        <f t="shared" ref="D45" si="4">SUBTOTAL(9,D41:D44)</f>
        <v>9070.3339154299792</v>
      </c>
      <c r="E45" s="13">
        <f>SUBTOTAL(9,E41:E44)</f>
        <v>10108.962370916419</v>
      </c>
      <c r="F45" s="13">
        <f t="shared" si="2"/>
        <v>19179.296286346398</v>
      </c>
      <c r="G45" s="29">
        <f>F45/$F$45</f>
        <v>1</v>
      </c>
      <c r="H45" s="40">
        <f>SUBTOTAL(9,H41:H44)</f>
        <v>9479.6963864784047</v>
      </c>
      <c r="I45" s="40">
        <f>SUBTOTAL(9,I41:I44)</f>
        <v>7623.3789731563847</v>
      </c>
      <c r="J45" s="40">
        <f>SUBTOTAL(9,J41:J44)</f>
        <v>6926.1988509344792</v>
      </c>
      <c r="K45" s="40">
        <f t="shared" si="3"/>
        <v>24029.274210569267</v>
      </c>
      <c r="L45" s="29">
        <f>K45/$K$45</f>
        <v>1</v>
      </c>
      <c r="M45" s="75"/>
    </row>
    <row r="46" spans="1:13" ht="15.75" customHeight="1" x14ac:dyDescent="0.25">
      <c r="B46" s="43" t="s">
        <v>125</v>
      </c>
    </row>
    <row r="47" spans="1:13" ht="16.5" customHeight="1" x14ac:dyDescent="0.25">
      <c r="B47" s="43" t="s">
        <v>126</v>
      </c>
    </row>
    <row r="48" spans="1:13" ht="19.5" customHeight="1" x14ac:dyDescent="0.25"/>
    <row r="49" spans="1:13" ht="19.5" customHeight="1" x14ac:dyDescent="0.25">
      <c r="A49" s="112" t="s">
        <v>86</v>
      </c>
      <c r="B49" s="79" t="s">
        <v>87</v>
      </c>
      <c r="C49" s="87" t="s">
        <v>219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ht="19.5" customHeight="1" x14ac:dyDescent="0.25">
      <c r="A50" s="112"/>
      <c r="B50" s="79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</row>
    <row r="51" spans="1:13" ht="19.5" customHeight="1" x14ac:dyDescent="0.25">
      <c r="A51" s="112"/>
      <c r="B51" s="79"/>
      <c r="C51" s="80" t="s">
        <v>109</v>
      </c>
      <c r="D51" s="80"/>
      <c r="E51" s="80"/>
      <c r="F51" s="80"/>
      <c r="G51" s="80"/>
      <c r="H51" s="86" t="s">
        <v>110</v>
      </c>
      <c r="I51" s="86"/>
      <c r="J51" s="86"/>
      <c r="K51" s="86"/>
      <c r="L51" s="86"/>
      <c r="M51" s="86"/>
    </row>
    <row r="52" spans="1:13" ht="19.5" customHeight="1" x14ac:dyDescent="0.25">
      <c r="A52" s="112"/>
      <c r="B52" s="79"/>
      <c r="C52" s="24" t="s">
        <v>93</v>
      </c>
      <c r="D52" s="24" t="s">
        <v>94</v>
      </c>
      <c r="E52" s="24" t="s">
        <v>95</v>
      </c>
      <c r="F52" s="24" t="s">
        <v>107</v>
      </c>
      <c r="G52" s="24" t="s">
        <v>132</v>
      </c>
      <c r="H52" s="32" t="s">
        <v>96</v>
      </c>
      <c r="I52" s="32" t="s">
        <v>97</v>
      </c>
      <c r="J52" s="32" t="s">
        <v>98</v>
      </c>
      <c r="K52" s="32" t="s">
        <v>99</v>
      </c>
      <c r="L52" s="32" t="s">
        <v>107</v>
      </c>
      <c r="M52" s="32" t="s">
        <v>132</v>
      </c>
    </row>
    <row r="53" spans="1:13" ht="19.5" customHeight="1" x14ac:dyDescent="0.2">
      <c r="A53" s="11" t="s">
        <v>83</v>
      </c>
      <c r="B53" s="14">
        <v>2</v>
      </c>
      <c r="C53" s="13">
        <v>2451.0832433319015</v>
      </c>
      <c r="D53" s="13">
        <v>1762.410047233783</v>
      </c>
      <c r="E53" s="13">
        <v>1741.3068567805128</v>
      </c>
      <c r="F53" s="13">
        <f>SUM(C53:E53)</f>
        <v>5954.8001473461973</v>
      </c>
      <c r="G53" s="29">
        <f>F53/$F$57</f>
        <v>0.3974950853336644</v>
      </c>
      <c r="H53" s="40">
        <v>1641.2044014579217</v>
      </c>
      <c r="I53" s="40">
        <v>1553.9218715466159</v>
      </c>
      <c r="J53" s="40">
        <v>1426.3667656054943</v>
      </c>
      <c r="K53" s="40">
        <v>1239.6323843112079</v>
      </c>
      <c r="L53" s="40">
        <f>SUM(H53:K53)</f>
        <v>5861.1254229212391</v>
      </c>
      <c r="M53" s="33">
        <f>L53/$L$57</f>
        <v>0.38692300614248537</v>
      </c>
    </row>
    <row r="54" spans="1:13" ht="19.5" customHeight="1" x14ac:dyDescent="0.2">
      <c r="A54" s="11" t="s">
        <v>84</v>
      </c>
      <c r="B54" s="14">
        <v>1</v>
      </c>
      <c r="C54" s="13">
        <v>2136.6322817917335</v>
      </c>
      <c r="D54" s="13">
        <v>1189.1614414015571</v>
      </c>
      <c r="E54" s="13">
        <v>1396.6744274131902</v>
      </c>
      <c r="F54" s="13">
        <f t="shared" ref="F54:F57" si="5">SUM(C54:E54)</f>
        <v>4722.4681506064808</v>
      </c>
      <c r="G54" s="29">
        <f t="shared" ref="G54:G57" si="6">F54/$F$57</f>
        <v>0.31523440486032189</v>
      </c>
      <c r="H54" s="40">
        <v>1456.4403792177691</v>
      </c>
      <c r="I54" s="40">
        <v>1408.9274146844702</v>
      </c>
      <c r="J54" s="40">
        <v>1237.9181259947272</v>
      </c>
      <c r="K54" s="40">
        <v>984.95243797570674</v>
      </c>
      <c r="L54" s="40">
        <f t="shared" ref="L54:L57" si="7">SUM(H54:K54)</f>
        <v>5088.2383578726731</v>
      </c>
      <c r="M54" s="33">
        <f t="shared" ref="M54:M57" si="8">L54/$L$57</f>
        <v>0.33590075955350424</v>
      </c>
    </row>
    <row r="55" spans="1:13" ht="19.5" customHeight="1" x14ac:dyDescent="0.2">
      <c r="A55" s="11" t="s">
        <v>85</v>
      </c>
      <c r="B55" s="14">
        <v>1</v>
      </c>
      <c r="C55" s="13">
        <v>347.91568609150607</v>
      </c>
      <c r="D55" s="13">
        <v>241.98712560398099</v>
      </c>
      <c r="E55" s="13">
        <v>250.99640735190735</v>
      </c>
      <c r="F55" s="13">
        <f t="shared" si="5"/>
        <v>840.89921904739447</v>
      </c>
      <c r="G55" s="29">
        <f t="shared" si="6"/>
        <v>5.6131742218287276E-2</v>
      </c>
      <c r="H55" s="40">
        <v>224.86728235751937</v>
      </c>
      <c r="I55" s="40">
        <v>186.30536244094989</v>
      </c>
      <c r="J55" s="40">
        <v>180.63605315806583</v>
      </c>
      <c r="K55" s="40">
        <v>176.21747484528157</v>
      </c>
      <c r="L55" s="40">
        <f t="shared" si="7"/>
        <v>768.02617280181664</v>
      </c>
      <c r="M55" s="33">
        <f t="shared" si="8"/>
        <v>5.0701354114424675E-2</v>
      </c>
    </row>
    <row r="56" spans="1:13" ht="19.5" customHeight="1" x14ac:dyDescent="0.2">
      <c r="A56" s="11" t="s">
        <v>75</v>
      </c>
      <c r="B56" s="14">
        <v>1</v>
      </c>
      <c r="C56" s="13">
        <v>1471.5929504205296</v>
      </c>
      <c r="D56" s="13">
        <v>1048.2026341676569</v>
      </c>
      <c r="E56" s="13">
        <v>942.85142181052038</v>
      </c>
      <c r="F56" s="13">
        <f t="shared" si="5"/>
        <v>3462.6470063987072</v>
      </c>
      <c r="G56" s="29">
        <f t="shared" si="6"/>
        <v>0.23113876758772642</v>
      </c>
      <c r="H56" s="40">
        <v>964.15110451644659</v>
      </c>
      <c r="I56" s="40">
        <v>939.34571767412308</v>
      </c>
      <c r="J56" s="40">
        <v>844.37771767879224</v>
      </c>
      <c r="K56" s="40">
        <v>682.77614995652436</v>
      </c>
      <c r="L56" s="40">
        <f t="shared" si="7"/>
        <v>3430.6506898258863</v>
      </c>
      <c r="M56" s="33">
        <f t="shared" si="8"/>
        <v>0.22647488018958578</v>
      </c>
    </row>
    <row r="57" spans="1:13" ht="19.5" customHeight="1" x14ac:dyDescent="0.2">
      <c r="A57" s="11" t="s">
        <v>105</v>
      </c>
      <c r="B57" s="14">
        <v>1</v>
      </c>
      <c r="C57" s="13">
        <f t="shared" ref="C57:E57" si="9">SUBTOTAL(9,C53:C56)</f>
        <v>6407.2241616356705</v>
      </c>
      <c r="D57" s="13">
        <f t="shared" si="9"/>
        <v>4241.7612484069778</v>
      </c>
      <c r="E57" s="13">
        <f t="shared" si="9"/>
        <v>4331.8291133561306</v>
      </c>
      <c r="F57" s="13">
        <f t="shared" si="5"/>
        <v>14980.81452339878</v>
      </c>
      <c r="G57" s="29">
        <f t="shared" si="6"/>
        <v>1</v>
      </c>
      <c r="H57" s="40">
        <f t="shared" ref="H57:K57" si="10">SUBTOTAL(9,H53:H56)</f>
        <v>4286.6631675496565</v>
      </c>
      <c r="I57" s="40">
        <f t="shared" si="10"/>
        <v>4088.5003663461589</v>
      </c>
      <c r="J57" s="40">
        <f t="shared" si="10"/>
        <v>3689.2986624370792</v>
      </c>
      <c r="K57" s="40">
        <f t="shared" si="10"/>
        <v>3083.5784470887206</v>
      </c>
      <c r="L57" s="40">
        <f t="shared" si="7"/>
        <v>15148.040643421615</v>
      </c>
      <c r="M57" s="33">
        <f t="shared" si="8"/>
        <v>1</v>
      </c>
    </row>
    <row r="58" spans="1:13" ht="19.5" customHeight="1" x14ac:dyDescent="0.25">
      <c r="A58" s="43" t="s">
        <v>127</v>
      </c>
    </row>
    <row r="59" spans="1:13" ht="19.5" customHeight="1" x14ac:dyDescent="0.25">
      <c r="A59" s="43" t="s">
        <v>128</v>
      </c>
    </row>
    <row r="60" spans="1:13" ht="24.75" customHeight="1" x14ac:dyDescent="0.25"/>
    <row r="61" spans="1:13" ht="24.75" customHeight="1" x14ac:dyDescent="0.25">
      <c r="B61" s="112" t="s">
        <v>86</v>
      </c>
      <c r="C61" s="79" t="s">
        <v>87</v>
      </c>
      <c r="D61" s="87" t="s">
        <v>220</v>
      </c>
      <c r="E61" s="87"/>
      <c r="F61" s="87"/>
      <c r="G61" s="87"/>
      <c r="H61" s="87"/>
      <c r="I61" s="87"/>
      <c r="J61" s="87"/>
      <c r="K61" s="87"/>
      <c r="L61" s="75"/>
      <c r="M61" s="75"/>
    </row>
    <row r="62" spans="1:13" ht="24.75" customHeight="1" x14ac:dyDescent="0.25">
      <c r="B62" s="112"/>
      <c r="C62" s="79"/>
      <c r="D62" s="87"/>
      <c r="E62" s="87"/>
      <c r="F62" s="87"/>
      <c r="G62" s="87"/>
      <c r="H62" s="87"/>
      <c r="I62" s="87"/>
      <c r="J62" s="87"/>
      <c r="K62" s="87"/>
      <c r="L62" s="75"/>
      <c r="M62" s="75"/>
    </row>
    <row r="63" spans="1:13" ht="24.75" customHeight="1" x14ac:dyDescent="0.25">
      <c r="B63" s="112"/>
      <c r="C63" s="79"/>
      <c r="D63" s="89" t="s">
        <v>111</v>
      </c>
      <c r="E63" s="89"/>
      <c r="F63" s="89"/>
      <c r="G63" s="89"/>
      <c r="H63" s="89"/>
      <c r="I63" s="116" t="s">
        <v>144</v>
      </c>
      <c r="J63" s="118" t="s">
        <v>145</v>
      </c>
      <c r="K63" s="119"/>
      <c r="L63" s="75"/>
      <c r="M63" s="75"/>
    </row>
    <row r="64" spans="1:13" ht="24.75" customHeight="1" x14ac:dyDescent="0.25">
      <c r="B64" s="112"/>
      <c r="C64" s="79"/>
      <c r="D64" s="24" t="s">
        <v>100</v>
      </c>
      <c r="E64" s="24" t="s">
        <v>101</v>
      </c>
      <c r="F64" s="24" t="s">
        <v>102</v>
      </c>
      <c r="G64" s="24" t="s">
        <v>107</v>
      </c>
      <c r="H64" s="24" t="s">
        <v>132</v>
      </c>
      <c r="I64" s="117"/>
      <c r="J64" s="120"/>
      <c r="K64" s="121"/>
      <c r="L64" s="75"/>
      <c r="M64" s="75"/>
    </row>
    <row r="65" spans="1:13" ht="24.75" customHeight="1" x14ac:dyDescent="0.2">
      <c r="B65" s="11" t="s">
        <v>83</v>
      </c>
      <c r="C65" s="14">
        <v>2</v>
      </c>
      <c r="D65" s="13">
        <v>860.94404985686981</v>
      </c>
      <c r="E65" s="13">
        <v>806.86680040332112</v>
      </c>
      <c r="F65" s="13">
        <v>1422.592435130646</v>
      </c>
      <c r="G65" s="13">
        <f>SUM(D65:F65)</f>
        <v>3090.4032853908366</v>
      </c>
      <c r="H65" s="29">
        <f>G65/$G$69</f>
        <v>0.41466345702015672</v>
      </c>
      <c r="I65" s="40">
        <v>28669.843825165681</v>
      </c>
      <c r="J65" s="90">
        <f>I65/$I$69</f>
        <v>0.35486773357430718</v>
      </c>
      <c r="K65" s="91"/>
      <c r="L65" s="75"/>
      <c r="M65" s="75"/>
    </row>
    <row r="66" spans="1:13" ht="24.75" customHeight="1" x14ac:dyDescent="0.2">
      <c r="B66" s="11" t="s">
        <v>84</v>
      </c>
      <c r="C66" s="14">
        <v>1</v>
      </c>
      <c r="D66" s="13">
        <v>712.53162750175773</v>
      </c>
      <c r="E66" s="13">
        <v>599.48406497357144</v>
      </c>
      <c r="F66" s="13">
        <v>1166.2136893676293</v>
      </c>
      <c r="G66" s="13">
        <f>SUM(D66:F66)</f>
        <v>2478.2293818429584</v>
      </c>
      <c r="H66" s="29">
        <f>G66/$G$69</f>
        <v>0.33252332070115725</v>
      </c>
      <c r="I66" s="40">
        <v>29326.285316250902</v>
      </c>
      <c r="J66" s="90">
        <f>I66/$I$69</f>
        <v>0.36299299249047445</v>
      </c>
      <c r="K66" s="91"/>
      <c r="L66" s="75"/>
      <c r="M66" s="75"/>
    </row>
    <row r="67" spans="1:13" ht="24.75" customHeight="1" x14ac:dyDescent="0.2">
      <c r="B67" s="11" t="s">
        <v>85</v>
      </c>
      <c r="C67" s="14">
        <v>1</v>
      </c>
      <c r="D67" s="13">
        <v>112.29065219457294</v>
      </c>
      <c r="E67" s="13">
        <v>90.614702828463294</v>
      </c>
      <c r="F67" s="13">
        <v>167.45944927241024</v>
      </c>
      <c r="G67" s="13">
        <f>SUM(D67:F67)</f>
        <v>370.36480429544645</v>
      </c>
      <c r="H67" s="29">
        <f>G67/$G$69</f>
        <v>4.9694727815538513E-2</v>
      </c>
      <c r="I67" s="40">
        <v>4075.0736030148669</v>
      </c>
      <c r="J67" s="90">
        <f>I67/$I$69</f>
        <v>5.0440181762727646E-2</v>
      </c>
      <c r="K67" s="91"/>
      <c r="L67" s="75"/>
      <c r="M67" s="75"/>
    </row>
    <row r="68" spans="1:13" ht="24.75" customHeight="1" x14ac:dyDescent="0.2">
      <c r="B68" s="11" t="s">
        <v>75</v>
      </c>
      <c r="C68" s="14">
        <v>1</v>
      </c>
      <c r="D68" s="13">
        <v>475.93154516233193</v>
      </c>
      <c r="E68" s="13">
        <v>404.59663605999594</v>
      </c>
      <c r="F68" s="13">
        <v>633.27307612366951</v>
      </c>
      <c r="G68" s="13">
        <f>SUM(D68:F68)</f>
        <v>1513.8012573459973</v>
      </c>
      <c r="H68" s="29">
        <f>G68/$G$69</f>
        <v>0.20311849446314742</v>
      </c>
      <c r="I68" s="40">
        <v>18719.021648179852</v>
      </c>
      <c r="J68" s="90">
        <f>I68/$I$69</f>
        <v>0.23169909217249071</v>
      </c>
      <c r="K68" s="91"/>
      <c r="L68" s="75"/>
      <c r="M68" s="75"/>
    </row>
    <row r="69" spans="1:13" ht="24.75" customHeight="1" x14ac:dyDescent="0.2">
      <c r="B69" s="11" t="s">
        <v>105</v>
      </c>
      <c r="C69" s="14">
        <v>1</v>
      </c>
      <c r="D69" s="13">
        <f>SUBTOTAL(9,D65:D68)</f>
        <v>2161.6978747155322</v>
      </c>
      <c r="E69" s="13">
        <f>SUBTOTAL(9,E65:E68)</f>
        <v>1901.562204265352</v>
      </c>
      <c r="F69" s="13">
        <f>SUBTOTAL(9,F65:F68)</f>
        <v>3389.5386498943553</v>
      </c>
      <c r="G69" s="13">
        <f>SUM(D69:F69)</f>
        <v>7452.7987288752392</v>
      </c>
      <c r="H69" s="29">
        <f>G69/$G$69</f>
        <v>1</v>
      </c>
      <c r="I69" s="40">
        <f>SUBTOTAL(9,I65:I68)</f>
        <v>80790.224392611301</v>
      </c>
      <c r="J69" s="90">
        <f>I69/$I$69</f>
        <v>1</v>
      </c>
      <c r="K69" s="91"/>
      <c r="L69" s="75"/>
      <c r="M69" s="75"/>
    </row>
    <row r="70" spans="1:13" x14ac:dyDescent="0.25">
      <c r="B70" s="95" t="s">
        <v>129</v>
      </c>
      <c r="C70" s="95"/>
      <c r="D70" s="95"/>
      <c r="E70" s="95"/>
      <c r="F70" s="95"/>
      <c r="L70" s="75"/>
      <c r="M70" s="75"/>
    </row>
    <row r="71" spans="1:13" x14ac:dyDescent="0.25">
      <c r="L71" s="75"/>
      <c r="M71" s="75"/>
    </row>
    <row r="72" spans="1:13" x14ac:dyDescent="0.25">
      <c r="A72" s="6"/>
      <c r="B72" s="12"/>
      <c r="C72" s="12"/>
      <c r="L72" s="75"/>
      <c r="M72" s="75"/>
    </row>
    <row r="73" spans="1:13" ht="25.5" customHeight="1" x14ac:dyDescent="0.25">
      <c r="B73" s="87" t="s">
        <v>146</v>
      </c>
      <c r="C73" s="87"/>
      <c r="D73" s="87"/>
      <c r="E73" s="87"/>
      <c r="F73" s="87"/>
      <c r="G73" s="87"/>
      <c r="H73" s="87"/>
      <c r="I73" s="87"/>
      <c r="J73" s="87"/>
      <c r="K73" s="87"/>
      <c r="L73" s="75"/>
      <c r="M73" s="75"/>
    </row>
    <row r="74" spans="1:13" ht="76.5" customHeight="1" x14ac:dyDescent="0.25">
      <c r="B74" s="27" t="s">
        <v>143</v>
      </c>
      <c r="C74" s="44" t="s">
        <v>148</v>
      </c>
      <c r="D74" s="44" t="s">
        <v>147</v>
      </c>
      <c r="E74" s="44" t="s">
        <v>149</v>
      </c>
      <c r="F74" s="44" t="s">
        <v>135</v>
      </c>
      <c r="G74" s="44" t="s">
        <v>133</v>
      </c>
      <c r="H74" s="23" t="s">
        <v>150</v>
      </c>
      <c r="I74" s="23" t="s">
        <v>152</v>
      </c>
      <c r="J74" s="23" t="s">
        <v>153</v>
      </c>
      <c r="K74" s="23" t="s">
        <v>134</v>
      </c>
      <c r="L74" s="75"/>
      <c r="M74" s="75"/>
    </row>
    <row r="75" spans="1:13" ht="12.75" customHeight="1" x14ac:dyDescent="0.25">
      <c r="B75" s="27" t="s">
        <v>7</v>
      </c>
      <c r="C75" s="45">
        <v>1536</v>
      </c>
      <c r="D75" s="45">
        <v>1454</v>
      </c>
      <c r="E75" s="45">
        <v>2990</v>
      </c>
      <c r="F75" s="46">
        <f t="shared" ref="F75:F90" si="11">E75/$E$90</f>
        <v>8.2364608010577933E-2</v>
      </c>
      <c r="G75" s="92">
        <f>SUM(F75:F76)</f>
        <v>0.16437110902980551</v>
      </c>
      <c r="H75" s="16">
        <v>9070.3339154299792</v>
      </c>
      <c r="I75" s="25">
        <f t="shared" ref="I75:I90" si="12">E75/H75</f>
        <v>0.32964607784875127</v>
      </c>
      <c r="J75" s="94">
        <f>(SUM(E75:E76)/SUM(H75:H76))</f>
        <v>0.31111673290369185</v>
      </c>
      <c r="K75" s="89" t="s">
        <v>120</v>
      </c>
      <c r="L75" s="75"/>
      <c r="M75" s="75"/>
    </row>
    <row r="76" spans="1:13" ht="12.75" customHeight="1" x14ac:dyDescent="0.25">
      <c r="B76" s="27" t="s">
        <v>8</v>
      </c>
      <c r="C76" s="45">
        <v>1458</v>
      </c>
      <c r="D76" s="45">
        <v>1519</v>
      </c>
      <c r="E76" s="45">
        <v>2977</v>
      </c>
      <c r="F76" s="46">
        <f t="shared" si="11"/>
        <v>8.2006501019227587E-2</v>
      </c>
      <c r="G76" s="92"/>
      <c r="H76" s="16">
        <v>10108.962370916415</v>
      </c>
      <c r="I76" s="25">
        <f t="shared" si="12"/>
        <v>0.29449115455853891</v>
      </c>
      <c r="J76" s="94"/>
      <c r="K76" s="89"/>
      <c r="L76" s="75"/>
      <c r="M76" s="75"/>
    </row>
    <row r="77" spans="1:13" ht="12.75" customHeight="1" x14ac:dyDescent="0.25">
      <c r="B77" s="27" t="s">
        <v>9</v>
      </c>
      <c r="C77" s="45">
        <v>1678</v>
      </c>
      <c r="D77" s="45">
        <v>1709</v>
      </c>
      <c r="E77" s="45">
        <v>3387</v>
      </c>
      <c r="F77" s="46">
        <f t="shared" si="11"/>
        <v>9.3300644592584428E-2</v>
      </c>
      <c r="G77" s="92">
        <f>SUM(F77:F79)</f>
        <v>0.28516335188143904</v>
      </c>
      <c r="H77" s="16">
        <v>9479.6963864784047</v>
      </c>
      <c r="I77" s="25">
        <f t="shared" si="12"/>
        <v>0.35728992384514863</v>
      </c>
      <c r="J77" s="94">
        <f>(SUM(E77:E79)/SUM(H77:H79))</f>
        <v>0.43080785167646374</v>
      </c>
      <c r="K77" s="89" t="s">
        <v>137</v>
      </c>
      <c r="L77" s="75"/>
      <c r="M77" s="75"/>
    </row>
    <row r="78" spans="1:13" x14ac:dyDescent="0.25">
      <c r="B78" s="27" t="s">
        <v>10</v>
      </c>
      <c r="C78" s="45">
        <v>1776</v>
      </c>
      <c r="D78" s="45">
        <v>1810</v>
      </c>
      <c r="E78" s="45">
        <v>3586</v>
      </c>
      <c r="F78" s="46">
        <f t="shared" si="11"/>
        <v>9.8782436229408854E-2</v>
      </c>
      <c r="G78" s="93"/>
      <c r="H78" s="16">
        <v>7623.3789731563847</v>
      </c>
      <c r="I78" s="25">
        <f t="shared" si="12"/>
        <v>0.4703950849914591</v>
      </c>
      <c r="J78" s="89"/>
      <c r="K78" s="89"/>
      <c r="L78" s="75"/>
      <c r="M78" s="75"/>
    </row>
    <row r="79" spans="1:13" x14ac:dyDescent="0.25">
      <c r="B79" s="27" t="s">
        <v>11</v>
      </c>
      <c r="C79" s="45">
        <v>1666</v>
      </c>
      <c r="D79" s="45">
        <v>1713</v>
      </c>
      <c r="E79" s="45">
        <v>3379</v>
      </c>
      <c r="F79" s="46">
        <f t="shared" si="11"/>
        <v>9.308027105944576E-2</v>
      </c>
      <c r="G79" s="93"/>
      <c r="H79" s="16">
        <v>6926.1988509344792</v>
      </c>
      <c r="I79" s="25">
        <f t="shared" si="12"/>
        <v>0.48785778068501556</v>
      </c>
      <c r="J79" s="89"/>
      <c r="K79" s="89"/>
      <c r="L79" s="75"/>
      <c r="M79" s="75"/>
    </row>
    <row r="80" spans="1:13" x14ac:dyDescent="0.25">
      <c r="B80" s="27" t="s">
        <v>12</v>
      </c>
      <c r="C80" s="45">
        <v>1544</v>
      </c>
      <c r="D80" s="45">
        <v>1640</v>
      </c>
      <c r="E80" s="45">
        <v>3184</v>
      </c>
      <c r="F80" s="46">
        <f t="shared" si="11"/>
        <v>8.7708666189190682E-2</v>
      </c>
      <c r="G80" s="92">
        <f>SUM(F80:F82)</f>
        <v>0.23480799955925297</v>
      </c>
      <c r="H80" s="16">
        <v>6407.2241616356705</v>
      </c>
      <c r="I80" s="25">
        <f t="shared" si="12"/>
        <v>0.49693906747710409</v>
      </c>
      <c r="J80" s="94">
        <f>(SUM(E80:E82)/SUM(H80:H82))</f>
        <v>0.56899442861976723</v>
      </c>
      <c r="K80" s="89" t="s">
        <v>109</v>
      </c>
      <c r="L80" s="75"/>
      <c r="M80" s="75"/>
    </row>
    <row r="81" spans="2:13" x14ac:dyDescent="0.25">
      <c r="B81" s="27" t="s">
        <v>13</v>
      </c>
      <c r="C81" s="45">
        <v>1307</v>
      </c>
      <c r="D81" s="45">
        <v>1452</v>
      </c>
      <c r="E81" s="45">
        <v>2759</v>
      </c>
      <c r="F81" s="46">
        <f t="shared" si="11"/>
        <v>7.6001322241198835E-2</v>
      </c>
      <c r="G81" s="93"/>
      <c r="H81" s="16">
        <v>4241.7612484069778</v>
      </c>
      <c r="I81" s="25">
        <f t="shared" si="12"/>
        <v>0.65043736279031761</v>
      </c>
      <c r="J81" s="89"/>
      <c r="K81" s="89"/>
      <c r="L81" s="75"/>
      <c r="M81" s="75"/>
    </row>
    <row r="82" spans="2:13" x14ac:dyDescent="0.25">
      <c r="B82" s="27" t="s">
        <v>14</v>
      </c>
      <c r="C82" s="45">
        <v>1228</v>
      </c>
      <c r="D82" s="45">
        <v>1353</v>
      </c>
      <c r="E82" s="45">
        <v>2581</v>
      </c>
      <c r="F82" s="46">
        <f t="shared" si="11"/>
        <v>7.1098011128863423E-2</v>
      </c>
      <c r="G82" s="93"/>
      <c r="H82" s="16">
        <v>4331.8291133561306</v>
      </c>
      <c r="I82" s="25">
        <f t="shared" si="12"/>
        <v>0.59582221100138066</v>
      </c>
      <c r="J82" s="89"/>
      <c r="K82" s="89"/>
      <c r="L82" s="75"/>
      <c r="M82" s="75"/>
    </row>
    <row r="83" spans="2:13" x14ac:dyDescent="0.25">
      <c r="B83" s="27" t="s">
        <v>15</v>
      </c>
      <c r="C83" s="45">
        <v>1161</v>
      </c>
      <c r="D83" s="45">
        <v>1361</v>
      </c>
      <c r="E83" s="45">
        <v>2522</v>
      </c>
      <c r="F83" s="46">
        <f t="shared" si="11"/>
        <v>6.9472756321965728E-2</v>
      </c>
      <c r="G83" s="92">
        <f>SUM(F83:F86)</f>
        <v>0.21745358382458269</v>
      </c>
      <c r="H83" s="16">
        <v>4286.6631675496574</v>
      </c>
      <c r="I83" s="25">
        <f t="shared" si="12"/>
        <v>0.58833640559671629</v>
      </c>
      <c r="J83" s="94">
        <f>(SUM(E83:E86)/SUM(H83:H86))</f>
        <v>0.52112350275665187</v>
      </c>
      <c r="K83" s="89" t="s">
        <v>110</v>
      </c>
      <c r="L83" s="75"/>
      <c r="M83" s="75"/>
    </row>
    <row r="84" spans="2:13" x14ac:dyDescent="0.25">
      <c r="B84" s="27" t="s">
        <v>16</v>
      </c>
      <c r="C84" s="45">
        <v>1019</v>
      </c>
      <c r="D84" s="45">
        <v>1189</v>
      </c>
      <c r="E84" s="45">
        <v>2208</v>
      </c>
      <c r="F84" s="46">
        <f t="shared" si="11"/>
        <v>6.0823095146272932E-2</v>
      </c>
      <c r="G84" s="93"/>
      <c r="H84" s="16">
        <v>4088.5003663461589</v>
      </c>
      <c r="I84" s="25">
        <f t="shared" si="12"/>
        <v>0.54005131518999028</v>
      </c>
      <c r="J84" s="89"/>
      <c r="K84" s="89"/>
      <c r="L84" s="75"/>
      <c r="M84" s="75"/>
    </row>
    <row r="85" spans="2:13" x14ac:dyDescent="0.25">
      <c r="B85" s="27" t="s">
        <v>17</v>
      </c>
      <c r="C85" s="45">
        <v>757</v>
      </c>
      <c r="D85" s="45">
        <v>979</v>
      </c>
      <c r="E85" s="45">
        <v>1736</v>
      </c>
      <c r="F85" s="46">
        <f t="shared" si="11"/>
        <v>4.78210566910914E-2</v>
      </c>
      <c r="G85" s="93"/>
      <c r="H85" s="16">
        <v>3689.2986624370801</v>
      </c>
      <c r="I85" s="25">
        <f t="shared" si="12"/>
        <v>0.47055013942764712</v>
      </c>
      <c r="J85" s="89"/>
      <c r="K85" s="89"/>
      <c r="L85" s="75"/>
      <c r="M85" s="75"/>
    </row>
    <row r="86" spans="2:13" ht="12.75" customHeight="1" x14ac:dyDescent="0.25">
      <c r="B86" s="27" t="s">
        <v>18</v>
      </c>
      <c r="C86" s="45">
        <v>667</v>
      </c>
      <c r="D86" s="45">
        <v>761</v>
      </c>
      <c r="E86" s="45">
        <v>1428</v>
      </c>
      <c r="F86" s="46">
        <f t="shared" si="11"/>
        <v>3.9336675665252605E-2</v>
      </c>
      <c r="G86" s="93"/>
      <c r="H86" s="16">
        <v>3083.5784470887206</v>
      </c>
      <c r="I86" s="25">
        <f t="shared" si="12"/>
        <v>0.46309832050752869</v>
      </c>
      <c r="J86" s="89"/>
      <c r="K86" s="89"/>
      <c r="L86" s="75"/>
      <c r="M86" s="75"/>
    </row>
    <row r="87" spans="2:13" ht="12.75" customHeight="1" x14ac:dyDescent="0.25">
      <c r="B87" s="27" t="s">
        <v>19</v>
      </c>
      <c r="C87" s="45">
        <v>474</v>
      </c>
      <c r="D87" s="45">
        <v>645</v>
      </c>
      <c r="E87" s="45">
        <v>1119</v>
      </c>
      <c r="F87" s="46">
        <f t="shared" si="11"/>
        <v>3.0824747947771472E-2</v>
      </c>
      <c r="G87" s="92">
        <f>SUM(F87:F89)</f>
        <v>9.820395570491984E-2</v>
      </c>
      <c r="H87" s="16">
        <v>2161.6978747155326</v>
      </c>
      <c r="I87" s="25">
        <f t="shared" si="12"/>
        <v>0.51764865621994205</v>
      </c>
      <c r="J87" s="94">
        <f>(SUM(E87:E89)/SUM(H87:H89))</f>
        <v>0.47834379133139715</v>
      </c>
      <c r="K87" s="89" t="s">
        <v>122</v>
      </c>
      <c r="L87" s="75"/>
      <c r="M87" s="75"/>
    </row>
    <row r="88" spans="2:13" x14ac:dyDescent="0.25">
      <c r="B88" s="27" t="s">
        <v>20</v>
      </c>
      <c r="C88" s="45">
        <v>367</v>
      </c>
      <c r="D88" s="45">
        <v>494</v>
      </c>
      <c r="E88" s="45">
        <v>861</v>
      </c>
      <c r="F88" s="46">
        <f t="shared" si="11"/>
        <v>2.3717701504049362E-2</v>
      </c>
      <c r="G88" s="93"/>
      <c r="H88" s="16">
        <v>1901.5622042653522</v>
      </c>
      <c r="I88" s="25">
        <f t="shared" si="12"/>
        <v>0.4527856086267964</v>
      </c>
      <c r="J88" s="89"/>
      <c r="K88" s="89"/>
      <c r="L88" s="75"/>
      <c r="M88" s="75"/>
    </row>
    <row r="89" spans="2:13" x14ac:dyDescent="0.25">
      <c r="B89" s="27" t="s">
        <v>102</v>
      </c>
      <c r="C89" s="45">
        <v>689</v>
      </c>
      <c r="D89" s="45">
        <v>896</v>
      </c>
      <c r="E89" s="45">
        <v>1585</v>
      </c>
      <c r="F89" s="46">
        <f t="shared" si="11"/>
        <v>4.3661506253099003E-2</v>
      </c>
      <c r="G89" s="93"/>
      <c r="H89" s="16">
        <v>3389.5386498943553</v>
      </c>
      <c r="I89" s="25">
        <f t="shared" si="12"/>
        <v>0.46761526087020755</v>
      </c>
      <c r="J89" s="89"/>
      <c r="K89" s="89"/>
      <c r="L89" s="75"/>
      <c r="M89" s="75"/>
    </row>
    <row r="90" spans="2:13" x14ac:dyDescent="0.25">
      <c r="B90" s="27" t="s">
        <v>22</v>
      </c>
      <c r="C90" s="45">
        <v>17327</v>
      </c>
      <c r="D90" s="45">
        <v>18975</v>
      </c>
      <c r="E90" s="45">
        <v>36302</v>
      </c>
      <c r="F90" s="46">
        <f t="shared" si="11"/>
        <v>1</v>
      </c>
      <c r="G90" s="47">
        <f>SUM(G75:G89)</f>
        <v>1</v>
      </c>
      <c r="H90" s="16">
        <v>80790.224392611301</v>
      </c>
      <c r="I90" s="25">
        <f t="shared" si="12"/>
        <v>0.44933654130709422</v>
      </c>
      <c r="J90" s="28">
        <f>(SUM(E75:E89)/SUM(H75:H89))</f>
        <v>0.44933654130709422</v>
      </c>
      <c r="K90" s="27" t="s">
        <v>151</v>
      </c>
      <c r="L90" s="75"/>
      <c r="M90" s="75"/>
    </row>
    <row r="91" spans="2:13" ht="20.25" customHeight="1" x14ac:dyDescent="0.25">
      <c r="B91" s="43" t="s">
        <v>154</v>
      </c>
    </row>
    <row r="92" spans="2:13" ht="12.75" customHeight="1" x14ac:dyDescent="0.25">
      <c r="B92" s="43" t="s">
        <v>155</v>
      </c>
    </row>
    <row r="93" spans="2:13" ht="12.75" customHeight="1" x14ac:dyDescent="0.25">
      <c r="B93" s="43" t="s">
        <v>156</v>
      </c>
    </row>
    <row r="94" spans="2:13" ht="12.75" customHeight="1" x14ac:dyDescent="0.25">
      <c r="B94" s="43" t="s">
        <v>157</v>
      </c>
    </row>
    <row r="95" spans="2:13" ht="12.75" customHeight="1" x14ac:dyDescent="0.25">
      <c r="B95" s="43" t="s">
        <v>158</v>
      </c>
    </row>
    <row r="96" spans="2:13" ht="12.75" customHeight="1" x14ac:dyDescent="0.25">
      <c r="B96" s="43" t="s">
        <v>159</v>
      </c>
      <c r="K96" s="37"/>
      <c r="L96" s="37"/>
      <c r="M96" s="37"/>
    </row>
    <row r="97" spans="1:13" x14ac:dyDescent="0.25">
      <c r="A97" s="6"/>
      <c r="B97" s="6"/>
      <c r="C97" s="6"/>
      <c r="D97" s="6"/>
      <c r="K97" s="37"/>
      <c r="L97" s="37"/>
      <c r="M97" s="37"/>
    </row>
    <row r="98" spans="1:13" x14ac:dyDescent="0.25">
      <c r="A98" s="6"/>
      <c r="B98" s="6"/>
      <c r="C98" s="6"/>
      <c r="D98" s="6"/>
      <c r="K98" s="37"/>
      <c r="L98" s="37"/>
      <c r="M98" s="37"/>
    </row>
    <row r="99" spans="1:13" x14ac:dyDescent="0.25">
      <c r="A99" s="6"/>
      <c r="B99" s="6"/>
      <c r="C99" s="6"/>
      <c r="D99" s="6"/>
      <c r="K99" s="37"/>
      <c r="L99" s="37"/>
      <c r="M99" s="37"/>
    </row>
    <row r="100" spans="1:13" ht="12.75" customHeight="1" x14ac:dyDescent="0.25">
      <c r="K100" s="37"/>
      <c r="L100" s="37"/>
      <c r="M100" s="37"/>
    </row>
    <row r="101" spans="1:13" ht="18" customHeight="1" x14ac:dyDescent="0.25">
      <c r="B101" s="125" t="s">
        <v>221</v>
      </c>
      <c r="C101" s="125"/>
      <c r="D101" s="125"/>
      <c r="E101" s="125"/>
      <c r="F101" s="125"/>
      <c r="G101" s="125"/>
      <c r="H101" s="125"/>
      <c r="I101" s="125"/>
      <c r="J101" s="125"/>
      <c r="K101" s="125"/>
      <c r="L101" s="76"/>
      <c r="M101" s="76"/>
    </row>
    <row r="102" spans="1:13" x14ac:dyDescent="0.25">
      <c r="B102" s="126" t="s">
        <v>115</v>
      </c>
      <c r="C102" s="113" t="s">
        <v>131</v>
      </c>
      <c r="D102" s="114"/>
      <c r="E102" s="114"/>
      <c r="F102" s="115"/>
      <c r="G102" s="105" t="s">
        <v>138</v>
      </c>
      <c r="H102" s="105"/>
      <c r="I102" s="105"/>
      <c r="J102" s="105"/>
      <c r="K102" s="105"/>
      <c r="L102" s="76"/>
      <c r="M102" s="76"/>
    </row>
    <row r="103" spans="1:13" x14ac:dyDescent="0.25">
      <c r="B103" s="127"/>
      <c r="C103" s="34" t="s">
        <v>88</v>
      </c>
      <c r="D103" s="34" t="s">
        <v>89</v>
      </c>
      <c r="E103" s="24" t="s">
        <v>107</v>
      </c>
      <c r="F103" s="24" t="s">
        <v>136</v>
      </c>
      <c r="G103" s="38" t="s">
        <v>90</v>
      </c>
      <c r="H103" s="38" t="s">
        <v>91</v>
      </c>
      <c r="I103" s="38" t="s">
        <v>92</v>
      </c>
      <c r="J103" s="32" t="s">
        <v>107</v>
      </c>
      <c r="K103" s="32" t="s">
        <v>136</v>
      </c>
      <c r="L103" s="76"/>
      <c r="M103" s="76"/>
    </row>
    <row r="104" spans="1:13" x14ac:dyDescent="0.25">
      <c r="B104" s="11" t="s">
        <v>83</v>
      </c>
      <c r="C104" s="26">
        <v>1417</v>
      </c>
      <c r="D104" s="26">
        <v>1358</v>
      </c>
      <c r="E104" s="16">
        <f>+C104+D104</f>
        <v>2775</v>
      </c>
      <c r="F104" s="25">
        <f>E104/$E$108</f>
        <v>0.46505781799899448</v>
      </c>
      <c r="G104" s="39">
        <v>1616</v>
      </c>
      <c r="H104" s="39">
        <v>1763</v>
      </c>
      <c r="I104" s="39">
        <v>1671</v>
      </c>
      <c r="J104" s="39">
        <f>+G104+H104+I104</f>
        <v>5050</v>
      </c>
      <c r="K104" s="42">
        <f>J104/$J$108</f>
        <v>0.48782843894899536</v>
      </c>
      <c r="L104" s="75"/>
      <c r="M104" s="75"/>
    </row>
    <row r="105" spans="1:13" x14ac:dyDescent="0.25">
      <c r="B105" s="11" t="s">
        <v>84</v>
      </c>
      <c r="C105" s="26">
        <v>475</v>
      </c>
      <c r="D105" s="26">
        <v>468</v>
      </c>
      <c r="E105" s="16">
        <f t="shared" ref="E105:E108" si="13">+C105+D105</f>
        <v>943</v>
      </c>
      <c r="F105" s="25">
        <f>E105/$E$108</f>
        <v>0.15803586391821686</v>
      </c>
      <c r="G105" s="39">
        <v>558</v>
      </c>
      <c r="H105" s="39">
        <v>609</v>
      </c>
      <c r="I105" s="39">
        <v>562</v>
      </c>
      <c r="J105" s="39">
        <f t="shared" ref="J105:J108" si="14">+G105+H105+I105</f>
        <v>1729</v>
      </c>
      <c r="K105" s="42">
        <f>J105/$J$108</f>
        <v>0.16702086553323028</v>
      </c>
      <c r="L105" s="75"/>
      <c r="M105" s="75"/>
    </row>
    <row r="106" spans="1:13" x14ac:dyDescent="0.25">
      <c r="B106" s="11" t="s">
        <v>85</v>
      </c>
      <c r="C106" s="26">
        <v>286</v>
      </c>
      <c r="D106" s="26">
        <v>343</v>
      </c>
      <c r="E106" s="16">
        <f t="shared" si="13"/>
        <v>629</v>
      </c>
      <c r="F106" s="25">
        <f>E106/$E$108</f>
        <v>0.10541310541310542</v>
      </c>
      <c r="G106" s="39">
        <v>352</v>
      </c>
      <c r="H106" s="39">
        <v>329</v>
      </c>
      <c r="I106" s="39">
        <v>310</v>
      </c>
      <c r="J106" s="39">
        <f t="shared" si="14"/>
        <v>991</v>
      </c>
      <c r="K106" s="42">
        <f>J106/$J$108</f>
        <v>9.5730293663060281E-2</v>
      </c>
      <c r="L106" s="75"/>
      <c r="M106" s="75"/>
    </row>
    <row r="107" spans="1:13" x14ac:dyDescent="0.25">
      <c r="B107" s="11" t="s">
        <v>75</v>
      </c>
      <c r="C107" s="26">
        <v>812</v>
      </c>
      <c r="D107" s="26">
        <v>808</v>
      </c>
      <c r="E107" s="16">
        <f t="shared" si="13"/>
        <v>1620</v>
      </c>
      <c r="F107" s="25">
        <f>E107/$E$108</f>
        <v>0.27149321266968324</v>
      </c>
      <c r="G107" s="39">
        <v>861</v>
      </c>
      <c r="H107" s="39">
        <v>885</v>
      </c>
      <c r="I107" s="39">
        <v>836</v>
      </c>
      <c r="J107" s="39">
        <f t="shared" si="14"/>
        <v>2582</v>
      </c>
      <c r="K107" s="42">
        <f>J107/$J$108</f>
        <v>0.24942040185471406</v>
      </c>
      <c r="L107" s="75"/>
      <c r="M107" s="75"/>
    </row>
    <row r="108" spans="1:13" ht="25.5" x14ac:dyDescent="0.25">
      <c r="B108" s="31" t="s">
        <v>130</v>
      </c>
      <c r="C108" s="26">
        <v>2990</v>
      </c>
      <c r="D108" s="26">
        <v>2977</v>
      </c>
      <c r="E108" s="16">
        <f t="shared" si="13"/>
        <v>5967</v>
      </c>
      <c r="F108" s="25">
        <f>E108/$E$108</f>
        <v>1</v>
      </c>
      <c r="G108" s="39">
        <v>3387</v>
      </c>
      <c r="H108" s="39">
        <v>3586</v>
      </c>
      <c r="I108" s="39">
        <v>3379</v>
      </c>
      <c r="J108" s="39">
        <f t="shared" si="14"/>
        <v>10352</v>
      </c>
      <c r="K108" s="42">
        <f>J108/$J$108</f>
        <v>1</v>
      </c>
      <c r="L108" s="76"/>
      <c r="M108" s="76"/>
    </row>
    <row r="109" spans="1:13" x14ac:dyDescent="0.25">
      <c r="B109" s="43" t="s">
        <v>161</v>
      </c>
      <c r="C109" s="36"/>
      <c r="D109" s="36"/>
      <c r="E109" s="37"/>
      <c r="F109" s="12"/>
      <c r="G109" s="37"/>
      <c r="H109" s="37"/>
      <c r="I109" s="37"/>
      <c r="J109" s="37"/>
      <c r="K109" s="12"/>
      <c r="L109" s="37"/>
      <c r="M109" s="37"/>
    </row>
    <row r="110" spans="1:13" x14ac:dyDescent="0.25">
      <c r="B110" s="43" t="s">
        <v>160</v>
      </c>
      <c r="C110" s="36"/>
      <c r="D110" s="36"/>
      <c r="E110" s="37"/>
      <c r="F110" s="12"/>
      <c r="G110" s="37"/>
      <c r="H110" s="37"/>
      <c r="I110" s="37"/>
      <c r="J110" s="37"/>
      <c r="K110" s="12"/>
      <c r="L110" s="37"/>
      <c r="M110" s="37"/>
    </row>
    <row r="111" spans="1:13" x14ac:dyDescent="0.25">
      <c r="A111" s="43"/>
      <c r="B111" s="43" t="s">
        <v>162</v>
      </c>
      <c r="C111" s="36"/>
      <c r="D111" s="36"/>
      <c r="E111" s="37"/>
      <c r="F111" s="12"/>
      <c r="G111" s="37"/>
      <c r="H111" s="37"/>
      <c r="I111" s="37"/>
      <c r="J111" s="37"/>
      <c r="K111" s="12"/>
      <c r="L111" s="37"/>
      <c r="M111" s="37"/>
    </row>
    <row r="112" spans="1:13" x14ac:dyDescent="0.25">
      <c r="A112" s="43"/>
      <c r="B112" s="36"/>
      <c r="C112" s="36"/>
      <c r="D112" s="37"/>
      <c r="E112" s="12"/>
      <c r="F112" s="37"/>
      <c r="G112" s="37"/>
      <c r="H112" s="37"/>
      <c r="I112" s="37"/>
      <c r="J112" s="12"/>
      <c r="K112" s="37"/>
      <c r="L112" s="37"/>
      <c r="M112" s="37"/>
    </row>
    <row r="113" spans="1:13" ht="27.75" customHeight="1" x14ac:dyDescent="0.25">
      <c r="A113" s="125" t="s">
        <v>222</v>
      </c>
      <c r="B113" s="125"/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76"/>
    </row>
    <row r="114" spans="1:13" ht="15" customHeight="1" x14ac:dyDescent="0.25">
      <c r="A114" s="126" t="s">
        <v>115</v>
      </c>
      <c r="B114" s="79" t="s">
        <v>139</v>
      </c>
      <c r="C114" s="79"/>
      <c r="D114" s="79"/>
      <c r="E114" s="79"/>
      <c r="F114" s="79"/>
      <c r="G114" s="105" t="s">
        <v>140</v>
      </c>
      <c r="H114" s="105"/>
      <c r="I114" s="105"/>
      <c r="J114" s="105"/>
      <c r="K114" s="105"/>
      <c r="L114" s="105"/>
      <c r="M114" s="76"/>
    </row>
    <row r="115" spans="1:13" x14ac:dyDescent="0.25">
      <c r="A115" s="127"/>
      <c r="B115" s="35" t="s">
        <v>93</v>
      </c>
      <c r="C115" s="35" t="s">
        <v>94</v>
      </c>
      <c r="D115" s="35" t="s">
        <v>95</v>
      </c>
      <c r="E115" s="24" t="s">
        <v>107</v>
      </c>
      <c r="F115" s="24" t="s">
        <v>136</v>
      </c>
      <c r="G115" s="38" t="s">
        <v>96</v>
      </c>
      <c r="H115" s="38" t="s">
        <v>97</v>
      </c>
      <c r="I115" s="38" t="s">
        <v>98</v>
      </c>
      <c r="J115" s="38" t="s">
        <v>99</v>
      </c>
      <c r="K115" s="41" t="s">
        <v>107</v>
      </c>
      <c r="L115" s="41" t="s">
        <v>136</v>
      </c>
      <c r="M115" s="76"/>
    </row>
    <row r="116" spans="1:13" x14ac:dyDescent="0.25">
      <c r="A116" s="11" t="s">
        <v>83</v>
      </c>
      <c r="B116" s="16">
        <v>1552</v>
      </c>
      <c r="C116" s="16">
        <v>1384</v>
      </c>
      <c r="D116" s="16">
        <v>1349</v>
      </c>
      <c r="E116" s="16">
        <f>SUM(B116:D116)</f>
        <v>4285</v>
      </c>
      <c r="F116" s="25">
        <f>E116/$E$120</f>
        <v>0.50269826372595028</v>
      </c>
      <c r="G116" s="39">
        <v>1339</v>
      </c>
      <c r="H116" s="39">
        <v>1183</v>
      </c>
      <c r="I116" s="39">
        <v>905</v>
      </c>
      <c r="J116" s="39">
        <v>792</v>
      </c>
      <c r="K116" s="39">
        <f>SUM(G116:J116)</f>
        <v>4219</v>
      </c>
      <c r="L116" s="42">
        <f>K116/$K$120</f>
        <v>0.53445654927793262</v>
      </c>
      <c r="M116" s="76"/>
    </row>
    <row r="117" spans="1:13" x14ac:dyDescent="0.25">
      <c r="A117" s="11" t="s">
        <v>84</v>
      </c>
      <c r="B117" s="16">
        <v>568</v>
      </c>
      <c r="C117" s="16">
        <v>423</v>
      </c>
      <c r="D117" s="16">
        <v>417</v>
      </c>
      <c r="E117" s="16">
        <f>SUM(B117:D117)</f>
        <v>1408</v>
      </c>
      <c r="F117" s="25">
        <f>E117/$E$120</f>
        <v>0.1651806663538245</v>
      </c>
      <c r="G117" s="39">
        <v>435</v>
      </c>
      <c r="H117" s="39">
        <v>387</v>
      </c>
      <c r="I117" s="39">
        <v>302</v>
      </c>
      <c r="J117" s="39">
        <v>229</v>
      </c>
      <c r="K117" s="39">
        <f t="shared" ref="K117:K120" si="15">SUM(G117:J117)</f>
        <v>1353</v>
      </c>
      <c r="L117" s="42">
        <f>K117/$K$120</f>
        <v>0.17139599695971625</v>
      </c>
      <c r="M117" s="76"/>
    </row>
    <row r="118" spans="1:13" x14ac:dyDescent="0.25">
      <c r="A118" s="11" t="s">
        <v>85</v>
      </c>
      <c r="B118" s="16">
        <v>288</v>
      </c>
      <c r="C118" s="16">
        <v>272</v>
      </c>
      <c r="D118" s="16">
        <v>248</v>
      </c>
      <c r="E118" s="16">
        <f>SUM(B118:D118)</f>
        <v>808</v>
      </c>
      <c r="F118" s="25">
        <f>E118/$E$120</f>
        <v>9.4791177850774289E-2</v>
      </c>
      <c r="G118" s="39">
        <v>217</v>
      </c>
      <c r="H118" s="39">
        <v>185</v>
      </c>
      <c r="I118" s="39">
        <v>136</v>
      </c>
      <c r="J118" s="39">
        <v>130</v>
      </c>
      <c r="K118" s="39">
        <f t="shared" si="15"/>
        <v>668</v>
      </c>
      <c r="L118" s="42">
        <f>K118/$K$120</f>
        <v>8.4621231314922732E-2</v>
      </c>
      <c r="M118" s="76"/>
    </row>
    <row r="119" spans="1:13" x14ac:dyDescent="0.25">
      <c r="A119" s="11" t="s">
        <v>75</v>
      </c>
      <c r="B119" s="16">
        <v>776</v>
      </c>
      <c r="C119" s="16">
        <v>680</v>
      </c>
      <c r="D119" s="16">
        <v>567</v>
      </c>
      <c r="E119" s="16">
        <f>SUM(B119:D119)</f>
        <v>2023</v>
      </c>
      <c r="F119" s="25">
        <f>E119/$E$120</f>
        <v>0.23732989206945096</v>
      </c>
      <c r="G119" s="39">
        <v>531</v>
      </c>
      <c r="H119" s="39">
        <v>453</v>
      </c>
      <c r="I119" s="39">
        <v>393</v>
      </c>
      <c r="J119" s="39">
        <v>277</v>
      </c>
      <c r="K119" s="39">
        <f t="shared" si="15"/>
        <v>1654</v>
      </c>
      <c r="L119" s="42">
        <f>K119/$K$120</f>
        <v>0.20952622244742844</v>
      </c>
      <c r="M119" s="76"/>
    </row>
    <row r="120" spans="1:13" ht="25.5" x14ac:dyDescent="0.25">
      <c r="A120" s="31" t="s">
        <v>130</v>
      </c>
      <c r="B120" s="16">
        <v>3184</v>
      </c>
      <c r="C120" s="16">
        <v>2759</v>
      </c>
      <c r="D120" s="16">
        <v>2581</v>
      </c>
      <c r="E120" s="16">
        <f>SUM(B120:D120)</f>
        <v>8524</v>
      </c>
      <c r="F120" s="25">
        <f>E120/$E$120</f>
        <v>1</v>
      </c>
      <c r="G120" s="39">
        <v>2522</v>
      </c>
      <c r="H120" s="39">
        <v>2208</v>
      </c>
      <c r="I120" s="39">
        <v>1736</v>
      </c>
      <c r="J120" s="39">
        <v>1428</v>
      </c>
      <c r="K120" s="39">
        <f t="shared" si="15"/>
        <v>7894</v>
      </c>
      <c r="L120" s="42">
        <f>K120/$K$120</f>
        <v>1</v>
      </c>
      <c r="M120" s="76"/>
    </row>
    <row r="121" spans="1:13" x14ac:dyDescent="0.25">
      <c r="A121" s="96" t="s">
        <v>163</v>
      </c>
      <c r="B121" s="96"/>
      <c r="C121" s="96"/>
      <c r="D121" s="96"/>
      <c r="E121" s="12"/>
      <c r="F121" s="37"/>
      <c r="G121" s="37"/>
      <c r="H121" s="37"/>
      <c r="I121" s="37"/>
      <c r="J121" s="12"/>
      <c r="K121" s="37"/>
      <c r="L121" s="37"/>
      <c r="M121" s="37"/>
    </row>
    <row r="122" spans="1:13" x14ac:dyDescent="0.25">
      <c r="A122" s="36"/>
      <c r="B122" s="36"/>
      <c r="C122" s="36"/>
      <c r="D122" s="37"/>
      <c r="E122" s="12"/>
      <c r="F122" s="37"/>
      <c r="G122" s="37"/>
      <c r="H122" s="37"/>
      <c r="I122" s="37"/>
      <c r="J122" s="12"/>
      <c r="K122" s="37"/>
      <c r="L122" s="37"/>
      <c r="M122" s="37"/>
    </row>
    <row r="123" spans="1:13" x14ac:dyDescent="0.25">
      <c r="A123" s="36"/>
      <c r="B123" s="36"/>
      <c r="C123" s="36"/>
      <c r="D123" s="37"/>
      <c r="E123" s="12"/>
      <c r="F123" s="37"/>
      <c r="G123" s="37"/>
      <c r="H123" s="37"/>
      <c r="I123" s="37"/>
      <c r="J123" s="37"/>
      <c r="K123" s="37"/>
      <c r="L123" s="37"/>
      <c r="M123" s="37"/>
    </row>
    <row r="124" spans="1:13" ht="21.75" customHeight="1" x14ac:dyDescent="0.25">
      <c r="A124" s="36"/>
      <c r="B124" s="125" t="s">
        <v>223</v>
      </c>
      <c r="C124" s="125"/>
      <c r="D124" s="125"/>
      <c r="E124" s="125"/>
      <c r="F124" s="125"/>
      <c r="G124" s="125"/>
      <c r="H124" s="125"/>
      <c r="I124" s="125"/>
      <c r="J124" s="125"/>
      <c r="K124" s="76"/>
      <c r="L124" s="76"/>
      <c r="M124" s="76"/>
    </row>
    <row r="125" spans="1:13" ht="12.75" customHeight="1" x14ac:dyDescent="0.25">
      <c r="B125" s="125" t="s">
        <v>141</v>
      </c>
      <c r="C125" s="125"/>
      <c r="D125" s="125"/>
      <c r="E125" s="125"/>
      <c r="F125" s="125"/>
      <c r="G125" s="125"/>
      <c r="H125" s="131" t="s">
        <v>103</v>
      </c>
      <c r="I125" s="99" t="s">
        <v>142</v>
      </c>
      <c r="J125" s="99"/>
      <c r="K125" s="76"/>
      <c r="L125" s="76"/>
      <c r="M125" s="75"/>
    </row>
    <row r="126" spans="1:13" ht="23.25" customHeight="1" x14ac:dyDescent="0.25">
      <c r="B126" s="11" t="s">
        <v>115</v>
      </c>
      <c r="C126" s="35" t="s">
        <v>100</v>
      </c>
      <c r="D126" s="35" t="s">
        <v>101</v>
      </c>
      <c r="E126" s="35" t="s">
        <v>102</v>
      </c>
      <c r="F126" s="24" t="s">
        <v>107</v>
      </c>
      <c r="G126" s="24" t="s">
        <v>136</v>
      </c>
      <c r="H126" s="131"/>
      <c r="I126" s="99"/>
      <c r="J126" s="99"/>
      <c r="K126" s="76"/>
      <c r="L126" s="76"/>
      <c r="M126" s="75"/>
    </row>
    <row r="127" spans="1:13" ht="28.5" customHeight="1" x14ac:dyDescent="0.25">
      <c r="B127" s="11" t="s">
        <v>83</v>
      </c>
      <c r="C127" s="16">
        <v>614</v>
      </c>
      <c r="D127" s="16">
        <v>442</v>
      </c>
      <c r="E127" s="16">
        <v>921</v>
      </c>
      <c r="F127" s="16">
        <f>SUM(C127:E127)</f>
        <v>1977</v>
      </c>
      <c r="G127" s="25">
        <f>F127/$F$131</f>
        <v>0.55455820476858342</v>
      </c>
      <c r="H127" s="39">
        <v>18306</v>
      </c>
      <c r="I127" s="100">
        <f>H127/$H$131</f>
        <v>0.5042697372045617</v>
      </c>
      <c r="J127" s="100"/>
      <c r="K127" s="76"/>
      <c r="L127" s="76"/>
      <c r="M127" s="75"/>
    </row>
    <row r="128" spans="1:13" x14ac:dyDescent="0.25">
      <c r="B128" s="11" t="s">
        <v>84</v>
      </c>
      <c r="C128" s="16">
        <v>152</v>
      </c>
      <c r="D128" s="16">
        <v>149</v>
      </c>
      <c r="E128" s="16">
        <v>214</v>
      </c>
      <c r="F128" s="16">
        <f>SUM(C128:E128)</f>
        <v>515</v>
      </c>
      <c r="G128" s="25">
        <f>F128/$F$131</f>
        <v>0.14446002805049088</v>
      </c>
      <c r="H128" s="39">
        <v>5948</v>
      </c>
      <c r="I128" s="90">
        <f>H128/$H$131</f>
        <v>0.16384772188860117</v>
      </c>
      <c r="J128" s="91"/>
      <c r="K128" s="76"/>
      <c r="L128" s="76"/>
      <c r="M128" s="75"/>
    </row>
    <row r="129" spans="1:13" x14ac:dyDescent="0.25">
      <c r="B129" s="11" t="s">
        <v>85</v>
      </c>
      <c r="C129" s="16">
        <v>114</v>
      </c>
      <c r="D129" s="16">
        <v>69</v>
      </c>
      <c r="E129" s="16">
        <v>143</v>
      </c>
      <c r="F129" s="16">
        <f>SUM(C129:E129)</f>
        <v>326</v>
      </c>
      <c r="G129" s="25">
        <f>F129/$F$131</f>
        <v>9.1444600280504912E-2</v>
      </c>
      <c r="H129" s="39">
        <v>3422</v>
      </c>
      <c r="I129" s="90">
        <f>H129/$H$131</f>
        <v>9.4264778800066118E-2</v>
      </c>
      <c r="J129" s="91"/>
      <c r="K129" s="76"/>
      <c r="L129" s="76"/>
      <c r="M129" s="75"/>
    </row>
    <row r="130" spans="1:13" x14ac:dyDescent="0.25">
      <c r="B130" s="11" t="s">
        <v>75</v>
      </c>
      <c r="C130" s="16">
        <v>239</v>
      </c>
      <c r="D130" s="16">
        <v>201</v>
      </c>
      <c r="E130" s="16">
        <v>307</v>
      </c>
      <c r="F130" s="16">
        <f>SUM(C130:E130)</f>
        <v>747</v>
      </c>
      <c r="G130" s="25">
        <f>F130/$F$131</f>
        <v>0.20953716690042076</v>
      </c>
      <c r="H130" s="39">
        <v>8626</v>
      </c>
      <c r="I130" s="90">
        <f>H130/$H$131</f>
        <v>0.23761776210677096</v>
      </c>
      <c r="J130" s="91"/>
      <c r="K130" s="76"/>
      <c r="L130" s="76"/>
      <c r="M130" s="75"/>
    </row>
    <row r="131" spans="1:13" ht="25.5" x14ac:dyDescent="0.25">
      <c r="B131" s="31" t="s">
        <v>130</v>
      </c>
      <c r="C131" s="16">
        <v>1119</v>
      </c>
      <c r="D131" s="16">
        <v>861</v>
      </c>
      <c r="E131" s="16">
        <v>1585</v>
      </c>
      <c r="F131" s="16">
        <f>SUM(C131:E131)</f>
        <v>3565</v>
      </c>
      <c r="G131" s="25">
        <f>F131/$F$131</f>
        <v>1</v>
      </c>
      <c r="H131" s="39">
        <v>36302</v>
      </c>
      <c r="I131" s="90">
        <f>H131/$H$131</f>
        <v>1</v>
      </c>
      <c r="J131" s="91"/>
      <c r="K131" s="76"/>
      <c r="L131" s="76"/>
      <c r="M131" s="75"/>
    </row>
    <row r="132" spans="1:13" x14ac:dyDescent="0.25">
      <c r="B132" s="96" t="s">
        <v>164</v>
      </c>
      <c r="C132" s="96"/>
      <c r="D132" s="96"/>
      <c r="E132" s="96"/>
      <c r="F132" s="12"/>
      <c r="G132" s="37"/>
      <c r="H132" s="37"/>
      <c r="I132" s="37"/>
      <c r="J132" s="37"/>
      <c r="K132" s="37"/>
      <c r="L132" s="37"/>
    </row>
    <row r="133" spans="1:13" x14ac:dyDescent="0.25">
      <c r="F133" s="12"/>
      <c r="G133" s="37"/>
      <c r="H133" s="37"/>
      <c r="I133" s="37"/>
      <c r="J133" s="37"/>
      <c r="K133" s="37"/>
      <c r="L133" s="37"/>
    </row>
    <row r="134" spans="1:13" x14ac:dyDescent="0.25">
      <c r="A134" s="36"/>
      <c r="B134" s="36"/>
      <c r="C134" s="36"/>
      <c r="D134" s="37"/>
      <c r="E134" s="12"/>
      <c r="F134" s="37"/>
      <c r="G134" s="37"/>
      <c r="H134" s="37"/>
      <c r="I134" s="37"/>
      <c r="J134" s="12"/>
      <c r="K134" s="37"/>
      <c r="L134" s="37"/>
      <c r="M134" s="37"/>
    </row>
    <row r="135" spans="1:13" ht="42" customHeight="1" x14ac:dyDescent="0.25">
      <c r="B135" s="101" t="s">
        <v>167</v>
      </c>
      <c r="C135" s="102"/>
      <c r="D135" s="102"/>
      <c r="E135" s="102"/>
      <c r="F135" s="102"/>
      <c r="G135" s="102"/>
      <c r="H135" s="103"/>
      <c r="I135" s="128" t="s">
        <v>174</v>
      </c>
      <c r="J135" s="129"/>
      <c r="K135" s="129"/>
      <c r="L135" s="130"/>
      <c r="M135" s="75"/>
    </row>
    <row r="136" spans="1:13" x14ac:dyDescent="0.25">
      <c r="B136" s="23" t="s">
        <v>165</v>
      </c>
      <c r="C136" s="44" t="s">
        <v>23</v>
      </c>
      <c r="D136" s="44" t="s">
        <v>24</v>
      </c>
      <c r="E136" s="44" t="s">
        <v>50</v>
      </c>
      <c r="F136" s="23" t="s">
        <v>23</v>
      </c>
      <c r="G136" s="23" t="s">
        <v>24</v>
      </c>
      <c r="H136" s="23" t="s">
        <v>50</v>
      </c>
      <c r="I136" s="44"/>
      <c r="J136" s="44" t="s">
        <v>170</v>
      </c>
      <c r="K136" s="44" t="s">
        <v>171</v>
      </c>
      <c r="L136" s="44" t="s">
        <v>50</v>
      </c>
      <c r="M136" s="75"/>
    </row>
    <row r="137" spans="1:13" x14ac:dyDescent="0.25">
      <c r="B137" s="27" t="s">
        <v>25</v>
      </c>
      <c r="C137" s="45">
        <v>590</v>
      </c>
      <c r="D137" s="45">
        <v>2400</v>
      </c>
      <c r="E137" s="45">
        <f t="shared" ref="E137:E145" si="16">SUM(C137:D137)</f>
        <v>2990</v>
      </c>
      <c r="F137" s="15">
        <f t="shared" ref="F137:F145" si="17">+C137/E137</f>
        <v>0.19732441471571907</v>
      </c>
      <c r="G137" s="15">
        <f t="shared" ref="G137:G145" si="18">+D137/E137</f>
        <v>0.80267558528428096</v>
      </c>
      <c r="H137" s="15">
        <f t="shared" ref="H137:H145" si="19">+F137+G137</f>
        <v>1</v>
      </c>
      <c r="I137" s="55" t="s">
        <v>168</v>
      </c>
      <c r="J137" s="53">
        <f>+(C137+C138)/(E137+E138)</f>
        <v>0.29555114763389062</v>
      </c>
      <c r="K137" s="51">
        <f>+(D137+D138)/(E137+E138)</f>
        <v>0.70444885236610943</v>
      </c>
      <c r="L137" s="51">
        <f>+J137+K137</f>
        <v>1</v>
      </c>
      <c r="M137" s="75"/>
    </row>
    <row r="138" spans="1:13" x14ac:dyDescent="0.25">
      <c r="B138" s="27" t="s">
        <v>26</v>
      </c>
      <c r="C138" s="45">
        <v>453</v>
      </c>
      <c r="D138" s="45">
        <v>86</v>
      </c>
      <c r="E138" s="45">
        <f t="shared" si="16"/>
        <v>539</v>
      </c>
      <c r="F138" s="15">
        <f t="shared" si="17"/>
        <v>0.84044526901669758</v>
      </c>
      <c r="G138" s="15">
        <f t="shared" si="18"/>
        <v>0.15955473098330242</v>
      </c>
      <c r="H138" s="15">
        <f t="shared" si="19"/>
        <v>1</v>
      </c>
      <c r="I138" s="56"/>
      <c r="J138" s="54"/>
      <c r="K138" s="52"/>
      <c r="L138" s="52"/>
      <c r="M138" s="75"/>
    </row>
    <row r="139" spans="1:13" ht="25.5" x14ac:dyDescent="0.25">
      <c r="B139" s="27" t="s">
        <v>27</v>
      </c>
      <c r="C139" s="45">
        <v>3040</v>
      </c>
      <c r="D139" s="45">
        <v>94</v>
      </c>
      <c r="E139" s="45">
        <f t="shared" si="16"/>
        <v>3134</v>
      </c>
      <c r="F139" s="15">
        <f t="shared" si="17"/>
        <v>0.97000638162093167</v>
      </c>
      <c r="G139" s="15">
        <f t="shared" si="18"/>
        <v>2.9993618379068283E-2</v>
      </c>
      <c r="H139" s="15">
        <f t="shared" si="19"/>
        <v>1</v>
      </c>
      <c r="I139" s="49" t="s">
        <v>172</v>
      </c>
      <c r="J139" s="47">
        <f t="shared" ref="J139:K144" si="20">+F139</f>
        <v>0.97000638162093167</v>
      </c>
      <c r="K139" s="47">
        <f t="shared" si="20"/>
        <v>2.9993618379068283E-2</v>
      </c>
      <c r="L139" s="47">
        <f t="shared" ref="L139:L144" si="21">+J139+K139</f>
        <v>1</v>
      </c>
      <c r="M139" s="75"/>
    </row>
    <row r="140" spans="1:13" ht="25.5" x14ac:dyDescent="0.25">
      <c r="B140" s="27" t="s">
        <v>29</v>
      </c>
      <c r="C140" s="45">
        <v>2583</v>
      </c>
      <c r="D140" s="45">
        <v>108</v>
      </c>
      <c r="E140" s="45">
        <f t="shared" si="16"/>
        <v>2691</v>
      </c>
      <c r="F140" s="15">
        <f t="shared" si="17"/>
        <v>0.95986622073578598</v>
      </c>
      <c r="G140" s="15">
        <f t="shared" si="18"/>
        <v>4.0133779264214048E-2</v>
      </c>
      <c r="H140" s="15">
        <f t="shared" si="19"/>
        <v>1</v>
      </c>
      <c r="I140" s="49" t="s">
        <v>173</v>
      </c>
      <c r="J140" s="47">
        <f t="shared" si="20"/>
        <v>0.95986622073578598</v>
      </c>
      <c r="K140" s="47">
        <f t="shared" si="20"/>
        <v>4.0133779264214048E-2</v>
      </c>
      <c r="L140" s="47">
        <f t="shared" si="21"/>
        <v>1</v>
      </c>
      <c r="M140" s="75"/>
    </row>
    <row r="141" spans="1:13" ht="25.5" x14ac:dyDescent="0.25">
      <c r="B141" s="27" t="s">
        <v>30</v>
      </c>
      <c r="C141" s="45">
        <v>1136</v>
      </c>
      <c r="D141" s="45">
        <v>254</v>
      </c>
      <c r="E141" s="45">
        <f t="shared" si="16"/>
        <v>1390</v>
      </c>
      <c r="F141" s="15">
        <f t="shared" si="17"/>
        <v>0.81726618705035969</v>
      </c>
      <c r="G141" s="15">
        <f t="shared" si="18"/>
        <v>0.18273381294964028</v>
      </c>
      <c r="H141" s="15">
        <f t="shared" si="19"/>
        <v>1</v>
      </c>
      <c r="I141" s="49" t="s">
        <v>169</v>
      </c>
      <c r="J141" s="47">
        <f t="shared" si="20"/>
        <v>0.81726618705035969</v>
      </c>
      <c r="K141" s="47">
        <f t="shared" si="20"/>
        <v>0.18273381294964028</v>
      </c>
      <c r="L141" s="47">
        <f t="shared" si="21"/>
        <v>1</v>
      </c>
      <c r="M141" s="75"/>
    </row>
    <row r="142" spans="1:13" ht="25.5" customHeight="1" x14ac:dyDescent="0.25">
      <c r="B142" s="27" t="s">
        <v>28</v>
      </c>
      <c r="C142" s="45">
        <v>3719</v>
      </c>
      <c r="D142" s="45">
        <v>362</v>
      </c>
      <c r="E142" s="45">
        <f t="shared" si="16"/>
        <v>4081</v>
      </c>
      <c r="F142" s="15">
        <f t="shared" si="17"/>
        <v>0.91129625091889244</v>
      </c>
      <c r="G142" s="15">
        <f t="shared" si="18"/>
        <v>8.8703749081107577E-2</v>
      </c>
      <c r="H142" s="15">
        <f t="shared" si="19"/>
        <v>1</v>
      </c>
      <c r="I142" s="50" t="s">
        <v>176</v>
      </c>
      <c r="J142" s="47">
        <f t="shared" si="20"/>
        <v>0.91129625091889244</v>
      </c>
      <c r="K142" s="47">
        <f t="shared" si="20"/>
        <v>8.8703749081107577E-2</v>
      </c>
      <c r="L142" s="47">
        <f t="shared" si="21"/>
        <v>1</v>
      </c>
      <c r="M142" s="75"/>
    </row>
    <row r="143" spans="1:13" ht="38.25" customHeight="1" x14ac:dyDescent="0.25">
      <c r="B143" s="27" t="s">
        <v>31</v>
      </c>
      <c r="C143" s="45">
        <v>949</v>
      </c>
      <c r="D143" s="45">
        <v>2705</v>
      </c>
      <c r="E143" s="45">
        <f t="shared" si="16"/>
        <v>3654</v>
      </c>
      <c r="F143" s="15">
        <f t="shared" si="17"/>
        <v>0.25971538040503556</v>
      </c>
      <c r="G143" s="15">
        <f t="shared" si="18"/>
        <v>0.74028461959496439</v>
      </c>
      <c r="H143" s="15">
        <f t="shared" si="19"/>
        <v>1</v>
      </c>
      <c r="I143" s="46" t="s">
        <v>175</v>
      </c>
      <c r="J143" s="46">
        <f t="shared" si="20"/>
        <v>0.25971538040503556</v>
      </c>
      <c r="K143" s="46">
        <f t="shared" si="20"/>
        <v>0.74028461959496439</v>
      </c>
      <c r="L143" s="47">
        <f t="shared" si="21"/>
        <v>1</v>
      </c>
      <c r="M143" s="75"/>
    </row>
    <row r="144" spans="1:13" ht="38.25" customHeight="1" x14ac:dyDescent="0.25">
      <c r="B144" s="27" t="s">
        <v>32</v>
      </c>
      <c r="C144" s="45">
        <v>402</v>
      </c>
      <c r="D144" s="45">
        <v>21502</v>
      </c>
      <c r="E144" s="45">
        <f t="shared" si="16"/>
        <v>21904</v>
      </c>
      <c r="F144" s="15">
        <f t="shared" si="17"/>
        <v>1.8352812271731189E-2</v>
      </c>
      <c r="G144" s="15">
        <f t="shared" si="18"/>
        <v>0.98164718772826876</v>
      </c>
      <c r="H144" s="15">
        <f t="shared" si="19"/>
        <v>1</v>
      </c>
      <c r="I144" s="46" t="s">
        <v>192</v>
      </c>
      <c r="J144" s="46">
        <f t="shared" si="20"/>
        <v>1.8352812271731189E-2</v>
      </c>
      <c r="K144" s="46">
        <f t="shared" si="20"/>
        <v>0.98164718772826876</v>
      </c>
      <c r="L144" s="47">
        <f t="shared" si="21"/>
        <v>1</v>
      </c>
      <c r="M144" s="75"/>
    </row>
    <row r="145" spans="1:13" x14ac:dyDescent="0.25">
      <c r="B145" s="27" t="s">
        <v>33</v>
      </c>
      <c r="C145" s="45">
        <v>9153</v>
      </c>
      <c r="D145" s="45">
        <v>27149</v>
      </c>
      <c r="E145" s="45">
        <f t="shared" si="16"/>
        <v>36302</v>
      </c>
      <c r="F145" s="15">
        <f t="shared" si="17"/>
        <v>0.25213486860228085</v>
      </c>
      <c r="G145" s="15">
        <f t="shared" si="18"/>
        <v>0.74786513139771915</v>
      </c>
      <c r="H145" s="15">
        <f t="shared" si="19"/>
        <v>1</v>
      </c>
      <c r="I145" s="49"/>
      <c r="J145" s="49"/>
      <c r="K145" s="49"/>
      <c r="L145" s="49"/>
      <c r="M145" s="75"/>
    </row>
    <row r="146" spans="1:13" x14ac:dyDescent="0.25">
      <c r="B146" s="43" t="s">
        <v>188</v>
      </c>
      <c r="C146" s="43"/>
      <c r="D146" s="43"/>
      <c r="E146" s="43"/>
      <c r="F146" s="57"/>
      <c r="G146" s="57"/>
      <c r="H146" s="57"/>
      <c r="I146" s="57"/>
      <c r="J146" s="57"/>
      <c r="K146" s="57"/>
      <c r="L146" s="57"/>
    </row>
    <row r="147" spans="1:13" x14ac:dyDescent="0.25">
      <c r="B147" s="43" t="s">
        <v>193</v>
      </c>
      <c r="C147" s="43"/>
      <c r="D147" s="43"/>
      <c r="E147" s="43"/>
      <c r="F147" s="57"/>
      <c r="G147" s="57"/>
      <c r="H147" s="57"/>
      <c r="I147" s="57"/>
      <c r="J147" s="57"/>
      <c r="K147" s="57"/>
      <c r="L147" s="57"/>
    </row>
    <row r="148" spans="1:13" x14ac:dyDescent="0.25">
      <c r="B148" s="43" t="s">
        <v>194</v>
      </c>
      <c r="C148" s="43"/>
      <c r="D148" s="43"/>
      <c r="E148" s="43"/>
      <c r="F148" s="57"/>
      <c r="G148" s="57"/>
      <c r="H148" s="57"/>
      <c r="I148" s="57"/>
      <c r="J148" s="57"/>
      <c r="K148" s="57"/>
      <c r="L148" s="57"/>
    </row>
    <row r="149" spans="1:13" x14ac:dyDescent="0.25">
      <c r="B149" s="43" t="s">
        <v>195</v>
      </c>
      <c r="C149" s="43"/>
      <c r="D149" s="43"/>
      <c r="E149" s="43"/>
      <c r="F149" s="57"/>
      <c r="G149" s="57"/>
      <c r="H149" s="57"/>
      <c r="I149" s="57"/>
      <c r="J149" s="57"/>
      <c r="K149" s="57"/>
      <c r="L149" s="57"/>
    </row>
    <row r="150" spans="1:13" x14ac:dyDescent="0.25">
      <c r="A150" s="6"/>
      <c r="B150" s="43" t="s">
        <v>189</v>
      </c>
      <c r="C150" s="6"/>
      <c r="I150" s="57"/>
      <c r="J150" s="57"/>
      <c r="K150" s="57"/>
      <c r="L150" s="57"/>
    </row>
    <row r="151" spans="1:13" x14ac:dyDescent="0.25">
      <c r="B151" s="43" t="s">
        <v>190</v>
      </c>
    </row>
    <row r="152" spans="1:13" x14ac:dyDescent="0.25">
      <c r="B152" s="43" t="s">
        <v>191</v>
      </c>
    </row>
    <row r="153" spans="1:13" x14ac:dyDescent="0.25">
      <c r="C153" s="43"/>
    </row>
    <row r="155" spans="1:13" ht="51" customHeight="1" x14ac:dyDescent="0.25">
      <c r="B155" s="97" t="s">
        <v>86</v>
      </c>
      <c r="C155" s="89" t="s">
        <v>185</v>
      </c>
      <c r="D155" s="89"/>
      <c r="E155" s="89"/>
      <c r="F155" s="89"/>
      <c r="G155" s="89"/>
      <c r="H155" s="89"/>
      <c r="I155" s="89"/>
      <c r="J155" s="75"/>
      <c r="K155" s="75"/>
      <c r="L155" s="75"/>
      <c r="M155" s="75"/>
    </row>
    <row r="156" spans="1:13" ht="89.25" customHeight="1" x14ac:dyDescent="0.25">
      <c r="B156" s="98"/>
      <c r="C156" s="23" t="s">
        <v>177</v>
      </c>
      <c r="D156" s="23" t="s">
        <v>178</v>
      </c>
      <c r="E156" s="23" t="s">
        <v>179</v>
      </c>
      <c r="F156" s="23" t="s">
        <v>180</v>
      </c>
      <c r="G156" s="23" t="s">
        <v>181</v>
      </c>
      <c r="H156" s="23" t="s">
        <v>183</v>
      </c>
      <c r="I156" s="23" t="s">
        <v>184</v>
      </c>
      <c r="J156" s="75"/>
      <c r="K156" s="75"/>
      <c r="L156" s="75"/>
      <c r="M156" s="75"/>
    </row>
    <row r="157" spans="1:13" x14ac:dyDescent="0.25">
      <c r="B157" s="11" t="s">
        <v>83</v>
      </c>
      <c r="C157" s="17">
        <v>84.836065573770497</v>
      </c>
      <c r="D157" s="17">
        <v>96.527777777777786</v>
      </c>
      <c r="E157" s="17">
        <v>96.201550387596896</v>
      </c>
      <c r="F157" s="17">
        <v>84.101040118870728</v>
      </c>
      <c r="G157" s="17">
        <v>92.05298013245033</v>
      </c>
      <c r="H157" s="17">
        <v>93.336989306279136</v>
      </c>
      <c r="I157" s="17">
        <v>26.997245179063363</v>
      </c>
      <c r="J157" s="75"/>
      <c r="K157" s="75"/>
      <c r="L157" s="75"/>
      <c r="M157" s="75"/>
    </row>
    <row r="158" spans="1:13" x14ac:dyDescent="0.25">
      <c r="B158" s="11" t="s">
        <v>84</v>
      </c>
      <c r="C158" s="17">
        <v>83.333333333333343</v>
      </c>
      <c r="D158" s="17">
        <v>98.210735586481107</v>
      </c>
      <c r="E158" s="17">
        <v>96.81093394077449</v>
      </c>
      <c r="F158" s="17">
        <v>83.467741935483872</v>
      </c>
      <c r="G158" s="17">
        <v>91.994177583697237</v>
      </c>
      <c r="H158" s="17">
        <v>93.877551020408163</v>
      </c>
      <c r="I158" s="17">
        <v>27.072758037225043</v>
      </c>
      <c r="J158" s="75"/>
      <c r="K158" s="75"/>
      <c r="L158" s="75"/>
      <c r="M158" s="75"/>
    </row>
    <row r="159" spans="1:13" x14ac:dyDescent="0.25">
      <c r="B159" s="11" t="s">
        <v>85</v>
      </c>
      <c r="C159" s="17">
        <v>80.645161290322577</v>
      </c>
      <c r="D159" s="17">
        <v>97.126436781609186</v>
      </c>
      <c r="E159" s="17">
        <v>96.84210526315789</v>
      </c>
      <c r="F159" s="17">
        <v>83.2</v>
      </c>
      <c r="G159" s="17">
        <v>92.682926829268297</v>
      </c>
      <c r="H159" s="17">
        <v>93.658536585365866</v>
      </c>
      <c r="I159" s="17">
        <v>25.438596491228072</v>
      </c>
      <c r="J159" s="75"/>
      <c r="K159" s="75"/>
      <c r="L159" s="75"/>
      <c r="M159" s="75"/>
    </row>
    <row r="160" spans="1:13" x14ac:dyDescent="0.25">
      <c r="B160" s="11" t="s">
        <v>75</v>
      </c>
      <c r="C160" s="17">
        <v>84.563758389261693</v>
      </c>
      <c r="D160" s="17">
        <v>97.034400948991689</v>
      </c>
      <c r="E160" s="17">
        <v>94.6824224519941</v>
      </c>
      <c r="F160" s="17">
        <v>75.29069767441861</v>
      </c>
      <c r="G160" s="17">
        <v>88.1488736532811</v>
      </c>
      <c r="H160" s="17">
        <v>91.604570293094881</v>
      </c>
      <c r="I160" s="17">
        <v>23.399558498896248</v>
      </c>
      <c r="J160" s="75"/>
      <c r="K160" s="75"/>
      <c r="L160" s="75"/>
      <c r="M160" s="75"/>
    </row>
    <row r="161" spans="1:13" x14ac:dyDescent="0.25">
      <c r="B161" s="11" t="s">
        <v>182</v>
      </c>
      <c r="C161" s="17">
        <f>AVERAGE(C157:C160)</f>
        <v>83.344579646672031</v>
      </c>
      <c r="D161" s="17">
        <f t="shared" ref="D161" si="22">AVERAGE(D157:D160)</f>
        <v>97.224837773714938</v>
      </c>
      <c r="E161" s="17">
        <f>AVERAGE(E157:E160)</f>
        <v>96.13425301088084</v>
      </c>
      <c r="F161" s="17">
        <f>AVERAGE(F157:F160)</f>
        <v>81.514869932193292</v>
      </c>
      <c r="G161" s="17">
        <f>AVERAGE(G157:G160)</f>
        <v>91.219739549674244</v>
      </c>
      <c r="H161" s="17">
        <f>AVERAGE(H157:H160)</f>
        <v>93.119411801287015</v>
      </c>
      <c r="I161" s="17">
        <f>AVERAGE(I157:I160)</f>
        <v>25.727039551603184</v>
      </c>
      <c r="J161" s="75"/>
      <c r="K161" s="75"/>
      <c r="L161" s="75"/>
      <c r="M161" s="75"/>
    </row>
    <row r="162" spans="1:13" x14ac:dyDescent="0.25">
      <c r="B162" s="43" t="s">
        <v>196</v>
      </c>
      <c r="C162" s="58"/>
      <c r="D162" s="58"/>
      <c r="E162" s="58"/>
      <c r="F162" s="58"/>
      <c r="G162" s="58"/>
      <c r="H162" s="58"/>
      <c r="I162" s="58"/>
    </row>
    <row r="163" spans="1:13" x14ac:dyDescent="0.25">
      <c r="B163" s="43" t="s">
        <v>197</v>
      </c>
      <c r="C163" s="58"/>
      <c r="D163" s="58"/>
      <c r="E163" s="58"/>
      <c r="F163" s="58"/>
      <c r="G163" s="58"/>
      <c r="H163" s="58"/>
      <c r="I163" s="58"/>
    </row>
    <row r="164" spans="1:13" x14ac:dyDescent="0.25">
      <c r="B164" s="43" t="s">
        <v>198</v>
      </c>
      <c r="C164" s="58"/>
      <c r="D164" s="58"/>
      <c r="E164" s="58"/>
      <c r="F164" s="58"/>
      <c r="G164" s="58"/>
      <c r="H164" s="58"/>
      <c r="I164" s="58"/>
    </row>
    <row r="165" spans="1:13" x14ac:dyDescent="0.25">
      <c r="B165" s="43" t="s">
        <v>199</v>
      </c>
      <c r="C165" s="6"/>
      <c r="D165" s="6"/>
      <c r="E165" s="6"/>
    </row>
    <row r="166" spans="1:13" x14ac:dyDescent="0.25">
      <c r="B166" s="43" t="s">
        <v>200</v>
      </c>
      <c r="C166" s="6"/>
      <c r="D166" s="6"/>
      <c r="E166" s="6"/>
    </row>
    <row r="167" spans="1:13" x14ac:dyDescent="0.25">
      <c r="B167" s="43" t="s">
        <v>202</v>
      </c>
      <c r="C167" s="6"/>
      <c r="D167" s="6"/>
      <c r="E167" s="6"/>
    </row>
    <row r="168" spans="1:13" x14ac:dyDescent="0.25">
      <c r="B168" s="43" t="s">
        <v>201</v>
      </c>
      <c r="C168" s="6"/>
      <c r="D168" s="6"/>
      <c r="E168" s="6"/>
    </row>
    <row r="169" spans="1:13" x14ac:dyDescent="0.25">
      <c r="A169" s="43"/>
      <c r="B169" s="6"/>
      <c r="C169" s="6"/>
      <c r="D169" s="6"/>
    </row>
    <row r="170" spans="1:13" x14ac:dyDescent="0.25">
      <c r="A170" s="6"/>
      <c r="B170" s="6"/>
      <c r="C170" s="6"/>
      <c r="D170" s="6"/>
    </row>
    <row r="171" spans="1:13" ht="24.75" customHeight="1" x14ac:dyDescent="0.25">
      <c r="B171" s="22" t="s">
        <v>86</v>
      </c>
      <c r="C171" s="87" t="s">
        <v>186</v>
      </c>
      <c r="D171" s="87"/>
      <c r="E171" s="87"/>
      <c r="F171" s="87"/>
      <c r="G171" s="87"/>
      <c r="H171" s="87"/>
      <c r="I171" s="75"/>
      <c r="J171" s="75"/>
      <c r="K171" s="75"/>
      <c r="L171" s="75"/>
      <c r="M171" s="75"/>
    </row>
    <row r="172" spans="1:13" ht="76.5" x14ac:dyDescent="0.25">
      <c r="B172" s="22"/>
      <c r="C172" s="27" t="s">
        <v>34</v>
      </c>
      <c r="D172" s="27" t="s">
        <v>203</v>
      </c>
      <c r="E172" s="27" t="s">
        <v>35</v>
      </c>
      <c r="F172" s="27" t="s">
        <v>204</v>
      </c>
      <c r="G172" s="15" t="s">
        <v>36</v>
      </c>
      <c r="H172" s="27" t="s">
        <v>205</v>
      </c>
      <c r="I172" s="75"/>
      <c r="J172" s="75"/>
      <c r="K172" s="75"/>
      <c r="L172" s="75"/>
      <c r="M172" s="75"/>
    </row>
    <row r="173" spans="1:13" x14ac:dyDescent="0.25">
      <c r="B173" s="11" t="s">
        <v>83</v>
      </c>
      <c r="C173" s="16">
        <v>6536</v>
      </c>
      <c r="D173" s="25">
        <f>+C173/$H127</f>
        <v>0.35704140718889982</v>
      </c>
      <c r="E173" s="16">
        <v>8788</v>
      </c>
      <c r="F173" s="25">
        <f>+E173/$H127</f>
        <v>0.4800611821260789</v>
      </c>
      <c r="G173" s="18">
        <v>336</v>
      </c>
      <c r="H173" s="60">
        <f>+G173/$H127</f>
        <v>1.8354637823664373E-2</v>
      </c>
      <c r="I173" s="75"/>
      <c r="J173" s="75"/>
      <c r="K173" s="75"/>
      <c r="L173" s="75"/>
      <c r="M173" s="75"/>
    </row>
    <row r="174" spans="1:13" x14ac:dyDescent="0.25">
      <c r="B174" s="11" t="s">
        <v>84</v>
      </c>
      <c r="C174" s="16">
        <v>2103</v>
      </c>
      <c r="D174" s="25">
        <f>+C174/H128</f>
        <v>0.35356422326832548</v>
      </c>
      <c r="E174" s="16">
        <v>2903</v>
      </c>
      <c r="F174" s="25">
        <f>+E174/$H128</f>
        <v>0.48806321452589108</v>
      </c>
      <c r="G174" s="18">
        <v>92</v>
      </c>
      <c r="H174" s="60">
        <f>+G174/$H128</f>
        <v>1.546738399462004E-2</v>
      </c>
      <c r="I174" s="75"/>
      <c r="J174" s="75"/>
      <c r="K174" s="75"/>
      <c r="L174" s="75"/>
      <c r="M174" s="75"/>
    </row>
    <row r="175" spans="1:13" x14ac:dyDescent="0.25">
      <c r="B175" s="11" t="s">
        <v>85</v>
      </c>
      <c r="C175" s="16">
        <v>1382</v>
      </c>
      <c r="D175" s="25">
        <f>+C175/H129</f>
        <v>0.4038573933372297</v>
      </c>
      <c r="E175" s="16">
        <v>1490</v>
      </c>
      <c r="F175" s="25">
        <f>+E175/$H129</f>
        <v>0.43541788427819988</v>
      </c>
      <c r="G175" s="18">
        <v>27</v>
      </c>
      <c r="H175" s="60">
        <f>+G175/$H129</f>
        <v>7.8901227352425485E-3</v>
      </c>
      <c r="I175" s="75"/>
      <c r="J175" s="75"/>
      <c r="K175" s="75"/>
      <c r="L175" s="75"/>
      <c r="M175" s="75"/>
    </row>
    <row r="176" spans="1:13" x14ac:dyDescent="0.25">
      <c r="B176" s="11" t="s">
        <v>75</v>
      </c>
      <c r="C176" s="16">
        <v>3536</v>
      </c>
      <c r="D176" s="25">
        <f>+C176/H130</f>
        <v>0.40992348713192672</v>
      </c>
      <c r="E176" s="16">
        <v>3580</v>
      </c>
      <c r="F176" s="25">
        <f>+E176/$H130</f>
        <v>0.41502434500347785</v>
      </c>
      <c r="G176" s="18">
        <v>79</v>
      </c>
      <c r="H176" s="60">
        <f>+G176/$H130</f>
        <v>9.1583584511940649E-3</v>
      </c>
      <c r="I176" s="75"/>
      <c r="J176" s="75"/>
      <c r="K176" s="75"/>
      <c r="L176" s="75"/>
      <c r="M176" s="75"/>
    </row>
    <row r="177" spans="1:13" x14ac:dyDescent="0.25">
      <c r="B177" s="11" t="s">
        <v>104</v>
      </c>
      <c r="C177" s="16">
        <v>13557</v>
      </c>
      <c r="D177" s="25">
        <f>+C177/H131</f>
        <v>0.37345049859511875</v>
      </c>
      <c r="E177" s="16">
        <v>16761</v>
      </c>
      <c r="F177" s="25">
        <f>+E177/$H131</f>
        <v>0.46171009861715606</v>
      </c>
      <c r="G177" s="18">
        <v>534</v>
      </c>
      <c r="H177" s="60">
        <f>+G177/$H131</f>
        <v>1.4709933337006225E-2</v>
      </c>
      <c r="I177" s="75"/>
      <c r="J177" s="75"/>
      <c r="K177" s="75"/>
      <c r="L177" s="75"/>
      <c r="M177" s="75"/>
    </row>
    <row r="178" spans="1:13" x14ac:dyDescent="0.25">
      <c r="B178" s="43" t="s">
        <v>210</v>
      </c>
      <c r="C178" s="37"/>
      <c r="D178" s="12"/>
      <c r="E178" s="37"/>
      <c r="F178" s="12"/>
      <c r="G178" s="59"/>
      <c r="H178" s="12"/>
      <c r="J178" s="37"/>
      <c r="K178" s="62"/>
      <c r="L178" s="37"/>
      <c r="M178" s="62"/>
    </row>
    <row r="179" spans="1:13" x14ac:dyDescent="0.25">
      <c r="B179" s="43" t="s">
        <v>211</v>
      </c>
      <c r="C179" s="37"/>
      <c r="D179" s="12"/>
      <c r="E179" s="37"/>
      <c r="F179" s="12"/>
      <c r="G179" s="59"/>
      <c r="H179" s="12"/>
      <c r="J179" s="37"/>
      <c r="K179" s="62"/>
      <c r="L179" s="37"/>
      <c r="M179" s="62"/>
    </row>
    <row r="180" spans="1:13" x14ac:dyDescent="0.25">
      <c r="B180" s="43" t="s">
        <v>212</v>
      </c>
      <c r="C180" s="37"/>
      <c r="D180" s="12"/>
      <c r="E180" s="37"/>
      <c r="F180" s="12"/>
      <c r="G180" s="59"/>
      <c r="H180" s="12"/>
      <c r="J180" s="37"/>
      <c r="K180" s="62"/>
      <c r="L180" s="37"/>
      <c r="M180" s="62"/>
    </row>
    <row r="181" spans="1:13" x14ac:dyDescent="0.25">
      <c r="A181" s="43"/>
      <c r="B181" s="37"/>
      <c r="C181" s="12"/>
      <c r="D181" s="37"/>
      <c r="E181" s="12"/>
      <c r="F181" s="59"/>
      <c r="G181" s="12"/>
      <c r="H181" s="37"/>
      <c r="I181" s="12"/>
      <c r="J181" s="37"/>
      <c r="K181" s="62"/>
      <c r="L181" s="37"/>
      <c r="M181" s="62"/>
    </row>
    <row r="182" spans="1:13" x14ac:dyDescent="0.25">
      <c r="A182" s="48"/>
      <c r="B182" s="37"/>
      <c r="C182" s="12"/>
      <c r="D182" s="37"/>
      <c r="E182" s="12"/>
      <c r="F182" s="59"/>
      <c r="G182" s="12"/>
      <c r="H182" s="37"/>
      <c r="I182" s="12"/>
      <c r="J182" s="37"/>
      <c r="K182" s="62"/>
      <c r="L182" s="37"/>
      <c r="M182" s="62"/>
    </row>
    <row r="183" spans="1:13" ht="26.25" customHeight="1" x14ac:dyDescent="0.25">
      <c r="B183" s="97" t="s">
        <v>86</v>
      </c>
      <c r="C183" s="101" t="s">
        <v>186</v>
      </c>
      <c r="D183" s="102"/>
      <c r="E183" s="102"/>
      <c r="F183" s="102"/>
      <c r="G183" s="102"/>
      <c r="H183" s="103"/>
      <c r="I183" s="77"/>
      <c r="J183" s="76"/>
      <c r="K183" s="75"/>
      <c r="L183" s="75"/>
      <c r="M183" s="75"/>
    </row>
    <row r="184" spans="1:13" ht="76.5" x14ac:dyDescent="0.25">
      <c r="B184" s="98"/>
      <c r="C184" s="27" t="s">
        <v>37</v>
      </c>
      <c r="D184" s="27" t="s">
        <v>206</v>
      </c>
      <c r="E184" s="27" t="s">
        <v>208</v>
      </c>
      <c r="F184" s="27" t="s">
        <v>207</v>
      </c>
      <c r="G184" s="27" t="s">
        <v>38</v>
      </c>
      <c r="H184" s="27" t="s">
        <v>209</v>
      </c>
      <c r="I184" s="77"/>
      <c r="J184" s="76"/>
      <c r="K184" s="75"/>
      <c r="L184" s="75"/>
      <c r="M184" s="75"/>
    </row>
    <row r="185" spans="1:13" x14ac:dyDescent="0.25">
      <c r="B185" s="11" t="s">
        <v>83</v>
      </c>
      <c r="C185" s="16">
        <v>305</v>
      </c>
      <c r="D185" s="60">
        <f>+C185/$H127</f>
        <v>1.6661203976838197E-2</v>
      </c>
      <c r="E185" s="16">
        <v>12</v>
      </c>
      <c r="F185" s="61">
        <f>+E185/$H127</f>
        <v>6.5552277941658473E-4</v>
      </c>
      <c r="G185" s="16">
        <v>2329</v>
      </c>
      <c r="H185" s="60">
        <f>+G185/$H127</f>
        <v>0.12722604610510216</v>
      </c>
      <c r="I185" s="77"/>
      <c r="J185" s="76"/>
      <c r="K185" s="75"/>
      <c r="L185" s="75"/>
      <c r="M185" s="75"/>
    </row>
    <row r="186" spans="1:13" x14ac:dyDescent="0.25">
      <c r="B186" s="11" t="s">
        <v>84</v>
      </c>
      <c r="C186" s="16">
        <v>90</v>
      </c>
      <c r="D186" s="60">
        <f>+C186/$H128</f>
        <v>1.5131136516476126E-2</v>
      </c>
      <c r="E186" s="16">
        <v>2</v>
      </c>
      <c r="F186" s="61">
        <f>+E186/$H128</f>
        <v>3.3624747814391392E-4</v>
      </c>
      <c r="G186" s="16">
        <v>758</v>
      </c>
      <c r="H186" s="60">
        <f>+G186/$H128</f>
        <v>0.12743779421654339</v>
      </c>
      <c r="I186" s="77"/>
      <c r="J186" s="76"/>
      <c r="K186" s="75"/>
      <c r="L186" s="75"/>
      <c r="M186" s="75"/>
    </row>
    <row r="187" spans="1:13" x14ac:dyDescent="0.25">
      <c r="B187" s="11" t="s">
        <v>85</v>
      </c>
      <c r="C187" s="16">
        <v>32</v>
      </c>
      <c r="D187" s="60">
        <f>+C187/$H129</f>
        <v>9.3512565751022788E-3</v>
      </c>
      <c r="E187" s="16">
        <v>0</v>
      </c>
      <c r="F187" s="61">
        <f>+E187/$H129</f>
        <v>0</v>
      </c>
      <c r="G187" s="16">
        <v>491</v>
      </c>
      <c r="H187" s="60">
        <f>+G187/$H129</f>
        <v>0.14348334307422561</v>
      </c>
      <c r="I187" s="77"/>
      <c r="J187" s="76"/>
      <c r="K187" s="75"/>
      <c r="L187" s="75"/>
      <c r="M187" s="75"/>
    </row>
    <row r="188" spans="1:13" x14ac:dyDescent="0.25">
      <c r="B188" s="11" t="s">
        <v>75</v>
      </c>
      <c r="C188" s="16">
        <v>59</v>
      </c>
      <c r="D188" s="60">
        <f>+C188/$H130</f>
        <v>6.839786691398099E-3</v>
      </c>
      <c r="E188" s="16">
        <v>1</v>
      </c>
      <c r="F188" s="61">
        <f>+E188/$H130</f>
        <v>1.1592858798979828E-4</v>
      </c>
      <c r="G188" s="16">
        <v>1371</v>
      </c>
      <c r="H188" s="60">
        <f>+G188/$H130</f>
        <v>0.15893809413401344</v>
      </c>
      <c r="I188" s="77"/>
      <c r="J188" s="76"/>
      <c r="K188" s="75"/>
      <c r="L188" s="75"/>
      <c r="M188" s="75"/>
    </row>
    <row r="189" spans="1:13" x14ac:dyDescent="0.25">
      <c r="B189" s="11" t="s">
        <v>104</v>
      </c>
      <c r="C189" s="16">
        <v>486</v>
      </c>
      <c r="D189" s="60">
        <f>+C189/$H131</f>
        <v>1.3387692138174206E-2</v>
      </c>
      <c r="E189" s="16">
        <v>15</v>
      </c>
      <c r="F189" s="61">
        <f>+E189/$H131</f>
        <v>4.1320037463500635E-4</v>
      </c>
      <c r="G189" s="16">
        <v>4949</v>
      </c>
      <c r="H189" s="60">
        <f>+G189/$H131</f>
        <v>0.13632857693790976</v>
      </c>
      <c r="I189" s="77"/>
      <c r="J189" s="76"/>
      <c r="K189" s="75"/>
      <c r="L189" s="75"/>
      <c r="M189" s="75"/>
    </row>
    <row r="190" spans="1:13" x14ac:dyDescent="0.25">
      <c r="B190" s="43" t="s">
        <v>213</v>
      </c>
      <c r="C190" s="37"/>
      <c r="D190" s="12"/>
      <c r="E190" s="37"/>
      <c r="F190" s="12"/>
      <c r="G190" s="59"/>
      <c r="H190" s="12"/>
      <c r="I190" s="12"/>
      <c r="J190" s="37"/>
    </row>
    <row r="191" spans="1:13" x14ac:dyDescent="0.25">
      <c r="B191" s="43" t="s">
        <v>214</v>
      </c>
      <c r="C191" s="37"/>
      <c r="D191" s="12"/>
      <c r="E191" s="37"/>
      <c r="F191" s="12"/>
      <c r="G191" s="59"/>
      <c r="H191" s="12"/>
      <c r="I191" s="12"/>
      <c r="J191" s="37"/>
    </row>
    <row r="192" spans="1:13" x14ac:dyDescent="0.25">
      <c r="B192" s="43" t="s">
        <v>215</v>
      </c>
      <c r="C192" s="37"/>
      <c r="D192" s="37"/>
      <c r="E192" s="59"/>
      <c r="F192" s="37"/>
      <c r="G192" s="37"/>
      <c r="H192" s="37"/>
    </row>
    <row r="193" spans="1:13" x14ac:dyDescent="0.25">
      <c r="B193" s="43"/>
      <c r="C193" s="37"/>
      <c r="D193" s="37"/>
      <c r="E193" s="59"/>
      <c r="F193" s="37"/>
      <c r="G193" s="37"/>
      <c r="H193" s="37"/>
    </row>
    <row r="194" spans="1:13" x14ac:dyDescent="0.25">
      <c r="B194" s="43"/>
      <c r="C194" s="37"/>
      <c r="D194" s="37"/>
      <c r="E194" s="59"/>
      <c r="F194" s="37"/>
      <c r="G194" s="37"/>
      <c r="H194" s="37"/>
    </row>
    <row r="195" spans="1:13" x14ac:dyDescent="0.25">
      <c r="B195" s="43"/>
      <c r="C195" s="37"/>
      <c r="D195" s="37"/>
      <c r="E195" s="59"/>
      <c r="F195" s="37"/>
      <c r="G195" s="37"/>
      <c r="H195" s="37"/>
    </row>
    <row r="196" spans="1:13" x14ac:dyDescent="0.25">
      <c r="A196" s="43"/>
      <c r="B196" s="37"/>
      <c r="C196" s="37"/>
      <c r="D196" s="59"/>
      <c r="E196" s="37"/>
      <c r="F196" s="37"/>
      <c r="G196" s="37"/>
    </row>
    <row r="197" spans="1:13" x14ac:dyDescent="0.25">
      <c r="B197" s="30"/>
      <c r="C197" s="87" t="s">
        <v>187</v>
      </c>
      <c r="D197" s="87"/>
      <c r="E197" s="87"/>
      <c r="F197" s="87"/>
      <c r="G197" s="87"/>
      <c r="H197" s="87"/>
      <c r="I197" s="87"/>
      <c r="J197" s="87"/>
      <c r="K197" s="75"/>
      <c r="L197" s="75"/>
      <c r="M197" s="75"/>
    </row>
    <row r="198" spans="1:13" ht="51" x14ac:dyDescent="0.25">
      <c r="B198" s="30"/>
      <c r="C198" s="16" t="s">
        <v>39</v>
      </c>
      <c r="D198" s="27" t="s">
        <v>40</v>
      </c>
      <c r="E198" s="27" t="s">
        <v>41</v>
      </c>
      <c r="F198" s="27" t="s">
        <v>42</v>
      </c>
      <c r="G198" s="27" t="s">
        <v>43</v>
      </c>
      <c r="H198" s="27" t="s">
        <v>44</v>
      </c>
      <c r="I198" s="27" t="s">
        <v>45</v>
      </c>
      <c r="J198" s="27" t="s">
        <v>22</v>
      </c>
      <c r="K198" s="75"/>
      <c r="L198" s="75"/>
      <c r="M198" s="75"/>
    </row>
    <row r="199" spans="1:13" x14ac:dyDescent="0.25">
      <c r="B199" s="30"/>
      <c r="C199" s="27">
        <v>44</v>
      </c>
      <c r="D199" s="27">
        <v>122</v>
      </c>
      <c r="E199" s="27">
        <v>22</v>
      </c>
      <c r="F199" s="27">
        <v>169</v>
      </c>
      <c r="G199" s="27">
        <v>54</v>
      </c>
      <c r="H199" s="27">
        <v>194</v>
      </c>
      <c r="I199" s="27">
        <v>182</v>
      </c>
      <c r="J199" s="27">
        <f>SUM(C199:I199)</f>
        <v>787</v>
      </c>
      <c r="K199" s="75"/>
      <c r="L199" s="75"/>
      <c r="M199" s="75"/>
    </row>
    <row r="200" spans="1:13" x14ac:dyDescent="0.25">
      <c r="B200" s="30"/>
      <c r="C200" s="104" t="s">
        <v>216</v>
      </c>
      <c r="D200" s="104"/>
      <c r="E200" s="104"/>
      <c r="F200" s="104"/>
      <c r="G200" s="104"/>
      <c r="H200" s="104"/>
    </row>
    <row r="201" spans="1:13" x14ac:dyDescent="0.25">
      <c r="B201" s="30"/>
      <c r="C201" s="30"/>
      <c r="D201" s="30"/>
      <c r="E201" s="30"/>
      <c r="F201" s="30"/>
      <c r="G201" s="30"/>
    </row>
    <row r="202" spans="1:13" x14ac:dyDescent="0.25">
      <c r="B202" s="30"/>
      <c r="C202" s="30"/>
      <c r="D202" s="30"/>
      <c r="E202" s="30"/>
      <c r="F202" s="30"/>
      <c r="G202" s="30"/>
    </row>
    <row r="203" spans="1:13" x14ac:dyDescent="0.25">
      <c r="B203" s="30"/>
      <c r="C203" s="30"/>
      <c r="D203" s="30"/>
      <c r="E203" s="101" t="s">
        <v>76</v>
      </c>
      <c r="F203" s="102"/>
      <c r="G203" s="103"/>
      <c r="H203" s="75"/>
      <c r="I203" s="75"/>
      <c r="J203" s="75"/>
      <c r="K203" s="75"/>
      <c r="L203" s="75"/>
      <c r="M203" s="75"/>
    </row>
    <row r="204" spans="1:13" ht="38.25" x14ac:dyDescent="0.25">
      <c r="B204" s="30"/>
      <c r="C204" s="30"/>
      <c r="D204" s="30"/>
      <c r="E204" s="23" t="s">
        <v>46</v>
      </c>
      <c r="F204" s="23" t="s">
        <v>47</v>
      </c>
      <c r="G204" s="23" t="s">
        <v>217</v>
      </c>
      <c r="H204" s="75"/>
      <c r="I204" s="75"/>
      <c r="J204" s="75"/>
      <c r="K204" s="75"/>
      <c r="L204" s="75"/>
      <c r="M204" s="75"/>
    </row>
    <row r="205" spans="1:13" x14ac:dyDescent="0.25">
      <c r="B205" s="30"/>
      <c r="C205" s="30"/>
      <c r="D205" s="30"/>
      <c r="E205" s="27" t="s">
        <v>48</v>
      </c>
      <c r="F205" s="2">
        <v>5683</v>
      </c>
      <c r="G205" s="15">
        <f>+F205/F207</f>
        <v>0.56699590940836075</v>
      </c>
      <c r="H205" s="75"/>
      <c r="I205" s="75"/>
      <c r="J205" s="75"/>
      <c r="K205" s="75"/>
      <c r="L205" s="75"/>
      <c r="M205" s="75"/>
    </row>
    <row r="206" spans="1:13" x14ac:dyDescent="0.25">
      <c r="B206" s="30"/>
      <c r="C206" s="30"/>
      <c r="D206" s="30"/>
      <c r="E206" s="27" t="s">
        <v>49</v>
      </c>
      <c r="F206" s="2">
        <v>4340</v>
      </c>
      <c r="G206" s="15">
        <f>+F206/F207</f>
        <v>0.43300409059163925</v>
      </c>
      <c r="H206" s="75"/>
      <c r="I206" s="75"/>
      <c r="J206" s="75"/>
      <c r="K206" s="75"/>
      <c r="L206" s="75"/>
      <c r="M206" s="75"/>
    </row>
    <row r="207" spans="1:13" x14ac:dyDescent="0.25">
      <c r="B207" s="30"/>
      <c r="C207" s="30"/>
      <c r="D207" s="30"/>
      <c r="E207" s="27" t="s">
        <v>50</v>
      </c>
      <c r="F207" s="2">
        <v>10023</v>
      </c>
      <c r="G207" s="15">
        <f>SUM(G205:G206)</f>
        <v>1</v>
      </c>
      <c r="H207" s="75"/>
      <c r="I207" s="75"/>
      <c r="J207" s="75"/>
      <c r="K207" s="75"/>
      <c r="L207" s="75"/>
      <c r="M207" s="75"/>
    </row>
    <row r="208" spans="1:13" x14ac:dyDescent="0.25">
      <c r="B208" s="30"/>
      <c r="C208" s="30"/>
      <c r="D208" s="30"/>
      <c r="E208" s="30"/>
      <c r="F208" s="30"/>
      <c r="G208" s="30"/>
      <c r="H208" s="75"/>
      <c r="I208" s="75"/>
      <c r="J208" s="75"/>
      <c r="K208" s="75"/>
      <c r="L208" s="75"/>
      <c r="M208" s="75"/>
    </row>
    <row r="209" spans="1:13" x14ac:dyDescent="0.25">
      <c r="B209" s="30"/>
      <c r="C209" s="30"/>
      <c r="D209" s="30"/>
      <c r="E209" s="30"/>
      <c r="F209" s="30"/>
      <c r="G209" s="30"/>
      <c r="H209" s="75"/>
      <c r="I209" s="75"/>
      <c r="J209" s="75"/>
      <c r="K209" s="75"/>
      <c r="L209" s="75"/>
      <c r="M209" s="75"/>
    </row>
    <row r="210" spans="1:13" x14ac:dyDescent="0.25">
      <c r="B210" s="6"/>
      <c r="C210" s="6"/>
      <c r="D210" s="6"/>
      <c r="E210" s="97" t="s">
        <v>86</v>
      </c>
      <c r="F210" s="87" t="s">
        <v>77</v>
      </c>
      <c r="G210" s="87"/>
      <c r="H210" s="75"/>
      <c r="I210" s="75"/>
      <c r="J210" s="75"/>
      <c r="K210" s="75"/>
      <c r="L210" s="75"/>
      <c r="M210" s="75"/>
    </row>
    <row r="211" spans="1:13" ht="25.5" x14ac:dyDescent="0.25">
      <c r="B211" s="6"/>
      <c r="C211" s="6"/>
      <c r="E211" s="98"/>
      <c r="F211" s="19" t="s">
        <v>51</v>
      </c>
      <c r="G211" s="19" t="s">
        <v>52</v>
      </c>
      <c r="H211" s="75"/>
      <c r="I211" s="75"/>
      <c r="J211" s="75"/>
      <c r="K211" s="75"/>
      <c r="L211" s="75"/>
      <c r="M211" s="75"/>
    </row>
    <row r="212" spans="1:13" ht="30" customHeight="1" x14ac:dyDescent="0.2">
      <c r="E212" s="11" t="s">
        <v>83</v>
      </c>
      <c r="F212" s="14">
        <v>161</v>
      </c>
      <c r="G212" s="14">
        <v>4</v>
      </c>
      <c r="H212" s="75"/>
      <c r="I212" s="75"/>
      <c r="J212" s="75"/>
      <c r="K212" s="75"/>
      <c r="L212" s="75"/>
      <c r="M212" s="75"/>
    </row>
    <row r="213" spans="1:13" ht="40.5" customHeight="1" x14ac:dyDescent="0.2">
      <c r="E213" s="11" t="s">
        <v>84</v>
      </c>
      <c r="F213" s="14">
        <v>51</v>
      </c>
      <c r="G213" s="14" t="s">
        <v>74</v>
      </c>
      <c r="H213" s="75"/>
      <c r="I213" s="75"/>
      <c r="J213" s="75"/>
      <c r="K213" s="75"/>
      <c r="L213" s="75"/>
      <c r="M213" s="75"/>
    </row>
    <row r="214" spans="1:13" x14ac:dyDescent="0.2">
      <c r="E214" s="11" t="s">
        <v>85</v>
      </c>
      <c r="F214" s="14">
        <v>32</v>
      </c>
      <c r="G214" s="14">
        <v>2</v>
      </c>
      <c r="H214" s="75"/>
      <c r="I214" s="75"/>
      <c r="J214" s="75"/>
      <c r="K214" s="75"/>
      <c r="L214" s="75"/>
      <c r="M214" s="75"/>
    </row>
    <row r="215" spans="1:13" x14ac:dyDescent="0.2">
      <c r="E215" s="11" t="s">
        <v>75</v>
      </c>
      <c r="F215" s="14">
        <v>113</v>
      </c>
      <c r="G215" s="14">
        <v>5</v>
      </c>
      <c r="H215" s="75"/>
      <c r="I215" s="75"/>
      <c r="J215" s="75"/>
      <c r="K215" s="75"/>
      <c r="L215" s="75"/>
      <c r="M215" s="75"/>
    </row>
    <row r="216" spans="1:13" x14ac:dyDescent="0.2">
      <c r="A216" s="6"/>
      <c r="E216" s="11" t="s">
        <v>104</v>
      </c>
      <c r="F216" s="14">
        <f>SUBTOTAL(9,F212:F215)</f>
        <v>357</v>
      </c>
      <c r="G216" s="14">
        <f>SUBTOTAL(9,G212:G215)</f>
        <v>11</v>
      </c>
      <c r="H216" s="75"/>
      <c r="I216" s="75"/>
      <c r="J216" s="75"/>
      <c r="K216" s="75"/>
      <c r="L216" s="75"/>
      <c r="M216" s="75"/>
    </row>
    <row r="217" spans="1:13" x14ac:dyDescent="0.25">
      <c r="B217" s="6"/>
      <c r="C217" s="6"/>
      <c r="H217" s="75"/>
      <c r="I217" s="75"/>
      <c r="J217" s="75"/>
      <c r="K217" s="75"/>
      <c r="L217" s="75"/>
      <c r="M217" s="75"/>
    </row>
    <row r="218" spans="1:13" x14ac:dyDescent="0.25">
      <c r="H218" s="75"/>
      <c r="I218" s="75"/>
      <c r="J218" s="75"/>
      <c r="K218" s="75"/>
      <c r="L218" s="75"/>
      <c r="M218" s="75"/>
    </row>
    <row r="219" spans="1:13" x14ac:dyDescent="0.25">
      <c r="E219" s="101" t="s">
        <v>53</v>
      </c>
      <c r="F219" s="102"/>
      <c r="G219" s="103"/>
      <c r="H219" s="75"/>
      <c r="I219" s="75"/>
      <c r="J219" s="75"/>
      <c r="K219" s="75"/>
      <c r="L219" s="75"/>
      <c r="M219" s="75"/>
    </row>
    <row r="220" spans="1:13" ht="25.5" x14ac:dyDescent="0.25">
      <c r="E220" s="63" t="s">
        <v>54</v>
      </c>
      <c r="F220" s="23" t="s">
        <v>55</v>
      </c>
      <c r="G220" s="23" t="s">
        <v>56</v>
      </c>
      <c r="H220" s="75"/>
      <c r="I220" s="75"/>
      <c r="J220" s="75"/>
      <c r="K220" s="75"/>
      <c r="L220" s="75"/>
      <c r="M220" s="75"/>
    </row>
    <row r="221" spans="1:13" ht="63.75" x14ac:dyDescent="0.25">
      <c r="E221" s="122" t="s">
        <v>57</v>
      </c>
      <c r="F221" s="27" t="s">
        <v>58</v>
      </c>
      <c r="G221" s="2">
        <v>3</v>
      </c>
      <c r="H221" s="75"/>
      <c r="I221" s="75"/>
      <c r="J221" s="75"/>
      <c r="K221" s="75"/>
      <c r="L221" s="75"/>
      <c r="M221" s="75"/>
    </row>
    <row r="222" spans="1:13" ht="63.75" x14ac:dyDescent="0.25">
      <c r="E222" s="123"/>
      <c r="F222" s="27" t="s">
        <v>59</v>
      </c>
      <c r="G222" s="2">
        <v>10</v>
      </c>
      <c r="H222" s="75"/>
      <c r="I222" s="75"/>
      <c r="J222" s="75"/>
      <c r="K222" s="75"/>
      <c r="L222" s="75"/>
      <c r="M222" s="75"/>
    </row>
    <row r="223" spans="1:13" ht="63.75" x14ac:dyDescent="0.25">
      <c r="E223" s="124"/>
      <c r="F223" s="27" t="s">
        <v>79</v>
      </c>
      <c r="G223" s="2">
        <v>0</v>
      </c>
      <c r="H223" s="75"/>
      <c r="I223" s="75"/>
      <c r="J223" s="75"/>
      <c r="K223" s="75"/>
      <c r="L223" s="75"/>
      <c r="M223" s="75"/>
    </row>
    <row r="224" spans="1:13" ht="25.5" x14ac:dyDescent="0.25">
      <c r="E224" s="64" t="s">
        <v>60</v>
      </c>
      <c r="F224" s="27" t="s">
        <v>61</v>
      </c>
      <c r="G224" s="2">
        <v>2</v>
      </c>
      <c r="H224" s="75"/>
      <c r="I224" s="75"/>
      <c r="J224" s="75"/>
      <c r="K224" s="75"/>
      <c r="L224" s="75"/>
      <c r="M224" s="75"/>
    </row>
    <row r="225" spans="5:13" ht="25.5" x14ac:dyDescent="0.25">
      <c r="E225" s="65"/>
      <c r="F225" s="27" t="s">
        <v>62</v>
      </c>
      <c r="G225" s="2">
        <v>1</v>
      </c>
      <c r="H225" s="75"/>
      <c r="I225" s="75"/>
      <c r="J225" s="75"/>
      <c r="K225" s="75"/>
      <c r="L225" s="75"/>
      <c r="M225" s="75"/>
    </row>
    <row r="226" spans="5:13" ht="25.5" x14ac:dyDescent="0.25">
      <c r="E226" s="7" t="s">
        <v>63</v>
      </c>
      <c r="F226" s="27" t="s">
        <v>78</v>
      </c>
      <c r="G226" s="3">
        <v>40</v>
      </c>
      <c r="H226" s="75"/>
      <c r="I226" s="75"/>
      <c r="J226" s="75"/>
      <c r="K226" s="75"/>
      <c r="L226" s="75"/>
      <c r="M226" s="75"/>
    </row>
    <row r="227" spans="5:13" ht="38.25" x14ac:dyDescent="0.25">
      <c r="E227" s="66" t="s">
        <v>64</v>
      </c>
      <c r="F227" s="27" t="s">
        <v>65</v>
      </c>
      <c r="G227" s="2">
        <v>2</v>
      </c>
      <c r="H227" s="75"/>
      <c r="I227" s="75"/>
      <c r="J227" s="75"/>
      <c r="K227" s="75"/>
      <c r="L227" s="75"/>
      <c r="M227" s="75"/>
    </row>
    <row r="228" spans="5:13" ht="38.25" x14ac:dyDescent="0.25">
      <c r="E228" s="66" t="s">
        <v>66</v>
      </c>
      <c r="F228" s="4" t="s">
        <v>67</v>
      </c>
      <c r="G228" s="2">
        <v>13</v>
      </c>
      <c r="H228" s="75"/>
      <c r="I228" s="75"/>
      <c r="J228" s="75"/>
      <c r="K228" s="75"/>
      <c r="L228" s="75"/>
      <c r="M228" s="75"/>
    </row>
    <row r="229" spans="5:13" ht="25.5" x14ac:dyDescent="0.25">
      <c r="E229" s="4" t="s">
        <v>68</v>
      </c>
      <c r="F229" s="27" t="s">
        <v>69</v>
      </c>
      <c r="G229" s="2">
        <v>1</v>
      </c>
      <c r="H229" s="75"/>
      <c r="I229" s="75"/>
      <c r="J229" s="75"/>
      <c r="K229" s="75"/>
      <c r="L229" s="75"/>
      <c r="M229" s="75"/>
    </row>
    <row r="230" spans="5:13" ht="38.25" x14ac:dyDescent="0.25">
      <c r="E230" s="4" t="s">
        <v>70</v>
      </c>
      <c r="F230" s="27" t="s">
        <v>71</v>
      </c>
      <c r="G230" s="2">
        <v>0</v>
      </c>
      <c r="H230" s="75"/>
      <c r="I230" s="75"/>
      <c r="J230" s="75"/>
      <c r="K230" s="75"/>
      <c r="L230" s="75"/>
      <c r="M230" s="75"/>
    </row>
    <row r="231" spans="5:13" ht="38.25" x14ac:dyDescent="0.25">
      <c r="E231" s="4" t="s">
        <v>72</v>
      </c>
      <c r="F231" s="4" t="s">
        <v>73</v>
      </c>
      <c r="G231" s="5">
        <v>7</v>
      </c>
      <c r="H231" s="75"/>
      <c r="I231" s="75"/>
      <c r="J231" s="75"/>
      <c r="K231" s="75"/>
      <c r="L231" s="75"/>
      <c r="M231" s="75"/>
    </row>
    <row r="232" spans="5:13" ht="25.5" x14ac:dyDescent="0.25">
      <c r="E232" s="4" t="s">
        <v>81</v>
      </c>
      <c r="F232" s="4" t="s">
        <v>82</v>
      </c>
      <c r="G232" s="2">
        <v>1</v>
      </c>
      <c r="H232" s="75"/>
      <c r="I232" s="75"/>
      <c r="J232" s="75"/>
      <c r="K232" s="75"/>
      <c r="L232" s="75"/>
      <c r="M232" s="75"/>
    </row>
    <row r="234" spans="5:13" x14ac:dyDescent="0.25">
      <c r="E234" s="20" t="s">
        <v>80</v>
      </c>
    </row>
    <row r="256" ht="38.25" customHeight="1" x14ac:dyDescent="0.25"/>
    <row r="264" ht="39.75" customHeight="1" x14ac:dyDescent="0.25"/>
    <row r="265" ht="57" customHeight="1" x14ac:dyDescent="0.25"/>
    <row r="266" ht="48" customHeight="1" x14ac:dyDescent="0.25"/>
    <row r="267" ht="63.75" customHeight="1" x14ac:dyDescent="0.25"/>
    <row r="268" ht="39.75" customHeight="1" x14ac:dyDescent="0.25"/>
    <row r="269" ht="42" customHeight="1" x14ac:dyDescent="0.25"/>
    <row r="270" ht="43.5" customHeight="1" x14ac:dyDescent="0.25"/>
    <row r="272" ht="38.25" customHeight="1" x14ac:dyDescent="0.25"/>
    <row r="273" spans="1:5" ht="38.25" customHeight="1" x14ac:dyDescent="0.25"/>
    <row r="275" spans="1:5" ht="51" customHeight="1" x14ac:dyDescent="0.25"/>
    <row r="277" spans="1:5" ht="38.25" customHeight="1" x14ac:dyDescent="0.25"/>
    <row r="279" spans="1:5" x14ac:dyDescent="0.25">
      <c r="B279" s="10"/>
      <c r="C279" s="6"/>
    </row>
    <row r="280" spans="1:5" x14ac:dyDescent="0.25">
      <c r="B280" s="21"/>
      <c r="C280" s="6"/>
    </row>
    <row r="281" spans="1:5" x14ac:dyDescent="0.25">
      <c r="A281" s="1"/>
      <c r="E281" s="6"/>
    </row>
    <row r="282" spans="1:5" x14ac:dyDescent="0.25">
      <c r="A282" s="6"/>
      <c r="E282" s="6"/>
    </row>
    <row r="283" spans="1:5" ht="12.75" customHeight="1" x14ac:dyDescent="0.25"/>
    <row r="291" ht="45.75" customHeight="1" x14ac:dyDescent="0.25"/>
    <row r="292" ht="46.5" customHeight="1" x14ac:dyDescent="0.25"/>
    <row r="301" ht="20.25" customHeight="1" x14ac:dyDescent="0.25"/>
    <row r="342" ht="22.5" customHeight="1" x14ac:dyDescent="0.25"/>
  </sheetData>
  <sheetProtection password="AC80" sheet="1" objects="1" scenarios="1"/>
  <mergeCells count="97">
    <mergeCell ref="E221:E223"/>
    <mergeCell ref="E219:G219"/>
    <mergeCell ref="B101:K101"/>
    <mergeCell ref="B102:B103"/>
    <mergeCell ref="A114:A115"/>
    <mergeCell ref="E203:G203"/>
    <mergeCell ref="B135:H135"/>
    <mergeCell ref="I135:L135"/>
    <mergeCell ref="C171:H171"/>
    <mergeCell ref="B124:J124"/>
    <mergeCell ref="B125:G125"/>
    <mergeCell ref="A113:L113"/>
    <mergeCell ref="C197:J197"/>
    <mergeCell ref="A121:D121"/>
    <mergeCell ref="G114:L114"/>
    <mergeCell ref="H125:H126"/>
    <mergeCell ref="A49:A52"/>
    <mergeCell ref="B37:B40"/>
    <mergeCell ref="C37:C40"/>
    <mergeCell ref="I128:J128"/>
    <mergeCell ref="I129:J129"/>
    <mergeCell ref="G83:G86"/>
    <mergeCell ref="J83:J86"/>
    <mergeCell ref="C102:F102"/>
    <mergeCell ref="B114:F114"/>
    <mergeCell ref="B61:B64"/>
    <mergeCell ref="C61:C64"/>
    <mergeCell ref="D63:H63"/>
    <mergeCell ref="I63:I64"/>
    <mergeCell ref="J63:K64"/>
    <mergeCell ref="D61:K62"/>
    <mergeCell ref="D39:G39"/>
    <mergeCell ref="A2:M2"/>
    <mergeCell ref="A3:M3"/>
    <mergeCell ref="A7:M7"/>
    <mergeCell ref="C28:I28"/>
    <mergeCell ref="H29:I29"/>
    <mergeCell ref="C8:I8"/>
    <mergeCell ref="H10:H11"/>
    <mergeCell ref="I10:I11"/>
    <mergeCell ref="H12:H14"/>
    <mergeCell ref="I12:I14"/>
    <mergeCell ref="H15:H17"/>
    <mergeCell ref="I15:I17"/>
    <mergeCell ref="A4:M4"/>
    <mergeCell ref="A5:M5"/>
    <mergeCell ref="A6:M6"/>
    <mergeCell ref="H18:H21"/>
    <mergeCell ref="K83:K86"/>
    <mergeCell ref="G87:G89"/>
    <mergeCell ref="J87:J89"/>
    <mergeCell ref="K87:K89"/>
    <mergeCell ref="I131:J131"/>
    <mergeCell ref="G102:K102"/>
    <mergeCell ref="I130:J130"/>
    <mergeCell ref="E210:E211"/>
    <mergeCell ref="F210:G210"/>
    <mergeCell ref="B183:B184"/>
    <mergeCell ref="C183:H183"/>
    <mergeCell ref="C200:H200"/>
    <mergeCell ref="B132:E132"/>
    <mergeCell ref="B155:B156"/>
    <mergeCell ref="C155:I155"/>
    <mergeCell ref="I125:J126"/>
    <mergeCell ref="I127:J127"/>
    <mergeCell ref="K80:K82"/>
    <mergeCell ref="J65:K65"/>
    <mergeCell ref="J66:K66"/>
    <mergeCell ref="J67:K67"/>
    <mergeCell ref="J68:K68"/>
    <mergeCell ref="J69:K69"/>
    <mergeCell ref="B73:K73"/>
    <mergeCell ref="G77:G79"/>
    <mergeCell ref="J77:J79"/>
    <mergeCell ref="K77:K79"/>
    <mergeCell ref="G80:G82"/>
    <mergeCell ref="J80:J82"/>
    <mergeCell ref="G75:G76"/>
    <mergeCell ref="J75:J76"/>
    <mergeCell ref="K75:K76"/>
    <mergeCell ref="B70:F70"/>
    <mergeCell ref="H39:L39"/>
    <mergeCell ref="B49:B52"/>
    <mergeCell ref="C51:G51"/>
    <mergeCell ref="I18:I21"/>
    <mergeCell ref="H22:H24"/>
    <mergeCell ref="I22:I24"/>
    <mergeCell ref="C26:I26"/>
    <mergeCell ref="H51:M51"/>
    <mergeCell ref="D37:L38"/>
    <mergeCell ref="C49:M50"/>
    <mergeCell ref="H30:I30"/>
    <mergeCell ref="H31:I31"/>
    <mergeCell ref="H32:I32"/>
    <mergeCell ref="H33:I33"/>
    <mergeCell ref="H34:I34"/>
    <mergeCell ref="C35:I35"/>
  </mergeCells>
  <pageMargins left="0.7" right="0.7" top="0.75" bottom="0.75" header="0.3" footer="0.3"/>
  <pageSetup scale="39" fitToHeight="0" orientation="portrait" r:id="rId1"/>
  <rowBreaks count="2" manualBreakCount="2">
    <brk id="97" max="12" man="1"/>
    <brk id="19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Comuna 1</vt:lpstr>
      <vt:lpstr>'Comuna 1'!Área_de_impresión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FRAGATA</dc:creator>
  <cp:lastModifiedBy>Luffi</cp:lastModifiedBy>
  <cp:lastPrinted>2014-09-24T19:32:26Z</cp:lastPrinted>
  <dcterms:created xsi:type="dcterms:W3CDTF">2014-05-12T17:20:30Z</dcterms:created>
  <dcterms:modified xsi:type="dcterms:W3CDTF">2014-11-13T21:41:59Z</dcterms:modified>
</cp:coreProperties>
</file>