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ecretaria de Gobierno 2019\SEGUIMIENTOS 2019\"/>
    </mc:Choice>
  </mc:AlternateContent>
  <bookViews>
    <workbookView xWindow="0" yWindow="0" windowWidth="24000" windowHeight="9735"/>
  </bookViews>
  <sheets>
    <sheet name="MEDE01.03.18.P03.F05 Cuadro 1S" sheetId="1" r:id="rId1"/>
    <sheet name="DAP" sheetId="3" r:id="rId2"/>
    <sheet name="Instructivo de Diligenciamiento" sheetId="2" r:id="rId3"/>
  </sheets>
  <externalReferences>
    <externalReference r:id="rId4"/>
  </externalReferences>
  <definedNames>
    <definedName name="_xlnm._FilterDatabase" localSheetId="0" hidden="1">'MEDE01.03.18.P03.F05 Cuadro 1S'!$A$5:$W$31</definedName>
    <definedName name="datos">[1]PUERTOCARREÑO!$C$36:$C$40,[1]PUERTOCARREÑO!$D$85:$D$87,[1]PUERTOCARREÑO!$C$92:$C$96,[1]PUERTOCARREÑO!$C$99:$C$103</definedName>
    <definedName name="_xlnm.Print_Titles" localSheetId="0">'MEDE01.03.18.P03.F05 Cuadro 1S'!$1:$6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9" i="1" l="1"/>
  <c r="S19" i="1"/>
  <c r="R20" i="1"/>
  <c r="S20" i="1"/>
  <c r="R22" i="1"/>
  <c r="S22" i="1"/>
  <c r="R23" i="1"/>
  <c r="S23" i="1"/>
  <c r="R24" i="1"/>
  <c r="S24" i="1"/>
  <c r="R26" i="1"/>
  <c r="S26" i="1"/>
  <c r="R27" i="1"/>
  <c r="S27" i="1"/>
  <c r="R28" i="1"/>
  <c r="S28" i="1"/>
  <c r="R29" i="1"/>
  <c r="S29" i="1"/>
  <c r="R30" i="1"/>
  <c r="S30" i="1"/>
  <c r="R31" i="1"/>
  <c r="S31" i="1"/>
  <c r="R18" i="1"/>
  <c r="S18" i="1"/>
  <c r="R12" i="1"/>
  <c r="S12" i="1"/>
  <c r="R13" i="1"/>
  <c r="S13" i="1"/>
  <c r="S11" i="1"/>
  <c r="R11" i="1"/>
  <c r="L12" i="1" l="1"/>
  <c r="Q32" i="1"/>
  <c r="O26" i="1" l="1"/>
  <c r="P26" i="1"/>
  <c r="Q26" i="1"/>
  <c r="L27" i="1"/>
  <c r="L28" i="1"/>
  <c r="L26" i="1" s="1"/>
  <c r="O22" i="1" l="1"/>
  <c r="P22" i="1"/>
  <c r="Q22" i="1"/>
  <c r="L24" i="1"/>
  <c r="L23" i="1"/>
  <c r="L22" i="1"/>
  <c r="L11" i="1"/>
  <c r="L20" i="1"/>
  <c r="L19" i="1"/>
  <c r="P18" i="1"/>
  <c r="Q18" i="1"/>
  <c r="O18" i="1"/>
  <c r="O11" i="1"/>
  <c r="P11" i="1"/>
  <c r="Q11" i="1"/>
  <c r="M26" i="1"/>
  <c r="N26" i="1"/>
  <c r="N22" i="1"/>
  <c r="N18" i="1"/>
  <c r="N11" i="1"/>
  <c r="J26" i="1"/>
  <c r="J18" i="1"/>
  <c r="J11" i="1"/>
  <c r="N32" i="1" l="1"/>
  <c r="M11" i="1"/>
  <c r="L18" i="1"/>
  <c r="M18" i="1" s="1"/>
  <c r="O32" i="1"/>
  <c r="P32" i="1"/>
  <c r="M22" i="1"/>
  <c r="C256" i="3" l="1"/>
  <c r="N252" i="3"/>
  <c r="J252" i="3"/>
  <c r="N248" i="3"/>
  <c r="J248" i="3"/>
  <c r="I243" i="3"/>
  <c r="I240" i="3"/>
  <c r="N238" i="3"/>
  <c r="J238" i="3"/>
  <c r="N227" i="3"/>
  <c r="J227" i="3"/>
  <c r="N218" i="3"/>
  <c r="J218" i="3"/>
  <c r="N213" i="3"/>
  <c r="J213" i="3"/>
  <c r="I213" i="3"/>
  <c r="N207" i="3"/>
  <c r="J207" i="3"/>
  <c r="N200" i="3"/>
  <c r="J200" i="3"/>
  <c r="N192" i="3"/>
  <c r="J192" i="3"/>
  <c r="N188" i="3"/>
  <c r="J188" i="3"/>
  <c r="N180" i="3"/>
  <c r="J180" i="3"/>
  <c r="N172" i="3"/>
  <c r="J172" i="3"/>
  <c r="N168" i="3"/>
  <c r="J168" i="3"/>
  <c r="N163" i="3"/>
  <c r="J163" i="3"/>
  <c r="N160" i="3"/>
  <c r="J160" i="3"/>
  <c r="N153" i="3"/>
  <c r="J153" i="3"/>
  <c r="N149" i="3"/>
  <c r="J149" i="3"/>
  <c r="N136" i="3"/>
  <c r="J136" i="3"/>
  <c r="N127" i="3"/>
  <c r="J127" i="3"/>
  <c r="N120" i="3"/>
  <c r="J120" i="3"/>
  <c r="N115" i="3"/>
  <c r="J115" i="3"/>
  <c r="N111" i="3"/>
  <c r="J111" i="3"/>
  <c r="N106" i="3"/>
  <c r="J106" i="3"/>
  <c r="N101" i="3"/>
  <c r="J101" i="3"/>
  <c r="N98" i="3"/>
  <c r="J98" i="3"/>
  <c r="N92" i="3"/>
  <c r="J92" i="3"/>
  <c r="N84" i="3"/>
  <c r="J84" i="3"/>
  <c r="N77" i="3"/>
  <c r="J77" i="3"/>
  <c r="N71" i="3"/>
  <c r="J71" i="3"/>
  <c r="N64" i="3"/>
  <c r="J64" i="3"/>
  <c r="N56" i="3"/>
  <c r="J56" i="3"/>
  <c r="N51" i="3"/>
  <c r="J51" i="3"/>
  <c r="N47" i="3"/>
  <c r="J47" i="3"/>
  <c r="N41" i="3"/>
  <c r="J41" i="3"/>
  <c r="I41" i="3"/>
  <c r="N37" i="3"/>
  <c r="J37" i="3"/>
  <c r="N27" i="3"/>
  <c r="J27" i="3"/>
  <c r="N23" i="3"/>
  <c r="J23" i="3"/>
  <c r="N19" i="3"/>
  <c r="J19" i="3"/>
  <c r="N11" i="3"/>
  <c r="J11" i="3"/>
  <c r="N256" i="3" l="1"/>
</calcChain>
</file>

<file path=xl/comments1.xml><?xml version="1.0" encoding="utf-8"?>
<comments xmlns="http://schemas.openxmlformats.org/spreadsheetml/2006/main">
  <authors>
    <author>GUIDO ESCOBAR</author>
  </authors>
  <commentList>
    <comment ref="J5" authorId="0" shapeId="0">
      <text>
        <r>
          <rPr>
            <b/>
            <sz val="9"/>
            <color indexed="81"/>
            <rFont val="Tahoma"/>
            <family val="2"/>
          </rPr>
          <t>GUIDO ESCOBAR:</t>
        </r>
        <r>
          <rPr>
            <sz val="9"/>
            <color indexed="81"/>
            <rFont val="Tahoma"/>
            <family val="2"/>
          </rPr>
          <t xml:space="preserve">
Formato Porcentaje, 1 decimal</t>
        </r>
      </text>
    </comment>
    <comment ref="L5" authorId="0" shapeId="0">
      <text>
        <r>
          <rPr>
            <b/>
            <sz val="9"/>
            <color indexed="81"/>
            <rFont val="Tahoma"/>
            <family val="2"/>
          </rPr>
          <t>GUIDO ESCOBAR:</t>
        </r>
        <r>
          <rPr>
            <sz val="9"/>
            <color indexed="81"/>
            <rFont val="Tahoma"/>
            <family val="2"/>
          </rPr>
          <t xml:space="preserve">
Formato Porcentaje, 1 decimal</t>
        </r>
      </text>
    </comment>
    <comment ref="M5" authorId="0" shapeId="0">
      <text>
        <r>
          <rPr>
            <b/>
            <sz val="9"/>
            <color indexed="81"/>
            <rFont val="Tahoma"/>
            <family val="2"/>
          </rPr>
          <t>GUIDO ESCOBAR:</t>
        </r>
        <r>
          <rPr>
            <sz val="9"/>
            <color indexed="81"/>
            <rFont val="Tahoma"/>
            <family val="2"/>
          </rPr>
          <t xml:space="preserve">
Formato Porcentaje, 1 decimal</t>
        </r>
      </text>
    </comment>
    <comment ref="P5" authorId="0" shapeId="0">
      <text>
        <r>
          <rPr>
            <b/>
            <sz val="9"/>
            <color indexed="81"/>
            <rFont val="Tahoma"/>
            <family val="2"/>
          </rPr>
          <t>GUIDO ESCOBAR:</t>
        </r>
        <r>
          <rPr>
            <sz val="9"/>
            <color indexed="81"/>
            <rFont val="Tahoma"/>
            <family val="2"/>
          </rPr>
          <t xml:space="preserve">
Corresponde al valor del RPC</t>
        </r>
      </text>
    </comment>
    <comment ref="Q5" authorId="0" shapeId="0">
      <text>
        <r>
          <rPr>
            <b/>
            <sz val="9"/>
            <color indexed="81"/>
            <rFont val="Tahoma"/>
            <family val="2"/>
          </rPr>
          <t>GUIDO ESCOBAR:</t>
        </r>
        <r>
          <rPr>
            <sz val="9"/>
            <color indexed="81"/>
            <rFont val="Tahoma"/>
            <family val="2"/>
          </rPr>
          <t xml:space="preserve">
Corresponde a lo efectivamente pagado.</t>
        </r>
      </text>
    </comment>
    <comment ref="R5" authorId="0" shapeId="0">
      <text>
        <r>
          <rPr>
            <b/>
            <sz val="9"/>
            <color indexed="81"/>
            <rFont val="Tahoma"/>
            <family val="2"/>
          </rPr>
          <t>GUIDO ESCOBAR:</t>
        </r>
        <r>
          <rPr>
            <sz val="9"/>
            <color indexed="81"/>
            <rFont val="Tahoma"/>
            <family val="2"/>
          </rPr>
          <t xml:space="preserve">
Formato Porcentaje, 1 decimal</t>
        </r>
      </text>
    </comment>
    <comment ref="S5" authorId="0" shapeId="0">
      <text>
        <r>
          <rPr>
            <b/>
            <sz val="9"/>
            <color indexed="81"/>
            <rFont val="Tahoma"/>
            <family val="2"/>
          </rPr>
          <t>GUIDO ESCOBAR:</t>
        </r>
        <r>
          <rPr>
            <sz val="9"/>
            <color indexed="81"/>
            <rFont val="Tahoma"/>
            <family val="2"/>
          </rPr>
          <t xml:space="preserve">
Formato Porcentaje, 1 decimal</t>
        </r>
      </text>
    </comment>
  </commentList>
</comments>
</file>

<file path=xl/sharedStrings.xml><?xml version="1.0" encoding="utf-8"?>
<sst xmlns="http://schemas.openxmlformats.org/spreadsheetml/2006/main" count="956" uniqueCount="742">
  <si>
    <t>Explicación del avance o retraso</t>
  </si>
  <si>
    <t>Presupuesto inicial
(Pesos)</t>
  </si>
  <si>
    <t>Clasificación (BP)</t>
  </si>
  <si>
    <t>Clase</t>
  </si>
  <si>
    <t>Código general</t>
  </si>
  <si>
    <t>Vigencia:</t>
  </si>
  <si>
    <t>Fecha de reporte:</t>
  </si>
  <si>
    <t>L</t>
  </si>
  <si>
    <t>C</t>
  </si>
  <si>
    <t>P</t>
  </si>
  <si>
    <t>I</t>
  </si>
  <si>
    <t>Día / Mes / Año (Inicio)</t>
  </si>
  <si>
    <t>Día / Mes / Año (Finali-zación)</t>
  </si>
  <si>
    <t>ENCABEZADO COLUMNA</t>
  </si>
  <si>
    <t>DESCRIPCIÓN DE LA COLUMNA</t>
  </si>
  <si>
    <t>A</t>
  </si>
  <si>
    <t>B</t>
  </si>
  <si>
    <t>D</t>
  </si>
  <si>
    <t>E</t>
  </si>
  <si>
    <t>F</t>
  </si>
  <si>
    <t>G</t>
  </si>
  <si>
    <t>H</t>
  </si>
  <si>
    <t>J</t>
  </si>
  <si>
    <t>K</t>
  </si>
  <si>
    <t>M</t>
  </si>
  <si>
    <t>N</t>
  </si>
  <si>
    <t>O</t>
  </si>
  <si>
    <t>Q</t>
  </si>
  <si>
    <t>R</t>
  </si>
  <si>
    <t>S</t>
  </si>
  <si>
    <t>Código general = Área funcional</t>
  </si>
  <si>
    <t>Presupuesto inicial (Pesos)</t>
  </si>
  <si>
    <t>Día / Mes / Año (Finalización)</t>
  </si>
  <si>
    <t>Meta de producto del proyecto (Descripción)</t>
  </si>
  <si>
    <t>Indicador de producto del proyecto (Descripción)</t>
  </si>
  <si>
    <t>Valor de la meta de producto del proyecto</t>
  </si>
  <si>
    <t>Ponderación producto
 (%)</t>
  </si>
  <si>
    <t>T</t>
  </si>
  <si>
    <t>Ponderación producto (%)</t>
  </si>
  <si>
    <t xml:space="preserve">% de ejecución física de los productos del proyecto
</t>
  </si>
  <si>
    <t>Presupuesto definitivo
(Pesos)
(1)</t>
  </si>
  <si>
    <t>Presupuesto ejecutado
(Pesos)
(2)</t>
  </si>
  <si>
    <t>% de ejecución presupuestal
(2) / (1)</t>
  </si>
  <si>
    <t>% de ejecución física de los productos del proyecto</t>
  </si>
  <si>
    <t>Presupuesto definitivo (Pesos) (1)</t>
  </si>
  <si>
    <t>Presupuesto ejecutado (Pesos) (2)</t>
  </si>
  <si>
    <t>% de ejecución presupuestal (2) / (1)</t>
  </si>
  <si>
    <t>Código del proyecto como está registrado en el banco de Proyectos. Como aparece en el Cuadro 1F</t>
  </si>
  <si>
    <t>Valor de la meta como aparece en el Plan Indicativo menos lo ejecutado. Como aparece en el Cuadro 1F</t>
  </si>
  <si>
    <t>Descripción de la meta de producto del proyecto. Como aparece en el Cuadro 1F</t>
  </si>
  <si>
    <t>Descripción del indicador de producto del proyecto. Como aparece en el Cuadro 1F</t>
  </si>
  <si>
    <t>% de avance del proyecto
(suma avance productos)</t>
  </si>
  <si>
    <t>Presupuesto pagos
(Pesos)
(3)</t>
  </si>
  <si>
    <t>Presupuesto pagos (Pesos) (3)</t>
  </si>
  <si>
    <t>U</t>
  </si>
  <si>
    <t>V</t>
  </si>
  <si>
    <t xml:space="preserve">Meta a alcanzar Plan Indicativo
</t>
  </si>
  <si>
    <t>Identificación del eje , componente, programa, indicador y proyectos de inversión</t>
  </si>
  <si>
    <t>Identificación del eje, componente, programa indicador y proyectos de inversión</t>
  </si>
  <si>
    <t>Descripción del eje, componente, programa, indicador y proyectos de inversión</t>
  </si>
  <si>
    <t xml:space="preserve">Meta a alcanzar Plan Indicativo </t>
  </si>
  <si>
    <t>Fecha de inicio del proyecto (Día / Mes / Año). Para cada producto como aparece en el acta de incio</t>
  </si>
  <si>
    <t>Fecha de finalización del proyecto (Día / Mes / Año). Para cada producto como aparece en el acta de incio</t>
  </si>
  <si>
    <t>% de avance del proyecto</t>
  </si>
  <si>
    <t>Valor del presupuesto pagado en pesos. Formato número, 0 decimales</t>
  </si>
  <si>
    <t>Código organismo</t>
  </si>
  <si>
    <t>Valor del presupuesto inicial en pesos. Formato número, 0 decimales</t>
  </si>
  <si>
    <t>Valor del presupuesto definitivo en pesos. Formato número, 0 decimales</t>
  </si>
  <si>
    <t xml:space="preserve">Valor del presupuesto ejecutado en pesos. Corresponde al valor del RPC. Formato número, 0 decimales </t>
  </si>
  <si>
    <t>Descripción del organismo responsable y del Reparto administrativo</t>
  </si>
  <si>
    <t>Organismo responsable
(Reparto administrativo)</t>
  </si>
  <si>
    <t>Instructivo de Diligenciamiento del Cuadro 1S Seguimiento del Plan de Acción</t>
  </si>
  <si>
    <t xml:space="preserve">Valor real de la ejecución del producto del proyecto. </t>
  </si>
  <si>
    <t>Valor de la ejecución del producto del proyecto</t>
  </si>
  <si>
    <t>% de ejecución con pagos
(3) / (2)</t>
  </si>
  <si>
    <t>Descripción de la clase, E: eje, C: componente, P: programa, I: indicador, Pr: proyecto, db: licitación</t>
  </si>
  <si>
    <t>Valor de la meta de producto del proyecto. Como aparece en el Cuadro 1F. Si el proyecto surte una modificación el valor del producto debe cambiar</t>
  </si>
  <si>
    <t>Valor del ponderador de cada producto. En el proyecto la ponderación de los productos deben sumar 100. Como aparece en el Cuadro 1F. Si hubo modificación del proyecto y desfinanciaron un producto, no puede cambiar la ponderación. Formato porcentaje, 1 decimal</t>
  </si>
  <si>
    <t>Porcentaje de ejecución física de los productos del proyecto. Formato porcentaje, 1 decimal. Este valor no puede ser mayor a la ponderación. Si la ejecución supera lo programado, se ajusta al valor de la ponderación</t>
  </si>
  <si>
    <t>Porcentaje de avance proyecto. Se calcula con la fórmula =SI(Oi&gt;0, Li,"na"), i es la primera fila donde empieza del proyecto</t>
  </si>
  <si>
    <t>Porcentaje de ejecución presupuestal. Se calcula como  (2) / (1) *100, con la fórmula SI(Oi=0,0,Pi/Oi). Formato porcentaje, 1 decimal</t>
  </si>
  <si>
    <t>% de ejecución con pagos (3) / (2)</t>
  </si>
  <si>
    <t>Porcentaje de ejecución con pagos. Se calcula como  (3) / (2) *100 con la fórmula =SI(Pi=0,0,Qi/Pi). Formato porcentaje, 1 decimal</t>
  </si>
  <si>
    <t>Descripción breve del avance o retraso del proyecto. Máximo alto de fila= 200 en ancho de columna= 33.29</t>
  </si>
  <si>
    <t>ORGANISMO</t>
  </si>
  <si>
    <t>DEPARTAMENTO ADMINISTRATIVO DE PLANEACIÓN</t>
  </si>
  <si>
    <t>% de ejecución con pagos
(3) / (1)</t>
  </si>
  <si>
    <t>Cali social y diversa</t>
  </si>
  <si>
    <t>4105</t>
  </si>
  <si>
    <t>Cali vibra con la cultura y el deporte</t>
  </si>
  <si>
    <t>4105002</t>
  </si>
  <si>
    <t>Patrimonio, arte y cultura</t>
  </si>
  <si>
    <t>Inventario de bienes de interés cultural material BIC actualizado y registrado en el SIPA, y debidamente anotados en la matrícula inmobiliaria</t>
  </si>
  <si>
    <t>pr</t>
  </si>
  <si>
    <t>Actualización de la fichas de inventario del patrimonio inmueble del municipio de Santiago de Cali</t>
  </si>
  <si>
    <t>BP-22046065</t>
  </si>
  <si>
    <t>BP-22046065A</t>
  </si>
  <si>
    <t>Actualizar el 30% de Fichas de inventario de los Bienes Inmuebles del Municipio de Cali</t>
  </si>
  <si>
    <t>Fichas de inventario de los Bienes Inmuebles del Municipio de Cali, actualizadas</t>
  </si>
  <si>
    <t>Departamento Administrativo de Planeación Municipal - Subdirección de Planificación del Territorio</t>
  </si>
  <si>
    <t>BP-22046065B</t>
  </si>
  <si>
    <t>Realizar 3 talleres de concientización y participación en la apropiación social del bien</t>
  </si>
  <si>
    <t>Talleres realizados</t>
  </si>
  <si>
    <t>BP-22046065C</t>
  </si>
  <si>
    <t>Elaborar un documento que contiene los lineamientos de preservación y protección de los bienes inmuebles de interés cultural valorados.</t>
  </si>
  <si>
    <t>Documento con los lineamientos de preservación y protección de los bienes inmuebles valorados.</t>
  </si>
  <si>
    <t>Cali amable y sostenible</t>
  </si>
  <si>
    <t>4201</t>
  </si>
  <si>
    <t>Movilidad sostenible, saludable, segura y accesible</t>
  </si>
  <si>
    <t>4201005</t>
  </si>
  <si>
    <t>Regulación, control y gestión para la optimización del tráfico y la seguridad vial</t>
  </si>
  <si>
    <t>Plan Integral de Movilidad Urbana – PIMU, actualizado</t>
  </si>
  <si>
    <t>Actualización del plan integral de movilidad urbana de Santiago de Cali</t>
  </si>
  <si>
    <t>BP-17046058</t>
  </si>
  <si>
    <t>BP-17046058A</t>
  </si>
  <si>
    <t>Elaborar un documento del análisis y diagnóstico de la movilidad en la ciudad de Cali</t>
  </si>
  <si>
    <t>Documento de análisis y diagnóstico actualizado</t>
  </si>
  <si>
    <t>BP-17046058C</t>
  </si>
  <si>
    <t>Elaborar Plan de Acción con el listado de programas, subprogramas y proyectos por horizonte temporal.</t>
  </si>
  <si>
    <t>Documento de Plan de Acción actualizado</t>
  </si>
  <si>
    <t>Zonas de Gestión de la Demanda de Transporte (ZGDT): Universidades Sur y Centro Histórico implementadas.</t>
  </si>
  <si>
    <t>Diseño de medidas para las zonas de gestión de la demanda del transporte (zgdt) de Santiago de Cali</t>
  </si>
  <si>
    <t>BP-17047501</t>
  </si>
  <si>
    <t>BP-17047501A</t>
  </si>
  <si>
    <t xml:space="preserve">Elaborar un documento del análisis y diagnóstico de las condiciones de movilidad en la zona Universidades Sur </t>
  </si>
  <si>
    <t>Documento de análisis y diagnóstico de movilidad elaborado</t>
  </si>
  <si>
    <t>BP-17047501B</t>
  </si>
  <si>
    <t xml:space="preserve">Elaborar un documento de política y medidas de gestión de la demanda de transporte de la zona Universidades Sur </t>
  </si>
  <si>
    <t>Documento con la Política y las medidas de gestión elaborado</t>
  </si>
  <si>
    <t>Observatorio de Movilidad Sostenible operando.</t>
  </si>
  <si>
    <t xml:space="preserve">
Apoyo en la implementación del observatorio de movilidad sostenible en el área urbana de Santiago de Cali
</t>
  </si>
  <si>
    <t>BP-17046066</t>
  </si>
  <si>
    <t>BP-17046066A</t>
  </si>
  <si>
    <t>Realizar 2 Informes sobre  indicadores de movilidad</t>
  </si>
  <si>
    <t xml:space="preserve">Boletín anual y reporte técnico parcial </t>
  </si>
  <si>
    <t>BP-17046066B</t>
  </si>
  <si>
    <t>Realizar 8 piezas de material gráfico y audiovisual para la difusión de los resultados de los análisis de movilidad</t>
  </si>
  <si>
    <t>Piezas de diseño gráfico y audiovisual</t>
  </si>
  <si>
    <t>BP-17046066C</t>
  </si>
  <si>
    <t>Elaborar un informes generados sobre impacto de políticas, programas y proyectos de movilidad en Cali.</t>
  </si>
  <si>
    <t>Informes realizados</t>
  </si>
  <si>
    <t>BP-17046066D</t>
  </si>
  <si>
    <t>Elaboar un informe generado sobre nivel de implementación del Plan Integral de Movilidad Urbana en Cali.</t>
  </si>
  <si>
    <t>BP-17046066E</t>
  </si>
  <si>
    <t>Elaboar un informe sobre formulación para el ajuste de políticas de movilidad sostenible.</t>
  </si>
  <si>
    <t>BP-17046066F</t>
  </si>
  <si>
    <t>Elaboar un informe sobre formulación de programas y proyectos público/privados para innovación en movilidad sostenible.</t>
  </si>
  <si>
    <t>4202</t>
  </si>
  <si>
    <t>Ordenamiento territorial e integración regional</t>
  </si>
  <si>
    <t>4202001</t>
  </si>
  <si>
    <t>Planificación y control del territorio</t>
  </si>
  <si>
    <t>Solicitudes en el Ordenamiento Urbanístico del Territorio atendidas</t>
  </si>
  <si>
    <t>Asistencia técnica para el ordenamiento urbanístico en el municipio de Santiago de Cali</t>
  </si>
  <si>
    <t>BP-22046091</t>
  </si>
  <si>
    <t>BP-22046091A</t>
  </si>
  <si>
    <t>Emitir el 95% de los conceptos sobre la norma urbanística</t>
  </si>
  <si>
    <t>Conceptos emitidos.</t>
  </si>
  <si>
    <t>Departamento Administrativo de Planeación - Subdirección de Espacio Público y Ordenamiento Urbanístico</t>
  </si>
  <si>
    <t>BP-22046091B</t>
  </si>
  <si>
    <t>Elaborar 12 informes de seguimiento y control a la atención de las solicitudes de trámites y servicios para el ordenamiento urbanístico</t>
  </si>
  <si>
    <t>Informes de seguimiento y control</t>
  </si>
  <si>
    <t xml:space="preserve">Nomenclatura urbana de Santiago de Cali mejorada </t>
  </si>
  <si>
    <t>Actualización del sistema de nomenclatura urbana de Santiago de Cali.</t>
  </si>
  <si>
    <t>BP-22047515</t>
  </si>
  <si>
    <t>BP-22047515A</t>
  </si>
  <si>
    <t xml:space="preserve">Instalar 700 placas esquineras por cambio de nomenclatura </t>
  </si>
  <si>
    <t>Placas esquineras instaladas por cambio de nomenclatura</t>
  </si>
  <si>
    <t>BP-22047515B</t>
  </si>
  <si>
    <t xml:space="preserve">Instalar 6.500 placas domiciliarias por cambio de nomenclatura </t>
  </si>
  <si>
    <t>Placas domiciliarias instaladas por cambio de nomenclatura</t>
  </si>
  <si>
    <t>BP-22047515C</t>
  </si>
  <si>
    <t>Anular 1.800 placas de nomenclatura vial y domiciliaria anuladas</t>
  </si>
  <si>
    <t>Placas de nomenclatura vial y domiciliaria Antigua Anulada</t>
  </si>
  <si>
    <t>BP-22047515D</t>
  </si>
  <si>
    <t xml:space="preserve">Realizar 2 piezas informativas publicitarias sobre cambios de nomenclatura </t>
  </si>
  <si>
    <t>Piezas informativas publicadas</t>
  </si>
  <si>
    <t>Base de datos de nomenclatura urbana actualizada</t>
  </si>
  <si>
    <t>Actualización de la base de datos de nomenclatura de Santiago de Cali</t>
  </si>
  <si>
    <t>BP-22046069</t>
  </si>
  <si>
    <t>BP-22046069A</t>
  </si>
  <si>
    <t>Realizar 12 informes de Visita Técnica domiciliares y viales</t>
  </si>
  <si>
    <t>Informes de Visita Técnica</t>
  </si>
  <si>
    <t>BP-22046069B</t>
  </si>
  <si>
    <t>Actualizar la Base de Datos de la Nomenclatura</t>
  </si>
  <si>
    <t xml:space="preserve"> Base de Datos de la nomenclatura actualizada</t>
  </si>
  <si>
    <t>Estudios de hechos generadores de Plusvalía identificados en instrumentos de planificación adoptados</t>
  </si>
  <si>
    <t>Asistencia técnica para el estudio y análisis de los hechos generadores de plusvalía del Municipio de Santiago de Cali</t>
  </si>
  <si>
    <t>BP-22047513</t>
  </si>
  <si>
    <t>BP-22047513A</t>
  </si>
  <si>
    <t>Adoptar los hechos generadores en plusvalía analizados en planes parciales</t>
  </si>
  <si>
    <t xml:space="preserve">Documento de Hechos generadores de plusvalía analizados en planes parciales adoptados </t>
  </si>
  <si>
    <t>BP-22047513B</t>
  </si>
  <si>
    <t>Analizar loshechos generadores de plusvalía analizados en áreas no objeto de planes parciales</t>
  </si>
  <si>
    <t xml:space="preserve">Documento de Hechos generadores de plusvalía analizados en áreas no objeto de planes parciales </t>
  </si>
  <si>
    <t>BP-22047513C</t>
  </si>
  <si>
    <t>Atender los  requerimientos atendidos sobre participación en plusvalía</t>
  </si>
  <si>
    <t>Informes de requerimientos atendidos</t>
  </si>
  <si>
    <t xml:space="preserve">Planes Parciales adoptados </t>
  </si>
  <si>
    <t>Asistencia Técnica para la Revisión y Seguimiento de los Planes Parciales del Área Urbana y de Expansión de Santiago de Cali</t>
  </si>
  <si>
    <t>BP-22046097</t>
  </si>
  <si>
    <t>BP-22046097A</t>
  </si>
  <si>
    <t>Expedir 2 Determinantes de Plan Parcial.</t>
  </si>
  <si>
    <t>Cantidad de resoluciones  de determinantes de Plan Parcial expedidas</t>
  </si>
  <si>
    <t>BP-22046097B</t>
  </si>
  <si>
    <t>Dar respuestas a 6 solicitudes sobre revisión de la formulación o ajuste de Plan Parcial</t>
  </si>
  <si>
    <t>Cantidad de Planes Parciales revisados</t>
  </si>
  <si>
    <t>BP-22046097C</t>
  </si>
  <si>
    <t>Expedir 2 concepto de viabilidad de Planes Parciales.</t>
  </si>
  <si>
    <t>Cantidad de resoluciones  de viabilidad de Plan Parcial expedidas</t>
  </si>
  <si>
    <t>BP-22046097D</t>
  </si>
  <si>
    <t xml:space="preserve">Concertar 2 Planes Parciales </t>
  </si>
  <si>
    <t>Cantidad Planes Parciales concertados</t>
  </si>
  <si>
    <t>BP-22046097E</t>
  </si>
  <si>
    <t>Adoptar 2 Planes Parciales.</t>
  </si>
  <si>
    <t>Cantidad de planes parciales adoptados</t>
  </si>
  <si>
    <t>BP-22046097F</t>
  </si>
  <si>
    <t>Presentar 12 informes sobre requerimientos de Planes Parciales.</t>
  </si>
  <si>
    <t>Informes de requerimientos sobre Planes Parciales atendidos</t>
  </si>
  <si>
    <t>Instrumentos derivados del POT reglamentados</t>
  </si>
  <si>
    <t>Asistencia para la implementación del plan de ordenamiento territorial del municipio de Santiago de Cali</t>
  </si>
  <si>
    <t>BP-22046064</t>
  </si>
  <si>
    <t>BP-22046064A</t>
  </si>
  <si>
    <t>Realizar 36 capacitaciones y difusión del POT</t>
  </si>
  <si>
    <t>Capacitaciones y talleres de difusión del POT realizados</t>
  </si>
  <si>
    <t>BP-22046064B</t>
  </si>
  <si>
    <t xml:space="preserve">Dar respuesta al 100% de las Inquietudes respecto a aplicación del POT </t>
  </si>
  <si>
    <t>Respuestas a inquietudes</t>
  </si>
  <si>
    <t>BP-22046064C</t>
  </si>
  <si>
    <t xml:space="preserve">Reglamentar el Instrumento de financiación y gestión complementario del POT </t>
  </si>
  <si>
    <t>Instrumento de financiación y gestión reglamentado</t>
  </si>
  <si>
    <t>BP-22046064D</t>
  </si>
  <si>
    <t xml:space="preserve">Regalmentar 3 instrumentos de planeamiento complementario del POT </t>
  </si>
  <si>
    <t>Instrumento de planeamiento reglamentado</t>
  </si>
  <si>
    <t>BP-22046064E</t>
  </si>
  <si>
    <t xml:space="preserve">Elaborar el Manual de construcción sostenible </t>
  </si>
  <si>
    <t>Manual de construcción sostenible</t>
  </si>
  <si>
    <t>Unidades de planificación urbana y rural formuladas y adoptadas</t>
  </si>
  <si>
    <t>Asistencia para la formulación de las unidades de planificación urbana y rural del municipio de Santiago de Cali</t>
  </si>
  <si>
    <t>BP-22046068</t>
  </si>
  <si>
    <t>BP-22046068A</t>
  </si>
  <si>
    <t>Elaborar 3 documentos de análisis y diagnóstico territorial de la UPU y UPR</t>
  </si>
  <si>
    <t>Unidades de Planificación Urbana analizadas</t>
  </si>
  <si>
    <t>BP-22046068B</t>
  </si>
  <si>
    <t>Elaborar 3 planes zonales</t>
  </si>
  <si>
    <t>Planes Zonales realizados</t>
  </si>
  <si>
    <t>BP-22046068C</t>
  </si>
  <si>
    <t>Elaborar 3 documentos técnicos para la adopción de las UPU y UPR</t>
  </si>
  <si>
    <t>Documentos técnicos de las Unidades de Planificación Urbana y Rural</t>
  </si>
  <si>
    <t>BP-22046068D</t>
  </si>
  <si>
    <t>Elaborar 1 Documento de Acuerdo para adopción de las UPU y UPR</t>
  </si>
  <si>
    <t>Documentos adopción de las Unidades de Planificación Urbana y Rural</t>
  </si>
  <si>
    <t>BP-22046068E</t>
  </si>
  <si>
    <t>Elaborar 3 Documentos de participación ciudadana de las UPU y UPR</t>
  </si>
  <si>
    <t>Documentos de participación ciudadana de las UPU y UPR</t>
  </si>
  <si>
    <t>Formulación de las localidades del distrito de Cali</t>
  </si>
  <si>
    <t>BP-26001150</t>
  </si>
  <si>
    <t>BP-26001150A</t>
  </si>
  <si>
    <t>Elaborar el Modelo de Operación del Sistema Distrital de Planeación de Santiago de Cali</t>
  </si>
  <si>
    <t>Modelo de Operación del Sistema Distrital de Planeación de Santiago de Cali elaborado</t>
  </si>
  <si>
    <t>Departamento Administrativo de Planeación - Subdirección de Desarrollo Integral</t>
  </si>
  <si>
    <t>BP-26001150B</t>
  </si>
  <si>
    <t>Elaborar el Marco conceptual y normativo del bancos de proyectos distrital</t>
  </si>
  <si>
    <t>Marco conceptual y normativo elaborado</t>
  </si>
  <si>
    <t>BP-26001150C</t>
  </si>
  <si>
    <t>Elaborar la ruta de implementación para el Banco de Proyecto Distrital y Locales para Santiago de Cali</t>
  </si>
  <si>
    <t>Ruta de implementación elaborada</t>
  </si>
  <si>
    <t>BP-26001150D</t>
  </si>
  <si>
    <t>Diseñar la metodología del proceso de participación ciudadana</t>
  </si>
  <si>
    <t>Metodología del proceso de participación ciudadana diseñada</t>
  </si>
  <si>
    <t>BP-26001150E</t>
  </si>
  <si>
    <t>Realizar el Documento Técnico de Soporte y Cartografía social de los diversos actores en el proceso de delimitación de las localidades del Distrito de Cali.</t>
  </si>
  <si>
    <t>Documento técnico realizado</t>
  </si>
  <si>
    <t>Plan Maestro de servicios públicos domiciliarios y TIC formulado y adoptado.</t>
  </si>
  <si>
    <t>Formulación del Plan Maestro de Servicio Públicos Domiciliarios (SPD) y TIC del Municipio de Santiago de Cali</t>
  </si>
  <si>
    <t>BP-22047509</t>
  </si>
  <si>
    <t>BP-22047509A</t>
  </si>
  <si>
    <t>Elaborar un documento de diagnóstico de la infraestructura, capacidad y cobertura de los SPD y TIC.</t>
  </si>
  <si>
    <t>Documento Técnico de Diagnóstico de los SPD y TIC  elaborado</t>
  </si>
  <si>
    <t>BP-22047509B</t>
  </si>
  <si>
    <t xml:space="preserve">Actualizar la cartografía de Servicio Públicos Domiciliarios (SPD) y TIC en Formato Shape  </t>
  </si>
  <si>
    <t>Cartografía y geodatabase por cada Subsistema de SPD y TIC actualizada</t>
  </si>
  <si>
    <t>BP-22047509C</t>
  </si>
  <si>
    <t>Elaborar un documento de indicadores de seguimiento de cobertura, capacidad y calidad por su Subsistema de SPD y TIC.</t>
  </si>
  <si>
    <t>Documento  de indicadores elaborado</t>
  </si>
  <si>
    <t>BP-22047509D</t>
  </si>
  <si>
    <t>Elaborar un documento de política para el desarrollo y prestación de los servicios públicos domiciliarios y TIC.</t>
  </si>
  <si>
    <t>Documento de política elaborado</t>
  </si>
  <si>
    <t>BP-22047509E</t>
  </si>
  <si>
    <t>Elaborar un Plan de acción Fase I en materia de servicios públicos domiciliarios y TIC.</t>
  </si>
  <si>
    <t>Plan de acción elaborado</t>
  </si>
  <si>
    <t>4202002</t>
  </si>
  <si>
    <t>Ciudad región</t>
  </si>
  <si>
    <t>Corredor Verde construido</t>
  </si>
  <si>
    <t>Asistencia técnica para el planeamiento y estructuración del Proyecto Estratégico Corredor Verde en el Municipio de Santiago de Cali.</t>
  </si>
  <si>
    <t>BP-22047508</t>
  </si>
  <si>
    <t>BP-22047508A</t>
  </si>
  <si>
    <t>Realizar dos documentos  técnico y cartografía de diseño urbanístico. Incluye cartografía de diseño y detalle constructivo</t>
  </si>
  <si>
    <t>Documento técnico de soporte y cartografía a nivel de proyecto final constructivo del diseño urbanístico realizado.</t>
  </si>
  <si>
    <t>BP-22047508B</t>
  </si>
  <si>
    <t>Realizar un documento de definición de instrumentos de captura de valor</t>
  </si>
  <si>
    <t>Documento técnico de soporte de definición de instrumentos de captura de valor realizado</t>
  </si>
  <si>
    <t>BP-22047508C</t>
  </si>
  <si>
    <t>Realizar un documentos que viabilizan los instrumentos de gestión y financiación del Corredor Verde.</t>
  </si>
  <si>
    <t>Documentos (convenios, acuerdos resoluciones planes parciales) de gestión para financiación del Corredor Verde</t>
  </si>
  <si>
    <t>BP-22047508D</t>
  </si>
  <si>
    <t>Realizar 12 informes del apoyo brindado al seguimiento y evaluación periódica de los negocios jurídicos relacionados con el Corredor Verde.</t>
  </si>
  <si>
    <t>Informe del apoyo brindado al seguimiento y evaluación periódica de los negocios jurídicos relacionados con el Corredor Verde</t>
  </si>
  <si>
    <t>Plan Estratégico de Movilidad Sostenible de la ciudad región elaborado</t>
  </si>
  <si>
    <t>Apoyo en la formulación del Plan Estratégico de Movilidad del Sur - Occidente (PEMSOV) Cali, Valle del Cauca</t>
  </si>
  <si>
    <t>BP-26000863</t>
  </si>
  <si>
    <t>BP-26000863A</t>
  </si>
  <si>
    <t>Realizar un documento técnico de análisis y diagnóstico de la movilidad de pasajeros y del transporte de carga y logística en el ámbito de análisis.</t>
  </si>
  <si>
    <t>Documento técnico de análisis y diagnóstico de la movilidad de pasajeros y de carga elaborado.</t>
  </si>
  <si>
    <t>Estudios de factibilidad de proyectos de interés común de la ciudad-región realizados</t>
  </si>
  <si>
    <t xml:space="preserve">Formulación de estudios de factibilidad de proyectos de interés común de la ciudad región en el Municipio de Cali </t>
  </si>
  <si>
    <t>BP-22047507</t>
  </si>
  <si>
    <t>BP-22047507A</t>
  </si>
  <si>
    <t>Elaborar  1 documentos técnicos del diagnostico de los proyectos de interés común de la ciudad región</t>
  </si>
  <si>
    <t>Documento técnico elaborado</t>
  </si>
  <si>
    <t>BP-22047507B</t>
  </si>
  <si>
    <t>Elaborar 1 documentos técnicos de los estudios de factibilidad de proyectos de interés común de la ciudad región</t>
  </si>
  <si>
    <t>Documento de los estudios de factibilidad de proyectos de interés común de la ciudad región elaborado</t>
  </si>
  <si>
    <t>BP-22047507C</t>
  </si>
  <si>
    <t>Elaborar 1 expedientes de la evaluación de los  estudios  de factibilidad de los proyectos de interés común de la ciudad región</t>
  </si>
  <si>
    <t>Expediente de la evaluación de los  estudios  de factibilidad de los proyectos de interés común de la ciudad región  elaborado</t>
  </si>
  <si>
    <t>Estudios técnicos y financieros de factibilidad del tren de cercanías realizados</t>
  </si>
  <si>
    <t>Apoyo en la estructuración técnica, jurídica y financiera, del Tren de Cercanías. Cali, Jamundí, Yumbo, Palmira</t>
  </si>
  <si>
    <t>BP-26000534</t>
  </si>
  <si>
    <t>BP-26000534A</t>
  </si>
  <si>
    <t>Desarrollar el estudio de factibilidad técnica, legal y financiera del transporte férreo en la Ciudad Región</t>
  </si>
  <si>
    <t>Documento de factibilidad técnica, legal y financiera del tren de cercanías realizado</t>
  </si>
  <si>
    <t>4203</t>
  </si>
  <si>
    <t>Viviendo mejor y disfrutando más a Cali</t>
  </si>
  <si>
    <t>4203002</t>
  </si>
  <si>
    <t>Espacios públicos más verdes e incluyentes</t>
  </si>
  <si>
    <t>Zonas blandas de separadores viales, parques y zonas verdes recuperadas ambiental y paisajísticamente con empoderamiento ciudadano a través de intervenciones recreativas y de estrategias artísticas y lúdicas.</t>
  </si>
  <si>
    <t>Diseño urbano, arquitectónico y paisajístico de parques y zonas verdes del municipio de Santiago de Cali</t>
  </si>
  <si>
    <t>BP-21046094</t>
  </si>
  <si>
    <t>BP-21046094A</t>
  </si>
  <si>
    <t>Elaborar 70 Planos de levantamiento topográficos.</t>
  </si>
  <si>
    <t>Planos topográficos elaborados</t>
  </si>
  <si>
    <t>BP-21046094B</t>
  </si>
  <si>
    <t>Diseñar 70 Planos urbanos, arquitectónicos y paisajísticos de los parques y zonas verdes.</t>
  </si>
  <si>
    <t>Planos urbanos, arquitectónicos y paisajísticos diseñados</t>
  </si>
  <si>
    <t xml:space="preserve">Mobiliario urbano concesionado con mantenimiento y reposición </t>
  </si>
  <si>
    <t xml:space="preserve">Apoyo al Seguimiento y control del Amueblamiento Urbano de Santiago de Cali  </t>
  </si>
  <si>
    <t>BP-22047516</t>
  </si>
  <si>
    <t>BP-22047516A</t>
  </si>
  <si>
    <t>Elaborar 12 informes de elementos complementarios del espacio publico</t>
  </si>
  <si>
    <t>Informes de elementos de espacio público complementarios verificados</t>
  </si>
  <si>
    <t>BP-22047516B</t>
  </si>
  <si>
    <t xml:space="preserve">Elaborar 12 Informes de seguimiento del mantenimiento del mobiliario urbano </t>
  </si>
  <si>
    <t xml:space="preserve">informes de seguimiento elaborados </t>
  </si>
  <si>
    <t>BP-22047516C</t>
  </si>
  <si>
    <t xml:space="preserve">Elaborar 12 informes sobre Cartografía coropletica con localización y categorización de tipos de elementos de espacio publico </t>
  </si>
  <si>
    <t>Cartografía diseñada y sellada</t>
  </si>
  <si>
    <t>Política Pública de espacio público municipal formulada y adoptada</t>
  </si>
  <si>
    <t>Mejoramiento del espacio público en el municipio de Santiago de Cali</t>
  </si>
  <si>
    <t>BP-22046086</t>
  </si>
  <si>
    <t>BP-22046086A</t>
  </si>
  <si>
    <t>Emitir el 95% de Licencias y Permisos solicitados.</t>
  </si>
  <si>
    <t>Licencias y  Permisos emitidos</t>
  </si>
  <si>
    <t>BP-22046086B</t>
  </si>
  <si>
    <t>Elaborar 12 Informes de seguimiento y control a la atención de las solicitudes de Espacio Público</t>
  </si>
  <si>
    <t>BP-22046086C</t>
  </si>
  <si>
    <t>Elaborar 12 Informes de Comité de Espacio Público</t>
  </si>
  <si>
    <t>Informes</t>
  </si>
  <si>
    <t>BP-22046086D</t>
  </si>
  <si>
    <t xml:space="preserve">Elaborar una Documento técnico de Política Pública de Espacio Público </t>
  </si>
  <si>
    <t>Política Pública</t>
  </si>
  <si>
    <t>4203003</t>
  </si>
  <si>
    <t>Renovación y redensificación urbana sustentable</t>
  </si>
  <si>
    <t>Proyectos del Plan Especial de Manejo y Protección del Centro Histórico - PEMP-CH, gestionados para su ejecución.</t>
  </si>
  <si>
    <t>Estudios urbanísticos para el diseño de los itinerarios relevantes para el Centro histórico del Municipio de Santiago de Cali</t>
  </si>
  <si>
    <t>BP-26000950</t>
  </si>
  <si>
    <t>BP-26000950A</t>
  </si>
  <si>
    <t>Elaborar un documento del estudio técnico y de ingeniería para la recuperación de la carrera 4 entre calles 5 y 13.</t>
  </si>
  <si>
    <t>BP-26000950B</t>
  </si>
  <si>
    <t>Elaborar un documento  de los diseños arquitectónicos, urbanísticos, paisajísticos y de la carrera 4 entre calles 5 y 13.</t>
  </si>
  <si>
    <t>BP-26000950C</t>
  </si>
  <si>
    <t>Elaborar un documento de soporte del diseño de las redes de servicios públicos de la carrera 4 entre calles 5 y 13.</t>
  </si>
  <si>
    <t>BP-26000950D</t>
  </si>
  <si>
    <t>Elaborar un documento del estudio de suelos, pavimentos y estructuras de la carrera 4 entre calles 5 y 13.</t>
  </si>
  <si>
    <t>BP-26000950E</t>
  </si>
  <si>
    <t>Elaborar un documento del diseño de la señalización y demarcación vial del proyecto de la  carrera 4 entre calles 5 y 13.</t>
  </si>
  <si>
    <t>4205</t>
  </si>
  <si>
    <t>Gestión integral del riesgo de desastres</t>
  </si>
  <si>
    <t>4205001</t>
  </si>
  <si>
    <t>Conocimiento de riesgos</t>
  </si>
  <si>
    <t xml:space="preserve">Evaluación de riesgo por sismos y movimientos en masa elaborada </t>
  </si>
  <si>
    <t>Estudios de amenazas, vulnerabilidades y riesgos por fenómenos naturales peligrosos en el Municipio Santiago de Cali</t>
  </si>
  <si>
    <t>BP-22047510</t>
  </si>
  <si>
    <t>BP-22047510A</t>
  </si>
  <si>
    <t>Actualizar la cartografía de amenazas, vulnerabilidades y riesgos por movimientos en masa a 23.000 Has del área de ladera.</t>
  </si>
  <si>
    <t xml:space="preserve">Área de ladera con información actualizada de amenazas, vulnerabilidades y riesgos por movimientos en masa </t>
  </si>
  <si>
    <t>BP-22047510B</t>
  </si>
  <si>
    <t xml:space="preserve">Elaborar la cartografía de vulnerabilidad y riesgo por sismos a 4.000 has del área urbana. </t>
  </si>
  <si>
    <t>Área urbana con información de vulnerabilidad y riesgo por sismos</t>
  </si>
  <si>
    <t>BP-22047510C</t>
  </si>
  <si>
    <t>Elaborar 16 formatos de concepto sobre condiciones de amenaza o riesgo por fenómenos naturales peligrosos.</t>
  </si>
  <si>
    <t>Documentos</t>
  </si>
  <si>
    <t>BP-22047510D</t>
  </si>
  <si>
    <t>Elaborar 1.000 conceptos sobre condiciones de amenaza o riesgo por fenómenos naturales peligrosos para predios individuales.</t>
  </si>
  <si>
    <t>BP-22047510E</t>
  </si>
  <si>
    <t>Elaborar 100 conceptos sobre condiciones de amenaza o riesgo por fenómenos naturales peligrosos para sectores.</t>
  </si>
  <si>
    <t>BP-22047510F</t>
  </si>
  <si>
    <t>Elaborar 40 conceptos de estabilidad y firmeza para proyectos urbano arquitectónicos en zona rural de ladera.</t>
  </si>
  <si>
    <t>BP-22047510G</t>
  </si>
  <si>
    <t>Elaborar un documentos técnico y normativo de adopción de resultados.</t>
  </si>
  <si>
    <t>Elaborar los actos Administrativos de aprobación y adopción de  ajustes del POT en  lo relacionado con  amenazas y  riesgos elaborados</t>
  </si>
  <si>
    <t>Actos Administrativos</t>
  </si>
  <si>
    <t>4206</t>
  </si>
  <si>
    <t>Gestión eficiente para la prestación de los servicios públicos</t>
  </si>
  <si>
    <t>4206001</t>
  </si>
  <si>
    <t>Servicios públicos domiciliarios y TIC</t>
  </si>
  <si>
    <t>4206002</t>
  </si>
  <si>
    <t>Gestión integral de residuos sólidos.</t>
  </si>
  <si>
    <t>Mecanismos de Información, Educación y Comunicación en el marco del Plan de Gestión Integral de Residuos Sólidos – PGIRS del Municipio diseñadas</t>
  </si>
  <si>
    <t>Diseño de estrategias de información, educación y comunicación - IEC en el marco del PGIRS del municipio de Santiago de Cali</t>
  </si>
  <si>
    <t>BP-21046059</t>
  </si>
  <si>
    <t>BP-21046059A</t>
  </si>
  <si>
    <t xml:space="preserve">Diseñar una Guía de estrategias IEC de 3 de los programas del PGIRS </t>
  </si>
  <si>
    <t>Guía de estrategias IEC de 3 de los programas del PGIRS Municipal</t>
  </si>
  <si>
    <t>BP-21046059B</t>
  </si>
  <si>
    <t xml:space="preserve">Realizar 1 Estrategia de IEC de 3 programas de PGIRS </t>
  </si>
  <si>
    <t>Número estrategias realizadas</t>
  </si>
  <si>
    <t>Plan de Gestión Integral de Residuos Sólidos –PGIRS con seguimiento y evaluación realizada</t>
  </si>
  <si>
    <t>Asistencia técnica para el seguimiento y evaluación del PGIRS del municipio de Santiago de Cali</t>
  </si>
  <si>
    <t>BP-21046079</t>
  </si>
  <si>
    <t>BP-21046079A</t>
  </si>
  <si>
    <t>Elaborar un documento de evaluación  a la implementación del PGIRS Municipal.</t>
  </si>
  <si>
    <t>Documento de seguimiento y evaluación elaborado</t>
  </si>
  <si>
    <t>BP-21046079B</t>
  </si>
  <si>
    <t>Elaborar un documento de análisis sobre la prestación de los componentes del SPA</t>
  </si>
  <si>
    <t>Documento de análisis sobre la prestación de los componentes del SPA elaborado</t>
  </si>
  <si>
    <t>Cali participativa y bien gobernada</t>
  </si>
  <si>
    <t>4501</t>
  </si>
  <si>
    <t>Gerencia pública basada en resultados y la defensa de lo público</t>
  </si>
  <si>
    <t>4501002</t>
  </si>
  <si>
    <t>Información de calidad para la planificación territorial</t>
  </si>
  <si>
    <t>Planes de Desarrollo de nivel territorial y municipal formulados</t>
  </si>
  <si>
    <t xml:space="preserve"> Asistencia técnica para la planificación del Municipio de Santiago de Cali.</t>
  </si>
  <si>
    <t>BP-26000924</t>
  </si>
  <si>
    <t>BP-26000924A</t>
  </si>
  <si>
    <t xml:space="preserve">Elaboara un documento  Diagnóstico socioeconómico del municipio de Santiago de Cali </t>
  </si>
  <si>
    <t>Documento Diagnóstico socioeconómico elaborado, publicado y socializado</t>
  </si>
  <si>
    <t>Planes de Desarrollo de nivel territorial y municipal con seguimiento y evaluación</t>
  </si>
  <si>
    <t>Apoyo al Proceso de Seguimiento del Plan de Desarrollo del Municipio de Santiago de Cali</t>
  </si>
  <si>
    <t>BP-22046096</t>
  </si>
  <si>
    <t>BP-22046096A</t>
  </si>
  <si>
    <t>Apoyar logística y administrativamente al Consejo Municipal de Planeación.</t>
  </si>
  <si>
    <t>Consejo Municipal de Planeación apoyado logística y administrativamente</t>
  </si>
  <si>
    <t>BP-22046096B</t>
  </si>
  <si>
    <t xml:space="preserve">Diseñar una estrategia informativa, Educativa y comunicativa para fortalecer la cultura del seguimiento del Plan de Desarrollo </t>
  </si>
  <si>
    <t>Estrategia informativa, Educativa y comunicativa diseñada</t>
  </si>
  <si>
    <t>BP-22046096C</t>
  </si>
  <si>
    <t>Elaborar 8 Informes de Seguimiento al Plan de Desarrollo  Municipal.</t>
  </si>
  <si>
    <t>Informes de seguimiento elaborados</t>
  </si>
  <si>
    <t>BP-22046096D</t>
  </si>
  <si>
    <t>Elaborar 4 Informes de Seguimiento  a los  Planes de Desarrollo de  Comunas y Corregimientos</t>
  </si>
  <si>
    <t>Asistencia técnica para la formulación, seguimiento y evaluación de Políticas Públicas del Municipio de Santiago de Cali</t>
  </si>
  <si>
    <t>BP-22046099</t>
  </si>
  <si>
    <t>BP-22046099C</t>
  </si>
  <si>
    <t>Asistir técnicamente a 26 Organismos, en el ciclo de la Política Pública.</t>
  </si>
  <si>
    <t>Organismos asistidos técnicamente en la formulación, seguimiento y evaluación de las Políticas Públicas</t>
  </si>
  <si>
    <t>BP-22046099A</t>
  </si>
  <si>
    <t xml:space="preserve">Realizar un Balance de políticas públicas evaluadas. </t>
  </si>
  <si>
    <t>Documento Técnico de Balance de Políticas Públicas evaluadas.</t>
  </si>
  <si>
    <t>Solicitudes de encuesta Sisbén atendidas</t>
  </si>
  <si>
    <t>Fortalecimiento  del Sistema de Identificación de Potenciales Beneficiarios de Programas Sociales -SISBÉN en  el municipio de Santiago de Cali</t>
  </si>
  <si>
    <t>BP-26000861</t>
  </si>
  <si>
    <t>BP-26000861A</t>
  </si>
  <si>
    <t>Atender el 95%  de las solicitudes del SISBEN en puntos de atención</t>
  </si>
  <si>
    <t>Solicitudes atenidas</t>
  </si>
  <si>
    <t>BP-26000861B</t>
  </si>
  <si>
    <t xml:space="preserve">Realziar 132480 Encuestas del SISBÉN </t>
  </si>
  <si>
    <t>Encuestas realizadas</t>
  </si>
  <si>
    <t>BP-26000861C</t>
  </si>
  <si>
    <t>Realizar las capacitaciones en la actualización de la metodología SISBÉN</t>
  </si>
  <si>
    <t>Capacitaciones en la actualización de la metodología SISBÉN realizadas</t>
  </si>
  <si>
    <t>BP-26000861D</t>
  </si>
  <si>
    <t>Realizar los informes de Administración de la operación del SISBÉN</t>
  </si>
  <si>
    <t>Informes del servicio de atención del  SISBÉN habilitado</t>
  </si>
  <si>
    <t>BP-26000861E</t>
  </si>
  <si>
    <t>Realizar las campañas de difusión del SISBÉN</t>
  </si>
  <si>
    <t>Campaña de difusión del SISBÉN realizada</t>
  </si>
  <si>
    <t>BP-26000861F</t>
  </si>
  <si>
    <t>Realizar los Encuentros informativos  con la comunidad sobre los beneficios del SISBEN</t>
  </si>
  <si>
    <t xml:space="preserve"> Encuentros informativos con la comunidad realizados</t>
  </si>
  <si>
    <t>Base de datos de estratificación actualizada</t>
  </si>
  <si>
    <t xml:space="preserve">Administración de la estratificación del Municipio de Santiago de Cali </t>
  </si>
  <si>
    <t>BP-22046085</t>
  </si>
  <si>
    <t>BP-22046085A</t>
  </si>
  <si>
    <t>Atender el 100% de solicitudes y reclamaciones por el estrato asignado</t>
  </si>
  <si>
    <t>Solicitudes por el estrato asignado atendidas.</t>
  </si>
  <si>
    <t>BP-22046085B</t>
  </si>
  <si>
    <t xml:space="preserve">Actualizar la Base de datos de estratificación </t>
  </si>
  <si>
    <t>Base de Datos de estratificación actualizada</t>
  </si>
  <si>
    <t>BP-22046085C</t>
  </si>
  <si>
    <t>Realizar 1 Socialización de la revisión general de la estratificación urbana</t>
  </si>
  <si>
    <t xml:space="preserve">Decreto de adopción de estratificación urbana publicado </t>
  </si>
  <si>
    <t>BP-22046085D</t>
  </si>
  <si>
    <t>Implementar el 100% de la Nueva Base de Datos de estratificación urbana</t>
  </si>
  <si>
    <t>Número de predios residenciales urbanos del Municipio estratificados</t>
  </si>
  <si>
    <t>BP-22046085E</t>
  </si>
  <si>
    <t xml:space="preserve">Realizar 1 Socialización de la nueva metodología de la estratificación rural </t>
  </si>
  <si>
    <t xml:space="preserve">Decreto de adopción de estratificación rural publicado </t>
  </si>
  <si>
    <t>BP-22046085F</t>
  </si>
  <si>
    <t xml:space="preserve">Implementar el 100% la Nueva Base de Datos de estratificación rural </t>
  </si>
  <si>
    <t>Numero de predios residenciales rurales del Municipio estratificados</t>
  </si>
  <si>
    <t>Dependencias con asistencia técnica en gestión de proyectos</t>
  </si>
  <si>
    <t>Asistencia al banco de proyectos de inversión del municipio Santiago de Cali</t>
  </si>
  <si>
    <t>BP-22047503</t>
  </si>
  <si>
    <t>BP-22047503SA</t>
  </si>
  <si>
    <t>Actualizar 26 organismos en normas y procedimientos en  el manejo de la inversión social  del Municipio</t>
  </si>
  <si>
    <t>Organismos actualizados</t>
  </si>
  <si>
    <t>BP-22047503B</t>
  </si>
  <si>
    <t xml:space="preserve">Brindar asistencia técnica a 26 organismos en gestión de proyectos </t>
  </si>
  <si>
    <t>Organismo asistidos técnicamente</t>
  </si>
  <si>
    <t>Infraestructura de Datos Espaciales de Santiago de Cali – IDESC implementada</t>
  </si>
  <si>
    <t>Consolidación de la Infraestructura de Datos Espaciales del Municipio de Santiago de Cali</t>
  </si>
  <si>
    <t>BP-22047514</t>
  </si>
  <si>
    <t>BP-22047514A</t>
  </si>
  <si>
    <t>Implementar el 5% del Geoportal</t>
  </si>
  <si>
    <t>% de avance en la implementación del Geoportal</t>
  </si>
  <si>
    <t>BP-22047514B</t>
  </si>
  <si>
    <t>Implementar el 5% del Geovisor</t>
  </si>
  <si>
    <t>% de avance en la implementación del Geovisor</t>
  </si>
  <si>
    <t>BP-22047514C</t>
  </si>
  <si>
    <t>Implementar un Geoservicio</t>
  </si>
  <si>
    <t>No. de nuevos Geoservicios implementados</t>
  </si>
  <si>
    <t>BP-22047514D</t>
  </si>
  <si>
    <t>Elaborar un documento de adopción de Normas técnicas, metodologías o lineamientos de información geográfica.</t>
  </si>
  <si>
    <t>No. de documento elaborados</t>
  </si>
  <si>
    <t>Realizar 12 actualizaciones al conjunto de información geográfica del DAPM</t>
  </si>
  <si>
    <t>No. de actualizaciones realizadas al conjunto de información geográfica</t>
  </si>
  <si>
    <t xml:space="preserve">Realizar 25 asistencia técnica en temas de gestión de la información geográfica a los Organismos de la Administración Municipal </t>
  </si>
  <si>
    <t>No. de asistencias técnicas realizadas</t>
  </si>
  <si>
    <t>Red de Control Geodésico de Santiago de Cali operando</t>
  </si>
  <si>
    <t>Mejoramiento de la Red de Control Geodésico del municipio de Santiago de Cali.</t>
  </si>
  <si>
    <t>BP-26000862</t>
  </si>
  <si>
    <t>BP-26000862A</t>
  </si>
  <si>
    <t>Realizar el mantenimiento de los referentes geodésicos de la RCG.</t>
  </si>
  <si>
    <t>Número de referentes a los que se les realiza mantenimiento</t>
  </si>
  <si>
    <t>BP-26000862B</t>
  </si>
  <si>
    <t>Elaboarar el documento metodológico con la estrategia para la actualización periódica de la RCG de Santiago de Cali</t>
  </si>
  <si>
    <t>Documento generado</t>
  </si>
  <si>
    <t>BP-26000862C</t>
  </si>
  <si>
    <t>Realizar las campañas de divulgación orientadas a presentar y divulgar el uso de la Red de Control Geodésico del municipio de Santiago de Cali</t>
  </si>
  <si>
    <t>Número de jornadas de divulgación realizadas</t>
  </si>
  <si>
    <t>BP-26000862D</t>
  </si>
  <si>
    <t xml:space="preserve">Reposición de los referentes geodésicos </t>
  </si>
  <si>
    <t>Número de referentes geodésicos reemplazados.</t>
  </si>
  <si>
    <t>BP-26000862E</t>
  </si>
  <si>
    <t>Nivelar los referentes geodésicos de la RCG, con altitud geométrica y gravimetria.</t>
  </si>
  <si>
    <t>Porcentaje de referentes geodésicos nivelados.</t>
  </si>
  <si>
    <t xml:space="preserve">Documentos con estadísticas básicas del municipio publicados </t>
  </si>
  <si>
    <t>Actualización del Sistema de Indicadores Sociales para el Municipio de Santiago de Cali</t>
  </si>
  <si>
    <t>BP-7046063</t>
  </si>
  <si>
    <t>BP-7046063A</t>
  </si>
  <si>
    <t>Elaborar un documento metodológico para el intercambio de información actualizado</t>
  </si>
  <si>
    <t>Documento técnico</t>
  </si>
  <si>
    <t>BP-7046063B</t>
  </si>
  <si>
    <t>Elaborar un documento  técnico sobre el marco conceptual y el modelo de medición del Desarrollo Social actualizado</t>
  </si>
  <si>
    <t>BP-7046063C</t>
  </si>
  <si>
    <t>Elaborar un documento de análisis y de diagnóstico de los indicadores incluidos en el Sistema de Indicadores Sociales</t>
  </si>
  <si>
    <t>BP-7046063D</t>
  </si>
  <si>
    <t>Elaborar un documento técnico sobre el rediseño de la base de datos del Sistema de Indicadores Sociales actualizado</t>
  </si>
  <si>
    <t>BP-7046063E</t>
  </si>
  <si>
    <t>Realizar las mejorar del sitio Web de visualización de datos interactiva del Sistema de Indicadores Sociales</t>
  </si>
  <si>
    <t>Sitio web mejorado</t>
  </si>
  <si>
    <t>Actualización de Estudios para la Planificación en el municipio de Santiago de Cali</t>
  </si>
  <si>
    <t>BP-22047505</t>
  </si>
  <si>
    <t>BP-22047505A</t>
  </si>
  <si>
    <t>Actualizar un documento con las cuentas económicas del municipio trimestral y anual</t>
  </si>
  <si>
    <t>Documento con las cuentas económicas del municipio trimestral y anual actualizado</t>
  </si>
  <si>
    <t>BP-22047505B</t>
  </si>
  <si>
    <t>Actualizar las estadísticas básicas del municipio</t>
  </si>
  <si>
    <t>Documento con las estadísticas básicas del municipio actualizado</t>
  </si>
  <si>
    <t>BP-22047505C</t>
  </si>
  <si>
    <t>Publicar documentos Cali en cifras y Evaluación del PD</t>
  </si>
  <si>
    <t>Documentos Cali en cifras y Evaluación PD publicados</t>
  </si>
  <si>
    <t>Plan Estadístico Territorial implementado</t>
  </si>
  <si>
    <t>Implementación del Plan Estadístico Territorial de la Alcaldía de Santiago de Cali</t>
  </si>
  <si>
    <t>BP-22047506</t>
  </si>
  <si>
    <t>BP-22047506A</t>
  </si>
  <si>
    <t>Actualizar el Archivo Municipal de Datos</t>
  </si>
  <si>
    <t>Archivo Municipal de Datos actualizado</t>
  </si>
  <si>
    <t>BP-22047506B</t>
  </si>
  <si>
    <t xml:space="preserve">Elaborar un documento de seguimiento al Plan de Fortalecimiento de Registros Administrativos </t>
  </si>
  <si>
    <t>BP-22047506C</t>
  </si>
  <si>
    <t xml:space="preserve">Elaborar la documentación metodológica </t>
  </si>
  <si>
    <t>BP-22047506D</t>
  </si>
  <si>
    <t>Realizar las jornada de fortalecimiento en sistemas de gestión de bases de datos (SGBD)</t>
  </si>
  <si>
    <t>Jornada de fortalecimiento</t>
  </si>
  <si>
    <t>BP-22047506E</t>
  </si>
  <si>
    <t>Elaborar im documento con identificación y verificación de requerimientos específicos de información</t>
  </si>
  <si>
    <t>BP-22047506F</t>
  </si>
  <si>
    <t xml:space="preserve">Elaborar un documento diagnóstico de la caracterización de la producción estadística en la entidad </t>
  </si>
  <si>
    <t>BP-22047506G</t>
  </si>
  <si>
    <t>Elaborar  un documento de Formulación del Plan Estadístico Territorial</t>
  </si>
  <si>
    <t>Expediente municipal actualizado anualmente</t>
  </si>
  <si>
    <t>Apoyo en la actualización del expediente municipal de Santiago de Cali</t>
  </si>
  <si>
    <t>BP-22046088</t>
  </si>
  <si>
    <t>BP-22046088A</t>
  </si>
  <si>
    <t>Elaborar 1 Documento técnico de las matrices de indicadores de cada temática</t>
  </si>
  <si>
    <t>BP-22046088B</t>
  </si>
  <si>
    <t xml:space="preserve">Elaborar 1 Documento Técnico de Fichas de metadatos elaboradas de los Indicadores de seguimiento a las normas, directrices y proyectos del POT </t>
  </si>
  <si>
    <t>Documento técnico elaborado con las fichas de metadatos por cada dependencia</t>
  </si>
  <si>
    <t>BP-22046088C</t>
  </si>
  <si>
    <t xml:space="preserve">Realizar 50 Capacitaciones con las diferentes dependencias y entidades de la Alcaldía para la concertación de indicadores </t>
  </si>
  <si>
    <t>Capacitaciones realizadas</t>
  </si>
  <si>
    <t>BP-22046088D</t>
  </si>
  <si>
    <t>Realizar 1 Modelo de datos geográfico del expediente municipal</t>
  </si>
  <si>
    <t>Base de datos geográfica del Expediente Municipal integrada a la IDESC</t>
  </si>
  <si>
    <t>BP-22046088E</t>
  </si>
  <si>
    <t>Elaborar 1 Documento anual de diagnóstico del territorio municipal</t>
  </si>
  <si>
    <t>Documento anual de diagnóstico del territorio elaborado</t>
  </si>
  <si>
    <t>BP-22046088F</t>
  </si>
  <si>
    <t xml:space="preserve">Elaborar 1 Documento soporte del expediente municipal </t>
  </si>
  <si>
    <t>Documento soporte del expediente elaborado</t>
  </si>
  <si>
    <t>BP-22046088G</t>
  </si>
  <si>
    <t>Elaborar 1 Documento de especificaciones técnicas para el desarrollo de la plataforma de visualización de indicadores Expediente Municipal</t>
  </si>
  <si>
    <t xml:space="preserve"> Documento de especificaciones técnicas para el desarrollo de la plataforma de visualización de indicadores Expediente Municipal elaborado</t>
  </si>
  <si>
    <t>4502</t>
  </si>
  <si>
    <t>Modernización institucional con transparencia y dignificación del servicio público</t>
  </si>
  <si>
    <t>4502001</t>
  </si>
  <si>
    <t>Gobierno en línea</t>
  </si>
  <si>
    <t xml:space="preserve">Planoteca digital de Planeación, implementada. </t>
  </si>
  <si>
    <t>Implementación de la planoteca digital del departamento administrativo de planeación de Santiago de Cali</t>
  </si>
  <si>
    <t>BP-22046081</t>
  </si>
  <si>
    <t>BP-22046081A</t>
  </si>
  <si>
    <t xml:space="preserve">Clasificar 3.000 Planos con información cartográfica </t>
  </si>
  <si>
    <t>Planos clasificados</t>
  </si>
  <si>
    <t>BP-22046081B</t>
  </si>
  <si>
    <t>Depurar 300 Planos con información cartográfica</t>
  </si>
  <si>
    <t>Planos depurados</t>
  </si>
  <si>
    <t>BP-22046081C</t>
  </si>
  <si>
    <t>Realizar el Archivo e inventario de 3.000 planos con Información cartográfica en formato papel</t>
  </si>
  <si>
    <t>Planos en formato papel archivados e inventariados</t>
  </si>
  <si>
    <t>BP-22046081D</t>
  </si>
  <si>
    <t>Realizar el Archivo e inventario de 4500 planos con Información cartográfica en formato raster (Escaneados)</t>
  </si>
  <si>
    <t>Planos en formato raster archivados e inventariados</t>
  </si>
  <si>
    <t>BP-22046081E</t>
  </si>
  <si>
    <t>Realizar el Archivo e inventario de 45 planos con Información cartográfica en formato vector</t>
  </si>
  <si>
    <t>Planos en formato vectorial archivados e inventariados</t>
  </si>
  <si>
    <t>BP-22046081F</t>
  </si>
  <si>
    <t>Realizar 1.200 Planos en formato raster y vectorial georreferenciados al nuevo sistema de coordenadas Magna Sirgas</t>
  </si>
  <si>
    <t>Planos georreferenciados al nuevo sistema de coordenadas Magna Sirgas</t>
  </si>
  <si>
    <t>BP-22046081G</t>
  </si>
  <si>
    <t xml:space="preserve">Diseñar el Sistema de Información Geográfica </t>
  </si>
  <si>
    <t>SIG diseñado</t>
  </si>
  <si>
    <t>4502002</t>
  </si>
  <si>
    <t>Gestión pública efectiva y transparente</t>
  </si>
  <si>
    <t>Sistema de Gestión de la Calidad implementado</t>
  </si>
  <si>
    <t>Asistencia para implementar el sistema de gestión de la calidad en el departamento administrativo de planeación municipal de la alcaldía de Santiago de Cali</t>
  </si>
  <si>
    <t>BP-22047511</t>
  </si>
  <si>
    <t>BP-22047511A</t>
  </si>
  <si>
    <t>Bridar asistencia técnica a 4 Procesos estratégicos y misionales sobre la aplicación de requisitos del SGC</t>
  </si>
  <si>
    <t>Procesos estratégicos y misionales con asistencia técnica en la aplicación de requisitos del Sistema de Gestión de la Calidad</t>
  </si>
  <si>
    <t xml:space="preserve">Departamento Administrativo de Planeación Municipal. Unidad de apoyo a la Gestión </t>
  </si>
  <si>
    <t>BP-22047511B</t>
  </si>
  <si>
    <t>Implementar 8 Procesos transversales al DAPM.</t>
  </si>
  <si>
    <t>Procesos transversales implementados de acuerdo a la normatividad vigente</t>
  </si>
  <si>
    <t xml:space="preserve">Sistema de gestión documental modernizado </t>
  </si>
  <si>
    <t>Fortalecimiento de la gestión documental en el departamento administrativo de planeación municipal de la alcaldía de Santiago de Cali</t>
  </si>
  <si>
    <t>BP-22047512</t>
  </si>
  <si>
    <t>BP-22047512A</t>
  </si>
  <si>
    <t xml:space="preserve">Organizar el Fondo acumulado del DAPM </t>
  </si>
  <si>
    <t>Carpetas de fondo acumulado del DAPM organizadas</t>
  </si>
  <si>
    <t>BP-22047512B</t>
  </si>
  <si>
    <t>Organizar el Archivo de gestión del DAPM.</t>
  </si>
  <si>
    <t>Carpetas de archivo de gestión del DAPM organizadas</t>
  </si>
  <si>
    <t>Proyectos</t>
  </si>
  <si>
    <t>Presupuesto</t>
  </si>
  <si>
    <t xml:space="preserve">ORGANISMO: </t>
  </si>
  <si>
    <t>SECRETARIA DE GOBIERNO</t>
  </si>
  <si>
    <t>Cali emprendedora y pujante</t>
  </si>
  <si>
    <t>4403</t>
  </si>
  <si>
    <t>Zonas de vocación económica y marketing de ciudad.</t>
  </si>
  <si>
    <t>4403002</t>
  </si>
  <si>
    <t>Proyección internacional de Cali como ciudad de eventos de talla mundial.</t>
  </si>
  <si>
    <t>Plan estratégico de cooperación y marketing de ciudad formulado</t>
  </si>
  <si>
    <t>Pr</t>
  </si>
  <si>
    <t>Consolidación de la Estrategia de Cooperación para el adecuado manejo de las relaciones internacionales de la Alcaldía de Santiago de Cali</t>
  </si>
  <si>
    <t>Formular el Plan Estratégico de Marketing y Cooperación</t>
  </si>
  <si>
    <t>Plan Estratégico de Marketing y Cooperación Formulado</t>
  </si>
  <si>
    <t>Socializar el Plan de Marketing y Cooperación Internacional con las estrategias de competitividad y cooperación articuladas</t>
  </si>
  <si>
    <t>Socialización del Plan de Marketing y Cooperación Internacional realizado</t>
  </si>
  <si>
    <t>Fortalecimiento de la apropiacion del sistema de gestion y control integrados en la secretaria de gobierno de la alcaldia de santiago de cali</t>
  </si>
  <si>
    <t>Brindar asistencia tecnica a 2 procesos institucionales para su operación</t>
  </si>
  <si>
    <t>Procesos institucionales con asistencia tecnica en la vigencia</t>
  </si>
  <si>
    <t>Realizar 3 seguimientos a la apropiacion de las politicas y lineamientos impartidos por los macroprocesos institucionales</t>
  </si>
  <si>
    <t xml:space="preserve">Diagnosticos del estado de procesos </t>
  </si>
  <si>
    <t>Cultura de la Legalidad y la Integridad implementada</t>
  </si>
  <si>
    <t>Apoyo a la transformación de la cultura institucional hacia la legalidad, integridad y la transparencia en la alcaldía de santiago de cali</t>
  </si>
  <si>
    <t>Personas sensibilizadas</t>
  </si>
  <si>
    <t>Sensibilizar a los 24 organismos en prácticas de buen gobierno</t>
  </si>
  <si>
    <t>Organismos sensibilizadas</t>
  </si>
  <si>
    <t>Rendición de cuentas a la comunidad realizadas</t>
  </si>
  <si>
    <t>Fortalecimiento de las acciones institucionales de comunicación hacia la comunidad de santiago de cali</t>
  </si>
  <si>
    <t xml:space="preserve">Producir el 100% de los contenidos informativos </t>
  </si>
  <si>
    <t>Contenidos noticioso realizados</t>
  </si>
  <si>
    <t>Diseñar el 100% de piezas de comunicación.</t>
  </si>
  <si>
    <t xml:space="preserve">Piezas comunicacionales realizadas </t>
  </si>
  <si>
    <t>Implementar el 100% de Plan de Medios institucional</t>
  </si>
  <si>
    <t>Difusion en medios realizado</t>
  </si>
  <si>
    <t xml:space="preserve">Apoyar el 100% de los espacios de interaccion programados con la comunidad </t>
  </si>
  <si>
    <t>Espacios de interaccion con la comunidad apoyados</t>
  </si>
  <si>
    <t>Elaborar el PCOI institucional</t>
  </si>
  <si>
    <t>PCOI elaborado</t>
  </si>
  <si>
    <t>BP26000500</t>
  </si>
  <si>
    <t>BP26000500A</t>
  </si>
  <si>
    <t>BP26000500B</t>
  </si>
  <si>
    <t>BP22038431</t>
  </si>
  <si>
    <t>BP22038431A</t>
  </si>
  <si>
    <t>BP22038431B</t>
  </si>
  <si>
    <t>BP22038433</t>
  </si>
  <si>
    <t>BP22038433A</t>
  </si>
  <si>
    <t>BP22038433B</t>
  </si>
  <si>
    <t>BP22038434</t>
  </si>
  <si>
    <t>BP22038434A</t>
  </si>
  <si>
    <t>BP22038434B</t>
  </si>
  <si>
    <t>BP22038434C</t>
  </si>
  <si>
    <t>BP22038434D</t>
  </si>
  <si>
    <t>BP22038434E</t>
  </si>
  <si>
    <t>Secretaria de Gobierno - Oficina de Cooperacion</t>
  </si>
  <si>
    <t>Secretaria de Gobierno - Oficina de Planeacion y Calidad</t>
  </si>
  <si>
    <t>Sensibilizar a 600 servidores públicos y contratistas</t>
  </si>
  <si>
    <t>Secretaria de Gobierno - Oficina Asesora de Transparencia</t>
  </si>
  <si>
    <t>Secretaria de Gobierno - Oficina de Comunicaciones</t>
  </si>
  <si>
    <t>A marzo la meta mensual de contenidos esta por debajo de los planeado ya que los Organismos se encuentran adjudicando contratos y normalizando su dinámica por lo que el tráfico de información se encuentra aún en niveles por debajo de lo normal. SIn embargo se evaluan acciones para compensar el desfase y lograr cumplir con la meta anual en los meses que restan del año.</t>
  </si>
  <si>
    <t>Al mes de marzo se supera la meta mensual, logrando recuperar el atraso generado en enero. Las principales campañas fueron Feria de Vivienda, Mi Cali Bonita, Becas del Progreso, Petronio, Cali Distrito Especial.</t>
  </si>
  <si>
    <t>Se encuentra en proceso la conratación de la Central de Medios está previsto para adjudicarse en el mes de Abril.</t>
  </si>
  <si>
    <t>A la fecha se han atendido la totalidad de los eventos programados y/o solicitados por parte de los Organismos a la Oficina de Comunicaciones.</t>
  </si>
  <si>
    <t>Se sensibilizó a servidores publicos y contratistas de la Secretaría de Desarrollo económico, Departamento Administrativo de Control Disciplinario y Secretaría de Educacion, Secretaría de Seguridad y Justicia</t>
  </si>
  <si>
    <t>Se realiza autofiagnostico 2019 y se define el documento vigente para la vigecnia actual</t>
  </si>
  <si>
    <t>Se ha sensibilizado a marzo 170 Servidores publicos  y contratistasen la ley de Transparencia y acceso a la información</t>
  </si>
  <si>
    <t>A marzo: Revision de mapa de riesgos del proceso Comunicación Pública para determinar la necesidad de ajustes. Informar sobre funcionamiento del Centro de Documentaciòn y Correspondencia - CDC de la Secretaria de Gobierno y las responsabilidades. Realizar la revision de los avances y compromisos establecidos en los proyectos de inversion del organismo para el cumplimiento oportuno de la meta del Plan de Desarrollo .Brindar apoyo en las jornadas de artiulacion entre la Secretaria de Gobierno y la Secretaria de Desarrollo Economico. Divulgación plan de trabajo Proyecto Calidad 2019. Divulgacion estructura informe pormenorizado oficinas de Cooperacion y Transparencia. Actualizacion Plan Anual de Adquisiciones</t>
  </si>
  <si>
    <t>Se encuentra en desarrollo el plan de trabajo establecido en el es de enero para contar con los insumos para el primer diagnostico en el mes de Abril</t>
  </si>
  <si>
    <t xml:space="preserve">Se han realizado 6 jornadas de articulacion entre los equipos de la Secretaria de Gobierno (Oficina de Planeacion y Calidad; Oficina de Relaciones y Cooperacion) y la Secretaria de Desarrollo Economico para el avance en la consolidacion final del Plan de Marketing y Cooperación </t>
  </si>
  <si>
    <t>Se contempla inciar con este producto en el segundo semestre de la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</si>
</sst>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_([$€]* #,##0.00_);_([$€]* \(#,##0.00\);_([$€]* &quot;-&quot;??_);_(@_)"/>
    <numFmt numFmtId="166" formatCode="_ [$€-2]\ * #,##0.00_ ;_ [$€-2]\ * \-#,##0.00_ ;_ [$€-2]\ * &quot;-&quot;??_ "/>
    <numFmt numFmtId="167" formatCode="0.0%"/>
    <numFmt numFmtId="168" formatCode="[$-C0A]General"/>
  </numFmts>
  <fonts count="21" x14ac:knownFonts="1">
    <font>
      <sz val="11"/>
      <color theme="1"/>
      <name val="Calibri"/>
      <family val="2"/>
      <scheme val="minor"/>
    </font>
    <font>
      <sz val="11"/>
      <color indexed="8"/>
      <name val="Calibri"/>
      <family val="2"/>
    </font>
    <font>
      <sz val="11"/>
      <name val="Arial Narrow"/>
      <family val="2"/>
    </font>
    <font>
      <sz val="12"/>
      <name val="Arial Narrow"/>
      <family val="2"/>
    </font>
    <font>
      <sz val="10"/>
      <name val="Arial"/>
      <family val="2"/>
    </font>
    <font>
      <b/>
      <sz val="11"/>
      <name val="Arial Narrow"/>
      <family val="2"/>
    </font>
    <font>
      <b/>
      <sz val="14"/>
      <name val="Arial Narrow"/>
      <family val="2"/>
    </font>
    <font>
      <b/>
      <sz val="12"/>
      <name val="Arial Narrow"/>
      <family val="2"/>
    </font>
    <font>
      <sz val="11"/>
      <color indexed="8"/>
      <name val="Calibri"/>
      <family val="2"/>
    </font>
    <font>
      <sz val="10"/>
      <name val="Arial Narrow"/>
      <family val="2"/>
    </font>
    <font>
      <sz val="11"/>
      <color theme="1"/>
      <name val="Calibri"/>
      <family val="2"/>
      <scheme val="minor"/>
    </font>
    <font>
      <sz val="11"/>
      <color theme="1"/>
      <name val="Arial Narrow"/>
      <family val="2"/>
    </font>
    <font>
      <sz val="12"/>
      <color theme="1"/>
      <name val="Arial Narrow"/>
      <family val="2"/>
    </font>
    <font>
      <sz val="10"/>
      <color theme="1"/>
      <name val="Arial Narrow"/>
      <family val="2"/>
    </font>
    <font>
      <b/>
      <sz val="12"/>
      <color theme="1"/>
      <name val="Arial Narrow"/>
      <family val="2"/>
    </font>
    <font>
      <sz val="11"/>
      <name val="Calibri"/>
      <family val="2"/>
      <scheme val="minor"/>
    </font>
    <font>
      <b/>
      <sz val="11"/>
      <name val="Calibri"/>
      <family val="2"/>
      <scheme val="minor"/>
    </font>
    <font>
      <sz val="9"/>
      <name val="Arial Narrow"/>
      <family val="2"/>
    </font>
    <font>
      <sz val="9"/>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theme="0"/>
      </left>
      <right style="hair">
        <color theme="0"/>
      </right>
      <top style="thin">
        <color indexed="64"/>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style="thin">
        <color indexed="64"/>
      </top>
      <bottom/>
      <diagonal/>
    </border>
    <border>
      <left style="thin">
        <color indexed="64"/>
      </left>
      <right/>
      <top/>
      <bottom/>
      <diagonal/>
    </border>
  </borders>
  <cellStyleXfs count="24">
    <xf numFmtId="0" fontId="0" fillId="0" borderId="0"/>
    <xf numFmtId="165" fontId="4" fillId="0" borderId="0" applyFont="0" applyFill="0" applyBorder="0" applyAlignment="0" applyProtection="0"/>
    <xf numFmtId="166" fontId="4" fillId="0" borderId="0" applyFont="0" applyFill="0" applyBorder="0" applyAlignment="0" applyProtection="0"/>
    <xf numFmtId="0" fontId="1" fillId="0" borderId="0"/>
    <xf numFmtId="164"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236">
    <xf numFmtId="0" fontId="0" fillId="0" borderId="0" xfId="0"/>
    <xf numFmtId="0" fontId="2" fillId="0" borderId="0" xfId="10" applyFont="1" applyFill="1"/>
    <xf numFmtId="0" fontId="2" fillId="0" borderId="0" xfId="10" applyFont="1" applyFill="1" applyAlignment="1">
      <alignment vertical="top" wrapText="1"/>
    </xf>
    <xf numFmtId="0" fontId="2" fillId="0" borderId="0" xfId="10" applyFont="1" applyFill="1" applyAlignment="1">
      <alignment horizontal="left" vertical="top"/>
    </xf>
    <xf numFmtId="0" fontId="2" fillId="0" borderId="0" xfId="10" applyFont="1" applyFill="1" applyAlignment="1">
      <alignment horizontal="center"/>
    </xf>
    <xf numFmtId="0" fontId="2" fillId="0" borderId="0" xfId="10" applyFont="1" applyFill="1" applyAlignment="1">
      <alignment horizontal="center" vertical="top"/>
    </xf>
    <xf numFmtId="0" fontId="2" fillId="0" borderId="0" xfId="10" applyFont="1" applyFill="1" applyAlignment="1">
      <alignment vertical="top"/>
    </xf>
    <xf numFmtId="0" fontId="3" fillId="0" borderId="0" xfId="10" applyFont="1" applyFill="1"/>
    <xf numFmtId="0" fontId="2" fillId="2" borderId="0" xfId="10" applyFont="1" applyFill="1"/>
    <xf numFmtId="0" fontId="2" fillId="2" borderId="0" xfId="11" applyFont="1" applyFill="1"/>
    <xf numFmtId="0" fontId="7" fillId="0" borderId="1" xfId="9" applyFont="1" applyFill="1" applyBorder="1" applyAlignment="1" applyProtection="1">
      <alignment horizontal="center" vertical="center" wrapText="1"/>
    </xf>
    <xf numFmtId="0" fontId="7" fillId="3" borderId="1" xfId="9" applyFont="1" applyFill="1" applyBorder="1" applyAlignment="1">
      <alignment horizontal="center" vertical="center"/>
    </xf>
    <xf numFmtId="0" fontId="9" fillId="0" borderId="7" xfId="12" applyFont="1" applyFill="1" applyBorder="1" applyAlignment="1">
      <alignment horizontal="center" vertical="center" wrapText="1"/>
    </xf>
    <xf numFmtId="0" fontId="12" fillId="0" borderId="7" xfId="10" applyFont="1" applyFill="1" applyBorder="1" applyAlignment="1">
      <alignment horizontal="center" vertical="center"/>
    </xf>
    <xf numFmtId="0" fontId="14" fillId="0" borderId="7" xfId="10" applyFont="1" applyFill="1" applyBorder="1" applyAlignment="1">
      <alignment vertical="center"/>
    </xf>
    <xf numFmtId="0" fontId="9" fillId="0" borderId="7" xfId="12" applyFont="1" applyFill="1" applyBorder="1" applyAlignment="1">
      <alignment horizontal="left" vertical="center" wrapText="1"/>
    </xf>
    <xf numFmtId="0" fontId="9" fillId="0" borderId="7" xfId="12" applyFont="1" applyFill="1" applyBorder="1" applyAlignment="1">
      <alignment vertical="center"/>
    </xf>
    <xf numFmtId="3" fontId="9" fillId="0" borderId="7" xfId="12" applyNumberFormat="1" applyFont="1" applyFill="1" applyBorder="1" applyAlignment="1">
      <alignment vertical="center" wrapText="1"/>
    </xf>
    <xf numFmtId="0" fontId="3" fillId="0" borderId="7" xfId="11" applyFont="1" applyFill="1" applyBorder="1" applyAlignment="1">
      <alignment vertical="center"/>
    </xf>
    <xf numFmtId="0" fontId="9" fillId="0" borderId="2" xfId="12" applyFont="1" applyFill="1" applyBorder="1" applyAlignment="1">
      <alignment vertical="center"/>
    </xf>
    <xf numFmtId="0" fontId="11" fillId="0" borderId="2" xfId="10" applyFont="1" applyFill="1" applyBorder="1" applyAlignment="1">
      <alignment horizontal="center" vertical="center"/>
    </xf>
    <xf numFmtId="0" fontId="12" fillId="0" borderId="2" xfId="10" applyFont="1" applyFill="1" applyBorder="1" applyAlignment="1">
      <alignment vertical="center"/>
    </xf>
    <xf numFmtId="0" fontId="9" fillId="0" borderId="2" xfId="12" applyFont="1" applyFill="1" applyBorder="1" applyAlignment="1">
      <alignment horizontal="left" vertical="center" wrapText="1"/>
    </xf>
    <xf numFmtId="3" fontId="9" fillId="0" borderId="2" xfId="12" applyNumberFormat="1" applyFont="1" applyFill="1" applyBorder="1" applyAlignment="1">
      <alignment vertical="center" wrapText="1"/>
    </xf>
    <xf numFmtId="0" fontId="2" fillId="0" borderId="2" xfId="11" applyFont="1" applyFill="1" applyBorder="1" applyAlignment="1">
      <alignment vertical="center"/>
    </xf>
    <xf numFmtId="0" fontId="11" fillId="0" borderId="2" xfId="10" applyFont="1" applyFill="1" applyBorder="1" applyAlignment="1">
      <alignment vertical="center" wrapText="1"/>
    </xf>
    <xf numFmtId="1" fontId="9" fillId="0" borderId="2" xfId="10" quotePrefix="1" applyNumberFormat="1" applyFont="1" applyFill="1" applyBorder="1" applyAlignment="1">
      <alignment horizontal="center" vertical="center" wrapText="1"/>
    </xf>
    <xf numFmtId="1" fontId="9" fillId="0" borderId="2" xfId="10" applyNumberFormat="1" applyFont="1" applyFill="1" applyBorder="1" applyAlignment="1">
      <alignment horizontal="center" vertical="center" wrapText="1"/>
    </xf>
    <xf numFmtId="0" fontId="13" fillId="0" borderId="2" xfId="10" applyFont="1" applyFill="1" applyBorder="1" applyAlignment="1">
      <alignment vertical="center" wrapText="1"/>
    </xf>
    <xf numFmtId="0" fontId="9" fillId="0" borderId="2" xfId="12" applyFont="1" applyFill="1" applyBorder="1" applyAlignment="1">
      <alignment horizontal="center" vertical="center" wrapText="1"/>
    </xf>
    <xf numFmtId="0" fontId="9" fillId="0" borderId="2" xfId="12" applyFont="1" applyFill="1" applyBorder="1" applyAlignment="1">
      <alignment vertical="center" wrapText="1"/>
    </xf>
    <xf numFmtId="0" fontId="2" fillId="0" borderId="2" xfId="11" applyFont="1" applyFill="1" applyBorder="1" applyAlignment="1">
      <alignment horizontal="center" vertical="center"/>
    </xf>
    <xf numFmtId="0" fontId="2" fillId="0" borderId="2" xfId="11" applyFont="1" applyFill="1" applyBorder="1" applyAlignment="1">
      <alignment vertical="center" wrapText="1"/>
    </xf>
    <xf numFmtId="0" fontId="9" fillId="0" borderId="2" xfId="11" applyFont="1" applyFill="1" applyBorder="1" applyAlignment="1">
      <alignment horizontal="center" vertical="center"/>
    </xf>
    <xf numFmtId="0" fontId="9" fillId="0" borderId="2" xfId="11" applyFont="1" applyFill="1" applyBorder="1" applyAlignment="1">
      <alignment vertical="center" wrapText="1"/>
    </xf>
    <xf numFmtId="0" fontId="15" fillId="0" borderId="2" xfId="0" applyFont="1" applyBorder="1" applyAlignment="1">
      <alignment vertical="center"/>
    </xf>
    <xf numFmtId="0" fontId="15" fillId="0" borderId="2" xfId="0" applyFont="1" applyBorder="1" applyAlignment="1">
      <alignment vertical="center" wrapText="1"/>
    </xf>
    <xf numFmtId="0" fontId="15" fillId="0" borderId="2" xfId="0" applyFont="1" applyFill="1" applyBorder="1" applyAlignment="1">
      <alignment vertical="center" wrapText="1"/>
    </xf>
    <xf numFmtId="0" fontId="15" fillId="0" borderId="2" xfId="10" applyFont="1" applyBorder="1" applyAlignment="1">
      <alignment vertical="center" wrapText="1"/>
    </xf>
    <xf numFmtId="0" fontId="15" fillId="0" borderId="0" xfId="0" applyFont="1" applyAlignment="1">
      <alignment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2" xfId="10" applyFont="1" applyBorder="1" applyAlignment="1">
      <alignment vertical="center"/>
    </xf>
    <xf numFmtId="0" fontId="15" fillId="0" borderId="0" xfId="0" quotePrefix="1" applyFont="1" applyAlignment="1">
      <alignment vertical="center"/>
    </xf>
    <xf numFmtId="0" fontId="2" fillId="0" borderId="0" xfId="10" applyFont="1" applyFill="1" applyAlignment="1">
      <alignment vertical="center"/>
    </xf>
    <xf numFmtId="0" fontId="2" fillId="4" borderId="0" xfId="10" applyFont="1" applyFill="1" applyAlignment="1">
      <alignment vertical="center"/>
    </xf>
    <xf numFmtId="0" fontId="2" fillId="2" borderId="0" xfId="11" applyFont="1" applyFill="1" applyAlignment="1">
      <alignment vertical="center"/>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7" fillId="0" borderId="9" xfId="0" applyFont="1" applyFill="1" applyBorder="1" applyAlignment="1">
      <alignment vertical="center"/>
    </xf>
    <xf numFmtId="0" fontId="17"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10" applyFont="1" applyFill="1" applyBorder="1" applyAlignment="1">
      <alignment horizontal="left" vertical="center"/>
    </xf>
    <xf numFmtId="167" fontId="2" fillId="0" borderId="9" xfId="10" applyNumberFormat="1" applyFont="1" applyFill="1" applyBorder="1" applyAlignment="1">
      <alignment vertical="center"/>
    </xf>
    <xf numFmtId="167" fontId="2" fillId="0" borderId="9" xfId="10" applyNumberFormat="1" applyFont="1" applyFill="1" applyBorder="1" applyAlignment="1">
      <alignment horizontal="center" vertical="center"/>
    </xf>
    <xf numFmtId="0" fontId="2" fillId="0" borderId="9" xfId="10" applyFont="1" applyFill="1" applyBorder="1" applyAlignment="1">
      <alignment vertical="center"/>
    </xf>
    <xf numFmtId="0" fontId="2"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17"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10" applyFont="1" applyFill="1" applyBorder="1" applyAlignment="1">
      <alignment horizontal="left" vertical="center"/>
    </xf>
    <xf numFmtId="167" fontId="2" fillId="0" borderId="10" xfId="10" applyNumberFormat="1" applyFont="1" applyFill="1" applyBorder="1" applyAlignment="1">
      <alignment vertical="center"/>
    </xf>
    <xf numFmtId="167" fontId="2" fillId="0" borderId="10" xfId="10" applyNumberFormat="1" applyFont="1" applyFill="1" applyBorder="1" applyAlignment="1">
      <alignment horizontal="center" vertical="center"/>
    </xf>
    <xf numFmtId="0" fontId="2" fillId="0" borderId="10" xfId="10" applyFont="1" applyFill="1" applyBorder="1" applyAlignment="1">
      <alignmen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167" fontId="9"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9" fontId="17" fillId="0" borderId="10" xfId="0" applyNumberFormat="1" applyFont="1" applyFill="1" applyBorder="1" applyAlignment="1">
      <alignment horizontal="center" vertical="center"/>
    </xf>
    <xf numFmtId="167" fontId="17" fillId="0" borderId="10" xfId="0" applyNumberFormat="1" applyFont="1" applyFill="1" applyBorder="1" applyAlignment="1">
      <alignment horizontal="center" vertical="center"/>
    </xf>
    <xf numFmtId="3" fontId="17" fillId="0" borderId="10" xfId="0" applyNumberFormat="1" applyFont="1" applyFill="1" applyBorder="1" applyAlignment="1">
      <alignment vertical="center"/>
    </xf>
    <xf numFmtId="168" fontId="17" fillId="0" borderId="10" xfId="0" applyNumberFormat="1" applyFont="1" applyFill="1" applyBorder="1" applyAlignment="1">
      <alignment horizontal="left" vertical="center" wrapText="1"/>
    </xf>
    <xf numFmtId="9" fontId="17" fillId="0" borderId="10" xfId="22" applyFont="1" applyFill="1" applyBorder="1" applyAlignment="1">
      <alignment horizontal="center" vertical="center"/>
    </xf>
    <xf numFmtId="0" fontId="7" fillId="0" borderId="10" xfId="0" applyFont="1" applyFill="1" applyBorder="1" applyAlignment="1">
      <alignment vertical="center"/>
    </xf>
    <xf numFmtId="0" fontId="2" fillId="0" borderId="10" xfId="0" applyFont="1" applyFill="1" applyBorder="1" applyAlignment="1">
      <alignment horizontal="left" vertical="center"/>
    </xf>
    <xf numFmtId="167"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17" fillId="0" borderId="10" xfId="0" applyFont="1" applyFill="1" applyBorder="1" applyAlignment="1">
      <alignment horizontal="center" vertical="center" wrapText="1"/>
    </xf>
    <xf numFmtId="168" fontId="17" fillId="0" borderId="10" xfId="0" applyNumberFormat="1" applyFont="1" applyFill="1" applyBorder="1" applyAlignment="1">
      <alignment horizontal="justify" vertical="center" wrapText="1"/>
    </xf>
    <xf numFmtId="9" fontId="9"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horizontal="center" vertical="center"/>
    </xf>
    <xf numFmtId="10" fontId="17" fillId="0" borderId="1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14" fontId="17" fillId="0" borderId="10" xfId="0" applyNumberFormat="1" applyFont="1" applyFill="1" applyBorder="1" applyAlignment="1">
      <alignment horizontal="right" vertical="center" wrapText="1"/>
    </xf>
    <xf numFmtId="0" fontId="4" fillId="0" borderId="10" xfId="0" applyFont="1" applyFill="1" applyBorder="1"/>
    <xf numFmtId="0" fontId="17" fillId="0" borderId="10" xfId="0" applyFont="1" applyFill="1" applyBorder="1" applyAlignment="1">
      <alignment horizontal="center" wrapText="1"/>
    </xf>
    <xf numFmtId="167" fontId="2" fillId="0" borderId="10" xfId="0" applyNumberFormat="1" applyFont="1" applyFill="1" applyBorder="1" applyAlignment="1">
      <alignment horizontal="left" vertical="center"/>
    </xf>
    <xf numFmtId="0" fontId="17" fillId="0" borderId="10" xfId="0" applyFont="1" applyFill="1" applyBorder="1" applyAlignment="1">
      <alignment vertical="center" wrapText="1"/>
    </xf>
    <xf numFmtId="0" fontId="3" fillId="0" borderId="10" xfId="0" applyFont="1" applyFill="1" applyBorder="1" applyAlignment="1">
      <alignment vertical="center" wrapText="1"/>
    </xf>
    <xf numFmtId="0" fontId="17" fillId="0" borderId="10" xfId="0" applyFont="1" applyFill="1" applyBorder="1" applyAlignment="1">
      <alignment wrapText="1"/>
    </xf>
    <xf numFmtId="3" fontId="2" fillId="0" borderId="10" xfId="0" applyNumberFormat="1" applyFont="1" applyFill="1" applyBorder="1" applyAlignment="1">
      <alignment vertical="center"/>
    </xf>
    <xf numFmtId="0" fontId="17" fillId="0" borderId="10" xfId="0" applyFont="1" applyFill="1" applyBorder="1" applyAlignment="1">
      <alignment horizontal="center"/>
    </xf>
    <xf numFmtId="0" fontId="9" fillId="0" borderId="10" xfId="0" applyFont="1" applyFill="1" applyBorder="1" applyAlignment="1">
      <alignment horizontal="center" vertical="top"/>
    </xf>
    <xf numFmtId="167" fontId="17" fillId="0" borderId="10" xfId="22" applyNumberFormat="1" applyFont="1" applyFill="1" applyBorder="1" applyAlignment="1">
      <alignment horizontal="center" vertical="center"/>
    </xf>
    <xf numFmtId="0" fontId="17"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17" fillId="0" borderId="11" xfId="0" applyFont="1" applyFill="1" applyBorder="1" applyAlignment="1">
      <alignment horizontal="left" vertical="center" wrapText="1"/>
    </xf>
    <xf numFmtId="168" fontId="17" fillId="0" borderId="11" xfId="0" applyNumberFormat="1" applyFont="1" applyFill="1" applyBorder="1" applyAlignment="1">
      <alignment horizontal="left" vertical="center" wrapText="1"/>
    </xf>
    <xf numFmtId="3" fontId="17" fillId="0" borderId="11" xfId="0" applyNumberFormat="1" applyFont="1" applyFill="1" applyBorder="1" applyAlignment="1">
      <alignment horizontal="center" vertical="center"/>
    </xf>
    <xf numFmtId="167" fontId="17" fillId="0" borderId="11" xfId="0" applyNumberFormat="1" applyFont="1" applyFill="1" applyBorder="1" applyAlignment="1">
      <alignment horizontal="center" vertical="center"/>
    </xf>
    <xf numFmtId="0" fontId="2" fillId="0" borderId="11" xfId="10" applyFont="1" applyFill="1" applyBorder="1" applyAlignment="1">
      <alignment horizontal="left" vertical="center"/>
    </xf>
    <xf numFmtId="167" fontId="2" fillId="0" borderId="11" xfId="10" applyNumberFormat="1" applyFont="1" applyFill="1" applyBorder="1" applyAlignment="1">
      <alignment vertical="center"/>
    </xf>
    <xf numFmtId="167" fontId="2" fillId="0" borderId="11" xfId="10" applyNumberFormat="1" applyFont="1" applyFill="1" applyBorder="1" applyAlignment="1">
      <alignment horizontal="center" vertical="center"/>
    </xf>
    <xf numFmtId="3" fontId="17" fillId="0" borderId="11" xfId="0" applyNumberFormat="1" applyFont="1" applyFill="1" applyBorder="1" applyAlignment="1">
      <alignment vertical="center"/>
    </xf>
    <xf numFmtId="0" fontId="2" fillId="0" borderId="11" xfId="1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applyAlignment="1">
      <alignment horizontal="center" vertical="center"/>
    </xf>
    <xf numFmtId="0" fontId="17"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10" applyFont="1" applyFill="1" applyAlignment="1">
      <alignment horizontal="left" vertical="center"/>
    </xf>
    <xf numFmtId="167" fontId="2" fillId="0" borderId="0" xfId="10" applyNumberFormat="1" applyFont="1" applyFill="1" applyAlignment="1">
      <alignment vertical="center"/>
    </xf>
    <xf numFmtId="167" fontId="2" fillId="0" borderId="0" xfId="10" applyNumberFormat="1" applyFont="1" applyFill="1" applyAlignment="1">
      <alignment horizontal="center" vertical="center"/>
    </xf>
    <xf numFmtId="0" fontId="17" fillId="0" borderId="0" xfId="0" applyFont="1" applyAlignment="1">
      <alignment vertical="center"/>
    </xf>
    <xf numFmtId="0" fontId="9" fillId="5" borderId="0" xfId="0" applyFont="1" applyFill="1" applyBorder="1" applyAlignment="1">
      <alignment vertical="center"/>
    </xf>
    <xf numFmtId="0" fontId="9" fillId="0" borderId="0" xfId="11" applyFont="1" applyFill="1" applyAlignment="1">
      <alignment vertical="center"/>
    </xf>
    <xf numFmtId="0" fontId="9" fillId="0" borderId="0" xfId="11" applyFont="1" applyFill="1" applyAlignment="1">
      <alignment horizontal="center" vertical="center"/>
    </xf>
    <xf numFmtId="0" fontId="9" fillId="0" borderId="0"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3" fontId="9" fillId="0" borderId="0" xfId="0" applyNumberFormat="1" applyFont="1" applyFill="1" applyBorder="1" applyAlignment="1">
      <alignment vertical="center"/>
    </xf>
    <xf numFmtId="0" fontId="2" fillId="0" borderId="0" xfId="10" applyFont="1" applyFill="1" applyAlignment="1">
      <alignment vertical="center" wrapText="1"/>
    </xf>
    <xf numFmtId="0" fontId="2" fillId="0" borderId="0" xfId="10" applyFont="1" applyFill="1" applyAlignment="1">
      <alignment horizontal="center" vertical="center"/>
    </xf>
    <xf numFmtId="0" fontId="9" fillId="0" borderId="7" xfId="12" applyFont="1" applyFill="1" applyBorder="1" applyAlignment="1">
      <alignment vertical="center" wrapText="1"/>
    </xf>
    <xf numFmtId="0" fontId="17" fillId="0" borderId="2" xfId="11" applyFont="1" applyFill="1" applyBorder="1" applyAlignment="1">
      <alignment horizontal="right" vertical="center" wrapText="1"/>
    </xf>
    <xf numFmtId="0" fontId="17" fillId="0" borderId="2" xfId="11" applyFont="1" applyFill="1" applyBorder="1" applyAlignment="1">
      <alignment horizontal="center" vertical="center"/>
    </xf>
    <xf numFmtId="0" fontId="17" fillId="0" borderId="2" xfId="11" applyFont="1" applyFill="1" applyBorder="1" applyAlignment="1">
      <alignment vertical="center"/>
    </xf>
    <xf numFmtId="10" fontId="17" fillId="0" borderId="2" xfId="11" applyNumberFormat="1" applyFont="1" applyFill="1" applyBorder="1" applyAlignment="1">
      <alignment vertical="center"/>
    </xf>
    <xf numFmtId="49" fontId="17" fillId="0" borderId="2" xfId="11" applyNumberFormat="1" applyFont="1" applyFill="1" applyBorder="1" applyAlignment="1">
      <alignment horizontal="right" vertical="center"/>
    </xf>
    <xf numFmtId="0" fontId="17" fillId="0" borderId="2" xfId="11" applyFont="1" applyFill="1" applyBorder="1" applyAlignment="1">
      <alignment vertical="center" wrapText="1"/>
    </xf>
    <xf numFmtId="3" fontId="17" fillId="0" borderId="2" xfId="11" applyNumberFormat="1" applyFont="1" applyFill="1" applyBorder="1" applyAlignment="1">
      <alignment vertical="center"/>
    </xf>
    <xf numFmtId="9" fontId="17" fillId="0" borderId="2" xfId="11" applyNumberFormat="1" applyFont="1" applyFill="1" applyBorder="1" applyAlignment="1">
      <alignment horizontal="center" vertical="center"/>
    </xf>
    <xf numFmtId="0" fontId="2" fillId="0" borderId="0" xfId="11" applyFont="1" applyFill="1" applyAlignment="1">
      <alignment vertical="center"/>
    </xf>
    <xf numFmtId="0" fontId="17" fillId="0" borderId="2" xfId="0" applyFont="1" applyFill="1" applyBorder="1" applyAlignment="1">
      <alignment horizontal="left" vertical="center" wrapText="1"/>
    </xf>
    <xf numFmtId="3" fontId="17" fillId="0" borderId="2" xfId="0" applyNumberFormat="1" applyFont="1" applyFill="1" applyBorder="1" applyAlignment="1">
      <alignment vertical="center" wrapText="1"/>
    </xf>
    <xf numFmtId="0" fontId="2" fillId="0" borderId="2" xfId="11" applyFont="1" applyFill="1" applyBorder="1" applyAlignment="1">
      <alignment horizontal="center" vertical="center" wrapText="1"/>
    </xf>
    <xf numFmtId="0" fontId="17" fillId="0" borderId="2" xfId="11" applyFont="1" applyFill="1" applyBorder="1" applyAlignment="1">
      <alignment horizontal="left" vertical="center" wrapText="1"/>
    </xf>
    <xf numFmtId="9" fontId="17" fillId="0" borderId="2" xfId="22" applyFont="1" applyFill="1" applyBorder="1" applyAlignment="1">
      <alignment vertical="center"/>
    </xf>
    <xf numFmtId="10" fontId="17" fillId="0" borderId="2" xfId="22" applyNumberFormat="1" applyFont="1" applyFill="1" applyBorder="1" applyAlignment="1">
      <alignment vertical="center"/>
    </xf>
    <xf numFmtId="0" fontId="17" fillId="0" borderId="12" xfId="11" applyFont="1" applyFill="1" applyBorder="1" applyAlignment="1">
      <alignment horizontal="center" vertical="center"/>
    </xf>
    <xf numFmtId="0" fontId="17" fillId="0" borderId="8" xfId="11" applyFont="1" applyFill="1" applyBorder="1" applyAlignment="1">
      <alignment horizontal="center" vertical="center"/>
    </xf>
    <xf numFmtId="3" fontId="17" fillId="0" borderId="2" xfId="23" applyNumberFormat="1" applyFont="1" applyFill="1" applyBorder="1" applyAlignment="1">
      <alignment vertical="center"/>
    </xf>
    <xf numFmtId="1" fontId="9" fillId="0" borderId="2" xfId="12" applyNumberFormat="1" applyFont="1" applyFill="1" applyBorder="1" applyAlignment="1">
      <alignment horizontal="left" vertical="center" wrapText="1"/>
    </xf>
    <xf numFmtId="1" fontId="2" fillId="0" borderId="2" xfId="11" applyNumberFormat="1" applyFont="1" applyFill="1" applyBorder="1" applyAlignment="1">
      <alignment vertical="center"/>
    </xf>
    <xf numFmtId="14" fontId="2" fillId="0" borderId="2" xfId="11" applyNumberFormat="1" applyFont="1" applyFill="1" applyBorder="1" applyAlignment="1">
      <alignment vertical="center"/>
    </xf>
    <xf numFmtId="14" fontId="17" fillId="0" borderId="2" xfId="11" applyNumberFormat="1" applyFont="1" applyFill="1" applyBorder="1" applyAlignment="1">
      <alignment vertical="center"/>
    </xf>
    <xf numFmtId="3" fontId="2" fillId="0" borderId="0" xfId="10" applyNumberFormat="1" applyFont="1" applyFill="1"/>
    <xf numFmtId="0" fontId="17" fillId="0" borderId="2" xfId="12" applyFont="1" applyFill="1" applyBorder="1" applyAlignment="1">
      <alignment horizontal="right" vertical="center" wrapText="1"/>
    </xf>
    <xf numFmtId="0" fontId="17" fillId="0" borderId="2" xfId="12" applyFont="1" applyFill="1" applyBorder="1" applyAlignment="1">
      <alignment horizontal="right" vertical="center"/>
    </xf>
    <xf numFmtId="9" fontId="17" fillId="0" borderId="2" xfId="22" applyFont="1" applyFill="1" applyBorder="1" applyAlignment="1">
      <alignment vertical="center" wrapText="1"/>
    </xf>
    <xf numFmtId="0" fontId="2" fillId="0" borderId="2" xfId="12" applyFont="1" applyFill="1" applyBorder="1" applyAlignment="1">
      <alignment vertical="center"/>
    </xf>
    <xf numFmtId="1" fontId="2" fillId="0" borderId="2" xfId="10" quotePrefix="1" applyNumberFormat="1" applyFont="1" applyFill="1" applyBorder="1" applyAlignment="1">
      <alignment horizontal="center" vertical="center" wrapText="1"/>
    </xf>
    <xf numFmtId="1" fontId="2" fillId="0" borderId="2" xfId="10" applyNumberFormat="1" applyFont="1" applyFill="1" applyBorder="1" applyAlignment="1">
      <alignment horizontal="center" vertical="center" wrapText="1"/>
    </xf>
    <xf numFmtId="0" fontId="2" fillId="0" borderId="2" xfId="12" applyFont="1" applyFill="1" applyBorder="1" applyAlignment="1">
      <alignment horizontal="left" vertical="center" wrapText="1"/>
    </xf>
    <xf numFmtId="0" fontId="2" fillId="0" borderId="2" xfId="12" applyFont="1" applyFill="1" applyBorder="1" applyAlignment="1">
      <alignment vertical="center" wrapText="1"/>
    </xf>
    <xf numFmtId="1" fontId="2" fillId="0" borderId="2" xfId="12" applyNumberFormat="1" applyFont="1" applyFill="1" applyBorder="1" applyAlignment="1">
      <alignment horizontal="left" vertical="center" wrapText="1"/>
    </xf>
    <xf numFmtId="0" fontId="3" fillId="0" borderId="2" xfId="12" applyFont="1" applyFill="1" applyBorder="1" applyAlignment="1">
      <alignment vertical="center"/>
    </xf>
    <xf numFmtId="1" fontId="3" fillId="0" borderId="2" xfId="10" quotePrefix="1" applyNumberFormat="1" applyFont="1" applyFill="1" applyBorder="1" applyAlignment="1">
      <alignment horizontal="center" vertical="center" wrapText="1"/>
    </xf>
    <xf numFmtId="1" fontId="3" fillId="0" borderId="2" xfId="10" applyNumberFormat="1" applyFont="1" applyFill="1" applyBorder="1" applyAlignment="1">
      <alignment horizontal="center" vertical="center" wrapText="1"/>
    </xf>
    <xf numFmtId="0" fontId="3" fillId="0" borderId="2" xfId="12" applyFont="1" applyFill="1" applyBorder="1" applyAlignment="1">
      <alignment horizontal="left" vertical="center" wrapText="1"/>
    </xf>
    <xf numFmtId="0" fontId="3" fillId="0" borderId="2" xfId="12" applyFont="1" applyFill="1" applyBorder="1" applyAlignment="1">
      <alignment vertical="center" wrapText="1"/>
    </xf>
    <xf numFmtId="1" fontId="3" fillId="0" borderId="2" xfId="12" applyNumberFormat="1" applyFont="1" applyFill="1" applyBorder="1" applyAlignment="1">
      <alignment horizontal="left" vertical="center" wrapText="1"/>
    </xf>
    <xf numFmtId="0" fontId="3" fillId="0" borderId="2" xfId="11" applyFont="1" applyFill="1" applyBorder="1" applyAlignment="1">
      <alignment vertical="center"/>
    </xf>
    <xf numFmtId="0" fontId="11" fillId="0" borderId="2" xfId="10" applyFont="1" applyFill="1" applyBorder="1" applyAlignment="1">
      <alignment vertical="center"/>
    </xf>
    <xf numFmtId="0" fontId="2" fillId="0" borderId="2" xfId="12" applyFont="1" applyFill="1" applyBorder="1" applyAlignment="1">
      <alignment horizontal="center" vertical="center"/>
    </xf>
    <xf numFmtId="14" fontId="2" fillId="0" borderId="2" xfId="12" applyNumberFormat="1" applyFont="1" applyFill="1" applyBorder="1" applyAlignment="1">
      <alignment horizontal="right" vertical="center" wrapText="1"/>
    </xf>
    <xf numFmtId="0" fontId="14" fillId="0" borderId="2" xfId="10" applyFont="1" applyFill="1" applyBorder="1" applyAlignment="1">
      <alignment vertical="center" wrapText="1"/>
    </xf>
    <xf numFmtId="9" fontId="2" fillId="0" borderId="2" xfId="11" applyNumberFormat="1" applyFont="1" applyFill="1" applyBorder="1" applyAlignment="1">
      <alignment vertical="center"/>
    </xf>
    <xf numFmtId="9" fontId="17" fillId="0" borderId="2" xfId="22" applyNumberFormat="1" applyFont="1" applyFill="1" applyBorder="1" applyAlignment="1">
      <alignment vertical="center"/>
    </xf>
    <xf numFmtId="9" fontId="17" fillId="0" borderId="2" xfId="11" applyNumberFormat="1" applyFont="1" applyFill="1" applyBorder="1" applyAlignment="1">
      <alignment vertical="center"/>
    </xf>
    <xf numFmtId="0" fontId="2" fillId="0" borderId="16" xfId="10" applyFont="1" applyFill="1" applyBorder="1"/>
    <xf numFmtId="49" fontId="17" fillId="0" borderId="12" xfId="11" applyNumberFormat="1" applyFont="1" applyFill="1" applyBorder="1" applyAlignment="1">
      <alignment horizontal="right" vertical="center"/>
    </xf>
    <xf numFmtId="0" fontId="2" fillId="0" borderId="12" xfId="11" applyFont="1" applyFill="1" applyBorder="1" applyAlignment="1">
      <alignment horizontal="center" vertical="center"/>
    </xf>
    <xf numFmtId="0" fontId="17" fillId="0" borderId="12" xfId="0" applyFont="1" applyFill="1" applyBorder="1" applyAlignment="1">
      <alignment horizontal="left" vertical="center" wrapText="1"/>
    </xf>
    <xf numFmtId="0" fontId="2" fillId="0" borderId="16" xfId="10" applyFont="1" applyFill="1" applyBorder="1" applyAlignment="1">
      <alignment horizontal="center"/>
    </xf>
    <xf numFmtId="3" fontId="17" fillId="0" borderId="8" xfId="11" applyNumberFormat="1" applyFont="1" applyFill="1" applyBorder="1" applyAlignment="1">
      <alignment vertical="center"/>
    </xf>
    <xf numFmtId="3" fontId="17" fillId="0" borderId="8" xfId="0" applyNumberFormat="1" applyFont="1" applyFill="1" applyBorder="1" applyAlignment="1">
      <alignment vertical="center" wrapText="1"/>
    </xf>
    <xf numFmtId="9" fontId="17" fillId="0" borderId="8" xfId="22" applyNumberFormat="1" applyFont="1" applyFill="1" applyBorder="1" applyAlignment="1">
      <alignment vertical="center"/>
    </xf>
    <xf numFmtId="0" fontId="2" fillId="0" borderId="8" xfId="11" applyFont="1" applyFill="1" applyBorder="1" applyAlignment="1">
      <alignment vertical="center"/>
    </xf>
    <xf numFmtId="9" fontId="17" fillId="0" borderId="8" xfId="22" applyFont="1" applyFill="1" applyBorder="1" applyAlignment="1">
      <alignment vertical="center"/>
    </xf>
    <xf numFmtId="14" fontId="17" fillId="0" borderId="8" xfId="11" applyNumberFormat="1" applyFont="1" applyFill="1" applyBorder="1" applyAlignment="1">
      <alignment vertical="center"/>
    </xf>
    <xf numFmtId="0" fontId="2" fillId="0" borderId="8" xfId="11" applyFont="1" applyFill="1" applyBorder="1" applyAlignment="1">
      <alignment vertical="center" wrapText="1"/>
    </xf>
    <xf numFmtId="0" fontId="3" fillId="0" borderId="17" xfId="10" applyFont="1" applyFill="1" applyBorder="1"/>
    <xf numFmtId="0" fontId="5" fillId="0" borderId="3" xfId="10" applyFont="1" applyFill="1" applyBorder="1" applyAlignment="1">
      <alignment horizontal="center" vertical="center" wrapText="1"/>
    </xf>
    <xf numFmtId="0" fontId="5" fillId="0" borderId="3" xfId="8" applyFont="1" applyFill="1" applyBorder="1" applyAlignment="1">
      <alignment horizontal="center" vertical="center" wrapText="1"/>
    </xf>
    <xf numFmtId="0" fontId="7" fillId="2" borderId="3" xfId="11" applyFont="1" applyFill="1" applyBorder="1" applyAlignment="1">
      <alignment horizontal="center" vertical="center" wrapText="1"/>
    </xf>
    <xf numFmtId="0" fontId="7" fillId="2" borderId="4" xfId="11" applyFont="1" applyFill="1" applyBorder="1" applyAlignment="1">
      <alignment horizontal="center" vertical="center" wrapText="1"/>
    </xf>
    <xf numFmtId="14" fontId="7" fillId="0" borderId="6" xfId="9" applyNumberFormat="1" applyFont="1" applyFill="1" applyBorder="1" applyAlignment="1" applyProtection="1">
      <alignment horizontal="center" vertical="center" wrapText="1"/>
    </xf>
    <xf numFmtId="0" fontId="7" fillId="0" borderId="4" xfId="9" applyFont="1" applyFill="1" applyBorder="1" applyAlignment="1" applyProtection="1">
      <alignment horizontal="center" vertical="center" wrapText="1"/>
    </xf>
    <xf numFmtId="0" fontId="5" fillId="0" borderId="3" xfId="11" applyFont="1" applyFill="1" applyBorder="1" applyAlignment="1">
      <alignment horizontal="center" vertical="center" wrapText="1"/>
    </xf>
    <xf numFmtId="0" fontId="7" fillId="0" borderId="6" xfId="9" applyFont="1" applyFill="1" applyBorder="1" applyAlignment="1" applyProtection="1">
      <alignment horizontal="center" vertical="center" wrapText="1"/>
    </xf>
    <xf numFmtId="0" fontId="7" fillId="0" borderId="3" xfId="9" applyFont="1" applyFill="1" applyBorder="1" applyAlignment="1" applyProtection="1">
      <alignment horizontal="center" vertical="center" wrapText="1"/>
    </xf>
    <xf numFmtId="0" fontId="2" fillId="2" borderId="5" xfId="10" applyFont="1" applyFill="1" applyBorder="1" applyAlignment="1">
      <alignment horizontal="center" vertical="top"/>
    </xf>
    <xf numFmtId="0" fontId="6" fillId="2" borderId="1" xfId="10" applyFont="1" applyFill="1" applyBorder="1" applyAlignment="1">
      <alignment horizontal="center" vertical="top" wrapText="1"/>
    </xf>
    <xf numFmtId="0" fontId="7" fillId="2" borderId="6" xfId="11" applyFont="1" applyFill="1" applyBorder="1" applyAlignment="1">
      <alignment horizontal="center" vertical="center" wrapText="1"/>
    </xf>
    <xf numFmtId="0" fontId="5" fillId="0" borderId="4" xfId="9" applyFont="1" applyFill="1" applyBorder="1" applyAlignment="1">
      <alignment horizontal="center" vertical="center" wrapText="1"/>
    </xf>
    <xf numFmtId="0" fontId="17" fillId="0" borderId="12" xfId="11" applyFont="1" applyFill="1" applyBorder="1" applyAlignment="1">
      <alignment horizontal="center" vertical="center"/>
    </xf>
    <xf numFmtId="0" fontId="17" fillId="0" borderId="13" xfId="11" applyFont="1" applyFill="1" applyBorder="1" applyAlignment="1">
      <alignment horizontal="center" vertical="center"/>
    </xf>
    <xf numFmtId="0" fontId="17" fillId="0" borderId="12" xfId="11" applyFont="1" applyFill="1" applyBorder="1" applyAlignment="1">
      <alignment horizontal="center" vertical="center" wrapText="1"/>
    </xf>
    <xf numFmtId="0" fontId="17" fillId="0" borderId="13" xfId="11" applyFont="1" applyFill="1" applyBorder="1" applyAlignment="1">
      <alignment horizontal="center" vertical="center" wrapText="1"/>
    </xf>
    <xf numFmtId="0" fontId="17" fillId="0" borderId="14" xfId="11" applyFont="1" applyFill="1" applyBorder="1" applyAlignment="1">
      <alignment horizontal="center" vertical="center"/>
    </xf>
    <xf numFmtId="0" fontId="17" fillId="0" borderId="14" xfId="11" applyFont="1" applyFill="1" applyBorder="1" applyAlignment="1">
      <alignment horizontal="center" vertical="center" wrapText="1"/>
    </xf>
    <xf numFmtId="0" fontId="17" fillId="0" borderId="2" xfId="11" applyFont="1" applyFill="1" applyBorder="1" applyAlignment="1">
      <alignment horizontal="center" vertical="center" wrapText="1"/>
    </xf>
    <xf numFmtId="0" fontId="17" fillId="0" borderId="15" xfId="11" applyFont="1" applyFill="1" applyBorder="1" applyAlignment="1">
      <alignment horizontal="center" vertical="center"/>
    </xf>
    <xf numFmtId="9" fontId="17" fillId="0" borderId="12" xfId="22" applyFont="1" applyFill="1" applyBorder="1" applyAlignment="1">
      <alignment horizontal="center" vertical="center" wrapText="1"/>
    </xf>
    <xf numFmtId="9" fontId="17" fillId="0" borderId="13" xfId="22" applyFont="1" applyFill="1" applyBorder="1" applyAlignment="1">
      <alignment horizontal="center" vertical="center" wrapText="1"/>
    </xf>
    <xf numFmtId="9" fontId="17" fillId="0" borderId="14" xfId="22" applyFont="1" applyFill="1" applyBorder="1" applyAlignment="1">
      <alignment horizontal="center" vertical="center" wrapText="1"/>
    </xf>
    <xf numFmtId="9" fontId="17" fillId="0" borderId="12" xfId="22" applyFont="1" applyFill="1" applyBorder="1" applyAlignment="1">
      <alignment horizontal="center" vertical="center"/>
    </xf>
    <xf numFmtId="9" fontId="17" fillId="0" borderId="13" xfId="22" applyFont="1" applyFill="1" applyBorder="1" applyAlignment="1">
      <alignment horizontal="center" vertical="center"/>
    </xf>
    <xf numFmtId="9" fontId="17" fillId="0" borderId="14" xfId="22" applyFont="1" applyFill="1" applyBorder="1" applyAlignment="1">
      <alignment horizontal="center" vertical="center"/>
    </xf>
    <xf numFmtId="9" fontId="17" fillId="0" borderId="15" xfId="22" applyFont="1" applyFill="1" applyBorder="1" applyAlignment="1">
      <alignment horizontal="center" vertical="center"/>
    </xf>
    <xf numFmtId="0" fontId="17" fillId="0" borderId="15" xfId="11" applyFont="1" applyFill="1" applyBorder="1" applyAlignment="1">
      <alignment horizontal="center" vertical="center" wrapText="1"/>
    </xf>
    <xf numFmtId="0" fontId="17" fillId="0" borderId="10" xfId="0" applyFont="1" applyFill="1" applyBorder="1" applyAlignment="1">
      <alignment horizontal="center" vertical="center"/>
    </xf>
    <xf numFmtId="0" fontId="4" fillId="0" borderId="10" xfId="0" applyFont="1" applyFill="1" applyBorder="1"/>
    <xf numFmtId="0" fontId="17"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4" fillId="0" borderId="11" xfId="0" applyFont="1" applyFill="1" applyBorder="1"/>
    <xf numFmtId="0" fontId="9"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4" fillId="0" borderId="10" xfId="0" applyFont="1" applyFill="1" applyBorder="1" applyAlignment="1">
      <alignment horizontal="center"/>
    </xf>
    <xf numFmtId="0" fontId="18" fillId="0" borderId="10" xfId="0" applyFont="1" applyFill="1" applyBorder="1" applyAlignment="1">
      <alignment horizontal="center" vertical="center"/>
    </xf>
    <xf numFmtId="0" fontId="5" fillId="0" borderId="3" xfId="9" applyFont="1" applyFill="1" applyBorder="1" applyAlignment="1">
      <alignment horizontal="center" vertical="center" wrapText="1"/>
    </xf>
    <xf numFmtId="167" fontId="5" fillId="0" borderId="3" xfId="9" applyNumberFormat="1" applyFont="1" applyFill="1" applyBorder="1" applyAlignment="1">
      <alignment horizontal="center" vertical="center" wrapText="1"/>
    </xf>
    <xf numFmtId="0" fontId="2" fillId="2" borderId="5" xfId="10" applyFont="1" applyFill="1" applyBorder="1" applyAlignment="1">
      <alignment horizontal="center" vertical="center"/>
    </xf>
    <xf numFmtId="0" fontId="6" fillId="2" borderId="1" xfId="10" applyFont="1" applyFill="1" applyBorder="1" applyAlignment="1">
      <alignment horizontal="center" vertical="center" wrapText="1"/>
    </xf>
    <xf numFmtId="0" fontId="7" fillId="4" borderId="3" xfId="11" applyFont="1" applyFill="1" applyBorder="1" applyAlignment="1">
      <alignment horizontal="center" vertical="center" wrapText="1"/>
    </xf>
    <xf numFmtId="0" fontId="7" fillId="4" borderId="4" xfId="11" applyFont="1" applyFill="1" applyBorder="1" applyAlignment="1">
      <alignment horizontal="center" vertical="center" wrapText="1"/>
    </xf>
    <xf numFmtId="0" fontId="16" fillId="0" borderId="5" xfId="0" applyFont="1" applyBorder="1" applyAlignment="1">
      <alignment horizontal="center" vertical="center"/>
    </xf>
    <xf numFmtId="0" fontId="15" fillId="0" borderId="3" xfId="0" applyFont="1" applyBorder="1" applyAlignment="1">
      <alignment horizontal="center" vertical="center"/>
    </xf>
    <xf numFmtId="9" fontId="17" fillId="0" borderId="12" xfId="22" applyFont="1" applyFill="1" applyBorder="1" applyAlignment="1">
      <alignment vertical="center"/>
    </xf>
  </cellXfs>
  <cellStyles count="24">
    <cellStyle name="Euro" xfId="1"/>
    <cellStyle name="Euro 2" xfId="2"/>
    <cellStyle name="Excel Built-in Normal" xfId="3"/>
    <cellStyle name="Millares" xfId="23" builtinId="3"/>
    <cellStyle name="Millares 2" xfId="4"/>
    <cellStyle name="Normal" xfId="0" builtinId="0"/>
    <cellStyle name="Normal 112" xfId="5"/>
    <cellStyle name="Normal 113" xfId="6"/>
    <cellStyle name="Normal 114" xfId="7"/>
    <cellStyle name="Normal 2" xfId="8"/>
    <cellStyle name="Normal 2 2" xfId="9"/>
    <cellStyle name="Normal 3" xfId="10"/>
    <cellStyle name="Normal 3 2" xfId="11"/>
    <cellStyle name="Normal 3 3" xfId="12"/>
    <cellStyle name="Normal 4" xfId="13"/>
    <cellStyle name="Normal 46" xfId="14"/>
    <cellStyle name="Normal 47" xfId="15"/>
    <cellStyle name="Normal 48" xfId="16"/>
    <cellStyle name="Normal 5" xfId="17"/>
    <cellStyle name="Normal 6" xfId="18"/>
    <cellStyle name="Normal 7" xfId="19"/>
    <cellStyle name="Porcentaje" xfId="22" builtinId="5"/>
    <cellStyle name="Porcentual 2" xfId="20"/>
    <cellStyle name="Porcentual 3"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0</xdr:rowOff>
    </xdr:from>
    <xdr:to>
      <xdr:col>22</xdr:col>
      <xdr:colOff>1100668</xdr:colOff>
      <xdr:row>1</xdr:row>
      <xdr:rowOff>0</xdr:rowOff>
    </xdr:to>
    <xdr:grpSp>
      <xdr:nvGrpSpPr>
        <xdr:cNvPr id="1610" name="Group 1">
          <a:extLst>
            <a:ext uri="{FF2B5EF4-FFF2-40B4-BE49-F238E27FC236}">
              <a16:creationId xmlns:a16="http://schemas.microsoft.com/office/drawing/2014/main" xmlns="" id="{00000000-0008-0000-0000-00004A060000}"/>
            </a:ext>
          </a:extLst>
        </xdr:cNvPr>
        <xdr:cNvGrpSpPr>
          <a:grpSpLocks/>
        </xdr:cNvGrpSpPr>
      </xdr:nvGrpSpPr>
      <xdr:grpSpPr bwMode="auto">
        <a:xfrm>
          <a:off x="9526" y="0"/>
          <a:ext cx="25967267" cy="1270000"/>
          <a:chOff x="0" y="0"/>
          <a:chExt cx="14423" cy="1776"/>
        </a:xfrm>
      </xdr:grpSpPr>
      <xdr:sp macro="" textlink="">
        <xdr:nvSpPr>
          <xdr:cNvPr id="1627" name="Rectangle 2">
            <a:extLst>
              <a:ext uri="{FF2B5EF4-FFF2-40B4-BE49-F238E27FC236}">
                <a16:creationId xmlns:a16="http://schemas.microsoft.com/office/drawing/2014/main" xmlns="" id="{00000000-0008-0000-0000-00005B060000}"/>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xdr:spPr>
      </xdr:sp>
      <xdr:sp macro="" textlink="" fLocksText="0">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003" y="0"/>
            <a:ext cx="3420" cy="588"/>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itchFamily="34" charset="0"/>
                <a:ea typeface="+mn-ea"/>
                <a:cs typeface="Arial" pitchFamily="34" charset="0"/>
              </a:rPr>
              <a:t>MEDE01.03.03.18.P01.F05</a:t>
            </a:r>
            <a:endParaRPr lang="es-CO" sz="900">
              <a:effectLst/>
              <a:latin typeface="Arial" pitchFamily="34" charset="0"/>
              <a:cs typeface="Arial" pitchFamily="34" charset="0"/>
            </a:endParaRPr>
          </a:p>
        </xdr:txBody>
      </xdr:sp>
      <xdr:sp macro="" textlink="" fLocksText="0">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12739" y="588"/>
            <a:ext cx="1684" cy="307"/>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ysClr val="windowText" lastClr="000000"/>
                </a:solidFill>
                <a:latin typeface="Arial"/>
                <a:cs typeface="Arial"/>
              </a:rPr>
              <a:t>8</a:t>
            </a:r>
          </a:p>
        </xdr:txBody>
      </xdr:sp>
      <xdr:sp macro="" textlink="" fLocksText="0">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11003" y="588"/>
            <a:ext cx="1755" cy="307"/>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VERSIÓN</a:t>
            </a:r>
          </a:p>
        </xdr:txBody>
      </xdr:sp>
      <xdr:sp macro="" textlink="" fLocksText="0">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2757" y="895"/>
            <a:ext cx="1666"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solidFill>
                  <a:sysClr val="windowText" lastClr="000000"/>
                </a:solidFill>
                <a:latin typeface="Arial" pitchFamily="34" charset="0"/>
                <a:ea typeface="+mn-ea"/>
                <a:cs typeface="Arial" pitchFamily="34" charset="0"/>
              </a:rPr>
              <a:t>29/mar/2019</a:t>
            </a:r>
            <a:endParaRPr lang="es-CO" sz="800">
              <a:solidFill>
                <a:sysClr val="windowText" lastClr="000000"/>
              </a:solidFill>
              <a:latin typeface="Arial" pitchFamily="34" charset="0"/>
              <a:cs typeface="Arial" pitchFamily="34" charset="0"/>
            </a:endParaRPr>
          </a:p>
        </xdr:txBody>
      </xdr:sp>
      <xdr:sp macro="" textlink="" fLocksText="0">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1003" y="895"/>
            <a:ext cx="1755"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effectLst/>
                <a:latin typeface="Arial" panose="020B0604020202020204" pitchFamily="34" charset="0"/>
                <a:ea typeface="+mn-ea"/>
                <a:cs typeface="Arial" panose="020B0604020202020204" pitchFamily="34" charset="0"/>
              </a:rPr>
              <a:t>FECHA  DE ENTRADA</a:t>
            </a:r>
            <a:endParaRPr lang="en-US" sz="800">
              <a:effectLst/>
              <a:latin typeface="Arial" panose="020B0604020202020204" pitchFamily="34" charset="0"/>
              <a:cs typeface="Arial" panose="020B0604020202020204" pitchFamily="34" charset="0"/>
            </a:endParaRPr>
          </a:p>
          <a:p>
            <a:pPr algn="ctr"/>
            <a:r>
              <a:rPr lang="es-CO" sz="800" b="0" i="0">
                <a:effectLst/>
                <a:latin typeface="Arial" panose="020B0604020202020204" pitchFamily="34" charset="0"/>
                <a:ea typeface="+mn-ea"/>
                <a:cs typeface="Arial" panose="020B0604020202020204" pitchFamily="34" charset="0"/>
              </a:rPr>
              <a:t>EN VIGENCIA</a:t>
            </a:r>
            <a:endParaRPr lang="en-US" sz="800">
              <a:effectLst/>
              <a:latin typeface="Arial" panose="020B0604020202020204" pitchFamily="34" charset="0"/>
              <a:cs typeface="Arial" panose="020B0604020202020204" pitchFamily="34" charset="0"/>
            </a:endParaRPr>
          </a:p>
        </xdr:txBody>
      </xdr:sp>
      <xdr:sp macro="" textlink="" fLocksText="0">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2051" y="0"/>
            <a:ext cx="8951"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endParaRPr lang="es-CO" sz="1000">
              <a:effectLst/>
            </a:endParaRPr>
          </a:p>
          <a:p>
            <a:pPr algn="ctr" rtl="1"/>
            <a:r>
              <a:rPr lang="es-CO" sz="1000" b="0" i="0">
                <a:effectLst/>
                <a:latin typeface="Arial" panose="020B0604020202020204" pitchFamily="34" charset="0"/>
                <a:ea typeface="+mn-ea"/>
                <a:cs typeface="Arial" panose="020B0604020202020204" pitchFamily="34" charset="0"/>
              </a:rPr>
              <a:t>SISTEMAS DE GESTIÓN Y CONTROL</a:t>
            </a:r>
            <a:r>
              <a:rPr lang="es-CO" sz="1000" b="0" i="0" baseline="0">
                <a:effectLst/>
                <a:latin typeface="Arial" panose="020B0604020202020204" pitchFamily="34" charset="0"/>
                <a:ea typeface="+mn-ea"/>
                <a:cs typeface="Arial" panose="020B0604020202020204" pitchFamily="34" charset="0"/>
              </a:rPr>
              <a:t> INTEGRADOS</a:t>
            </a:r>
            <a:endParaRPr lang="en-US" sz="1000">
              <a:effectLst/>
              <a:latin typeface="Arial" panose="020B0604020202020204" pitchFamily="34" charset="0"/>
              <a:cs typeface="Arial" panose="020B0604020202020204" pitchFamily="34" charset="0"/>
            </a:endParaRPr>
          </a:p>
          <a:p>
            <a:pPr algn="ctr"/>
            <a:r>
              <a:rPr lang="es-ES" sz="1000">
                <a:effectLst/>
                <a:latin typeface="Arial" pitchFamily="34" charset="0"/>
                <a:ea typeface="+mn-ea"/>
                <a:cs typeface="Arial" pitchFamily="34" charset="0"/>
              </a:rPr>
              <a:t>SGC - MECI - SISTEDA </a:t>
            </a:r>
          </a:p>
          <a:p>
            <a:pPr algn="ctr"/>
            <a:endParaRPr lang="es-CO" sz="1000">
              <a:effectLst/>
              <a:latin typeface="Arial" pitchFamily="34" charset="0"/>
              <a:cs typeface="Arial" pitchFamily="34" charset="0"/>
            </a:endParaRPr>
          </a:p>
          <a:p>
            <a:pPr algn="ctr"/>
            <a:r>
              <a:rPr lang="es-ES" sz="1200" b="1">
                <a:effectLst/>
                <a:latin typeface="Arial" pitchFamily="34" charset="0"/>
                <a:ea typeface="+mn-ea"/>
                <a:cs typeface="Arial" pitchFamily="34" charset="0"/>
              </a:rPr>
              <a:t>SEGUIMIENTO</a:t>
            </a:r>
            <a:r>
              <a:rPr lang="es-ES" sz="1200" b="1" baseline="0">
                <a:effectLst/>
                <a:latin typeface="Arial" pitchFamily="34" charset="0"/>
                <a:ea typeface="+mn-ea"/>
                <a:cs typeface="Arial" pitchFamily="34" charset="0"/>
              </a:rPr>
              <a:t> DEL PLAN DE ACCIÓN</a:t>
            </a:r>
            <a:endParaRPr lang="es-CO" sz="1200">
              <a:effectLst/>
              <a:latin typeface="Arial" pitchFamily="34" charset="0"/>
              <a:cs typeface="Arial" pitchFamily="34" charset="0"/>
            </a:endParaRPr>
          </a:p>
          <a:p>
            <a:pPr algn="ctr" rtl="0" eaLnBrk="1" fontAlgn="auto" latinLnBrk="0" hangingPunct="1"/>
            <a:r>
              <a:rPr lang="es-CO" sz="1200" b="0">
                <a:effectLst/>
                <a:latin typeface="Arial" pitchFamily="34" charset="0"/>
                <a:ea typeface="+mn-ea"/>
                <a:cs typeface="Arial" pitchFamily="34" charset="0"/>
              </a:rPr>
              <a:t>Relación de los proyectos de competencia </a:t>
            </a:r>
            <a:r>
              <a:rPr lang="es-CO" sz="1200" b="0">
                <a:solidFill>
                  <a:sysClr val="windowText" lastClr="000000"/>
                </a:solidFill>
                <a:effectLst/>
                <a:latin typeface="Arial" pitchFamily="34" charset="0"/>
                <a:ea typeface="+mn-ea"/>
                <a:cs typeface="Arial" pitchFamily="34" charset="0"/>
              </a:rPr>
              <a:t>del organismo</a:t>
            </a:r>
            <a:r>
              <a:rPr lang="es-CO" sz="1200" b="0" baseline="0">
                <a:solidFill>
                  <a:sysClr val="windowText" lastClr="000000"/>
                </a:solidFill>
                <a:effectLst/>
                <a:latin typeface="Arial" pitchFamily="34" charset="0"/>
                <a:ea typeface="+mn-ea"/>
                <a:cs typeface="Arial" pitchFamily="34" charset="0"/>
              </a:rPr>
              <a:t> frente al Plan de Desarrollo</a:t>
            </a:r>
            <a:endParaRPr lang="es-CO" sz="1200" b="0">
              <a:solidFill>
                <a:sysClr val="windowText" lastClr="000000"/>
              </a:solidFill>
              <a:effectLst/>
              <a:latin typeface="Arial" pitchFamily="34" charset="0"/>
              <a:cs typeface="Arial" pitchFamily="34" charset="0"/>
            </a:endParaRPr>
          </a:p>
          <a:p>
            <a:pPr algn="ctr" rtl="0"/>
            <a:r>
              <a:rPr lang="es-ES" sz="1200" b="1" i="0">
                <a:effectLst/>
                <a:latin typeface="Arial" pitchFamily="34" charset="0"/>
                <a:ea typeface="+mn-ea"/>
                <a:cs typeface="Arial" pitchFamily="34" charset="0"/>
              </a:rPr>
              <a:t>CUADRO 1S</a:t>
            </a:r>
            <a:endParaRPr lang="es-CO" sz="1200">
              <a:effectLst/>
              <a:latin typeface="Arial" pitchFamily="34" charset="0"/>
              <a:cs typeface="Arial" pitchFamily="34" charset="0"/>
            </a:endParaRPr>
          </a:p>
        </xdr:txBody>
      </xdr:sp>
    </xdr:grpSp>
    <xdr:clientData/>
  </xdr:twoCellAnchor>
  <xdr:twoCellAnchor>
    <xdr:from>
      <xdr:col>0</xdr:col>
      <xdr:colOff>762000</xdr:colOff>
      <xdr:row>0</xdr:row>
      <xdr:rowOff>123825</xdr:rowOff>
    </xdr:from>
    <xdr:to>
      <xdr:col>2</xdr:col>
      <xdr:colOff>247650</xdr:colOff>
      <xdr:row>0</xdr:row>
      <xdr:rowOff>952500</xdr:rowOff>
    </xdr:to>
    <xdr:pic>
      <xdr:nvPicPr>
        <xdr:cNvPr id="1611" name="Picture 250" descr="escudo">
          <a:extLst>
            <a:ext uri="{FF2B5EF4-FFF2-40B4-BE49-F238E27FC236}">
              <a16:creationId xmlns:a16="http://schemas.microsoft.com/office/drawing/2014/main" xmlns="" id="{00000000-0008-0000-0000-00004B06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762000" y="123825"/>
          <a:ext cx="1076325" cy="828675"/>
        </a:xfrm>
        <a:prstGeom prst="rect">
          <a:avLst/>
        </a:prstGeom>
        <a:noFill/>
        <a:ln w="9525">
          <a:noFill/>
          <a:miter lim="800000"/>
          <a:headEnd/>
          <a:tailEnd/>
        </a:ln>
      </xdr:spPr>
    </xdr:pic>
    <xdr:clientData/>
  </xdr:twoCellAnchor>
  <xdr:twoCellAnchor>
    <xdr:from>
      <xdr:col>0</xdr:col>
      <xdr:colOff>381000</xdr:colOff>
      <xdr:row>0</xdr:row>
      <xdr:rowOff>966498</xdr:rowOff>
    </xdr:from>
    <xdr:to>
      <xdr:col>3</xdr:col>
      <xdr:colOff>133350</xdr:colOff>
      <xdr:row>0</xdr:row>
      <xdr:rowOff>1171575</xdr:rowOff>
    </xdr:to>
    <xdr:sp macro="" textlink="">
      <xdr:nvSpPr>
        <xdr:cNvPr id="11" name="Text Box 49">
          <a:extLst>
            <a:ext uri="{FF2B5EF4-FFF2-40B4-BE49-F238E27FC236}">
              <a16:creationId xmlns:a16="http://schemas.microsoft.com/office/drawing/2014/main" xmlns="" id="{00000000-0008-0000-0000-00000B000000}"/>
            </a:ext>
          </a:extLst>
        </xdr:cNvPr>
        <xdr:cNvSpPr txBox="1">
          <a:spLocks noChangeArrowheads="1"/>
        </xdr:cNvSpPr>
      </xdr:nvSpPr>
      <xdr:spPr bwMode="auto">
        <a:xfrm>
          <a:off x="381000" y="194973"/>
          <a:ext cx="2038350" cy="0"/>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700"/>
            </a:lnSpc>
          </a:pPr>
          <a:endParaRPr lang="es-CO" sz="700" b="0" i="0">
            <a:latin typeface="Arial" pitchFamily="34" charset="0"/>
            <a:ea typeface="+mn-ea"/>
            <a:cs typeface="Arial" pitchFamily="34" charset="0"/>
          </a:endParaRPr>
        </a:p>
        <a:p>
          <a:pPr algn="ctr" rtl="0">
            <a:lnSpc>
              <a:spcPts val="600"/>
            </a:lnSpc>
          </a:pPr>
          <a:r>
            <a:rPr lang="es-CO" sz="700" b="0" i="0">
              <a:latin typeface="Arial" pitchFamily="34" charset="0"/>
              <a:ea typeface="+mn-ea"/>
              <a:cs typeface="Arial" pitchFamily="34" charset="0"/>
            </a:rPr>
            <a:t>DIRECCIONAMIENTO ESTRATEGICO</a:t>
          </a:r>
        </a:p>
        <a:p>
          <a:pPr algn="ctr" rtl="0">
            <a:lnSpc>
              <a:spcPts val="600"/>
            </a:lnSpc>
          </a:pPr>
          <a:r>
            <a:rPr lang="es-CO" sz="700" b="0" i="0">
              <a:latin typeface="Arial" pitchFamily="34" charset="0"/>
              <a:ea typeface="+mn-ea"/>
              <a:cs typeface="Arial" pitchFamily="34" charset="0"/>
            </a:rPr>
            <a:t>PLANEACION</a:t>
          </a:r>
          <a:r>
            <a:rPr lang="es-CO" sz="700" b="0" i="0" baseline="0">
              <a:latin typeface="Arial" pitchFamily="34" charset="0"/>
              <a:ea typeface="+mn-ea"/>
              <a:cs typeface="Arial" pitchFamily="34" charset="0"/>
            </a:rPr>
            <a:t> ECONOMICA Y SOCIAL</a:t>
          </a:r>
          <a:endParaRPr lang="es-CO" sz="7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23</xdr:col>
      <xdr:colOff>0</xdr:colOff>
      <xdr:row>1</xdr:row>
      <xdr:rowOff>0</xdr:rowOff>
    </xdr:to>
    <xdr:grpSp>
      <xdr:nvGrpSpPr>
        <xdr:cNvPr id="2" name="Group 1">
          <a:extLst>
            <a:ext uri="{FF2B5EF4-FFF2-40B4-BE49-F238E27FC236}">
              <a16:creationId xmlns:a16="http://schemas.microsoft.com/office/drawing/2014/main" xmlns="" id="{00000000-0008-0000-0100-000002000000}"/>
            </a:ext>
          </a:extLst>
        </xdr:cNvPr>
        <xdr:cNvGrpSpPr>
          <a:grpSpLocks/>
        </xdr:cNvGrpSpPr>
      </xdr:nvGrpSpPr>
      <xdr:grpSpPr bwMode="auto">
        <a:xfrm>
          <a:off x="9525" y="0"/>
          <a:ext cx="24250650" cy="1266825"/>
          <a:chOff x="0" y="0"/>
          <a:chExt cx="14423" cy="1776"/>
        </a:xfrm>
      </xdr:grpSpPr>
      <xdr:sp macro="" textlink="">
        <xdr:nvSpPr>
          <xdr:cNvPr id="3" name="Rectangle 2">
            <a:extLst>
              <a:ext uri="{FF2B5EF4-FFF2-40B4-BE49-F238E27FC236}">
                <a16:creationId xmlns:a16="http://schemas.microsoft.com/office/drawing/2014/main" xmlns="" id="{00000000-0008-0000-0100-000003000000}"/>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fLocksText="0">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1002" y="0"/>
            <a:ext cx="3421" cy="588"/>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itchFamily="34" charset="0"/>
                <a:ea typeface="+mn-ea"/>
                <a:cs typeface="Arial" pitchFamily="34" charset="0"/>
              </a:rPr>
              <a:t>MEDE01.03.03.18.P01.F05</a:t>
            </a:r>
            <a:endParaRPr lang="es-CO" sz="900">
              <a:effectLst/>
              <a:latin typeface="Arial" pitchFamily="34" charset="0"/>
              <a:cs typeface="Arial" pitchFamily="34" charset="0"/>
            </a:endParaRPr>
          </a:p>
        </xdr:txBody>
      </xdr:sp>
      <xdr:sp macro="" textlink="" fLocksText="0">
        <xdr:nvSpPr>
          <xdr:cNvPr id="5" name="Rectangle 4">
            <a:extLst>
              <a:ext uri="{FF2B5EF4-FFF2-40B4-BE49-F238E27FC236}">
                <a16:creationId xmlns:a16="http://schemas.microsoft.com/office/drawing/2014/main" xmlns="" id="{00000000-0008-0000-0100-000005000000}"/>
              </a:ext>
            </a:extLst>
          </xdr:cNvPr>
          <xdr:cNvSpPr>
            <a:spLocks noChangeArrowheads="1"/>
          </xdr:cNvSpPr>
        </xdr:nvSpPr>
        <xdr:spPr bwMode="auto">
          <a:xfrm>
            <a:off x="12742" y="588"/>
            <a:ext cx="1681" cy="307"/>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ysClr val="windowText" lastClr="000000"/>
                </a:solidFill>
                <a:latin typeface="Arial"/>
                <a:cs typeface="Arial"/>
              </a:rPr>
              <a:t>8</a:t>
            </a:r>
          </a:p>
        </xdr:txBody>
      </xdr:sp>
      <xdr:sp macro="" textlink="" fLocksText="0">
        <xdr:nvSpPr>
          <xdr:cNvPr id="6" name="Rectangle 5">
            <a:extLst>
              <a:ext uri="{FF2B5EF4-FFF2-40B4-BE49-F238E27FC236}">
                <a16:creationId xmlns:a16="http://schemas.microsoft.com/office/drawing/2014/main" xmlns="" id="{00000000-0008-0000-0100-000006000000}"/>
              </a:ext>
            </a:extLst>
          </xdr:cNvPr>
          <xdr:cNvSpPr>
            <a:spLocks noChangeArrowheads="1"/>
          </xdr:cNvSpPr>
        </xdr:nvSpPr>
        <xdr:spPr bwMode="auto">
          <a:xfrm>
            <a:off x="11002" y="588"/>
            <a:ext cx="1757" cy="307"/>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VERSIÓN</a:t>
            </a:r>
          </a:p>
        </xdr:txBody>
      </xdr:sp>
      <xdr:sp macro="" textlink="" fLocksText="0">
        <xdr:nvSpPr>
          <xdr:cNvPr id="7"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2760" y="895"/>
            <a:ext cx="1663"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solidFill>
                  <a:sysClr val="windowText" lastClr="000000"/>
                </a:solidFill>
                <a:latin typeface="Arial" pitchFamily="34" charset="0"/>
                <a:ea typeface="+mn-ea"/>
                <a:cs typeface="Arial" pitchFamily="34" charset="0"/>
              </a:rPr>
              <a:t>29/mar/2019</a:t>
            </a:r>
            <a:endParaRPr lang="es-CO" sz="800">
              <a:solidFill>
                <a:sysClr val="windowText" lastClr="000000"/>
              </a:solidFill>
              <a:latin typeface="Arial" pitchFamily="34" charset="0"/>
              <a:cs typeface="Arial" pitchFamily="34" charset="0"/>
            </a:endParaRPr>
          </a:p>
        </xdr:txBody>
      </xdr:sp>
      <xdr:sp macro="" textlink="" fLocksText="0">
        <xdr:nvSpPr>
          <xdr:cNvPr id="8"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1002" y="895"/>
            <a:ext cx="1757" cy="881"/>
          </a:xfrm>
          <a:prstGeom prst="rect">
            <a:avLst/>
          </a:prstGeom>
          <a:solidFill>
            <a:srgbClr val="FFFFFF"/>
          </a:solidFill>
          <a:ln w="9360">
            <a:solidFill>
              <a:srgbClr val="000000"/>
            </a:solidFill>
            <a:miter lim="800000"/>
            <a:headEnd/>
            <a:tailEnd/>
          </a:ln>
          <a:effectLst/>
        </xdr:spPr>
        <xdr:txBody>
          <a:bodyPr vertOverflow="clip" wrap="square" lIns="27360" tIns="22680" rIns="27360" bIns="22680" anchor="ctr" upright="1"/>
          <a:lstStyle/>
          <a:p>
            <a:pPr algn="ctr" rtl="0"/>
            <a:r>
              <a:rPr lang="es-CO" sz="800" b="0" i="0">
                <a:effectLst/>
                <a:latin typeface="Arial" panose="020B0604020202020204" pitchFamily="34" charset="0"/>
                <a:ea typeface="+mn-ea"/>
                <a:cs typeface="Arial" panose="020B0604020202020204" pitchFamily="34" charset="0"/>
              </a:rPr>
              <a:t>FECHA  DE ENTRADA</a:t>
            </a:r>
            <a:endParaRPr lang="en-US" sz="800">
              <a:effectLst/>
              <a:latin typeface="Arial" panose="020B0604020202020204" pitchFamily="34" charset="0"/>
              <a:cs typeface="Arial" panose="020B0604020202020204" pitchFamily="34" charset="0"/>
            </a:endParaRPr>
          </a:p>
          <a:p>
            <a:pPr algn="ctr"/>
            <a:r>
              <a:rPr lang="es-CO" sz="800" b="0" i="0">
                <a:effectLst/>
                <a:latin typeface="Arial" panose="020B0604020202020204" pitchFamily="34" charset="0"/>
                <a:ea typeface="+mn-ea"/>
                <a:cs typeface="Arial" panose="020B0604020202020204" pitchFamily="34" charset="0"/>
              </a:rPr>
              <a:t>EN VIGENCIA</a:t>
            </a:r>
            <a:endParaRPr lang="en-US" sz="800">
              <a:effectLst/>
              <a:latin typeface="Arial" panose="020B0604020202020204" pitchFamily="34" charset="0"/>
              <a:cs typeface="Arial" panose="020B0604020202020204" pitchFamily="34" charset="0"/>
            </a:endParaRPr>
          </a:p>
        </xdr:txBody>
      </xdr:sp>
      <xdr:sp macro="" textlink="" fLocksText="0">
        <xdr:nvSpPr>
          <xdr:cNvPr id="9"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663" y="0"/>
            <a:ext cx="9339"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endParaRPr lang="es-CO" sz="1000">
              <a:effectLst/>
            </a:endParaRPr>
          </a:p>
          <a:p>
            <a:pPr algn="ctr" rtl="1"/>
            <a:r>
              <a:rPr lang="es-CO" sz="1000" b="0" i="0">
                <a:effectLst/>
                <a:latin typeface="Arial" panose="020B0604020202020204" pitchFamily="34" charset="0"/>
                <a:ea typeface="+mn-ea"/>
                <a:cs typeface="Arial" panose="020B0604020202020204" pitchFamily="34" charset="0"/>
              </a:rPr>
              <a:t>SISTEMAS DE GESTIÓN Y CONTROL</a:t>
            </a:r>
            <a:r>
              <a:rPr lang="es-CO" sz="1000" b="0" i="0" baseline="0">
                <a:effectLst/>
                <a:latin typeface="Arial" panose="020B0604020202020204" pitchFamily="34" charset="0"/>
                <a:ea typeface="+mn-ea"/>
                <a:cs typeface="Arial" panose="020B0604020202020204" pitchFamily="34" charset="0"/>
              </a:rPr>
              <a:t> INTEGRADOS</a:t>
            </a:r>
            <a:endParaRPr lang="en-US" sz="1000">
              <a:effectLst/>
              <a:latin typeface="Arial" panose="020B0604020202020204" pitchFamily="34" charset="0"/>
              <a:cs typeface="Arial" panose="020B0604020202020204" pitchFamily="34" charset="0"/>
            </a:endParaRPr>
          </a:p>
          <a:p>
            <a:pPr algn="ctr"/>
            <a:r>
              <a:rPr lang="es-ES" sz="1000">
                <a:effectLst/>
                <a:latin typeface="Arial" pitchFamily="34" charset="0"/>
                <a:ea typeface="+mn-ea"/>
                <a:cs typeface="Arial" pitchFamily="34" charset="0"/>
              </a:rPr>
              <a:t>SGC - MECI - SISTEDA </a:t>
            </a:r>
          </a:p>
          <a:p>
            <a:pPr algn="ctr"/>
            <a:endParaRPr lang="es-CO" sz="1000">
              <a:effectLst/>
              <a:latin typeface="Arial" pitchFamily="34" charset="0"/>
              <a:cs typeface="Arial" pitchFamily="34" charset="0"/>
            </a:endParaRPr>
          </a:p>
          <a:p>
            <a:pPr algn="ctr"/>
            <a:r>
              <a:rPr lang="es-ES" sz="1200" b="1">
                <a:effectLst/>
                <a:latin typeface="Arial" pitchFamily="34" charset="0"/>
                <a:ea typeface="+mn-ea"/>
                <a:cs typeface="Arial" pitchFamily="34" charset="0"/>
              </a:rPr>
              <a:t>SEGUIMIENTO</a:t>
            </a:r>
            <a:r>
              <a:rPr lang="es-ES" sz="1200" b="1" baseline="0">
                <a:effectLst/>
                <a:latin typeface="Arial" pitchFamily="34" charset="0"/>
                <a:ea typeface="+mn-ea"/>
                <a:cs typeface="Arial" pitchFamily="34" charset="0"/>
              </a:rPr>
              <a:t> DEL PLAN DE ACCIÓN</a:t>
            </a:r>
            <a:endParaRPr lang="es-CO" sz="1200">
              <a:effectLst/>
              <a:latin typeface="Arial" pitchFamily="34" charset="0"/>
              <a:cs typeface="Arial" pitchFamily="34" charset="0"/>
            </a:endParaRPr>
          </a:p>
          <a:p>
            <a:pPr algn="ctr" rtl="0" eaLnBrk="1" fontAlgn="auto" latinLnBrk="0" hangingPunct="1"/>
            <a:r>
              <a:rPr lang="es-CO" sz="1200" b="0">
                <a:effectLst/>
                <a:latin typeface="Arial" pitchFamily="34" charset="0"/>
                <a:ea typeface="+mn-ea"/>
                <a:cs typeface="Arial" pitchFamily="34" charset="0"/>
              </a:rPr>
              <a:t>Relación de los proyectos de competencia </a:t>
            </a:r>
            <a:r>
              <a:rPr lang="es-CO" sz="1200" b="0">
                <a:solidFill>
                  <a:sysClr val="windowText" lastClr="000000"/>
                </a:solidFill>
                <a:effectLst/>
                <a:latin typeface="Arial" pitchFamily="34" charset="0"/>
                <a:ea typeface="+mn-ea"/>
                <a:cs typeface="Arial" pitchFamily="34" charset="0"/>
              </a:rPr>
              <a:t>del organismo</a:t>
            </a:r>
            <a:r>
              <a:rPr lang="es-CO" sz="1200" b="0" baseline="0">
                <a:solidFill>
                  <a:sysClr val="windowText" lastClr="000000"/>
                </a:solidFill>
                <a:effectLst/>
                <a:latin typeface="Arial" pitchFamily="34" charset="0"/>
                <a:ea typeface="+mn-ea"/>
                <a:cs typeface="Arial" pitchFamily="34" charset="0"/>
              </a:rPr>
              <a:t> frente al Plan de Desarrollo</a:t>
            </a:r>
            <a:endParaRPr lang="es-CO" sz="1200" b="0">
              <a:solidFill>
                <a:sysClr val="windowText" lastClr="000000"/>
              </a:solidFill>
              <a:effectLst/>
              <a:latin typeface="Arial" pitchFamily="34" charset="0"/>
              <a:cs typeface="Arial" pitchFamily="34" charset="0"/>
            </a:endParaRPr>
          </a:p>
          <a:p>
            <a:pPr algn="ctr" rtl="0"/>
            <a:r>
              <a:rPr lang="es-ES" sz="1200" b="1" i="0">
                <a:effectLst/>
                <a:latin typeface="Arial" pitchFamily="34" charset="0"/>
                <a:ea typeface="+mn-ea"/>
                <a:cs typeface="Arial" pitchFamily="34" charset="0"/>
              </a:rPr>
              <a:t>CUADRO 1S</a:t>
            </a:r>
            <a:endParaRPr lang="es-CO" sz="1200">
              <a:effectLst/>
              <a:latin typeface="Arial" pitchFamily="34" charset="0"/>
              <a:cs typeface="Arial" pitchFamily="34" charset="0"/>
            </a:endParaRPr>
          </a:p>
        </xdr:txBody>
      </xdr:sp>
    </xdr:grpSp>
    <xdr:clientData/>
  </xdr:twoCellAnchor>
  <xdr:twoCellAnchor>
    <xdr:from>
      <xdr:col>0</xdr:col>
      <xdr:colOff>762000</xdr:colOff>
      <xdr:row>0</xdr:row>
      <xdr:rowOff>123825</xdr:rowOff>
    </xdr:from>
    <xdr:to>
      <xdr:col>2</xdr:col>
      <xdr:colOff>247650</xdr:colOff>
      <xdr:row>0</xdr:row>
      <xdr:rowOff>952500</xdr:rowOff>
    </xdr:to>
    <xdr:pic>
      <xdr:nvPicPr>
        <xdr:cNvPr id="10" name="Picture 250" descr="escudo">
          <a:extLst>
            <a:ext uri="{FF2B5EF4-FFF2-40B4-BE49-F238E27FC236}">
              <a16:creationId xmlns:a16="http://schemas.microsoft.com/office/drawing/2014/main" xmlns="" id="{00000000-0008-0000-0100-00000A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23825"/>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0</xdr:row>
      <xdr:rowOff>966498</xdr:rowOff>
    </xdr:from>
    <xdr:to>
      <xdr:col>3</xdr:col>
      <xdr:colOff>133350</xdr:colOff>
      <xdr:row>0</xdr:row>
      <xdr:rowOff>1171575</xdr:rowOff>
    </xdr:to>
    <xdr:sp macro="" textlink="">
      <xdr:nvSpPr>
        <xdr:cNvPr id="11" name="Text Box 49">
          <a:extLst>
            <a:ext uri="{FF2B5EF4-FFF2-40B4-BE49-F238E27FC236}">
              <a16:creationId xmlns:a16="http://schemas.microsoft.com/office/drawing/2014/main" xmlns="" id="{00000000-0008-0000-0100-00000B000000}"/>
            </a:ext>
          </a:extLst>
        </xdr:cNvPr>
        <xdr:cNvSpPr txBox="1">
          <a:spLocks noChangeArrowheads="1"/>
        </xdr:cNvSpPr>
      </xdr:nvSpPr>
      <xdr:spPr bwMode="auto">
        <a:xfrm>
          <a:off x="381000" y="966498"/>
          <a:ext cx="1914525" cy="205077"/>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700"/>
            </a:lnSpc>
          </a:pPr>
          <a:endParaRPr lang="es-CO" sz="700" b="0" i="0">
            <a:latin typeface="Arial" pitchFamily="34" charset="0"/>
            <a:ea typeface="+mn-ea"/>
            <a:cs typeface="Arial" pitchFamily="34" charset="0"/>
          </a:endParaRPr>
        </a:p>
        <a:p>
          <a:pPr algn="ctr" rtl="0">
            <a:lnSpc>
              <a:spcPts val="600"/>
            </a:lnSpc>
          </a:pPr>
          <a:r>
            <a:rPr lang="es-CO" sz="700" b="0" i="0">
              <a:latin typeface="Arial" pitchFamily="34" charset="0"/>
              <a:ea typeface="+mn-ea"/>
              <a:cs typeface="Arial" pitchFamily="34" charset="0"/>
            </a:rPr>
            <a:t>DIRECCIONAMIENTO ESTRATEGICO</a:t>
          </a:r>
        </a:p>
        <a:p>
          <a:pPr algn="ctr" rtl="0">
            <a:lnSpc>
              <a:spcPts val="600"/>
            </a:lnSpc>
          </a:pPr>
          <a:r>
            <a:rPr lang="es-CO" sz="700" b="0" i="0">
              <a:latin typeface="Arial" pitchFamily="34" charset="0"/>
              <a:ea typeface="+mn-ea"/>
              <a:cs typeface="Arial" pitchFamily="34" charset="0"/>
            </a:rPr>
            <a:t>PLANEACION</a:t>
          </a:r>
          <a:r>
            <a:rPr lang="es-CO" sz="700" b="0" i="0" baseline="0">
              <a:latin typeface="Arial" pitchFamily="34" charset="0"/>
              <a:ea typeface="+mn-ea"/>
              <a:cs typeface="Arial" pitchFamily="34" charset="0"/>
            </a:rPr>
            <a:t> ECONOMICA Y SOCIAL</a:t>
          </a:r>
          <a:endParaRPr lang="es-CO" sz="7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rodriguez/Configuraci&#243;n%20local/Archivos%20temporales%20de%20Internet/OLK108/luforero/A&#209;OS/2001/VARIOS/01PERFILES5A17NU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EDADESTOTAL"/>
      <sheetName val="MADEDADESTOTALcap"/>
      <sheetName val="EST"/>
      <sheetName val="POB"/>
      <sheetName val="EFITOTAL"/>
      <sheetName val="DOC"/>
      <sheetName val="Hoja2"/>
      <sheetName val="Hoja1"/>
      <sheetName val="TASANAL"/>
      <sheetName val="ASIGTOTAL01"/>
      <sheetName val="MATDEPSECZON"/>
      <sheetName val="INDICE"/>
      <sheetName val="COLOMBIA"/>
      <sheetName val="ANTIOQUIA"/>
      <sheetName val="MEDELLIN"/>
      <sheetName val="ATLANTICO"/>
      <sheetName val="BARRANQUILLA"/>
      <sheetName val="BOGOTA"/>
      <sheetName val="BOLIVAR"/>
      <sheetName val="CARTAGENA"/>
      <sheetName val="BOYACA"/>
      <sheetName val="TUNJA"/>
      <sheetName val="CALDAS"/>
      <sheetName val="MANIZALES"/>
      <sheetName val="CAQUETA"/>
      <sheetName val="FLORENCIA"/>
      <sheetName val="CAUCA"/>
      <sheetName val="POPAYAN"/>
      <sheetName val="VALLEDUPAR"/>
      <sheetName val="CESAR"/>
      <sheetName val="CORDOBA"/>
      <sheetName val="MONTERIA"/>
      <sheetName val="CUNDINAMARCA"/>
      <sheetName val="CHOCO"/>
      <sheetName val="QUIBDO"/>
      <sheetName val="HUILA"/>
      <sheetName val="NEIVA"/>
      <sheetName val="LAGUAJIRA"/>
      <sheetName val="RIOACHA"/>
      <sheetName val="MAGDALENA"/>
      <sheetName val="SANTAMARTA"/>
      <sheetName val="META"/>
      <sheetName val="VILLAVICENCIO"/>
      <sheetName val="NARIÑO"/>
      <sheetName val="PASTO"/>
      <sheetName val="NORTESANTANDER"/>
      <sheetName val="CUCUTA"/>
      <sheetName val="QUINDIO"/>
      <sheetName val="ARMENIA"/>
      <sheetName val="RISARALDA"/>
      <sheetName val="PEREIRA"/>
      <sheetName val="SANTANDER"/>
      <sheetName val="BUCARAMANGA"/>
      <sheetName val="SUCRE"/>
      <sheetName val="SINCELEJO"/>
      <sheetName val="TOLIMA"/>
      <sheetName val="IBAGUE"/>
      <sheetName val="VALLE"/>
      <sheetName val="CALI"/>
      <sheetName val="ARAUCA"/>
      <sheetName val="ARAUCACAPITAL"/>
      <sheetName val="CASANARE"/>
      <sheetName val="YOPAL"/>
      <sheetName val="PUTUMAYO"/>
      <sheetName val="MOCOA"/>
      <sheetName val="SANANDRES"/>
      <sheetName val="SANANDRESCAPITAL"/>
      <sheetName val="AMAZONAS"/>
      <sheetName val="LETICIA"/>
      <sheetName val="GUAINIA"/>
      <sheetName val="INIRIDA"/>
      <sheetName val="GUAVIARE"/>
      <sheetName val="SANJOSEDELGUAVIARE"/>
      <sheetName val="VAUPES"/>
      <sheetName val="MITU"/>
      <sheetName val="VICHADA"/>
      <sheetName val="PUERTOCARREÑ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36">
          <cell r="C36">
            <v>4005</v>
          </cell>
        </row>
        <row r="37">
          <cell r="C37">
            <v>258</v>
          </cell>
        </row>
        <row r="39">
          <cell r="C39">
            <v>3154</v>
          </cell>
        </row>
        <row r="40">
          <cell r="C40">
            <v>1109</v>
          </cell>
        </row>
        <row r="85">
          <cell r="D85">
            <v>0.7207594936708861</v>
          </cell>
        </row>
        <row r="86">
          <cell r="D86">
            <v>0.15544303797468353</v>
          </cell>
        </row>
        <row r="87">
          <cell r="D87">
            <v>0.12379746835443038</v>
          </cell>
        </row>
        <row r="92">
          <cell r="C92">
            <v>26</v>
          </cell>
        </row>
        <row r="93">
          <cell r="C93">
            <v>3</v>
          </cell>
        </row>
        <row r="95">
          <cell r="C95">
            <v>12</v>
          </cell>
        </row>
        <row r="96">
          <cell r="C96">
            <v>99</v>
          </cell>
        </row>
        <row r="99">
          <cell r="C99">
            <v>183</v>
          </cell>
        </row>
        <row r="100">
          <cell r="C100">
            <v>18</v>
          </cell>
        </row>
        <row r="102">
          <cell r="C102">
            <v>142</v>
          </cell>
        </row>
        <row r="103">
          <cell r="C103">
            <v>59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topLeftCell="H3" zoomScale="60" zoomScaleNormal="60" zoomScaleSheetLayoutView="100" workbookViewId="0">
      <selection activeCell="V48" sqref="V48"/>
    </sheetView>
  </sheetViews>
  <sheetFormatPr baseColWidth="10" defaultColWidth="11.42578125" defaultRowHeight="16.5" x14ac:dyDescent="0.3"/>
  <cols>
    <col min="1" max="1" width="13" style="5" customWidth="1"/>
    <col min="2" max="2" width="10.85546875" style="6" customWidth="1"/>
    <col min="3" max="3" width="8.5703125" style="5" customWidth="1"/>
    <col min="4" max="4" width="55" style="1" customWidth="1"/>
    <col min="5" max="5" width="16" style="1" customWidth="1"/>
    <col min="6" max="6" width="12.42578125" style="1" customWidth="1"/>
    <col min="7" max="7" width="17.7109375" style="1" customWidth="1"/>
    <col min="8" max="8" width="17.5703125" style="4" customWidth="1"/>
    <col min="9" max="11" width="13.140625" style="3" customWidth="1"/>
    <col min="12" max="12" width="12.7109375" style="1" customWidth="1"/>
    <col min="13" max="13" width="11.7109375" style="1" customWidth="1"/>
    <col min="14" max="14" width="18.28515625" style="1" bestFit="1" customWidth="1"/>
    <col min="15" max="15" width="15.7109375" style="1" customWidth="1"/>
    <col min="16" max="16" width="18.5703125" style="1" customWidth="1"/>
    <col min="17" max="17" width="16" style="1" customWidth="1"/>
    <col min="18" max="19" width="12.7109375" style="1" customWidth="1"/>
    <col min="20" max="21" width="10.7109375" style="1" customWidth="1"/>
    <col min="22" max="22" width="43" style="1" customWidth="1"/>
    <col min="23" max="23" width="17.140625" style="2" customWidth="1"/>
    <col min="24" max="16384" width="11.42578125" style="1"/>
  </cols>
  <sheetData>
    <row r="1" spans="1:23" s="8" customFormat="1" ht="99.95" customHeight="1" x14ac:dyDescent="0.3">
      <c r="A1" s="196"/>
      <c r="B1" s="196"/>
      <c r="C1" s="196"/>
      <c r="D1" s="196"/>
      <c r="E1" s="196"/>
      <c r="F1" s="196"/>
      <c r="G1" s="196"/>
      <c r="H1" s="196"/>
      <c r="I1" s="196"/>
      <c r="J1" s="196"/>
      <c r="K1" s="196"/>
      <c r="L1" s="196"/>
      <c r="M1" s="196"/>
      <c r="N1" s="196"/>
      <c r="O1" s="196"/>
      <c r="P1" s="196"/>
      <c r="Q1" s="196"/>
      <c r="R1" s="196"/>
      <c r="S1" s="196"/>
      <c r="T1" s="196"/>
      <c r="U1" s="196"/>
      <c r="V1" s="196"/>
      <c r="W1" s="196"/>
    </row>
    <row r="2" spans="1:23" s="8" customFormat="1" ht="25.5" customHeight="1" x14ac:dyDescent="0.3">
      <c r="A2" s="197"/>
      <c r="B2" s="197"/>
      <c r="C2" s="197"/>
      <c r="D2" s="197"/>
      <c r="E2" s="197"/>
      <c r="F2" s="197"/>
      <c r="G2" s="197"/>
      <c r="H2" s="197"/>
      <c r="I2" s="197"/>
      <c r="J2" s="197"/>
      <c r="K2" s="197"/>
      <c r="L2" s="197"/>
      <c r="M2" s="197"/>
      <c r="N2" s="197"/>
      <c r="O2" s="197"/>
      <c r="P2" s="197"/>
      <c r="Q2" s="197"/>
      <c r="R2" s="197"/>
      <c r="S2" s="197"/>
      <c r="T2" s="197"/>
      <c r="U2" s="197"/>
      <c r="V2" s="197"/>
      <c r="W2" s="197"/>
    </row>
    <row r="3" spans="1:23" s="9" customFormat="1" ht="24.95" customHeight="1" x14ac:dyDescent="0.3">
      <c r="A3" s="198" t="s">
        <v>675</v>
      </c>
      <c r="B3" s="189"/>
      <c r="C3" s="189" t="s">
        <v>676</v>
      </c>
      <c r="D3" s="189"/>
      <c r="E3" s="189"/>
      <c r="F3" s="189"/>
      <c r="G3" s="189"/>
      <c r="H3" s="189"/>
      <c r="I3" s="189"/>
      <c r="J3" s="189"/>
      <c r="K3" s="189"/>
      <c r="L3" s="189"/>
      <c r="M3" s="189"/>
      <c r="N3" s="189"/>
      <c r="O3" s="189"/>
      <c r="P3" s="190"/>
      <c r="Q3" s="194" t="s">
        <v>6</v>
      </c>
      <c r="R3" s="195"/>
      <c r="S3" s="192"/>
      <c r="T3" s="191">
        <v>43579</v>
      </c>
      <c r="U3" s="192"/>
      <c r="V3" s="10" t="s">
        <v>5</v>
      </c>
      <c r="W3" s="11">
        <v>2019</v>
      </c>
    </row>
    <row r="4" spans="1:23" s="8" customFormat="1" ht="25.5" customHeight="1" x14ac:dyDescent="0.3">
      <c r="A4" s="197"/>
      <c r="B4" s="197"/>
      <c r="C4" s="197"/>
      <c r="D4" s="197"/>
      <c r="E4" s="197"/>
      <c r="F4" s="197"/>
      <c r="G4" s="197"/>
      <c r="H4" s="197"/>
      <c r="I4" s="197"/>
      <c r="J4" s="197"/>
      <c r="K4" s="197"/>
      <c r="L4" s="197"/>
      <c r="M4" s="197"/>
      <c r="N4" s="197"/>
      <c r="O4" s="197"/>
      <c r="P4" s="197"/>
      <c r="Q4" s="197"/>
      <c r="R4" s="197"/>
      <c r="S4" s="197"/>
      <c r="T4" s="197"/>
      <c r="U4" s="197"/>
      <c r="V4" s="197"/>
      <c r="W4" s="197"/>
    </row>
    <row r="5" spans="1:23" ht="53.25" customHeight="1" x14ac:dyDescent="0.3">
      <c r="A5" s="193" t="s">
        <v>65</v>
      </c>
      <c r="B5" s="193" t="s">
        <v>4</v>
      </c>
      <c r="C5" s="193" t="s">
        <v>3</v>
      </c>
      <c r="D5" s="193" t="s">
        <v>57</v>
      </c>
      <c r="E5" s="193" t="s">
        <v>2</v>
      </c>
      <c r="F5" s="193" t="s">
        <v>56</v>
      </c>
      <c r="G5" s="193" t="s">
        <v>33</v>
      </c>
      <c r="H5" s="193" t="s">
        <v>34</v>
      </c>
      <c r="I5" s="193" t="s">
        <v>35</v>
      </c>
      <c r="J5" s="193" t="s">
        <v>36</v>
      </c>
      <c r="K5" s="188" t="s">
        <v>73</v>
      </c>
      <c r="L5" s="188" t="s">
        <v>39</v>
      </c>
      <c r="M5" s="188" t="s">
        <v>63</v>
      </c>
      <c r="N5" s="187" t="s">
        <v>1</v>
      </c>
      <c r="O5" s="188" t="s">
        <v>40</v>
      </c>
      <c r="P5" s="188" t="s">
        <v>41</v>
      </c>
      <c r="Q5" s="188" t="s">
        <v>52</v>
      </c>
      <c r="R5" s="188" t="s">
        <v>42</v>
      </c>
      <c r="S5" s="188" t="s">
        <v>74</v>
      </c>
      <c r="T5" s="187" t="s">
        <v>11</v>
      </c>
      <c r="U5" s="187" t="s">
        <v>12</v>
      </c>
      <c r="V5" s="188" t="s">
        <v>0</v>
      </c>
      <c r="W5" s="199" t="s">
        <v>70</v>
      </c>
    </row>
    <row r="6" spans="1:23" ht="42.75" customHeight="1" x14ac:dyDescent="0.3">
      <c r="A6" s="193"/>
      <c r="B6" s="193"/>
      <c r="C6" s="193"/>
      <c r="D6" s="193"/>
      <c r="E6" s="193"/>
      <c r="F6" s="193"/>
      <c r="G6" s="193"/>
      <c r="H6" s="193"/>
      <c r="I6" s="193"/>
      <c r="J6" s="193"/>
      <c r="K6" s="188"/>
      <c r="L6" s="188"/>
      <c r="M6" s="188"/>
      <c r="N6" s="187"/>
      <c r="O6" s="188"/>
      <c r="P6" s="188"/>
      <c r="Q6" s="188"/>
      <c r="R6" s="188"/>
      <c r="S6" s="188"/>
      <c r="T6" s="187"/>
      <c r="U6" s="187"/>
      <c r="V6" s="188"/>
      <c r="W6" s="199"/>
    </row>
    <row r="7" spans="1:23" s="7" customFormat="1" ht="15.75" x14ac:dyDescent="0.25">
      <c r="A7" s="12"/>
      <c r="B7" s="13">
        <v>44</v>
      </c>
      <c r="C7" s="13" t="s">
        <v>18</v>
      </c>
      <c r="D7" s="14" t="s">
        <v>677</v>
      </c>
      <c r="E7" s="15"/>
      <c r="F7" s="16"/>
      <c r="G7" s="127"/>
      <c r="H7" s="127"/>
      <c r="I7" s="16"/>
      <c r="J7" s="16"/>
      <c r="K7" s="16"/>
      <c r="L7" s="17"/>
      <c r="M7" s="15"/>
      <c r="N7" s="15"/>
      <c r="O7" s="16"/>
      <c r="P7" s="18"/>
      <c r="Q7" s="18"/>
      <c r="R7" s="18"/>
      <c r="S7" s="18"/>
      <c r="T7" s="18"/>
      <c r="U7" s="18"/>
      <c r="V7" s="18"/>
      <c r="W7" s="18"/>
    </row>
    <row r="8" spans="1:23" s="7" customFormat="1" x14ac:dyDescent="0.25">
      <c r="A8" s="19"/>
      <c r="B8" s="20" t="s">
        <v>678</v>
      </c>
      <c r="C8" s="20" t="s">
        <v>8</v>
      </c>
      <c r="D8" s="21" t="s">
        <v>679</v>
      </c>
      <c r="E8" s="22"/>
      <c r="F8" s="19"/>
      <c r="G8" s="30"/>
      <c r="H8" s="30"/>
      <c r="I8" s="19"/>
      <c r="J8" s="19"/>
      <c r="K8" s="19"/>
      <c r="L8" s="23"/>
      <c r="M8" s="22"/>
      <c r="N8" s="22"/>
      <c r="O8" s="19"/>
      <c r="P8" s="24"/>
      <c r="Q8" s="24"/>
      <c r="R8" s="24"/>
      <c r="S8" s="24"/>
      <c r="T8" s="24"/>
      <c r="U8" s="24"/>
      <c r="V8" s="24"/>
      <c r="W8" s="24"/>
    </row>
    <row r="9" spans="1:23" s="7" customFormat="1" ht="33" x14ac:dyDescent="0.25">
      <c r="A9" s="19"/>
      <c r="B9" s="20" t="s">
        <v>680</v>
      </c>
      <c r="C9" s="20" t="s">
        <v>9</v>
      </c>
      <c r="D9" s="25" t="s">
        <v>681</v>
      </c>
      <c r="E9" s="22"/>
      <c r="F9" s="19"/>
      <c r="G9" s="30"/>
      <c r="H9" s="30"/>
      <c r="I9" s="19"/>
      <c r="J9" s="19"/>
      <c r="K9" s="19"/>
      <c r="L9" s="23"/>
      <c r="M9" s="22"/>
      <c r="N9" s="22"/>
      <c r="O9" s="19"/>
      <c r="P9" s="24"/>
      <c r="Q9" s="24"/>
      <c r="R9" s="24"/>
      <c r="S9" s="24"/>
      <c r="T9" s="24"/>
      <c r="U9" s="24"/>
      <c r="V9" s="24"/>
      <c r="W9" s="24"/>
    </row>
    <row r="10" spans="1:23" s="7" customFormat="1" x14ac:dyDescent="0.25">
      <c r="A10" s="19"/>
      <c r="B10" s="26">
        <v>44030020006</v>
      </c>
      <c r="C10" s="27" t="s">
        <v>10</v>
      </c>
      <c r="D10" s="28" t="s">
        <v>682</v>
      </c>
      <c r="E10" s="22"/>
      <c r="F10" s="19">
        <v>1</v>
      </c>
      <c r="G10" s="30"/>
      <c r="H10" s="30"/>
      <c r="I10" s="19"/>
      <c r="J10" s="19"/>
      <c r="K10" s="19"/>
      <c r="L10" s="23"/>
      <c r="M10" s="22"/>
      <c r="N10" s="22"/>
      <c r="O10" s="19"/>
      <c r="P10" s="24"/>
      <c r="Q10" s="24"/>
      <c r="R10" s="24"/>
      <c r="S10" s="24"/>
      <c r="T10" s="24"/>
      <c r="U10" s="24"/>
      <c r="V10" s="24"/>
      <c r="W10" s="24"/>
    </row>
    <row r="11" spans="1:23" s="7" customFormat="1" x14ac:dyDescent="0.25">
      <c r="A11" s="200">
        <v>4112</v>
      </c>
      <c r="B11" s="26"/>
      <c r="C11" s="200" t="s">
        <v>683</v>
      </c>
      <c r="D11" s="202" t="s">
        <v>684</v>
      </c>
      <c r="E11" s="128" t="s">
        <v>711</v>
      </c>
      <c r="F11" s="129"/>
      <c r="G11" s="129"/>
      <c r="H11" s="130"/>
      <c r="I11" s="130"/>
      <c r="J11" s="173">
        <f>SUM(J12:J13)</f>
        <v>1</v>
      </c>
      <c r="K11" s="29"/>
      <c r="L11" s="141">
        <f>+L12+L13</f>
        <v>0.25</v>
      </c>
      <c r="M11" s="208">
        <f>IF(N11&gt;0, L11,"na")</f>
        <v>0.25</v>
      </c>
      <c r="N11" s="145">
        <f>SUM(N12:N13)</f>
        <v>230433442</v>
      </c>
      <c r="O11" s="145">
        <f t="shared" ref="O11:Q11" si="0">SUM(O12:O13)</f>
        <v>230433442</v>
      </c>
      <c r="P11" s="145">
        <f t="shared" si="0"/>
        <v>42165798</v>
      </c>
      <c r="Q11" s="145">
        <f t="shared" si="0"/>
        <v>22023342</v>
      </c>
      <c r="R11" s="141">
        <f>IF(O11=0,0,P11/O11)</f>
        <v>0.18298471625485679</v>
      </c>
      <c r="S11" s="141">
        <f>IF(P11=0,0,Q11/P11)</f>
        <v>0.52230345551624568</v>
      </c>
      <c r="T11" s="24"/>
      <c r="U11" s="24"/>
      <c r="V11" s="24"/>
      <c r="W11" s="24"/>
    </row>
    <row r="12" spans="1:23" s="7" customFormat="1" ht="99" x14ac:dyDescent="0.25">
      <c r="A12" s="201"/>
      <c r="B12" s="26"/>
      <c r="C12" s="201"/>
      <c r="D12" s="203"/>
      <c r="E12" s="132" t="s">
        <v>712</v>
      </c>
      <c r="F12" s="31"/>
      <c r="G12" s="133" t="s">
        <v>685</v>
      </c>
      <c r="H12" s="133" t="s">
        <v>686</v>
      </c>
      <c r="I12" s="134">
        <v>1</v>
      </c>
      <c r="J12" s="173">
        <v>0.5</v>
      </c>
      <c r="K12" s="151">
        <v>0</v>
      </c>
      <c r="L12" s="141">
        <f>+J12*50%</f>
        <v>0.25</v>
      </c>
      <c r="M12" s="209"/>
      <c r="N12" s="145">
        <v>104716721</v>
      </c>
      <c r="O12" s="145">
        <v>98451054</v>
      </c>
      <c r="P12" s="145">
        <v>42165798</v>
      </c>
      <c r="Q12" s="145">
        <v>22023342</v>
      </c>
      <c r="R12" s="141">
        <f t="shared" ref="R12:R14" si="1">IF(O12=0,0,P12/O12)</f>
        <v>0.42829199167334459</v>
      </c>
      <c r="S12" s="141">
        <f t="shared" ref="S12:S14" si="2">IF(P12=0,0,Q12/P12)</f>
        <v>0.52230345551624568</v>
      </c>
      <c r="T12" s="149">
        <v>43481</v>
      </c>
      <c r="U12" s="149">
        <v>43738</v>
      </c>
      <c r="V12" s="32" t="s">
        <v>740</v>
      </c>
      <c r="W12" s="202" t="s">
        <v>726</v>
      </c>
    </row>
    <row r="13" spans="1:23" s="7" customFormat="1" ht="81" x14ac:dyDescent="0.25">
      <c r="A13" s="201"/>
      <c r="B13" s="26"/>
      <c r="C13" s="201"/>
      <c r="D13" s="203"/>
      <c r="E13" s="132" t="s">
        <v>713</v>
      </c>
      <c r="F13" s="31"/>
      <c r="G13" s="133" t="s">
        <v>687</v>
      </c>
      <c r="H13" s="133" t="s">
        <v>688</v>
      </c>
      <c r="I13" s="134">
        <v>1</v>
      </c>
      <c r="J13" s="173">
        <v>0.5</v>
      </c>
      <c r="K13" s="152">
        <v>0</v>
      </c>
      <c r="L13" s="145">
        <v>0</v>
      </c>
      <c r="M13" s="210"/>
      <c r="N13" s="145">
        <v>125716721</v>
      </c>
      <c r="O13" s="145">
        <v>131982388</v>
      </c>
      <c r="P13" s="145">
        <v>0</v>
      </c>
      <c r="Q13" s="145">
        <v>0</v>
      </c>
      <c r="R13" s="141">
        <f t="shared" si="1"/>
        <v>0</v>
      </c>
      <c r="S13" s="141">
        <f t="shared" si="2"/>
        <v>0</v>
      </c>
      <c r="T13" s="24"/>
      <c r="U13" s="24"/>
      <c r="V13" s="32" t="s">
        <v>741</v>
      </c>
      <c r="W13" s="205"/>
    </row>
    <row r="14" spans="1:23" s="7" customFormat="1" ht="15.75" x14ac:dyDescent="0.25">
      <c r="A14" s="160"/>
      <c r="B14" s="161">
        <v>45</v>
      </c>
      <c r="C14" s="162" t="s">
        <v>18</v>
      </c>
      <c r="D14" s="170" t="s">
        <v>435</v>
      </c>
      <c r="E14" s="163"/>
      <c r="F14" s="160"/>
      <c r="G14" s="164"/>
      <c r="H14" s="164"/>
      <c r="I14" s="160"/>
      <c r="J14" s="160"/>
      <c r="K14" s="160"/>
      <c r="L14" s="165"/>
      <c r="M14" s="163"/>
      <c r="N14" s="165"/>
      <c r="O14" s="160"/>
      <c r="P14" s="166"/>
      <c r="Q14" s="166"/>
      <c r="R14" s="141"/>
      <c r="S14" s="141"/>
      <c r="T14" s="166"/>
      <c r="U14" s="166"/>
      <c r="V14" s="166"/>
      <c r="W14" s="166"/>
    </row>
    <row r="15" spans="1:23" x14ac:dyDescent="0.3">
      <c r="A15" s="154"/>
      <c r="B15" s="155" t="s">
        <v>624</v>
      </c>
      <c r="C15" s="156" t="s">
        <v>8</v>
      </c>
      <c r="D15" s="167" t="s">
        <v>625</v>
      </c>
      <c r="E15" s="157"/>
      <c r="F15" s="154"/>
      <c r="G15" s="158"/>
      <c r="H15" s="158"/>
      <c r="I15" s="154"/>
      <c r="J15" s="154"/>
      <c r="K15" s="168"/>
      <c r="L15" s="159"/>
      <c r="M15" s="169"/>
      <c r="N15" s="159"/>
      <c r="O15" s="158"/>
      <c r="P15" s="24"/>
      <c r="Q15" s="24"/>
      <c r="R15" s="141"/>
      <c r="S15" s="141"/>
      <c r="T15" s="24"/>
      <c r="U15" s="24"/>
      <c r="V15" s="24"/>
      <c r="W15" s="24"/>
    </row>
    <row r="16" spans="1:23" x14ac:dyDescent="0.3">
      <c r="A16" s="154"/>
      <c r="B16" s="155" t="s">
        <v>652</v>
      </c>
      <c r="C16" s="156" t="s">
        <v>9</v>
      </c>
      <c r="D16" s="167" t="s">
        <v>653</v>
      </c>
      <c r="E16" s="157"/>
      <c r="F16" s="154"/>
      <c r="G16" s="158"/>
      <c r="H16" s="158"/>
      <c r="I16" s="154"/>
      <c r="J16" s="154"/>
      <c r="K16" s="154"/>
      <c r="L16" s="159"/>
      <c r="M16" s="157"/>
      <c r="N16" s="159"/>
      <c r="O16" s="154"/>
      <c r="P16" s="24"/>
      <c r="Q16" s="24"/>
      <c r="R16" s="141"/>
      <c r="S16" s="141"/>
      <c r="T16" s="24"/>
      <c r="U16" s="24"/>
      <c r="V16" s="24"/>
      <c r="W16" s="24"/>
    </row>
    <row r="17" spans="1:26" s="7" customFormat="1" x14ac:dyDescent="0.25">
      <c r="A17" s="19"/>
      <c r="B17" s="26">
        <v>45020020002</v>
      </c>
      <c r="C17" s="27" t="s">
        <v>10</v>
      </c>
      <c r="D17" s="28" t="s">
        <v>654</v>
      </c>
      <c r="E17" s="22"/>
      <c r="F17" s="19">
        <v>73</v>
      </c>
      <c r="G17" s="30"/>
      <c r="H17" s="30"/>
      <c r="I17" s="19"/>
      <c r="J17" s="19"/>
      <c r="K17" s="19"/>
      <c r="L17" s="146"/>
      <c r="M17" s="22"/>
      <c r="N17" s="146"/>
      <c r="O17" s="19"/>
      <c r="P17" s="24"/>
      <c r="Q17" s="24"/>
      <c r="R17" s="141"/>
      <c r="S17" s="141"/>
      <c r="T17" s="24"/>
      <c r="U17" s="24"/>
      <c r="V17" s="24"/>
      <c r="W17" s="24"/>
    </row>
    <row r="18" spans="1:26" s="7" customFormat="1" x14ac:dyDescent="0.25">
      <c r="A18" s="200">
        <v>4112</v>
      </c>
      <c r="B18" s="129"/>
      <c r="C18" s="200" t="s">
        <v>683</v>
      </c>
      <c r="D18" s="202" t="s">
        <v>689</v>
      </c>
      <c r="E18" s="132" t="s">
        <v>714</v>
      </c>
      <c r="F18" s="135"/>
      <c r="G18" s="130"/>
      <c r="H18" s="129"/>
      <c r="I18" s="134"/>
      <c r="J18" s="172">
        <f>+J19+J20</f>
        <v>1</v>
      </c>
      <c r="K18" s="19"/>
      <c r="L18" s="141">
        <f>+SUM(L19:L20)</f>
        <v>0.25</v>
      </c>
      <c r="M18" s="208">
        <f>IF(N18&gt;0, L18,"na")</f>
        <v>0.25</v>
      </c>
      <c r="N18" s="134">
        <f>N19+N20</f>
        <v>141864405</v>
      </c>
      <c r="O18" s="134">
        <f>O19+O20</f>
        <v>141864405</v>
      </c>
      <c r="P18" s="134">
        <f t="shared" ref="P18:Q18" si="3">P19+P20</f>
        <v>66721290</v>
      </c>
      <c r="Q18" s="134">
        <f t="shared" si="3"/>
        <v>33360645</v>
      </c>
      <c r="R18" s="141">
        <f t="shared" ref="R15:R18" si="4">IF(O18=0,0,P18/O18)</f>
        <v>0.47031734281760107</v>
      </c>
      <c r="S18" s="141">
        <f t="shared" ref="S15:S18" si="5">IF(P18=0,0,Q18/P18)</f>
        <v>0.5</v>
      </c>
      <c r="T18" s="24"/>
      <c r="U18" s="24"/>
      <c r="V18" s="24"/>
      <c r="W18" s="24"/>
    </row>
    <row r="19" spans="1:26" s="7" customFormat="1" ht="264" x14ac:dyDescent="0.25">
      <c r="A19" s="201"/>
      <c r="B19" s="129"/>
      <c r="C19" s="201"/>
      <c r="D19" s="203"/>
      <c r="E19" s="132" t="s">
        <v>715</v>
      </c>
      <c r="F19" s="136"/>
      <c r="G19" s="133" t="s">
        <v>690</v>
      </c>
      <c r="H19" s="137" t="s">
        <v>691</v>
      </c>
      <c r="I19" s="138">
        <v>2</v>
      </c>
      <c r="J19" s="172">
        <v>0.7</v>
      </c>
      <c r="K19" s="151">
        <v>0</v>
      </c>
      <c r="L19" s="141">
        <f>25%*J19</f>
        <v>0.17499999999999999</v>
      </c>
      <c r="M19" s="209"/>
      <c r="N19" s="134">
        <v>86824512</v>
      </c>
      <c r="O19" s="134">
        <v>86824512</v>
      </c>
      <c r="P19" s="134">
        <v>45152196</v>
      </c>
      <c r="Q19" s="134">
        <v>22576098</v>
      </c>
      <c r="R19" s="141">
        <f t="shared" ref="R19:R31" si="6">IF(O19=0,0,P19/O19)</f>
        <v>0.5200397325584738</v>
      </c>
      <c r="S19" s="141">
        <f t="shared" ref="S19:S31" si="7">IF(P19=0,0,Q19/P19)</f>
        <v>0.5</v>
      </c>
      <c r="T19" s="149">
        <v>43481</v>
      </c>
      <c r="U19" s="149">
        <v>43830</v>
      </c>
      <c r="V19" s="32" t="s">
        <v>738</v>
      </c>
      <c r="W19" s="202" t="s">
        <v>727</v>
      </c>
    </row>
    <row r="20" spans="1:26" s="7" customFormat="1" ht="81" x14ac:dyDescent="0.25">
      <c r="A20" s="204"/>
      <c r="B20" s="129"/>
      <c r="C20" s="204"/>
      <c r="D20" s="205"/>
      <c r="E20" s="132" t="s">
        <v>716</v>
      </c>
      <c r="F20" s="31"/>
      <c r="G20" s="137" t="s">
        <v>692</v>
      </c>
      <c r="H20" s="137" t="s">
        <v>693</v>
      </c>
      <c r="I20" s="138">
        <v>3</v>
      </c>
      <c r="J20" s="172">
        <v>0.3</v>
      </c>
      <c r="K20" s="152">
        <v>0</v>
      </c>
      <c r="L20" s="141">
        <f>25%*J20</f>
        <v>7.4999999999999997E-2</v>
      </c>
      <c r="M20" s="210"/>
      <c r="N20" s="134">
        <v>55039893</v>
      </c>
      <c r="O20" s="134">
        <v>55039893</v>
      </c>
      <c r="P20" s="134">
        <v>21569094</v>
      </c>
      <c r="Q20" s="134">
        <v>10784547</v>
      </c>
      <c r="R20" s="141">
        <f t="shared" si="6"/>
        <v>0.39188110340258109</v>
      </c>
      <c r="S20" s="141">
        <f t="shared" si="7"/>
        <v>0.5</v>
      </c>
      <c r="T20" s="149">
        <v>43481</v>
      </c>
      <c r="U20" s="149">
        <v>43830</v>
      </c>
      <c r="V20" s="32" t="s">
        <v>739</v>
      </c>
      <c r="W20" s="205"/>
    </row>
    <row r="21" spans="1:26" s="7" customFormat="1" x14ac:dyDescent="0.25">
      <c r="A21" s="24"/>
      <c r="B21" s="33">
        <v>45020020014</v>
      </c>
      <c r="C21" s="33" t="s">
        <v>10</v>
      </c>
      <c r="D21" s="34" t="s">
        <v>694</v>
      </c>
      <c r="E21" s="24"/>
      <c r="F21" s="24">
        <v>1</v>
      </c>
      <c r="G21" s="32"/>
      <c r="H21" s="139"/>
      <c r="I21" s="24"/>
      <c r="J21" s="24"/>
      <c r="K21" s="24"/>
      <c r="L21" s="147"/>
      <c r="M21" s="24"/>
      <c r="N21" s="147"/>
      <c r="O21" s="24"/>
      <c r="P21" s="24"/>
      <c r="Q21" s="24"/>
      <c r="R21" s="141"/>
      <c r="S21" s="141"/>
      <c r="T21" s="24"/>
      <c r="U21" s="24"/>
      <c r="V21" s="24"/>
      <c r="W21" s="24"/>
    </row>
    <row r="22" spans="1:26" s="7" customFormat="1" x14ac:dyDescent="0.25">
      <c r="A22" s="200">
        <v>4112</v>
      </c>
      <c r="B22" s="129"/>
      <c r="C22" s="200" t="s">
        <v>683</v>
      </c>
      <c r="D22" s="206" t="s">
        <v>695</v>
      </c>
      <c r="E22" s="132" t="s">
        <v>717</v>
      </c>
      <c r="F22" s="135"/>
      <c r="G22" s="130"/>
      <c r="H22" s="129"/>
      <c r="I22" s="134"/>
      <c r="J22" s="172">
        <v>1</v>
      </c>
      <c r="K22" s="24"/>
      <c r="L22" s="141">
        <f>+L23+L24</f>
        <v>0.21950000000000003</v>
      </c>
      <c r="M22" s="211">
        <f>IF(N22&gt;0, L22,"na")</f>
        <v>0.21950000000000003</v>
      </c>
      <c r="N22" s="134">
        <f>SUM(N23:N24)</f>
        <v>141363205</v>
      </c>
      <c r="O22" s="134">
        <f t="shared" ref="O22:Q22" si="8">SUM(O23:O24)</f>
        <v>141363205</v>
      </c>
      <c r="P22" s="134">
        <f t="shared" si="8"/>
        <v>39706500</v>
      </c>
      <c r="Q22" s="134">
        <f t="shared" si="8"/>
        <v>18241300</v>
      </c>
      <c r="R22" s="141">
        <f t="shared" si="6"/>
        <v>0.28088285066824853</v>
      </c>
      <c r="S22" s="141">
        <f t="shared" si="7"/>
        <v>0.45940337224383915</v>
      </c>
      <c r="T22" s="24"/>
      <c r="U22" s="24"/>
      <c r="V22" s="24"/>
      <c r="W22" s="24"/>
    </row>
    <row r="23" spans="1:26" s="7" customFormat="1" ht="51.95" customHeight="1" x14ac:dyDescent="0.25">
      <c r="A23" s="201"/>
      <c r="B23" s="129"/>
      <c r="C23" s="201"/>
      <c r="D23" s="206"/>
      <c r="E23" s="132" t="s">
        <v>718</v>
      </c>
      <c r="F23" s="31"/>
      <c r="G23" s="137" t="s">
        <v>728</v>
      </c>
      <c r="H23" s="137" t="s">
        <v>696</v>
      </c>
      <c r="I23" s="138">
        <v>600</v>
      </c>
      <c r="J23" s="172">
        <v>0.45</v>
      </c>
      <c r="K23" s="130">
        <v>170</v>
      </c>
      <c r="L23" s="141">
        <f>28%*J23</f>
        <v>0.12600000000000003</v>
      </c>
      <c r="M23" s="212"/>
      <c r="N23" s="134">
        <v>51916800</v>
      </c>
      <c r="O23" s="134">
        <v>51417600</v>
      </c>
      <c r="P23" s="134">
        <v>17139200</v>
      </c>
      <c r="Q23" s="134">
        <v>8569600</v>
      </c>
      <c r="R23" s="141">
        <f t="shared" si="6"/>
        <v>0.33333333333333331</v>
      </c>
      <c r="S23" s="141">
        <f t="shared" si="7"/>
        <v>0.5</v>
      </c>
      <c r="T23" s="149">
        <v>43475</v>
      </c>
      <c r="U23" s="149">
        <v>43830</v>
      </c>
      <c r="V23" s="133" t="s">
        <v>737</v>
      </c>
      <c r="W23" s="202" t="s">
        <v>729</v>
      </c>
    </row>
    <row r="24" spans="1:26" s="7" customFormat="1" ht="66.75" customHeight="1" x14ac:dyDescent="0.25">
      <c r="A24" s="201"/>
      <c r="B24" s="129"/>
      <c r="C24" s="201"/>
      <c r="D24" s="206"/>
      <c r="E24" s="132" t="s">
        <v>719</v>
      </c>
      <c r="F24" s="31"/>
      <c r="G24" s="137" t="s">
        <v>697</v>
      </c>
      <c r="H24" s="137" t="s">
        <v>698</v>
      </c>
      <c r="I24" s="138">
        <v>24</v>
      </c>
      <c r="J24" s="172">
        <v>0.55000000000000004</v>
      </c>
      <c r="K24" s="130">
        <v>4</v>
      </c>
      <c r="L24" s="141">
        <f>17%*J24</f>
        <v>9.3500000000000014E-2</v>
      </c>
      <c r="M24" s="213"/>
      <c r="N24" s="134">
        <v>89446405</v>
      </c>
      <c r="O24" s="134">
        <v>89945605</v>
      </c>
      <c r="P24" s="134">
        <v>22567300</v>
      </c>
      <c r="Q24" s="134">
        <v>9671700</v>
      </c>
      <c r="R24" s="141">
        <f t="shared" si="6"/>
        <v>0.25089941859860748</v>
      </c>
      <c r="S24" s="141">
        <f t="shared" si="7"/>
        <v>0.42857142857142855</v>
      </c>
      <c r="T24" s="149">
        <v>43475</v>
      </c>
      <c r="U24" s="149">
        <v>43830</v>
      </c>
      <c r="V24" s="133" t="s">
        <v>735</v>
      </c>
      <c r="W24" s="205"/>
    </row>
    <row r="25" spans="1:26" s="7" customFormat="1" x14ac:dyDescent="0.25">
      <c r="A25" s="24"/>
      <c r="B25" s="33">
        <v>45020020017</v>
      </c>
      <c r="C25" s="33" t="s">
        <v>10</v>
      </c>
      <c r="D25" s="34" t="s">
        <v>699</v>
      </c>
      <c r="E25" s="24"/>
      <c r="F25" s="24">
        <v>1</v>
      </c>
      <c r="G25" s="32"/>
      <c r="H25" s="139"/>
      <c r="I25" s="24"/>
      <c r="J25" s="171"/>
      <c r="K25" s="24"/>
      <c r="L25" s="147"/>
      <c r="M25" s="24"/>
      <c r="N25" s="147"/>
      <c r="O25" s="24"/>
      <c r="P25" s="24"/>
      <c r="Q25" s="24"/>
      <c r="R25" s="141"/>
      <c r="S25" s="141"/>
      <c r="T25" s="24"/>
      <c r="U25" s="24"/>
      <c r="V25" s="24"/>
      <c r="W25" s="24"/>
    </row>
    <row r="26" spans="1:26" s="7" customFormat="1" x14ac:dyDescent="0.25">
      <c r="A26" s="200">
        <v>4112</v>
      </c>
      <c r="B26" s="129"/>
      <c r="C26" s="200" t="s">
        <v>683</v>
      </c>
      <c r="D26" s="202" t="s">
        <v>700</v>
      </c>
      <c r="E26" s="132" t="s">
        <v>720</v>
      </c>
      <c r="F26" s="135"/>
      <c r="G26" s="137"/>
      <c r="H26" s="137"/>
      <c r="I26" s="138"/>
      <c r="J26" s="173">
        <f>SUM(J27:J31)</f>
        <v>0.99999999999999989</v>
      </c>
      <c r="K26" s="131"/>
      <c r="L26" s="141">
        <f>SUM(L27:L31)</f>
        <v>0.33956000000000003</v>
      </c>
      <c r="M26" s="211">
        <f>IF(N26&gt;0, L26,"na")</f>
        <v>0.33956000000000003</v>
      </c>
      <c r="N26" s="134">
        <f>SUM(N27:N31)</f>
        <v>12402191271</v>
      </c>
      <c r="O26" s="134">
        <f t="shared" ref="O26:Q26" si="9">SUM(O27:O31)</f>
        <v>12402191271</v>
      </c>
      <c r="P26" s="134">
        <f t="shared" si="9"/>
        <v>9594494568</v>
      </c>
      <c r="Q26" s="134">
        <f t="shared" si="9"/>
        <v>492377039</v>
      </c>
      <c r="R26" s="141">
        <f t="shared" si="6"/>
        <v>0.77361285262829105</v>
      </c>
      <c r="S26" s="141">
        <f t="shared" si="7"/>
        <v>5.1318705275231337E-2</v>
      </c>
      <c r="T26" s="148"/>
      <c r="U26" s="149"/>
      <c r="V26" s="24"/>
      <c r="W26" s="24"/>
    </row>
    <row r="27" spans="1:26" s="7" customFormat="1" ht="111" customHeight="1" x14ac:dyDescent="0.25">
      <c r="A27" s="201"/>
      <c r="B27" s="129"/>
      <c r="C27" s="201"/>
      <c r="D27" s="203"/>
      <c r="E27" s="132" t="s">
        <v>721</v>
      </c>
      <c r="F27" s="31"/>
      <c r="G27" s="133" t="s">
        <v>701</v>
      </c>
      <c r="H27" s="140" t="s">
        <v>702</v>
      </c>
      <c r="I27" s="141">
        <v>1</v>
      </c>
      <c r="J27" s="172">
        <v>0.2</v>
      </c>
      <c r="K27" s="142">
        <v>7.5800000000000006E-2</v>
      </c>
      <c r="L27" s="141">
        <f>7.58%*J27</f>
        <v>1.5160000000000002E-2</v>
      </c>
      <c r="M27" s="212"/>
      <c r="N27" s="134">
        <v>1909601408</v>
      </c>
      <c r="O27" s="134">
        <v>2010440210</v>
      </c>
      <c r="P27" s="134">
        <v>718688267</v>
      </c>
      <c r="Q27" s="134">
        <v>306172409</v>
      </c>
      <c r="R27" s="141">
        <f t="shared" si="6"/>
        <v>0.35747806048905079</v>
      </c>
      <c r="S27" s="141">
        <f t="shared" si="7"/>
        <v>0.42601559404614575</v>
      </c>
      <c r="T27" s="149">
        <v>43475</v>
      </c>
      <c r="U27" s="149">
        <v>43830</v>
      </c>
      <c r="V27" s="133" t="s">
        <v>731</v>
      </c>
      <c r="W27" s="202" t="s">
        <v>730</v>
      </c>
    </row>
    <row r="28" spans="1:26" s="7" customFormat="1" ht="75" customHeight="1" x14ac:dyDescent="0.25">
      <c r="A28" s="201"/>
      <c r="B28" s="129"/>
      <c r="C28" s="201"/>
      <c r="D28" s="203"/>
      <c r="E28" s="132" t="s">
        <v>722</v>
      </c>
      <c r="F28" s="31"/>
      <c r="G28" s="137" t="s">
        <v>703</v>
      </c>
      <c r="H28" s="137" t="s">
        <v>704</v>
      </c>
      <c r="I28" s="141">
        <v>1</v>
      </c>
      <c r="J28" s="172">
        <v>0.2</v>
      </c>
      <c r="K28" s="142">
        <v>0.122</v>
      </c>
      <c r="L28" s="153">
        <f>12.2%*J28</f>
        <v>2.4400000000000002E-2</v>
      </c>
      <c r="M28" s="212"/>
      <c r="N28" s="134">
        <v>699496640</v>
      </c>
      <c r="O28" s="134">
        <v>794271330</v>
      </c>
      <c r="P28" s="134">
        <v>258225570</v>
      </c>
      <c r="Q28" s="134">
        <v>105930130</v>
      </c>
      <c r="R28" s="141">
        <f t="shared" si="6"/>
        <v>0.32511002254103771</v>
      </c>
      <c r="S28" s="141">
        <f t="shared" si="7"/>
        <v>0.41022324009198624</v>
      </c>
      <c r="T28" s="149">
        <v>43475</v>
      </c>
      <c r="U28" s="149">
        <v>43830</v>
      </c>
      <c r="V28" s="133" t="s">
        <v>732</v>
      </c>
      <c r="W28" s="203"/>
    </row>
    <row r="29" spans="1:26" s="7" customFormat="1" ht="75.75" customHeight="1" x14ac:dyDescent="0.25">
      <c r="A29" s="201"/>
      <c r="B29" s="129"/>
      <c r="C29" s="201"/>
      <c r="D29" s="203"/>
      <c r="E29" s="132" t="s">
        <v>723</v>
      </c>
      <c r="F29" s="135"/>
      <c r="G29" s="133" t="s">
        <v>705</v>
      </c>
      <c r="H29" s="140" t="s">
        <v>706</v>
      </c>
      <c r="I29" s="141">
        <v>1</v>
      </c>
      <c r="J29" s="173">
        <v>0.3</v>
      </c>
      <c r="K29" s="173">
        <v>0</v>
      </c>
      <c r="L29" s="141">
        <v>0</v>
      </c>
      <c r="M29" s="212"/>
      <c r="N29" s="134">
        <v>8857117223</v>
      </c>
      <c r="O29" s="134">
        <v>8573204231</v>
      </c>
      <c r="P29" s="134">
        <v>8507994231</v>
      </c>
      <c r="Q29" s="134">
        <v>32676000</v>
      </c>
      <c r="R29" s="141">
        <f t="shared" si="6"/>
        <v>0.99239374238115008</v>
      </c>
      <c r="S29" s="141">
        <f t="shared" si="7"/>
        <v>3.8406231965861801E-3</v>
      </c>
      <c r="T29" s="24"/>
      <c r="U29" s="24"/>
      <c r="V29" s="133" t="s">
        <v>733</v>
      </c>
      <c r="W29" s="203"/>
    </row>
    <row r="30" spans="1:26" s="7" customFormat="1" ht="66" customHeight="1" x14ac:dyDescent="0.25">
      <c r="A30" s="201"/>
      <c r="B30" s="143"/>
      <c r="C30" s="201"/>
      <c r="D30" s="203"/>
      <c r="E30" s="132" t="s">
        <v>724</v>
      </c>
      <c r="F30" s="31"/>
      <c r="G30" s="137" t="s">
        <v>707</v>
      </c>
      <c r="H30" s="137" t="s">
        <v>708</v>
      </c>
      <c r="I30" s="141">
        <v>1</v>
      </c>
      <c r="J30" s="172">
        <v>0.2</v>
      </c>
      <c r="K30" s="172">
        <v>1</v>
      </c>
      <c r="L30" s="141">
        <v>0.2</v>
      </c>
      <c r="M30" s="212"/>
      <c r="N30" s="134">
        <v>874176000</v>
      </c>
      <c r="O30" s="134">
        <v>962475500</v>
      </c>
      <c r="P30" s="134">
        <v>88986500</v>
      </c>
      <c r="Q30" s="134">
        <v>37298500</v>
      </c>
      <c r="R30" s="141">
        <f t="shared" si="6"/>
        <v>9.2455859915395247E-2</v>
      </c>
      <c r="S30" s="141">
        <f t="shared" si="7"/>
        <v>0.41914784826911949</v>
      </c>
      <c r="T30" s="149">
        <v>43475</v>
      </c>
      <c r="U30" s="149">
        <v>43830</v>
      </c>
      <c r="V30" s="133" t="s">
        <v>734</v>
      </c>
      <c r="W30" s="203"/>
      <c r="Z30" s="186"/>
    </row>
    <row r="31" spans="1:26" s="7" customFormat="1" ht="39.950000000000003" customHeight="1" x14ac:dyDescent="0.25">
      <c r="A31" s="207"/>
      <c r="B31" s="144"/>
      <c r="C31" s="207"/>
      <c r="D31" s="203"/>
      <c r="E31" s="175" t="s">
        <v>725</v>
      </c>
      <c r="F31" s="176"/>
      <c r="G31" s="177" t="s">
        <v>709</v>
      </c>
      <c r="H31" s="177" t="s">
        <v>710</v>
      </c>
      <c r="I31" s="180">
        <v>1</v>
      </c>
      <c r="J31" s="181">
        <v>0.1</v>
      </c>
      <c r="K31" s="182">
        <v>1</v>
      </c>
      <c r="L31" s="183">
        <v>0.1</v>
      </c>
      <c r="M31" s="214"/>
      <c r="N31" s="179">
        <v>61800000</v>
      </c>
      <c r="O31" s="179">
        <v>61800000</v>
      </c>
      <c r="P31" s="179">
        <v>20600000</v>
      </c>
      <c r="Q31" s="179">
        <v>10300000</v>
      </c>
      <c r="R31" s="235">
        <f t="shared" si="6"/>
        <v>0.33333333333333331</v>
      </c>
      <c r="S31" s="235">
        <f t="shared" si="7"/>
        <v>0.5</v>
      </c>
      <c r="T31" s="184">
        <v>43475</v>
      </c>
      <c r="U31" s="184">
        <v>43616</v>
      </c>
      <c r="V31" s="185" t="s">
        <v>736</v>
      </c>
      <c r="W31" s="215"/>
    </row>
    <row r="32" spans="1:26" x14ac:dyDescent="0.3">
      <c r="D32" s="174"/>
      <c r="E32" s="174"/>
      <c r="F32" s="174"/>
      <c r="G32" s="174"/>
      <c r="H32" s="178"/>
      <c r="N32" s="150">
        <f>+N26+N22+N18+N11</f>
        <v>12915852323</v>
      </c>
      <c r="O32" s="150">
        <f t="shared" ref="O32:P32" si="10">+O26+O22+O18+O11</f>
        <v>12915852323</v>
      </c>
      <c r="P32" s="150">
        <f t="shared" si="10"/>
        <v>9743088156</v>
      </c>
      <c r="Q32" s="150">
        <f>+Q26+Q22+Q18+Q11</f>
        <v>566002326</v>
      </c>
      <c r="R32" s="174"/>
      <c r="S32" s="174"/>
    </row>
  </sheetData>
  <mergeCells count="50">
    <mergeCell ref="M11:M13"/>
    <mergeCell ref="M18:M20"/>
    <mergeCell ref="M22:M24"/>
    <mergeCell ref="M26:M31"/>
    <mergeCell ref="W12:W13"/>
    <mergeCell ref="W19:W20"/>
    <mergeCell ref="W27:W31"/>
    <mergeCell ref="W23:W24"/>
    <mergeCell ref="A22:A24"/>
    <mergeCell ref="C22:C24"/>
    <mergeCell ref="D22:D24"/>
    <mergeCell ref="A26:A31"/>
    <mergeCell ref="C26:C31"/>
    <mergeCell ref="D26:D31"/>
    <mergeCell ref="A11:A13"/>
    <mergeCell ref="C11:C13"/>
    <mergeCell ref="D11:D13"/>
    <mergeCell ref="A18:A20"/>
    <mergeCell ref="C18:C20"/>
    <mergeCell ref="D18:D20"/>
    <mergeCell ref="A1:W1"/>
    <mergeCell ref="A2:W2"/>
    <mergeCell ref="A4:W4"/>
    <mergeCell ref="A5:A6"/>
    <mergeCell ref="B5:B6"/>
    <mergeCell ref="C5:C6"/>
    <mergeCell ref="D5:D6"/>
    <mergeCell ref="E5:E6"/>
    <mergeCell ref="P5:P6"/>
    <mergeCell ref="A3:B3"/>
    <mergeCell ref="V5:V6"/>
    <mergeCell ref="W5:W6"/>
    <mergeCell ref="F5:F6"/>
    <mergeCell ref="G5:G6"/>
    <mergeCell ref="H5:H6"/>
    <mergeCell ref="I5:I6"/>
    <mergeCell ref="T5:T6"/>
    <mergeCell ref="R5:R6"/>
    <mergeCell ref="C3:P3"/>
    <mergeCell ref="U5:U6"/>
    <mergeCell ref="T3:U3"/>
    <mergeCell ref="L5:L6"/>
    <mergeCell ref="M5:M6"/>
    <mergeCell ref="N5:N6"/>
    <mergeCell ref="J5:J6"/>
    <mergeCell ref="Q5:Q6"/>
    <mergeCell ref="S5:S6"/>
    <mergeCell ref="Q3:S3"/>
    <mergeCell ref="O5:O6"/>
    <mergeCell ref="K5:K6"/>
  </mergeCells>
  <printOptions horizontalCentered="1"/>
  <pageMargins left="0.78740157480314965" right="0.78740157480314965" top="0.78740157480314965" bottom="1.1811023622047245" header="0.78740157480314965" footer="0.78740157480314965"/>
  <pageSetup paperSize="14" scale="41" firstPageNumber="4" orientation="landscape" useFirstPageNumber="1" r:id="rId1"/>
  <headerFooter>
    <oddFooter>&amp;L&amp;"Arial,Normal"&amp;8Este documento es propiedad de la Administración Central del Municipio de Santiago de Cali. Prohibida su alteración o modificación por cualquier medio, sin previa autorización del  Alcalde. &amp;"-,Normal"&amp;11  &amp;R&amp;"Arial,Normal"&amp;8&amp;N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6"/>
  <sheetViews>
    <sheetView workbookViewId="0">
      <selection activeCell="A2" sqref="A2:W2"/>
    </sheetView>
  </sheetViews>
  <sheetFormatPr baseColWidth="10" defaultColWidth="11.42578125" defaultRowHeight="16.5" x14ac:dyDescent="0.25"/>
  <cols>
    <col min="1" max="1" width="13" style="126" customWidth="1"/>
    <col min="2" max="2" width="10.85546875" style="44" customWidth="1"/>
    <col min="3" max="3" width="8.5703125" style="126" customWidth="1"/>
    <col min="4" max="4" width="55" style="44" customWidth="1"/>
    <col min="5" max="5" width="13" style="44" customWidth="1"/>
    <col min="6" max="6" width="12.42578125" style="44" customWidth="1"/>
    <col min="7" max="7" width="17.7109375" style="44" customWidth="1"/>
    <col min="8" max="8" width="17.5703125" style="126" customWidth="1"/>
    <col min="9" max="11" width="13.140625" style="114" customWidth="1"/>
    <col min="12" max="12" width="12.7109375" style="115" customWidth="1"/>
    <col min="13" max="13" width="11.7109375" style="116" customWidth="1"/>
    <col min="14" max="14" width="14.28515625" style="44" customWidth="1"/>
    <col min="15" max="15" width="14.140625" style="44" customWidth="1"/>
    <col min="16" max="19" width="12.7109375" style="44" customWidth="1"/>
    <col min="20" max="21" width="10.7109375" style="44" customWidth="1"/>
    <col min="22" max="22" width="34" style="44" customWidth="1"/>
    <col min="23" max="23" width="17.140625" style="125" customWidth="1"/>
    <col min="24" max="24" width="10.5703125" style="44" customWidth="1"/>
    <col min="25" max="25" width="12.42578125" style="44" bestFit="1" customWidth="1"/>
    <col min="26" max="16384" width="11.42578125" style="44"/>
  </cols>
  <sheetData>
    <row r="1" spans="1:23" ht="99.95" customHeight="1" x14ac:dyDescent="0.25">
      <c r="A1" s="229"/>
      <c r="B1" s="229"/>
      <c r="C1" s="229"/>
      <c r="D1" s="229"/>
      <c r="E1" s="229"/>
      <c r="F1" s="229"/>
      <c r="G1" s="229"/>
      <c r="H1" s="229"/>
      <c r="I1" s="229"/>
      <c r="J1" s="229"/>
      <c r="K1" s="229"/>
      <c r="L1" s="229"/>
      <c r="M1" s="229"/>
      <c r="N1" s="229"/>
      <c r="O1" s="229"/>
      <c r="P1" s="229"/>
      <c r="Q1" s="229"/>
      <c r="R1" s="229"/>
      <c r="S1" s="229"/>
      <c r="T1" s="229"/>
      <c r="U1" s="229"/>
      <c r="V1" s="229"/>
      <c r="W1" s="229"/>
    </row>
    <row r="2" spans="1:23" s="45" customFormat="1" ht="25.5" customHeight="1" x14ac:dyDescent="0.25">
      <c r="A2" s="230"/>
      <c r="B2" s="230"/>
      <c r="C2" s="230"/>
      <c r="D2" s="230"/>
      <c r="E2" s="230"/>
      <c r="F2" s="230"/>
      <c r="G2" s="230"/>
      <c r="H2" s="230"/>
      <c r="I2" s="230"/>
      <c r="J2" s="230"/>
      <c r="K2" s="230"/>
      <c r="L2" s="230"/>
      <c r="M2" s="230"/>
      <c r="N2" s="230"/>
      <c r="O2" s="230"/>
      <c r="P2" s="230"/>
      <c r="Q2" s="230"/>
      <c r="R2" s="230"/>
      <c r="S2" s="230"/>
      <c r="T2" s="230"/>
      <c r="U2" s="230"/>
      <c r="V2" s="230"/>
      <c r="W2" s="230"/>
    </row>
    <row r="3" spans="1:23" s="46" customFormat="1" ht="24.95" customHeight="1" x14ac:dyDescent="0.25">
      <c r="A3" s="231" t="s">
        <v>84</v>
      </c>
      <c r="B3" s="231"/>
      <c r="C3" s="231" t="s">
        <v>85</v>
      </c>
      <c r="D3" s="231"/>
      <c r="E3" s="231"/>
      <c r="F3" s="231"/>
      <c r="G3" s="231"/>
      <c r="H3" s="231"/>
      <c r="I3" s="231"/>
      <c r="J3" s="231"/>
      <c r="K3" s="231"/>
      <c r="L3" s="231"/>
      <c r="M3" s="231"/>
      <c r="N3" s="231"/>
      <c r="O3" s="231"/>
      <c r="P3" s="232"/>
      <c r="Q3" s="194" t="s">
        <v>6</v>
      </c>
      <c r="R3" s="195"/>
      <c r="S3" s="192"/>
      <c r="T3" s="191">
        <v>43555</v>
      </c>
      <c r="U3" s="192"/>
      <c r="V3" s="10" t="s">
        <v>5</v>
      </c>
      <c r="W3" s="11">
        <v>2019</v>
      </c>
    </row>
    <row r="4" spans="1:23" s="45" customFormat="1" ht="25.5" customHeight="1" x14ac:dyDescent="0.25">
      <c r="A4" s="230"/>
      <c r="B4" s="230"/>
      <c r="C4" s="230"/>
      <c r="D4" s="230"/>
      <c r="E4" s="230"/>
      <c r="F4" s="230"/>
      <c r="G4" s="230"/>
      <c r="H4" s="230"/>
      <c r="I4" s="230"/>
      <c r="J4" s="230"/>
      <c r="K4" s="230"/>
      <c r="L4" s="230"/>
      <c r="M4" s="230"/>
      <c r="N4" s="230"/>
      <c r="O4" s="230"/>
      <c r="P4" s="230"/>
      <c r="Q4" s="230"/>
      <c r="R4" s="230"/>
      <c r="S4" s="230"/>
      <c r="T4" s="230"/>
      <c r="U4" s="230"/>
      <c r="V4" s="230"/>
      <c r="W4" s="230"/>
    </row>
    <row r="5" spans="1:23" ht="53.25" customHeight="1" x14ac:dyDescent="0.25">
      <c r="A5" s="193" t="s">
        <v>65</v>
      </c>
      <c r="B5" s="193" t="s">
        <v>4</v>
      </c>
      <c r="C5" s="193" t="s">
        <v>3</v>
      </c>
      <c r="D5" s="193" t="s">
        <v>57</v>
      </c>
      <c r="E5" s="193" t="s">
        <v>2</v>
      </c>
      <c r="F5" s="193" t="s">
        <v>56</v>
      </c>
      <c r="G5" s="193" t="s">
        <v>33</v>
      </c>
      <c r="H5" s="193" t="s">
        <v>34</v>
      </c>
      <c r="I5" s="193" t="s">
        <v>35</v>
      </c>
      <c r="J5" s="193" t="s">
        <v>36</v>
      </c>
      <c r="K5" s="227" t="s">
        <v>73</v>
      </c>
      <c r="L5" s="228" t="s">
        <v>39</v>
      </c>
      <c r="M5" s="228" t="s">
        <v>63</v>
      </c>
      <c r="N5" s="187" t="s">
        <v>1</v>
      </c>
      <c r="O5" s="227" t="s">
        <v>40</v>
      </c>
      <c r="P5" s="227" t="s">
        <v>41</v>
      </c>
      <c r="Q5" s="227" t="s">
        <v>52</v>
      </c>
      <c r="R5" s="227" t="s">
        <v>42</v>
      </c>
      <c r="S5" s="227" t="s">
        <v>86</v>
      </c>
      <c r="T5" s="187" t="s">
        <v>11</v>
      </c>
      <c r="U5" s="187" t="s">
        <v>12</v>
      </c>
      <c r="V5" s="227" t="s">
        <v>0</v>
      </c>
      <c r="W5" s="227" t="s">
        <v>70</v>
      </c>
    </row>
    <row r="6" spans="1:23" ht="42.75" customHeight="1" x14ac:dyDescent="0.25">
      <c r="A6" s="193"/>
      <c r="B6" s="193"/>
      <c r="C6" s="193"/>
      <c r="D6" s="193"/>
      <c r="E6" s="193"/>
      <c r="F6" s="193"/>
      <c r="G6" s="193"/>
      <c r="H6" s="193"/>
      <c r="I6" s="193"/>
      <c r="J6" s="193"/>
      <c r="K6" s="227"/>
      <c r="L6" s="228"/>
      <c r="M6" s="228"/>
      <c r="N6" s="187"/>
      <c r="O6" s="227"/>
      <c r="P6" s="227"/>
      <c r="Q6" s="227"/>
      <c r="R6" s="227"/>
      <c r="S6" s="227"/>
      <c r="T6" s="187"/>
      <c r="U6" s="187"/>
      <c r="V6" s="227"/>
      <c r="W6" s="227"/>
    </row>
    <row r="7" spans="1:23" x14ac:dyDescent="0.25">
      <c r="A7" s="47"/>
      <c r="B7" s="48">
        <v>41</v>
      </c>
      <c r="C7" s="48" t="s">
        <v>18</v>
      </c>
      <c r="D7" s="49" t="s">
        <v>87</v>
      </c>
      <c r="E7" s="50"/>
      <c r="F7" s="51"/>
      <c r="G7" s="52"/>
      <c r="H7" s="51"/>
      <c r="I7" s="52"/>
      <c r="J7" s="52"/>
      <c r="K7" s="53"/>
      <c r="L7" s="54"/>
      <c r="M7" s="55"/>
      <c r="N7" s="52"/>
      <c r="O7" s="56"/>
      <c r="P7" s="56"/>
      <c r="Q7" s="56"/>
      <c r="R7" s="56"/>
      <c r="S7" s="56"/>
      <c r="T7" s="56"/>
      <c r="U7" s="56"/>
      <c r="V7" s="56"/>
      <c r="W7" s="50"/>
    </row>
    <row r="8" spans="1:23" x14ac:dyDescent="0.25">
      <c r="A8" s="57"/>
      <c r="B8" s="58" t="s">
        <v>88</v>
      </c>
      <c r="C8" s="58" t="s">
        <v>8</v>
      </c>
      <c r="D8" s="59" t="s">
        <v>89</v>
      </c>
      <c r="E8" s="60"/>
      <c r="F8" s="61"/>
      <c r="G8" s="57"/>
      <c r="H8" s="61"/>
      <c r="I8" s="57"/>
      <c r="J8" s="57"/>
      <c r="K8" s="62"/>
      <c r="L8" s="63"/>
      <c r="M8" s="64"/>
      <c r="N8" s="57"/>
      <c r="O8" s="65"/>
      <c r="P8" s="65"/>
      <c r="Q8" s="65"/>
      <c r="R8" s="65"/>
      <c r="S8" s="65"/>
      <c r="T8" s="65"/>
      <c r="U8" s="65"/>
      <c r="V8" s="65"/>
      <c r="W8" s="60"/>
    </row>
    <row r="9" spans="1:23" x14ac:dyDescent="0.25">
      <c r="A9" s="57"/>
      <c r="B9" s="61" t="s">
        <v>90</v>
      </c>
      <c r="C9" s="61" t="s">
        <v>9</v>
      </c>
      <c r="D9" s="57" t="s">
        <v>91</v>
      </c>
      <c r="E9" s="60"/>
      <c r="F9" s="61"/>
      <c r="G9" s="57"/>
      <c r="H9" s="61"/>
      <c r="I9" s="57"/>
      <c r="J9" s="57"/>
      <c r="K9" s="62"/>
      <c r="L9" s="63"/>
      <c r="M9" s="64"/>
      <c r="N9" s="57"/>
      <c r="O9" s="65"/>
      <c r="P9" s="65"/>
      <c r="Q9" s="65"/>
      <c r="R9" s="65"/>
      <c r="S9" s="65"/>
      <c r="T9" s="65"/>
      <c r="U9" s="65"/>
      <c r="V9" s="65"/>
      <c r="W9" s="60"/>
    </row>
    <row r="10" spans="1:23" ht="25.5" x14ac:dyDescent="0.25">
      <c r="A10" s="57"/>
      <c r="B10" s="66">
        <v>41050020020</v>
      </c>
      <c r="C10" s="66" t="s">
        <v>10</v>
      </c>
      <c r="D10" s="67" t="s">
        <v>92</v>
      </c>
      <c r="E10" s="60"/>
      <c r="F10" s="68">
        <v>0.85199999999999998</v>
      </c>
      <c r="G10" s="57"/>
      <c r="H10" s="61"/>
      <c r="I10" s="57"/>
      <c r="J10" s="57"/>
      <c r="K10" s="62"/>
      <c r="L10" s="63"/>
      <c r="M10" s="64"/>
      <c r="N10" s="57"/>
      <c r="O10" s="65"/>
      <c r="P10" s="65"/>
      <c r="Q10" s="65"/>
      <c r="R10" s="65"/>
      <c r="S10" s="65"/>
      <c r="T10" s="65"/>
      <c r="U10" s="65"/>
      <c r="V10" s="65"/>
      <c r="W10" s="60"/>
    </row>
    <row r="11" spans="1:23" x14ac:dyDescent="0.25">
      <c r="A11" s="216">
        <v>4132</v>
      </c>
      <c r="B11" s="216"/>
      <c r="C11" s="216" t="s">
        <v>93</v>
      </c>
      <c r="D11" s="218" t="s">
        <v>94</v>
      </c>
      <c r="E11" s="69" t="s">
        <v>95</v>
      </c>
      <c r="F11" s="66"/>
      <c r="G11" s="60"/>
      <c r="H11" s="69"/>
      <c r="I11" s="70">
        <v>0.3</v>
      </c>
      <c r="J11" s="71">
        <f>SUM(J12:J14)</f>
        <v>1</v>
      </c>
      <c r="K11" s="62"/>
      <c r="L11" s="63"/>
      <c r="M11" s="64"/>
      <c r="N11" s="72">
        <f>SUM(N12:N14)</f>
        <v>200000000</v>
      </c>
      <c r="O11" s="65"/>
      <c r="P11" s="65"/>
      <c r="Q11" s="65"/>
      <c r="R11" s="65"/>
      <c r="S11" s="65"/>
      <c r="T11" s="65"/>
      <c r="U11" s="65"/>
      <c r="V11" s="65"/>
      <c r="W11" s="60"/>
    </row>
    <row r="12" spans="1:23" ht="54" customHeight="1" x14ac:dyDescent="0.25">
      <c r="A12" s="217"/>
      <c r="B12" s="217"/>
      <c r="C12" s="217"/>
      <c r="D12" s="217"/>
      <c r="E12" s="69" t="s">
        <v>96</v>
      </c>
      <c r="F12" s="66"/>
      <c r="G12" s="73" t="s">
        <v>97</v>
      </c>
      <c r="H12" s="73" t="s">
        <v>98</v>
      </c>
      <c r="I12" s="74">
        <v>0.3</v>
      </c>
      <c r="J12" s="71">
        <v>0.6</v>
      </c>
      <c r="K12" s="62"/>
      <c r="L12" s="63"/>
      <c r="M12" s="64"/>
      <c r="N12" s="72">
        <v>177000000</v>
      </c>
      <c r="O12" s="65"/>
      <c r="P12" s="65"/>
      <c r="Q12" s="65"/>
      <c r="R12" s="65"/>
      <c r="S12" s="65"/>
      <c r="T12" s="65"/>
      <c r="U12" s="65"/>
      <c r="V12" s="65"/>
      <c r="W12" s="219" t="s">
        <v>99</v>
      </c>
    </row>
    <row r="13" spans="1:23" ht="54" customHeight="1" x14ac:dyDescent="0.25">
      <c r="A13" s="217"/>
      <c r="B13" s="217"/>
      <c r="C13" s="217"/>
      <c r="D13" s="217"/>
      <c r="E13" s="69" t="s">
        <v>100</v>
      </c>
      <c r="F13" s="66"/>
      <c r="G13" s="73" t="s">
        <v>101</v>
      </c>
      <c r="H13" s="73" t="s">
        <v>102</v>
      </c>
      <c r="I13" s="69">
        <v>3</v>
      </c>
      <c r="J13" s="71">
        <v>0.2</v>
      </c>
      <c r="K13" s="62"/>
      <c r="L13" s="63"/>
      <c r="M13" s="64"/>
      <c r="N13" s="72">
        <v>13000000</v>
      </c>
      <c r="O13" s="65"/>
      <c r="P13" s="65"/>
      <c r="Q13" s="65"/>
      <c r="R13" s="65"/>
      <c r="S13" s="65"/>
      <c r="T13" s="65"/>
      <c r="U13" s="65"/>
      <c r="V13" s="65"/>
      <c r="W13" s="217"/>
    </row>
    <row r="14" spans="1:23" ht="67.5" x14ac:dyDescent="0.25">
      <c r="A14" s="217"/>
      <c r="B14" s="217"/>
      <c r="C14" s="217"/>
      <c r="D14" s="217"/>
      <c r="E14" s="69" t="s">
        <v>103</v>
      </c>
      <c r="F14" s="66"/>
      <c r="G14" s="73" t="s">
        <v>104</v>
      </c>
      <c r="H14" s="73" t="s">
        <v>105</v>
      </c>
      <c r="I14" s="69">
        <v>1</v>
      </c>
      <c r="J14" s="71">
        <v>0.2</v>
      </c>
      <c r="K14" s="62"/>
      <c r="L14" s="63"/>
      <c r="M14" s="64"/>
      <c r="N14" s="72">
        <v>10000000</v>
      </c>
      <c r="O14" s="65"/>
      <c r="P14" s="65"/>
      <c r="Q14" s="65"/>
      <c r="R14" s="65"/>
      <c r="S14" s="65"/>
      <c r="T14" s="65"/>
      <c r="U14" s="65"/>
      <c r="V14" s="65"/>
      <c r="W14" s="217"/>
    </row>
    <row r="15" spans="1:23" x14ac:dyDescent="0.25">
      <c r="A15" s="57"/>
      <c r="B15" s="58">
        <v>42</v>
      </c>
      <c r="C15" s="58" t="s">
        <v>18</v>
      </c>
      <c r="D15" s="75" t="s">
        <v>106</v>
      </c>
      <c r="E15" s="69"/>
      <c r="F15" s="66"/>
      <c r="G15" s="76"/>
      <c r="H15" s="76"/>
      <c r="I15" s="61"/>
      <c r="J15" s="77"/>
      <c r="K15" s="62"/>
      <c r="L15" s="63"/>
      <c r="M15" s="64"/>
      <c r="N15" s="57"/>
      <c r="O15" s="65"/>
      <c r="P15" s="65"/>
      <c r="Q15" s="65"/>
      <c r="R15" s="65"/>
      <c r="S15" s="65"/>
      <c r="T15" s="65"/>
      <c r="U15" s="65"/>
      <c r="V15" s="65"/>
      <c r="W15" s="69"/>
    </row>
    <row r="16" spans="1:23" x14ac:dyDescent="0.25">
      <c r="A16" s="57"/>
      <c r="B16" s="58" t="s">
        <v>107</v>
      </c>
      <c r="C16" s="58" t="s">
        <v>8</v>
      </c>
      <c r="D16" s="59" t="s">
        <v>108</v>
      </c>
      <c r="E16" s="69"/>
      <c r="F16" s="66"/>
      <c r="G16" s="76"/>
      <c r="H16" s="76"/>
      <c r="I16" s="61"/>
      <c r="J16" s="77"/>
      <c r="K16" s="62"/>
      <c r="L16" s="63"/>
      <c r="M16" s="64"/>
      <c r="N16" s="57"/>
      <c r="O16" s="65"/>
      <c r="P16" s="65"/>
      <c r="Q16" s="65"/>
      <c r="R16" s="65"/>
      <c r="S16" s="65"/>
      <c r="T16" s="65"/>
      <c r="U16" s="65"/>
      <c r="V16" s="65"/>
      <c r="W16" s="60"/>
    </row>
    <row r="17" spans="1:23" ht="33" x14ac:dyDescent="0.25">
      <c r="A17" s="57"/>
      <c r="B17" s="61" t="s">
        <v>109</v>
      </c>
      <c r="C17" s="61" t="s">
        <v>9</v>
      </c>
      <c r="D17" s="78" t="s">
        <v>110</v>
      </c>
      <c r="E17" s="69"/>
      <c r="F17" s="66"/>
      <c r="G17" s="76"/>
      <c r="H17" s="76"/>
      <c r="I17" s="61"/>
      <c r="J17" s="77"/>
      <c r="K17" s="62"/>
      <c r="L17" s="63"/>
      <c r="M17" s="64"/>
      <c r="N17" s="57"/>
      <c r="O17" s="65"/>
      <c r="P17" s="65"/>
      <c r="Q17" s="65"/>
      <c r="R17" s="65"/>
      <c r="S17" s="65"/>
      <c r="T17" s="65"/>
      <c r="U17" s="65"/>
      <c r="V17" s="65"/>
      <c r="W17" s="60"/>
    </row>
    <row r="18" spans="1:23" x14ac:dyDescent="0.25">
      <c r="A18" s="57"/>
      <c r="B18" s="66">
        <v>42010050001</v>
      </c>
      <c r="C18" s="66" t="s">
        <v>10</v>
      </c>
      <c r="D18" s="67" t="s">
        <v>111</v>
      </c>
      <c r="E18" s="69"/>
      <c r="F18" s="66">
        <v>1</v>
      </c>
      <c r="G18" s="76"/>
      <c r="H18" s="76"/>
      <c r="I18" s="61"/>
      <c r="J18" s="77"/>
      <c r="K18" s="62"/>
      <c r="L18" s="63"/>
      <c r="M18" s="64"/>
      <c r="N18" s="57"/>
      <c r="O18" s="65"/>
      <c r="P18" s="65"/>
      <c r="Q18" s="65"/>
      <c r="R18" s="65"/>
      <c r="S18" s="65"/>
      <c r="T18" s="65"/>
      <c r="U18" s="65"/>
      <c r="V18" s="65"/>
      <c r="W18" s="60"/>
    </row>
    <row r="19" spans="1:23" x14ac:dyDescent="0.25">
      <c r="A19" s="216">
        <v>4132</v>
      </c>
      <c r="B19" s="216"/>
      <c r="C19" s="216" t="s">
        <v>93</v>
      </c>
      <c r="D19" s="218" t="s">
        <v>112</v>
      </c>
      <c r="E19" s="69" t="s">
        <v>113</v>
      </c>
      <c r="F19" s="66"/>
      <c r="G19" s="76"/>
      <c r="H19" s="76"/>
      <c r="I19" s="69">
        <v>1</v>
      </c>
      <c r="J19" s="71">
        <f>SUM(J20:J21)</f>
        <v>1</v>
      </c>
      <c r="K19" s="62"/>
      <c r="L19" s="63"/>
      <c r="M19" s="64"/>
      <c r="N19" s="72">
        <f>SUM(N20:N21)</f>
        <v>850000000</v>
      </c>
      <c r="O19" s="65"/>
      <c r="P19" s="65"/>
      <c r="Q19" s="65"/>
      <c r="R19" s="65"/>
      <c r="S19" s="65"/>
      <c r="T19" s="65"/>
      <c r="U19" s="65"/>
      <c r="V19" s="65"/>
      <c r="W19" s="60"/>
    </row>
    <row r="20" spans="1:23" ht="54" customHeight="1" x14ac:dyDescent="0.25">
      <c r="A20" s="217"/>
      <c r="B20" s="217"/>
      <c r="C20" s="217"/>
      <c r="D20" s="217"/>
      <c r="E20" s="69" t="s">
        <v>114</v>
      </c>
      <c r="F20" s="66"/>
      <c r="G20" s="73" t="s">
        <v>115</v>
      </c>
      <c r="H20" s="73" t="s">
        <v>116</v>
      </c>
      <c r="I20" s="69">
        <v>1</v>
      </c>
      <c r="J20" s="71">
        <v>0.4</v>
      </c>
      <c r="K20" s="62"/>
      <c r="L20" s="63"/>
      <c r="M20" s="64"/>
      <c r="N20" s="72">
        <v>340400000</v>
      </c>
      <c r="O20" s="65"/>
      <c r="P20" s="65"/>
      <c r="Q20" s="65"/>
      <c r="R20" s="65"/>
      <c r="S20" s="65"/>
      <c r="T20" s="65"/>
      <c r="U20" s="65"/>
      <c r="V20" s="65"/>
      <c r="W20" s="219" t="s">
        <v>99</v>
      </c>
    </row>
    <row r="21" spans="1:23" ht="67.5" x14ac:dyDescent="0.25">
      <c r="A21" s="217"/>
      <c r="B21" s="217"/>
      <c r="C21" s="217"/>
      <c r="D21" s="217"/>
      <c r="E21" s="69" t="s">
        <v>117</v>
      </c>
      <c r="F21" s="66"/>
      <c r="G21" s="73" t="s">
        <v>118</v>
      </c>
      <c r="H21" s="73" t="s">
        <v>119</v>
      </c>
      <c r="I21" s="69">
        <v>1</v>
      </c>
      <c r="J21" s="71">
        <v>0.6</v>
      </c>
      <c r="K21" s="62"/>
      <c r="L21" s="63"/>
      <c r="M21" s="64"/>
      <c r="N21" s="72">
        <v>509600000</v>
      </c>
      <c r="O21" s="65"/>
      <c r="P21" s="65"/>
      <c r="Q21" s="65"/>
      <c r="R21" s="65"/>
      <c r="S21" s="65"/>
      <c r="T21" s="65"/>
      <c r="U21" s="65"/>
      <c r="V21" s="65"/>
      <c r="W21" s="217"/>
    </row>
    <row r="22" spans="1:23" ht="25.5" x14ac:dyDescent="0.25">
      <c r="A22" s="69"/>
      <c r="B22" s="66">
        <v>42010050002</v>
      </c>
      <c r="C22" s="69" t="s">
        <v>10</v>
      </c>
      <c r="D22" s="67" t="s">
        <v>120</v>
      </c>
      <c r="E22" s="69"/>
      <c r="F22" s="66">
        <v>1</v>
      </c>
      <c r="G22" s="73"/>
      <c r="H22" s="73"/>
      <c r="I22" s="69"/>
      <c r="J22" s="71"/>
      <c r="K22" s="62"/>
      <c r="L22" s="63"/>
      <c r="M22" s="64"/>
      <c r="N22" s="72"/>
      <c r="O22" s="65"/>
      <c r="P22" s="65"/>
      <c r="Q22" s="65"/>
      <c r="R22" s="65"/>
      <c r="S22" s="65"/>
      <c r="T22" s="65"/>
      <c r="U22" s="65"/>
      <c r="V22" s="65"/>
      <c r="W22" s="79"/>
    </row>
    <row r="23" spans="1:23" x14ac:dyDescent="0.25">
      <c r="A23" s="216">
        <v>4132</v>
      </c>
      <c r="B23" s="221"/>
      <c r="C23" s="216" t="s">
        <v>93</v>
      </c>
      <c r="D23" s="224" t="s">
        <v>121</v>
      </c>
      <c r="E23" s="69" t="s">
        <v>122</v>
      </c>
      <c r="F23" s="66"/>
      <c r="G23" s="73"/>
      <c r="H23" s="73"/>
      <c r="I23" s="69">
        <v>1</v>
      </c>
      <c r="J23" s="71">
        <f>SUM(J24:J25)</f>
        <v>1</v>
      </c>
      <c r="K23" s="62"/>
      <c r="L23" s="63"/>
      <c r="M23" s="64"/>
      <c r="N23" s="72">
        <f>SUM(N24:N25)</f>
        <v>150000000</v>
      </c>
      <c r="O23" s="65"/>
      <c r="P23" s="65"/>
      <c r="Q23" s="65"/>
      <c r="R23" s="65"/>
      <c r="S23" s="65"/>
      <c r="T23" s="65"/>
      <c r="U23" s="65"/>
      <c r="V23" s="65"/>
      <c r="W23" s="79"/>
    </row>
    <row r="24" spans="1:23" ht="67.5" x14ac:dyDescent="0.25">
      <c r="A24" s="217"/>
      <c r="B24" s="217"/>
      <c r="C24" s="217"/>
      <c r="D24" s="217"/>
      <c r="E24" s="69" t="s">
        <v>123</v>
      </c>
      <c r="F24" s="66"/>
      <c r="G24" s="73" t="s">
        <v>124</v>
      </c>
      <c r="H24" s="73" t="s">
        <v>125</v>
      </c>
      <c r="I24" s="69">
        <v>1</v>
      </c>
      <c r="J24" s="71">
        <v>0.65</v>
      </c>
      <c r="K24" s="62"/>
      <c r="L24" s="63"/>
      <c r="M24" s="64"/>
      <c r="N24" s="72">
        <v>138000000</v>
      </c>
      <c r="O24" s="65"/>
      <c r="P24" s="65"/>
      <c r="Q24" s="65"/>
      <c r="R24" s="65"/>
      <c r="S24" s="65"/>
      <c r="T24" s="65"/>
      <c r="U24" s="65"/>
      <c r="V24" s="65"/>
      <c r="W24" s="219" t="s">
        <v>99</v>
      </c>
    </row>
    <row r="25" spans="1:23" ht="67.5" x14ac:dyDescent="0.25">
      <c r="A25" s="217"/>
      <c r="B25" s="217"/>
      <c r="C25" s="217"/>
      <c r="D25" s="217"/>
      <c r="E25" s="69" t="s">
        <v>126</v>
      </c>
      <c r="F25" s="66"/>
      <c r="G25" s="73" t="s">
        <v>127</v>
      </c>
      <c r="H25" s="73" t="s">
        <v>128</v>
      </c>
      <c r="I25" s="69">
        <v>1</v>
      </c>
      <c r="J25" s="71">
        <v>0.35</v>
      </c>
      <c r="K25" s="62"/>
      <c r="L25" s="63"/>
      <c r="M25" s="64"/>
      <c r="N25" s="72">
        <v>12000000</v>
      </c>
      <c r="O25" s="65"/>
      <c r="P25" s="65"/>
      <c r="Q25" s="65"/>
      <c r="R25" s="65"/>
      <c r="S25" s="65"/>
      <c r="T25" s="65"/>
      <c r="U25" s="65"/>
      <c r="V25" s="65"/>
      <c r="W25" s="217"/>
    </row>
    <row r="26" spans="1:23" x14ac:dyDescent="0.25">
      <c r="A26" s="57"/>
      <c r="B26" s="66">
        <v>42010050004</v>
      </c>
      <c r="C26" s="66" t="s">
        <v>10</v>
      </c>
      <c r="D26" s="67" t="s">
        <v>129</v>
      </c>
      <c r="E26" s="69"/>
      <c r="F26" s="66">
        <v>1</v>
      </c>
      <c r="G26" s="76"/>
      <c r="H26" s="73"/>
      <c r="I26" s="61"/>
      <c r="J26" s="77"/>
      <c r="K26" s="62"/>
      <c r="L26" s="63"/>
      <c r="M26" s="64"/>
      <c r="N26" s="57"/>
      <c r="O26" s="65"/>
      <c r="P26" s="65"/>
      <c r="Q26" s="65"/>
      <c r="R26" s="65"/>
      <c r="S26" s="65"/>
      <c r="T26" s="65"/>
      <c r="U26" s="65"/>
      <c r="V26" s="65"/>
      <c r="W26" s="60"/>
    </row>
    <row r="27" spans="1:23" x14ac:dyDescent="0.25">
      <c r="A27" s="216">
        <v>4132</v>
      </c>
      <c r="B27" s="216"/>
      <c r="C27" s="216" t="s">
        <v>93</v>
      </c>
      <c r="D27" s="218" t="s">
        <v>130</v>
      </c>
      <c r="E27" s="69" t="s">
        <v>131</v>
      </c>
      <c r="F27" s="66"/>
      <c r="G27" s="76"/>
      <c r="H27" s="76"/>
      <c r="I27" s="69">
        <v>1</v>
      </c>
      <c r="J27" s="71">
        <f>SUM(J28:J33)</f>
        <v>0.99999999999999989</v>
      </c>
      <c r="K27" s="62"/>
      <c r="L27" s="63"/>
      <c r="M27" s="64"/>
      <c r="N27" s="72">
        <f>SUM(N28:N33)</f>
        <v>350000000</v>
      </c>
      <c r="O27" s="65"/>
      <c r="P27" s="65"/>
      <c r="Q27" s="65"/>
      <c r="R27" s="65"/>
      <c r="S27" s="65"/>
      <c r="T27" s="65"/>
      <c r="U27" s="65"/>
      <c r="V27" s="65"/>
      <c r="W27" s="60"/>
    </row>
    <row r="28" spans="1:23" ht="27" customHeight="1" x14ac:dyDescent="0.25">
      <c r="A28" s="217"/>
      <c r="B28" s="217"/>
      <c r="C28" s="217"/>
      <c r="D28" s="217"/>
      <c r="E28" s="69" t="s">
        <v>132</v>
      </c>
      <c r="F28" s="66"/>
      <c r="G28" s="80" t="s">
        <v>133</v>
      </c>
      <c r="H28" s="73" t="s">
        <v>134</v>
      </c>
      <c r="I28" s="69">
        <v>2</v>
      </c>
      <c r="J28" s="71">
        <v>0.1</v>
      </c>
      <c r="K28" s="62"/>
      <c r="L28" s="63"/>
      <c r="M28" s="64"/>
      <c r="N28" s="72">
        <v>36000000</v>
      </c>
      <c r="O28" s="65"/>
      <c r="P28" s="65"/>
      <c r="Q28" s="65"/>
      <c r="R28" s="65"/>
      <c r="S28" s="65"/>
      <c r="T28" s="65"/>
      <c r="U28" s="65"/>
      <c r="V28" s="65"/>
      <c r="W28" s="219" t="s">
        <v>99</v>
      </c>
    </row>
    <row r="29" spans="1:23" ht="67.5" x14ac:dyDescent="0.25">
      <c r="A29" s="217"/>
      <c r="B29" s="217"/>
      <c r="C29" s="217"/>
      <c r="D29" s="217"/>
      <c r="E29" s="69" t="s">
        <v>135</v>
      </c>
      <c r="F29" s="66"/>
      <c r="G29" s="80" t="s">
        <v>136</v>
      </c>
      <c r="H29" s="73" t="s">
        <v>137</v>
      </c>
      <c r="I29" s="69">
        <v>8</v>
      </c>
      <c r="J29" s="71">
        <v>0.2</v>
      </c>
      <c r="K29" s="62"/>
      <c r="L29" s="63"/>
      <c r="M29" s="64"/>
      <c r="N29" s="72">
        <v>98000000</v>
      </c>
      <c r="O29" s="65"/>
      <c r="P29" s="65"/>
      <c r="Q29" s="65"/>
      <c r="R29" s="65"/>
      <c r="S29" s="65"/>
      <c r="T29" s="65"/>
      <c r="U29" s="65"/>
      <c r="V29" s="65"/>
      <c r="W29" s="217"/>
    </row>
    <row r="30" spans="1:23" ht="67.5" x14ac:dyDescent="0.25">
      <c r="A30" s="217"/>
      <c r="B30" s="217"/>
      <c r="C30" s="217"/>
      <c r="D30" s="217"/>
      <c r="E30" s="69" t="s">
        <v>138</v>
      </c>
      <c r="F30" s="66"/>
      <c r="G30" s="80" t="s">
        <v>139</v>
      </c>
      <c r="H30" s="73" t="s">
        <v>140</v>
      </c>
      <c r="I30" s="69">
        <v>1</v>
      </c>
      <c r="J30" s="71">
        <v>0.2</v>
      </c>
      <c r="K30" s="62"/>
      <c r="L30" s="63"/>
      <c r="M30" s="64"/>
      <c r="N30" s="72">
        <v>180000000</v>
      </c>
      <c r="O30" s="65"/>
      <c r="P30" s="65"/>
      <c r="Q30" s="65"/>
      <c r="R30" s="65"/>
      <c r="S30" s="65"/>
      <c r="T30" s="65"/>
      <c r="U30" s="65"/>
      <c r="V30" s="65"/>
      <c r="W30" s="217"/>
    </row>
    <row r="31" spans="1:23" ht="67.5" x14ac:dyDescent="0.25">
      <c r="A31" s="217"/>
      <c r="B31" s="217"/>
      <c r="C31" s="217"/>
      <c r="D31" s="217"/>
      <c r="E31" s="69" t="s">
        <v>141</v>
      </c>
      <c r="F31" s="66"/>
      <c r="G31" s="80" t="s">
        <v>142</v>
      </c>
      <c r="H31" s="73" t="s">
        <v>140</v>
      </c>
      <c r="I31" s="69">
        <v>1</v>
      </c>
      <c r="J31" s="71">
        <v>0.2</v>
      </c>
      <c r="K31" s="62"/>
      <c r="L31" s="63"/>
      <c r="M31" s="64"/>
      <c r="N31" s="72">
        <v>12000000</v>
      </c>
      <c r="O31" s="65"/>
      <c r="P31" s="65"/>
      <c r="Q31" s="65"/>
      <c r="R31" s="65"/>
      <c r="S31" s="65"/>
      <c r="T31" s="65"/>
      <c r="U31" s="65"/>
      <c r="V31" s="65"/>
      <c r="W31" s="217"/>
    </row>
    <row r="32" spans="1:23" ht="54" x14ac:dyDescent="0.25">
      <c r="A32" s="217"/>
      <c r="B32" s="217"/>
      <c r="C32" s="217"/>
      <c r="D32" s="217"/>
      <c r="E32" s="69" t="s">
        <v>143</v>
      </c>
      <c r="F32" s="66"/>
      <c r="G32" s="80" t="s">
        <v>144</v>
      </c>
      <c r="H32" s="73" t="s">
        <v>140</v>
      </c>
      <c r="I32" s="69">
        <v>1</v>
      </c>
      <c r="J32" s="71">
        <v>0.2</v>
      </c>
      <c r="K32" s="62"/>
      <c r="L32" s="63"/>
      <c r="M32" s="64"/>
      <c r="N32" s="72">
        <v>12000000</v>
      </c>
      <c r="O32" s="65"/>
      <c r="P32" s="65"/>
      <c r="Q32" s="65"/>
      <c r="R32" s="65"/>
      <c r="S32" s="65"/>
      <c r="T32" s="65"/>
      <c r="U32" s="65"/>
      <c r="V32" s="65"/>
      <c r="W32" s="217"/>
    </row>
    <row r="33" spans="1:23" ht="67.5" x14ac:dyDescent="0.25">
      <c r="A33" s="217"/>
      <c r="B33" s="217"/>
      <c r="C33" s="217"/>
      <c r="D33" s="217"/>
      <c r="E33" s="69" t="s">
        <v>145</v>
      </c>
      <c r="F33" s="66"/>
      <c r="G33" s="80" t="s">
        <v>146</v>
      </c>
      <c r="H33" s="73" t="s">
        <v>140</v>
      </c>
      <c r="I33" s="69">
        <v>1</v>
      </c>
      <c r="J33" s="71">
        <v>0.1</v>
      </c>
      <c r="K33" s="62"/>
      <c r="L33" s="63"/>
      <c r="M33" s="64"/>
      <c r="N33" s="72">
        <v>12000000</v>
      </c>
      <c r="O33" s="65"/>
      <c r="P33" s="65"/>
      <c r="Q33" s="65"/>
      <c r="R33" s="65"/>
      <c r="S33" s="65"/>
      <c r="T33" s="65"/>
      <c r="U33" s="65"/>
      <c r="V33" s="65"/>
      <c r="W33" s="217"/>
    </row>
    <row r="34" spans="1:23" x14ac:dyDescent="0.25">
      <c r="A34" s="57"/>
      <c r="B34" s="58" t="s">
        <v>147</v>
      </c>
      <c r="C34" s="58" t="s">
        <v>8</v>
      </c>
      <c r="D34" s="59" t="s">
        <v>148</v>
      </c>
      <c r="E34" s="69"/>
      <c r="F34" s="66"/>
      <c r="G34" s="76"/>
      <c r="H34" s="76"/>
      <c r="I34" s="61"/>
      <c r="J34" s="77"/>
      <c r="K34" s="62"/>
      <c r="L34" s="63"/>
      <c r="M34" s="64"/>
      <c r="N34" s="57"/>
      <c r="O34" s="65"/>
      <c r="P34" s="65"/>
      <c r="Q34" s="65"/>
      <c r="R34" s="65"/>
      <c r="S34" s="65"/>
      <c r="T34" s="65"/>
      <c r="U34" s="65"/>
      <c r="V34" s="65"/>
      <c r="W34" s="60"/>
    </row>
    <row r="35" spans="1:23" x14ac:dyDescent="0.25">
      <c r="A35" s="57"/>
      <c r="B35" s="61" t="s">
        <v>149</v>
      </c>
      <c r="C35" s="61" t="s">
        <v>9</v>
      </c>
      <c r="D35" s="57" t="s">
        <v>150</v>
      </c>
      <c r="E35" s="69"/>
      <c r="F35" s="66"/>
      <c r="G35" s="76"/>
      <c r="H35" s="76"/>
      <c r="I35" s="61"/>
      <c r="J35" s="77"/>
      <c r="K35" s="62"/>
      <c r="L35" s="63"/>
      <c r="M35" s="64"/>
      <c r="N35" s="57"/>
      <c r="O35" s="65"/>
      <c r="P35" s="65"/>
      <c r="Q35" s="65"/>
      <c r="R35" s="65"/>
      <c r="S35" s="65"/>
      <c r="T35" s="65"/>
      <c r="U35" s="65"/>
      <c r="V35" s="65"/>
      <c r="W35" s="60"/>
    </row>
    <row r="36" spans="1:23" x14ac:dyDescent="0.25">
      <c r="A36" s="57"/>
      <c r="B36" s="66">
        <v>42020010001</v>
      </c>
      <c r="C36" s="66" t="s">
        <v>10</v>
      </c>
      <c r="D36" s="67" t="s">
        <v>151</v>
      </c>
      <c r="E36" s="69"/>
      <c r="F36" s="81">
        <v>0.95</v>
      </c>
      <c r="G36" s="76"/>
      <c r="H36" s="76"/>
      <c r="I36" s="61"/>
      <c r="J36" s="77"/>
      <c r="K36" s="62"/>
      <c r="L36" s="63"/>
      <c r="M36" s="64"/>
      <c r="N36" s="57"/>
      <c r="O36" s="65"/>
      <c r="P36" s="65"/>
      <c r="Q36" s="65"/>
      <c r="R36" s="65"/>
      <c r="S36" s="65"/>
      <c r="T36" s="65"/>
      <c r="U36" s="65"/>
      <c r="V36" s="65"/>
      <c r="W36" s="60"/>
    </row>
    <row r="37" spans="1:23" x14ac:dyDescent="0.25">
      <c r="A37" s="216">
        <v>4132</v>
      </c>
      <c r="B37" s="216"/>
      <c r="C37" s="216" t="s">
        <v>93</v>
      </c>
      <c r="D37" s="218" t="s">
        <v>152</v>
      </c>
      <c r="E37" s="69" t="s">
        <v>153</v>
      </c>
      <c r="F37" s="66"/>
      <c r="G37" s="76"/>
      <c r="H37" s="76"/>
      <c r="I37" s="70">
        <v>0.95</v>
      </c>
      <c r="J37" s="71">
        <f>SUM(J38:J39)</f>
        <v>1</v>
      </c>
      <c r="K37" s="62"/>
      <c r="L37" s="63"/>
      <c r="M37" s="64"/>
      <c r="N37" s="72">
        <f>SUM(N38:N39)</f>
        <v>2651967292</v>
      </c>
      <c r="O37" s="65"/>
      <c r="P37" s="65"/>
      <c r="Q37" s="65"/>
      <c r="R37" s="65"/>
      <c r="S37" s="65"/>
      <c r="T37" s="65"/>
      <c r="U37" s="65"/>
      <c r="V37" s="65"/>
      <c r="W37" s="60"/>
    </row>
    <row r="38" spans="1:23" ht="40.5" customHeight="1" x14ac:dyDescent="0.25">
      <c r="A38" s="217"/>
      <c r="B38" s="217"/>
      <c r="C38" s="217"/>
      <c r="D38" s="217"/>
      <c r="E38" s="69" t="s">
        <v>154</v>
      </c>
      <c r="F38" s="66"/>
      <c r="G38" s="82" t="s">
        <v>155</v>
      </c>
      <c r="H38" s="82" t="s">
        <v>156</v>
      </c>
      <c r="I38" s="74">
        <v>0.95</v>
      </c>
      <c r="J38" s="71">
        <v>0.5</v>
      </c>
      <c r="K38" s="62"/>
      <c r="L38" s="63"/>
      <c r="M38" s="64"/>
      <c r="N38" s="72">
        <v>1695732888</v>
      </c>
      <c r="O38" s="65"/>
      <c r="P38" s="65"/>
      <c r="Q38" s="65"/>
      <c r="R38" s="65"/>
      <c r="S38" s="65"/>
      <c r="T38" s="65"/>
      <c r="U38" s="65"/>
      <c r="V38" s="65"/>
      <c r="W38" s="219" t="s">
        <v>157</v>
      </c>
    </row>
    <row r="39" spans="1:23" ht="67.5" x14ac:dyDescent="0.25">
      <c r="A39" s="217"/>
      <c r="B39" s="217"/>
      <c r="C39" s="217"/>
      <c r="D39" s="217"/>
      <c r="E39" s="69" t="s">
        <v>158</v>
      </c>
      <c r="F39" s="66"/>
      <c r="G39" s="82" t="s">
        <v>159</v>
      </c>
      <c r="H39" s="82" t="s">
        <v>160</v>
      </c>
      <c r="I39" s="69">
        <v>12</v>
      </c>
      <c r="J39" s="71">
        <v>0.5</v>
      </c>
      <c r="K39" s="62"/>
      <c r="L39" s="63"/>
      <c r="M39" s="64"/>
      <c r="N39" s="72">
        <v>956234404</v>
      </c>
      <c r="O39" s="65"/>
      <c r="P39" s="65"/>
      <c r="Q39" s="65"/>
      <c r="R39" s="65"/>
      <c r="S39" s="65"/>
      <c r="T39" s="65"/>
      <c r="U39" s="65"/>
      <c r="V39" s="65"/>
      <c r="W39" s="217"/>
    </row>
    <row r="40" spans="1:23" x14ac:dyDescent="0.25">
      <c r="A40" s="57"/>
      <c r="B40" s="66">
        <v>42020010002</v>
      </c>
      <c r="C40" s="66" t="s">
        <v>10</v>
      </c>
      <c r="D40" s="67" t="s">
        <v>161</v>
      </c>
      <c r="E40" s="69"/>
      <c r="F40" s="66">
        <v>5855</v>
      </c>
      <c r="G40" s="76"/>
      <c r="H40" s="76"/>
      <c r="I40" s="61"/>
      <c r="J40" s="77"/>
      <c r="K40" s="62"/>
      <c r="L40" s="63"/>
      <c r="M40" s="64"/>
      <c r="N40" s="57"/>
      <c r="O40" s="65"/>
      <c r="P40" s="65"/>
      <c r="Q40" s="65"/>
      <c r="R40" s="65"/>
      <c r="S40" s="65"/>
      <c r="T40" s="65"/>
      <c r="U40" s="65"/>
      <c r="V40" s="65"/>
      <c r="W40" s="60"/>
    </row>
    <row r="41" spans="1:23" x14ac:dyDescent="0.25">
      <c r="A41" s="216">
        <v>4132</v>
      </c>
      <c r="B41" s="216"/>
      <c r="C41" s="216" t="s">
        <v>93</v>
      </c>
      <c r="D41" s="218" t="s">
        <v>162</v>
      </c>
      <c r="E41" s="69" t="s">
        <v>163</v>
      </c>
      <c r="F41" s="66"/>
      <c r="G41" s="76"/>
      <c r="H41" s="76"/>
      <c r="I41" s="83">
        <f>I42+I43</f>
        <v>7200</v>
      </c>
      <c r="J41" s="71">
        <f>SUM(J42:J45)</f>
        <v>1</v>
      </c>
      <c r="K41" s="62"/>
      <c r="L41" s="63"/>
      <c r="M41" s="64"/>
      <c r="N41" s="72">
        <f>SUM(N42:N45)</f>
        <v>381173874</v>
      </c>
      <c r="O41" s="65"/>
      <c r="P41" s="65"/>
      <c r="Q41" s="65"/>
      <c r="R41" s="65"/>
      <c r="S41" s="65"/>
      <c r="T41" s="65"/>
      <c r="U41" s="65"/>
      <c r="V41" s="65"/>
      <c r="W41" s="60"/>
    </row>
    <row r="42" spans="1:23" ht="40.5" customHeight="1" x14ac:dyDescent="0.25">
      <c r="A42" s="217"/>
      <c r="B42" s="217"/>
      <c r="C42" s="217"/>
      <c r="D42" s="217"/>
      <c r="E42" s="69" t="s">
        <v>164</v>
      </c>
      <c r="F42" s="66"/>
      <c r="G42" s="73" t="s">
        <v>165</v>
      </c>
      <c r="H42" s="73" t="s">
        <v>166</v>
      </c>
      <c r="I42" s="83">
        <v>700</v>
      </c>
      <c r="J42" s="71">
        <v>0.25</v>
      </c>
      <c r="K42" s="62"/>
      <c r="L42" s="63"/>
      <c r="M42" s="64"/>
      <c r="N42" s="72">
        <v>62167000</v>
      </c>
      <c r="O42" s="65"/>
      <c r="P42" s="65"/>
      <c r="Q42" s="65"/>
      <c r="R42" s="65"/>
      <c r="S42" s="65"/>
      <c r="T42" s="65"/>
      <c r="U42" s="65"/>
      <c r="V42" s="65"/>
      <c r="W42" s="219" t="s">
        <v>99</v>
      </c>
    </row>
    <row r="43" spans="1:23" ht="40.5" customHeight="1" x14ac:dyDescent="0.25">
      <c r="A43" s="217"/>
      <c r="B43" s="217"/>
      <c r="C43" s="217"/>
      <c r="D43" s="217"/>
      <c r="E43" s="69" t="s">
        <v>167</v>
      </c>
      <c r="F43" s="66"/>
      <c r="G43" s="73" t="s">
        <v>168</v>
      </c>
      <c r="H43" s="73" t="s">
        <v>169</v>
      </c>
      <c r="I43" s="83">
        <v>6500</v>
      </c>
      <c r="J43" s="71">
        <v>0.25</v>
      </c>
      <c r="K43" s="62"/>
      <c r="L43" s="63"/>
      <c r="M43" s="64"/>
      <c r="N43" s="72">
        <v>271245249</v>
      </c>
      <c r="O43" s="65"/>
      <c r="P43" s="65"/>
      <c r="Q43" s="65"/>
      <c r="R43" s="65"/>
      <c r="S43" s="65"/>
      <c r="T43" s="65"/>
      <c r="U43" s="65"/>
      <c r="V43" s="65"/>
      <c r="W43" s="217"/>
    </row>
    <row r="44" spans="1:23" ht="40.5" x14ac:dyDescent="0.25">
      <c r="A44" s="217"/>
      <c r="B44" s="217"/>
      <c r="C44" s="217"/>
      <c r="D44" s="217"/>
      <c r="E44" s="69" t="s">
        <v>170</v>
      </c>
      <c r="F44" s="66"/>
      <c r="G44" s="73" t="s">
        <v>171</v>
      </c>
      <c r="H44" s="73" t="s">
        <v>172</v>
      </c>
      <c r="I44" s="83">
        <v>1800</v>
      </c>
      <c r="J44" s="71">
        <v>0.25</v>
      </c>
      <c r="K44" s="62"/>
      <c r="L44" s="63"/>
      <c r="M44" s="64"/>
      <c r="N44" s="72">
        <v>13361625</v>
      </c>
      <c r="O44" s="65"/>
      <c r="P44" s="65"/>
      <c r="Q44" s="65"/>
      <c r="R44" s="65"/>
      <c r="S44" s="65"/>
      <c r="T44" s="65"/>
      <c r="U44" s="65"/>
      <c r="V44" s="65"/>
      <c r="W44" s="217"/>
    </row>
    <row r="45" spans="1:23" ht="54" x14ac:dyDescent="0.25">
      <c r="A45" s="217"/>
      <c r="B45" s="217"/>
      <c r="C45" s="217"/>
      <c r="D45" s="217"/>
      <c r="E45" s="69" t="s">
        <v>173</v>
      </c>
      <c r="F45" s="66"/>
      <c r="G45" s="73" t="s">
        <v>174</v>
      </c>
      <c r="H45" s="73" t="s">
        <v>175</v>
      </c>
      <c r="I45" s="83">
        <v>2</v>
      </c>
      <c r="J45" s="71">
        <v>0.25</v>
      </c>
      <c r="K45" s="62"/>
      <c r="L45" s="63"/>
      <c r="M45" s="64"/>
      <c r="N45" s="72">
        <v>34400000</v>
      </c>
      <c r="O45" s="65"/>
      <c r="P45" s="65"/>
      <c r="Q45" s="65"/>
      <c r="R45" s="65"/>
      <c r="S45" s="65"/>
      <c r="T45" s="65"/>
      <c r="U45" s="65"/>
      <c r="V45" s="65"/>
      <c r="W45" s="217"/>
    </row>
    <row r="46" spans="1:23" x14ac:dyDescent="0.25">
      <c r="A46" s="57"/>
      <c r="B46" s="66">
        <v>42020010003</v>
      </c>
      <c r="C46" s="66" t="s">
        <v>10</v>
      </c>
      <c r="D46" s="67" t="s">
        <v>176</v>
      </c>
      <c r="E46" s="69"/>
      <c r="F46" s="68">
        <v>0.192</v>
      </c>
      <c r="G46" s="76"/>
      <c r="H46" s="76"/>
      <c r="I46" s="61"/>
      <c r="J46" s="77"/>
      <c r="K46" s="62"/>
      <c r="L46" s="63"/>
      <c r="M46" s="64"/>
      <c r="N46" s="57"/>
      <c r="O46" s="65"/>
      <c r="P46" s="65"/>
      <c r="Q46" s="65"/>
      <c r="R46" s="65"/>
      <c r="S46" s="65"/>
      <c r="T46" s="65"/>
      <c r="U46" s="65"/>
      <c r="V46" s="65"/>
      <c r="W46" s="60"/>
    </row>
    <row r="47" spans="1:23" x14ac:dyDescent="0.25">
      <c r="A47" s="216">
        <v>4132</v>
      </c>
      <c r="B47" s="216"/>
      <c r="C47" s="216" t="s">
        <v>93</v>
      </c>
      <c r="D47" s="218" t="s">
        <v>177</v>
      </c>
      <c r="E47" s="69" t="s">
        <v>178</v>
      </c>
      <c r="F47" s="66"/>
      <c r="G47" s="76"/>
      <c r="H47" s="76"/>
      <c r="I47" s="84">
        <v>0.192</v>
      </c>
      <c r="J47" s="71">
        <f>SUM(J48:J49)</f>
        <v>1</v>
      </c>
      <c r="K47" s="62"/>
      <c r="L47" s="63"/>
      <c r="M47" s="64"/>
      <c r="N47" s="72">
        <f>SUM(N48:N49)</f>
        <v>447055960</v>
      </c>
      <c r="O47" s="65"/>
      <c r="P47" s="65"/>
      <c r="Q47" s="65"/>
      <c r="R47" s="65"/>
      <c r="S47" s="65"/>
      <c r="T47" s="65"/>
      <c r="U47" s="65"/>
      <c r="V47" s="65"/>
      <c r="W47" s="60"/>
    </row>
    <row r="48" spans="1:23" ht="40.5" customHeight="1" x14ac:dyDescent="0.25">
      <c r="A48" s="217"/>
      <c r="B48" s="217"/>
      <c r="C48" s="217"/>
      <c r="D48" s="217"/>
      <c r="E48" s="69" t="s">
        <v>179</v>
      </c>
      <c r="F48" s="66"/>
      <c r="G48" s="73" t="s">
        <v>180</v>
      </c>
      <c r="H48" s="73" t="s">
        <v>181</v>
      </c>
      <c r="I48" s="83">
        <v>12</v>
      </c>
      <c r="J48" s="71">
        <v>0.5</v>
      </c>
      <c r="K48" s="62"/>
      <c r="L48" s="63"/>
      <c r="M48" s="64"/>
      <c r="N48" s="72">
        <v>221295360</v>
      </c>
      <c r="O48" s="65"/>
      <c r="P48" s="65"/>
      <c r="Q48" s="65"/>
      <c r="R48" s="65"/>
      <c r="S48" s="65"/>
      <c r="T48" s="65"/>
      <c r="U48" s="65"/>
      <c r="V48" s="65"/>
      <c r="W48" s="219" t="s">
        <v>99</v>
      </c>
    </row>
    <row r="49" spans="1:23" ht="27" customHeight="1" x14ac:dyDescent="0.25">
      <c r="A49" s="217"/>
      <c r="B49" s="217"/>
      <c r="C49" s="217"/>
      <c r="D49" s="217"/>
      <c r="E49" s="69" t="s">
        <v>182</v>
      </c>
      <c r="F49" s="66"/>
      <c r="G49" s="73" t="s">
        <v>183</v>
      </c>
      <c r="H49" s="73" t="s">
        <v>184</v>
      </c>
      <c r="I49" s="83">
        <v>1</v>
      </c>
      <c r="J49" s="71">
        <v>0.5</v>
      </c>
      <c r="K49" s="62"/>
      <c r="L49" s="63"/>
      <c r="M49" s="64"/>
      <c r="N49" s="72">
        <v>225760600</v>
      </c>
      <c r="O49" s="65"/>
      <c r="P49" s="65"/>
      <c r="Q49" s="65"/>
      <c r="R49" s="65"/>
      <c r="S49" s="65"/>
      <c r="T49" s="65"/>
      <c r="U49" s="65"/>
      <c r="V49" s="65"/>
      <c r="W49" s="217"/>
    </row>
    <row r="50" spans="1:23" ht="25.5" x14ac:dyDescent="0.25">
      <c r="A50" s="57"/>
      <c r="B50" s="66">
        <v>42020010006</v>
      </c>
      <c r="C50" s="66" t="s">
        <v>10</v>
      </c>
      <c r="D50" s="67" t="s">
        <v>185</v>
      </c>
      <c r="E50" s="69"/>
      <c r="F50" s="66">
        <v>0</v>
      </c>
      <c r="G50" s="76"/>
      <c r="H50" s="76"/>
      <c r="I50" s="61"/>
      <c r="J50" s="77"/>
      <c r="K50" s="62"/>
      <c r="L50" s="63"/>
      <c r="M50" s="64"/>
      <c r="N50" s="57"/>
      <c r="O50" s="65"/>
      <c r="P50" s="65"/>
      <c r="Q50" s="65"/>
      <c r="R50" s="65"/>
      <c r="S50" s="65"/>
      <c r="T50" s="65"/>
      <c r="U50" s="65"/>
      <c r="V50" s="65"/>
      <c r="W50" s="60"/>
    </row>
    <row r="51" spans="1:23" x14ac:dyDescent="0.25">
      <c r="A51" s="216">
        <v>4132</v>
      </c>
      <c r="B51" s="216"/>
      <c r="C51" s="216" t="s">
        <v>93</v>
      </c>
      <c r="D51" s="218" t="s">
        <v>186</v>
      </c>
      <c r="E51" s="69" t="s">
        <v>187</v>
      </c>
      <c r="F51" s="66"/>
      <c r="G51" s="76"/>
      <c r="H51" s="76"/>
      <c r="I51" s="83">
        <v>2</v>
      </c>
      <c r="J51" s="71">
        <f>SUM(J52:J54)</f>
        <v>1</v>
      </c>
      <c r="K51" s="62"/>
      <c r="L51" s="63"/>
      <c r="M51" s="64"/>
      <c r="N51" s="72">
        <f>SUM(N52:N54)</f>
        <v>465000000</v>
      </c>
      <c r="O51" s="65"/>
      <c r="P51" s="65"/>
      <c r="Q51" s="65"/>
      <c r="R51" s="65"/>
      <c r="S51" s="65"/>
      <c r="T51" s="65"/>
      <c r="U51" s="65"/>
      <c r="V51" s="65"/>
      <c r="W51" s="60"/>
    </row>
    <row r="52" spans="1:23" ht="54" customHeight="1" x14ac:dyDescent="0.25">
      <c r="A52" s="217"/>
      <c r="B52" s="217"/>
      <c r="C52" s="217"/>
      <c r="D52" s="217"/>
      <c r="E52" s="69" t="s">
        <v>188</v>
      </c>
      <c r="F52" s="66"/>
      <c r="G52" s="73" t="s">
        <v>189</v>
      </c>
      <c r="H52" s="73" t="s">
        <v>190</v>
      </c>
      <c r="I52" s="83">
        <v>1</v>
      </c>
      <c r="J52" s="71">
        <v>0.4</v>
      </c>
      <c r="K52" s="62"/>
      <c r="L52" s="63"/>
      <c r="M52" s="64"/>
      <c r="N52" s="72">
        <v>190900000</v>
      </c>
      <c r="O52" s="65"/>
      <c r="P52" s="65"/>
      <c r="Q52" s="65"/>
      <c r="R52" s="65"/>
      <c r="S52" s="65"/>
      <c r="T52" s="65"/>
      <c r="U52" s="65"/>
      <c r="V52" s="65"/>
      <c r="W52" s="219" t="s">
        <v>99</v>
      </c>
    </row>
    <row r="53" spans="1:23" ht="54" customHeight="1" x14ac:dyDescent="0.25">
      <c r="A53" s="217"/>
      <c r="B53" s="217"/>
      <c r="C53" s="217"/>
      <c r="D53" s="217"/>
      <c r="E53" s="69" t="s">
        <v>191</v>
      </c>
      <c r="F53" s="66"/>
      <c r="G53" s="73" t="s">
        <v>192</v>
      </c>
      <c r="H53" s="73" t="s">
        <v>193</v>
      </c>
      <c r="I53" s="83">
        <v>1</v>
      </c>
      <c r="J53" s="71">
        <v>0.4</v>
      </c>
      <c r="K53" s="62"/>
      <c r="L53" s="63"/>
      <c r="M53" s="64"/>
      <c r="N53" s="72">
        <v>190900000</v>
      </c>
      <c r="O53" s="65"/>
      <c r="P53" s="65"/>
      <c r="Q53" s="65"/>
      <c r="R53" s="65"/>
      <c r="S53" s="65"/>
      <c r="T53" s="65"/>
      <c r="U53" s="65"/>
      <c r="V53" s="65"/>
      <c r="W53" s="217"/>
    </row>
    <row r="54" spans="1:23" ht="40.5" x14ac:dyDescent="0.25">
      <c r="A54" s="217"/>
      <c r="B54" s="217"/>
      <c r="C54" s="217"/>
      <c r="D54" s="217"/>
      <c r="E54" s="69" t="s">
        <v>194</v>
      </c>
      <c r="F54" s="66"/>
      <c r="G54" s="73" t="s">
        <v>195</v>
      </c>
      <c r="H54" s="73" t="s">
        <v>196</v>
      </c>
      <c r="I54" s="83">
        <v>12</v>
      </c>
      <c r="J54" s="71">
        <v>0.2</v>
      </c>
      <c r="K54" s="62"/>
      <c r="L54" s="63"/>
      <c r="M54" s="64"/>
      <c r="N54" s="72">
        <v>83200000</v>
      </c>
      <c r="O54" s="65"/>
      <c r="P54" s="65"/>
      <c r="Q54" s="65"/>
      <c r="R54" s="65"/>
      <c r="S54" s="65"/>
      <c r="T54" s="65"/>
      <c r="U54" s="65"/>
      <c r="V54" s="65"/>
      <c r="W54" s="217"/>
    </row>
    <row r="55" spans="1:23" x14ac:dyDescent="0.25">
      <c r="A55" s="57"/>
      <c r="B55" s="66">
        <v>42020010007</v>
      </c>
      <c r="C55" s="66" t="s">
        <v>10</v>
      </c>
      <c r="D55" s="67" t="s">
        <v>197</v>
      </c>
      <c r="E55" s="69"/>
      <c r="F55" s="66">
        <v>2</v>
      </c>
      <c r="G55" s="76"/>
      <c r="H55" s="76"/>
      <c r="I55" s="83"/>
      <c r="J55" s="77"/>
      <c r="K55" s="62"/>
      <c r="L55" s="63"/>
      <c r="M55" s="64"/>
      <c r="N55" s="57"/>
      <c r="O55" s="65"/>
      <c r="P55" s="65"/>
      <c r="Q55" s="65"/>
      <c r="R55" s="65"/>
      <c r="S55" s="65"/>
      <c r="T55" s="65"/>
      <c r="U55" s="65"/>
      <c r="V55" s="65"/>
      <c r="W55" s="60"/>
    </row>
    <row r="56" spans="1:23" x14ac:dyDescent="0.25">
      <c r="A56" s="216">
        <v>4132</v>
      </c>
      <c r="B56" s="216"/>
      <c r="C56" s="216" t="s">
        <v>93</v>
      </c>
      <c r="D56" s="218" t="s">
        <v>198</v>
      </c>
      <c r="E56" s="79" t="s">
        <v>199</v>
      </c>
      <c r="F56" s="66"/>
      <c r="G56" s="73"/>
      <c r="H56" s="73"/>
      <c r="I56" s="83">
        <v>2</v>
      </c>
      <c r="J56" s="71">
        <f>SUM(J57:J62)</f>
        <v>1</v>
      </c>
      <c r="K56" s="62"/>
      <c r="L56" s="63"/>
      <c r="M56" s="64"/>
      <c r="N56" s="72">
        <f>SUM(N57:N62)</f>
        <v>508204000</v>
      </c>
      <c r="O56" s="65"/>
      <c r="P56" s="65"/>
      <c r="Q56" s="65"/>
      <c r="R56" s="65"/>
      <c r="S56" s="65"/>
      <c r="T56" s="65"/>
      <c r="U56" s="65"/>
      <c r="V56" s="65"/>
      <c r="W56" s="60"/>
    </row>
    <row r="57" spans="1:23" ht="40.5" customHeight="1" x14ac:dyDescent="0.25">
      <c r="A57" s="217"/>
      <c r="B57" s="217"/>
      <c r="C57" s="217"/>
      <c r="D57" s="217"/>
      <c r="E57" s="85" t="s">
        <v>200</v>
      </c>
      <c r="F57" s="66"/>
      <c r="G57" s="73" t="s">
        <v>201</v>
      </c>
      <c r="H57" s="73" t="s">
        <v>202</v>
      </c>
      <c r="I57" s="83">
        <v>2</v>
      </c>
      <c r="J57" s="71">
        <v>0.15</v>
      </c>
      <c r="K57" s="62"/>
      <c r="L57" s="63"/>
      <c r="M57" s="64"/>
      <c r="N57" s="72">
        <v>116204000</v>
      </c>
      <c r="O57" s="65"/>
      <c r="P57" s="65"/>
      <c r="Q57" s="65"/>
      <c r="R57" s="65"/>
      <c r="S57" s="65"/>
      <c r="T57" s="65"/>
      <c r="U57" s="65"/>
      <c r="V57" s="65"/>
      <c r="W57" s="219" t="s">
        <v>99</v>
      </c>
    </row>
    <row r="58" spans="1:23" ht="54" customHeight="1" x14ac:dyDescent="0.25">
      <c r="A58" s="217"/>
      <c r="B58" s="217"/>
      <c r="C58" s="217"/>
      <c r="D58" s="217"/>
      <c r="E58" s="85" t="s">
        <v>203</v>
      </c>
      <c r="F58" s="66"/>
      <c r="G58" s="73" t="s">
        <v>204</v>
      </c>
      <c r="H58" s="73" t="s">
        <v>205</v>
      </c>
      <c r="I58" s="83">
        <v>6</v>
      </c>
      <c r="J58" s="71">
        <v>0.25</v>
      </c>
      <c r="K58" s="62"/>
      <c r="L58" s="63"/>
      <c r="M58" s="64"/>
      <c r="N58" s="72">
        <v>155000000</v>
      </c>
      <c r="O58" s="65"/>
      <c r="P58" s="65"/>
      <c r="Q58" s="65"/>
      <c r="R58" s="65"/>
      <c r="S58" s="65"/>
      <c r="T58" s="65"/>
      <c r="U58" s="65"/>
      <c r="V58" s="65"/>
      <c r="W58" s="217"/>
    </row>
    <row r="59" spans="1:23" ht="40.5" x14ac:dyDescent="0.25">
      <c r="A59" s="217"/>
      <c r="B59" s="217"/>
      <c r="C59" s="217"/>
      <c r="D59" s="217"/>
      <c r="E59" s="85" t="s">
        <v>206</v>
      </c>
      <c r="F59" s="66"/>
      <c r="G59" s="73" t="s">
        <v>207</v>
      </c>
      <c r="H59" s="73" t="s">
        <v>208</v>
      </c>
      <c r="I59" s="83">
        <v>2</v>
      </c>
      <c r="J59" s="71">
        <v>0.1</v>
      </c>
      <c r="K59" s="62"/>
      <c r="L59" s="63"/>
      <c r="M59" s="64"/>
      <c r="N59" s="72">
        <v>32000000</v>
      </c>
      <c r="O59" s="65"/>
      <c r="P59" s="65"/>
      <c r="Q59" s="65"/>
      <c r="R59" s="65"/>
      <c r="S59" s="65"/>
      <c r="T59" s="65"/>
      <c r="U59" s="65"/>
      <c r="V59" s="65"/>
      <c r="W59" s="217"/>
    </row>
    <row r="60" spans="1:23" ht="27" x14ac:dyDescent="0.25">
      <c r="A60" s="217"/>
      <c r="B60" s="217"/>
      <c r="C60" s="217"/>
      <c r="D60" s="217"/>
      <c r="E60" s="85" t="s">
        <v>209</v>
      </c>
      <c r="F60" s="66"/>
      <c r="G60" s="73" t="s">
        <v>210</v>
      </c>
      <c r="H60" s="73" t="s">
        <v>211</v>
      </c>
      <c r="I60" s="83">
        <v>2</v>
      </c>
      <c r="J60" s="71">
        <v>0.15</v>
      </c>
      <c r="K60" s="62"/>
      <c r="L60" s="63"/>
      <c r="M60" s="64"/>
      <c r="N60" s="72">
        <v>60000000</v>
      </c>
      <c r="O60" s="65"/>
      <c r="P60" s="65"/>
      <c r="Q60" s="65"/>
      <c r="R60" s="65"/>
      <c r="S60" s="65"/>
      <c r="T60" s="65"/>
      <c r="U60" s="65"/>
      <c r="V60" s="65"/>
      <c r="W60" s="217"/>
    </row>
    <row r="61" spans="1:23" ht="27" x14ac:dyDescent="0.25">
      <c r="A61" s="217"/>
      <c r="B61" s="217"/>
      <c r="C61" s="217"/>
      <c r="D61" s="217"/>
      <c r="E61" s="85" t="s">
        <v>212</v>
      </c>
      <c r="F61" s="66"/>
      <c r="G61" s="73" t="s">
        <v>213</v>
      </c>
      <c r="H61" s="73" t="s">
        <v>214</v>
      </c>
      <c r="I61" s="83">
        <v>2</v>
      </c>
      <c r="J61" s="71">
        <v>0.2</v>
      </c>
      <c r="K61" s="62"/>
      <c r="L61" s="63"/>
      <c r="M61" s="64"/>
      <c r="N61" s="72">
        <v>56000000</v>
      </c>
      <c r="O61" s="65"/>
      <c r="P61" s="65"/>
      <c r="Q61" s="65"/>
      <c r="R61" s="65"/>
      <c r="S61" s="65"/>
      <c r="T61" s="65"/>
      <c r="U61" s="65"/>
      <c r="V61" s="65"/>
      <c r="W61" s="217"/>
    </row>
    <row r="62" spans="1:23" ht="40.5" x14ac:dyDescent="0.25">
      <c r="A62" s="217"/>
      <c r="B62" s="217"/>
      <c r="C62" s="217"/>
      <c r="D62" s="217"/>
      <c r="E62" s="85" t="s">
        <v>215</v>
      </c>
      <c r="F62" s="66"/>
      <c r="G62" s="73" t="s">
        <v>216</v>
      </c>
      <c r="H62" s="73" t="s">
        <v>217</v>
      </c>
      <c r="I62" s="83">
        <v>12</v>
      </c>
      <c r="J62" s="71">
        <v>0.15</v>
      </c>
      <c r="K62" s="62"/>
      <c r="L62" s="63"/>
      <c r="M62" s="64"/>
      <c r="N62" s="72">
        <v>89000000</v>
      </c>
      <c r="O62" s="65"/>
      <c r="P62" s="65"/>
      <c r="Q62" s="65"/>
      <c r="R62" s="65"/>
      <c r="S62" s="65"/>
      <c r="T62" s="65"/>
      <c r="U62" s="65"/>
      <c r="V62" s="65"/>
      <c r="W62" s="217"/>
    </row>
    <row r="63" spans="1:23" x14ac:dyDescent="0.25">
      <c r="A63" s="66"/>
      <c r="B63" s="66">
        <v>42020010009</v>
      </c>
      <c r="C63" s="66" t="s">
        <v>10</v>
      </c>
      <c r="D63" s="67" t="s">
        <v>218</v>
      </c>
      <c r="E63" s="85"/>
      <c r="F63" s="66">
        <v>5</v>
      </c>
      <c r="G63" s="76"/>
      <c r="H63" s="76"/>
      <c r="I63" s="83"/>
      <c r="J63" s="77"/>
      <c r="K63" s="62"/>
      <c r="L63" s="63"/>
      <c r="M63" s="64"/>
      <c r="N63" s="57"/>
      <c r="O63" s="65"/>
      <c r="P63" s="65"/>
      <c r="Q63" s="65"/>
      <c r="R63" s="65"/>
      <c r="S63" s="65"/>
      <c r="T63" s="65"/>
      <c r="U63" s="65"/>
      <c r="V63" s="65"/>
      <c r="W63" s="60"/>
    </row>
    <row r="64" spans="1:23" x14ac:dyDescent="0.25">
      <c r="A64" s="216">
        <v>4132</v>
      </c>
      <c r="B64" s="216"/>
      <c r="C64" s="216" t="s">
        <v>93</v>
      </c>
      <c r="D64" s="218" t="s">
        <v>219</v>
      </c>
      <c r="E64" s="69" t="s">
        <v>220</v>
      </c>
      <c r="F64" s="66"/>
      <c r="G64" s="76"/>
      <c r="H64" s="76"/>
      <c r="I64" s="83">
        <v>4</v>
      </c>
      <c r="J64" s="71">
        <f>SUM(J65:J69)</f>
        <v>1</v>
      </c>
      <c r="K64" s="62"/>
      <c r="L64" s="63"/>
      <c r="M64" s="64"/>
      <c r="N64" s="72">
        <f>SUM(N65:N69)</f>
        <v>2134015858</v>
      </c>
      <c r="O64" s="65"/>
      <c r="P64" s="65"/>
      <c r="Q64" s="65"/>
      <c r="R64" s="65"/>
      <c r="S64" s="65"/>
      <c r="T64" s="65"/>
      <c r="U64" s="65"/>
      <c r="V64" s="65"/>
      <c r="W64" s="60"/>
    </row>
    <row r="65" spans="1:23" ht="40.5" customHeight="1" x14ac:dyDescent="0.25">
      <c r="A65" s="217"/>
      <c r="B65" s="217"/>
      <c r="C65" s="217"/>
      <c r="D65" s="217"/>
      <c r="E65" s="69" t="s">
        <v>221</v>
      </c>
      <c r="F65" s="66"/>
      <c r="G65" s="73" t="s">
        <v>222</v>
      </c>
      <c r="H65" s="73" t="s">
        <v>223</v>
      </c>
      <c r="I65" s="83">
        <v>36</v>
      </c>
      <c r="J65" s="71">
        <v>0.3</v>
      </c>
      <c r="K65" s="62"/>
      <c r="L65" s="63"/>
      <c r="M65" s="64"/>
      <c r="N65" s="72">
        <v>765396000</v>
      </c>
      <c r="O65" s="65"/>
      <c r="P65" s="65"/>
      <c r="Q65" s="65"/>
      <c r="R65" s="65"/>
      <c r="S65" s="65"/>
      <c r="T65" s="65"/>
      <c r="U65" s="65"/>
      <c r="V65" s="65"/>
      <c r="W65" s="219" t="s">
        <v>99</v>
      </c>
    </row>
    <row r="66" spans="1:23" ht="40.5" customHeight="1" x14ac:dyDescent="0.25">
      <c r="A66" s="217"/>
      <c r="B66" s="217"/>
      <c r="C66" s="217"/>
      <c r="D66" s="217"/>
      <c r="E66" s="69" t="s">
        <v>224</v>
      </c>
      <c r="F66" s="66"/>
      <c r="G66" s="73" t="s">
        <v>225</v>
      </c>
      <c r="H66" s="73" t="s">
        <v>226</v>
      </c>
      <c r="I66" s="74">
        <v>1</v>
      </c>
      <c r="J66" s="71">
        <v>0.15</v>
      </c>
      <c r="K66" s="62"/>
      <c r="L66" s="63"/>
      <c r="M66" s="64"/>
      <c r="N66" s="72">
        <v>243600000</v>
      </c>
      <c r="O66" s="65"/>
      <c r="P66" s="65"/>
      <c r="Q66" s="65"/>
      <c r="R66" s="65"/>
      <c r="S66" s="65"/>
      <c r="T66" s="65"/>
      <c r="U66" s="65"/>
      <c r="V66" s="65"/>
      <c r="W66" s="217"/>
    </row>
    <row r="67" spans="1:23" ht="40.5" x14ac:dyDescent="0.25">
      <c r="A67" s="217"/>
      <c r="B67" s="217"/>
      <c r="C67" s="217"/>
      <c r="D67" s="217"/>
      <c r="E67" s="69" t="s">
        <v>227</v>
      </c>
      <c r="F67" s="66"/>
      <c r="G67" s="73" t="s">
        <v>228</v>
      </c>
      <c r="H67" s="73" t="s">
        <v>229</v>
      </c>
      <c r="I67" s="83">
        <v>1</v>
      </c>
      <c r="J67" s="71">
        <v>0.15</v>
      </c>
      <c r="K67" s="62"/>
      <c r="L67" s="63"/>
      <c r="M67" s="64"/>
      <c r="N67" s="72">
        <v>288400000</v>
      </c>
      <c r="O67" s="65"/>
      <c r="P67" s="65"/>
      <c r="Q67" s="65"/>
      <c r="R67" s="65"/>
      <c r="S67" s="65"/>
      <c r="T67" s="65"/>
      <c r="U67" s="65"/>
      <c r="V67" s="65"/>
      <c r="W67" s="217"/>
    </row>
    <row r="68" spans="1:23" ht="40.5" x14ac:dyDescent="0.25">
      <c r="A68" s="217"/>
      <c r="B68" s="217"/>
      <c r="C68" s="217"/>
      <c r="D68" s="217"/>
      <c r="E68" s="69" t="s">
        <v>230</v>
      </c>
      <c r="F68" s="66"/>
      <c r="G68" s="73" t="s">
        <v>231</v>
      </c>
      <c r="H68" s="73" t="s">
        <v>232</v>
      </c>
      <c r="I68" s="83">
        <v>3</v>
      </c>
      <c r="J68" s="71">
        <v>0.25</v>
      </c>
      <c r="K68" s="62"/>
      <c r="L68" s="63"/>
      <c r="M68" s="64"/>
      <c r="N68" s="72">
        <v>602619858</v>
      </c>
      <c r="O68" s="65"/>
      <c r="P68" s="65"/>
      <c r="Q68" s="65"/>
      <c r="R68" s="65"/>
      <c r="S68" s="65"/>
      <c r="T68" s="65"/>
      <c r="U68" s="65"/>
      <c r="V68" s="65"/>
      <c r="W68" s="217"/>
    </row>
    <row r="69" spans="1:23" ht="27" x14ac:dyDescent="0.25">
      <c r="A69" s="217"/>
      <c r="B69" s="217"/>
      <c r="C69" s="217"/>
      <c r="D69" s="217"/>
      <c r="E69" s="69" t="s">
        <v>233</v>
      </c>
      <c r="F69" s="66"/>
      <c r="G69" s="73" t="s">
        <v>234</v>
      </c>
      <c r="H69" s="73" t="s">
        <v>235</v>
      </c>
      <c r="I69" s="74">
        <v>1</v>
      </c>
      <c r="J69" s="71">
        <v>0.15</v>
      </c>
      <c r="K69" s="62"/>
      <c r="L69" s="63"/>
      <c r="M69" s="64"/>
      <c r="N69" s="72">
        <v>234000000</v>
      </c>
      <c r="O69" s="65"/>
      <c r="P69" s="65"/>
      <c r="Q69" s="65"/>
      <c r="R69" s="65"/>
      <c r="S69" s="65"/>
      <c r="T69" s="65"/>
      <c r="U69" s="65"/>
      <c r="V69" s="65"/>
      <c r="W69" s="217"/>
    </row>
    <row r="70" spans="1:23" x14ac:dyDescent="0.25">
      <c r="A70" s="57"/>
      <c r="B70" s="66">
        <v>42020010010</v>
      </c>
      <c r="C70" s="66" t="s">
        <v>10</v>
      </c>
      <c r="D70" s="67" t="s">
        <v>236</v>
      </c>
      <c r="E70" s="69"/>
      <c r="F70" s="81">
        <v>0.23</v>
      </c>
      <c r="G70" s="76"/>
      <c r="H70" s="76"/>
      <c r="I70" s="61"/>
      <c r="J70" s="77"/>
      <c r="K70" s="62"/>
      <c r="L70" s="63"/>
      <c r="M70" s="64"/>
      <c r="N70" s="57"/>
      <c r="O70" s="65"/>
      <c r="P70" s="65"/>
      <c r="Q70" s="65"/>
      <c r="R70" s="65"/>
      <c r="S70" s="65"/>
      <c r="T70" s="65"/>
      <c r="U70" s="65"/>
      <c r="V70" s="65"/>
      <c r="W70" s="60"/>
    </row>
    <row r="71" spans="1:23" x14ac:dyDescent="0.25">
      <c r="A71" s="216">
        <v>4132</v>
      </c>
      <c r="B71" s="216"/>
      <c r="C71" s="216" t="s">
        <v>93</v>
      </c>
      <c r="D71" s="218" t="s">
        <v>237</v>
      </c>
      <c r="E71" s="69" t="s">
        <v>238</v>
      </c>
      <c r="F71" s="66"/>
      <c r="G71" s="86"/>
      <c r="H71" s="86"/>
      <c r="I71" s="70">
        <v>0.23</v>
      </c>
      <c r="J71" s="71">
        <f>SUM(J72:J76)</f>
        <v>1</v>
      </c>
      <c r="K71" s="62"/>
      <c r="L71" s="63"/>
      <c r="M71" s="64"/>
      <c r="N71" s="72">
        <f>SUM(N72:N76)</f>
        <v>1371889000</v>
      </c>
      <c r="O71" s="65"/>
      <c r="P71" s="65"/>
      <c r="Q71" s="65"/>
      <c r="R71" s="65"/>
      <c r="S71" s="65"/>
      <c r="T71" s="65"/>
      <c r="U71" s="65"/>
      <c r="V71" s="65"/>
      <c r="W71" s="60"/>
    </row>
    <row r="72" spans="1:23" ht="54" customHeight="1" x14ac:dyDescent="0.25">
      <c r="A72" s="217"/>
      <c r="B72" s="217"/>
      <c r="C72" s="217"/>
      <c r="D72" s="217"/>
      <c r="E72" s="69" t="s">
        <v>239</v>
      </c>
      <c r="F72" s="66"/>
      <c r="G72" s="73" t="s">
        <v>240</v>
      </c>
      <c r="H72" s="73" t="s">
        <v>241</v>
      </c>
      <c r="I72" s="83">
        <v>3</v>
      </c>
      <c r="J72" s="71">
        <v>0.2</v>
      </c>
      <c r="K72" s="62"/>
      <c r="L72" s="63"/>
      <c r="M72" s="64"/>
      <c r="N72" s="72">
        <v>187398457</v>
      </c>
      <c r="O72" s="65"/>
      <c r="P72" s="65"/>
      <c r="Q72" s="65"/>
      <c r="R72" s="65"/>
      <c r="S72" s="65"/>
      <c r="T72" s="65"/>
      <c r="U72" s="65"/>
      <c r="V72" s="65"/>
      <c r="W72" s="219" t="s">
        <v>99</v>
      </c>
    </row>
    <row r="73" spans="1:23" ht="16.5" customHeight="1" x14ac:dyDescent="0.25">
      <c r="A73" s="217"/>
      <c r="B73" s="217"/>
      <c r="C73" s="217"/>
      <c r="D73" s="217"/>
      <c r="E73" s="69" t="s">
        <v>242</v>
      </c>
      <c r="F73" s="66"/>
      <c r="G73" s="73" t="s">
        <v>243</v>
      </c>
      <c r="H73" s="73" t="s">
        <v>244</v>
      </c>
      <c r="I73" s="83">
        <v>3</v>
      </c>
      <c r="J73" s="71">
        <v>0.2</v>
      </c>
      <c r="K73" s="62"/>
      <c r="L73" s="63"/>
      <c r="M73" s="64"/>
      <c r="N73" s="72">
        <v>280000000</v>
      </c>
      <c r="O73" s="65"/>
      <c r="P73" s="65"/>
      <c r="Q73" s="65"/>
      <c r="R73" s="65"/>
      <c r="S73" s="65"/>
      <c r="T73" s="65"/>
      <c r="U73" s="65"/>
      <c r="V73" s="65"/>
      <c r="W73" s="217"/>
    </row>
    <row r="74" spans="1:23" ht="54" x14ac:dyDescent="0.25">
      <c r="A74" s="217"/>
      <c r="B74" s="217"/>
      <c r="C74" s="217"/>
      <c r="D74" s="217"/>
      <c r="E74" s="69" t="s">
        <v>245</v>
      </c>
      <c r="F74" s="66"/>
      <c r="G74" s="73" t="s">
        <v>246</v>
      </c>
      <c r="H74" s="73" t="s">
        <v>247</v>
      </c>
      <c r="I74" s="83">
        <v>3</v>
      </c>
      <c r="J74" s="71">
        <v>0.2</v>
      </c>
      <c r="K74" s="62"/>
      <c r="L74" s="63"/>
      <c r="M74" s="64"/>
      <c r="N74" s="72">
        <v>271000000</v>
      </c>
      <c r="O74" s="65"/>
      <c r="P74" s="65"/>
      <c r="Q74" s="65"/>
      <c r="R74" s="65"/>
      <c r="S74" s="65"/>
      <c r="T74" s="65"/>
      <c r="U74" s="65"/>
      <c r="V74" s="65"/>
      <c r="W74" s="217"/>
    </row>
    <row r="75" spans="1:23" ht="54" x14ac:dyDescent="0.25">
      <c r="A75" s="217"/>
      <c r="B75" s="217"/>
      <c r="C75" s="217"/>
      <c r="D75" s="217"/>
      <c r="E75" s="69" t="s">
        <v>248</v>
      </c>
      <c r="F75" s="66"/>
      <c r="G75" s="73" t="s">
        <v>249</v>
      </c>
      <c r="H75" s="73" t="s">
        <v>250</v>
      </c>
      <c r="I75" s="83">
        <v>1</v>
      </c>
      <c r="J75" s="71">
        <v>0.2</v>
      </c>
      <c r="K75" s="62"/>
      <c r="L75" s="63"/>
      <c r="M75" s="64"/>
      <c r="N75" s="72">
        <v>196000973</v>
      </c>
      <c r="O75" s="65"/>
      <c r="P75" s="65"/>
      <c r="Q75" s="65"/>
      <c r="R75" s="65"/>
      <c r="S75" s="65"/>
      <c r="T75" s="65"/>
      <c r="U75" s="65"/>
      <c r="V75" s="65"/>
      <c r="W75" s="217"/>
    </row>
    <row r="76" spans="1:23" ht="40.5" x14ac:dyDescent="0.25">
      <c r="A76" s="217"/>
      <c r="B76" s="217"/>
      <c r="C76" s="217"/>
      <c r="D76" s="217"/>
      <c r="E76" s="69" t="s">
        <v>251</v>
      </c>
      <c r="F76" s="66"/>
      <c r="G76" s="73" t="s">
        <v>252</v>
      </c>
      <c r="H76" s="73" t="s">
        <v>253</v>
      </c>
      <c r="I76" s="83">
        <v>3</v>
      </c>
      <c r="J76" s="71">
        <v>0.2</v>
      </c>
      <c r="K76" s="62"/>
      <c r="L76" s="63"/>
      <c r="M76" s="64"/>
      <c r="N76" s="72">
        <v>437489570</v>
      </c>
      <c r="O76" s="65"/>
      <c r="P76" s="65"/>
      <c r="Q76" s="65"/>
      <c r="R76" s="65"/>
      <c r="S76" s="65"/>
      <c r="T76" s="65"/>
      <c r="U76" s="65"/>
      <c r="V76" s="65"/>
      <c r="W76" s="217"/>
    </row>
    <row r="77" spans="1:23" x14ac:dyDescent="0.25">
      <c r="A77" s="216">
        <v>4132</v>
      </c>
      <c r="B77" s="225"/>
      <c r="C77" s="226" t="s">
        <v>93</v>
      </c>
      <c r="D77" s="218" t="s">
        <v>254</v>
      </c>
      <c r="E77" s="69" t="s">
        <v>255</v>
      </c>
      <c r="F77" s="66"/>
      <c r="G77" s="73"/>
      <c r="H77" s="73"/>
      <c r="I77" s="70">
        <v>1</v>
      </c>
      <c r="J77" s="71">
        <f>+SUM(J78:J82)</f>
        <v>1</v>
      </c>
      <c r="K77" s="62"/>
      <c r="L77" s="63"/>
      <c r="M77" s="64"/>
      <c r="N77" s="72">
        <f>+SUM(N78:N82)</f>
        <v>600000000</v>
      </c>
      <c r="O77" s="65"/>
      <c r="P77" s="65"/>
      <c r="Q77" s="65"/>
      <c r="R77" s="65"/>
      <c r="S77" s="65"/>
      <c r="T77" s="65"/>
      <c r="U77" s="65"/>
      <c r="V77" s="65"/>
      <c r="W77" s="87"/>
    </row>
    <row r="78" spans="1:23" ht="54" x14ac:dyDescent="0.25">
      <c r="A78" s="217"/>
      <c r="B78" s="225"/>
      <c r="C78" s="226"/>
      <c r="D78" s="217"/>
      <c r="E78" s="69" t="s">
        <v>256</v>
      </c>
      <c r="F78" s="66"/>
      <c r="G78" s="73" t="s">
        <v>257</v>
      </c>
      <c r="H78" s="73" t="s">
        <v>258</v>
      </c>
      <c r="I78" s="83">
        <v>1</v>
      </c>
      <c r="J78" s="71">
        <v>0.4</v>
      </c>
      <c r="K78" s="62"/>
      <c r="L78" s="63"/>
      <c r="M78" s="64"/>
      <c r="N78" s="72">
        <v>200000000</v>
      </c>
      <c r="O78" s="65"/>
      <c r="P78" s="65"/>
      <c r="Q78" s="65"/>
      <c r="R78" s="65"/>
      <c r="S78" s="65"/>
      <c r="T78" s="65"/>
      <c r="U78" s="65"/>
      <c r="V78" s="65"/>
      <c r="W78" s="219" t="s">
        <v>259</v>
      </c>
    </row>
    <row r="79" spans="1:23" ht="54" x14ac:dyDescent="0.25">
      <c r="A79" s="217"/>
      <c r="B79" s="225"/>
      <c r="C79" s="226"/>
      <c r="D79" s="217"/>
      <c r="E79" s="69" t="s">
        <v>260</v>
      </c>
      <c r="F79" s="66"/>
      <c r="G79" s="73" t="s">
        <v>261</v>
      </c>
      <c r="H79" s="73" t="s">
        <v>262</v>
      </c>
      <c r="I79" s="83">
        <v>1</v>
      </c>
      <c r="J79" s="71">
        <v>0.15</v>
      </c>
      <c r="K79" s="62"/>
      <c r="L79" s="63"/>
      <c r="M79" s="64"/>
      <c r="N79" s="72">
        <v>100000000</v>
      </c>
      <c r="O79" s="65"/>
      <c r="P79" s="65"/>
      <c r="Q79" s="65"/>
      <c r="R79" s="65"/>
      <c r="S79" s="65"/>
      <c r="T79" s="65"/>
      <c r="U79" s="65"/>
      <c r="V79" s="65"/>
      <c r="W79" s="219"/>
    </row>
    <row r="80" spans="1:23" ht="67.5" x14ac:dyDescent="0.25">
      <c r="A80" s="217"/>
      <c r="B80" s="225"/>
      <c r="C80" s="226"/>
      <c r="D80" s="217"/>
      <c r="E80" s="69" t="s">
        <v>263</v>
      </c>
      <c r="F80" s="66"/>
      <c r="G80" s="73" t="s">
        <v>264</v>
      </c>
      <c r="H80" s="73" t="s">
        <v>265</v>
      </c>
      <c r="I80" s="83">
        <v>1</v>
      </c>
      <c r="J80" s="71">
        <v>0.15</v>
      </c>
      <c r="K80" s="62"/>
      <c r="L80" s="63"/>
      <c r="M80" s="64"/>
      <c r="N80" s="72">
        <v>100000000</v>
      </c>
      <c r="O80" s="65"/>
      <c r="P80" s="65"/>
      <c r="Q80" s="65"/>
      <c r="R80" s="65"/>
      <c r="S80" s="65"/>
      <c r="T80" s="65"/>
      <c r="U80" s="65"/>
      <c r="V80" s="65"/>
      <c r="W80" s="219"/>
    </row>
    <row r="81" spans="1:23" ht="40.5" x14ac:dyDescent="0.25">
      <c r="A81" s="217"/>
      <c r="B81" s="225"/>
      <c r="C81" s="226"/>
      <c r="D81" s="217"/>
      <c r="E81" s="69" t="s">
        <v>266</v>
      </c>
      <c r="F81" s="66"/>
      <c r="G81" s="73" t="s">
        <v>267</v>
      </c>
      <c r="H81" s="73" t="s">
        <v>268</v>
      </c>
      <c r="I81" s="83">
        <v>1</v>
      </c>
      <c r="J81" s="71">
        <v>0.15</v>
      </c>
      <c r="K81" s="62"/>
      <c r="L81" s="63"/>
      <c r="M81" s="64"/>
      <c r="N81" s="72">
        <v>150000000</v>
      </c>
      <c r="O81" s="65"/>
      <c r="P81" s="65"/>
      <c r="Q81" s="65"/>
      <c r="R81" s="65"/>
      <c r="S81" s="65"/>
      <c r="T81" s="65"/>
      <c r="U81" s="65"/>
      <c r="V81" s="65"/>
      <c r="W81" s="219"/>
    </row>
    <row r="82" spans="1:23" ht="94.5" x14ac:dyDescent="0.25">
      <c r="A82" s="217"/>
      <c r="B82" s="225"/>
      <c r="C82" s="226"/>
      <c r="D82" s="217"/>
      <c r="E82" s="69" t="s">
        <v>269</v>
      </c>
      <c r="F82" s="66"/>
      <c r="G82" s="73" t="s">
        <v>270</v>
      </c>
      <c r="H82" s="73" t="s">
        <v>271</v>
      </c>
      <c r="I82" s="83">
        <v>1</v>
      </c>
      <c r="J82" s="71">
        <v>0.15</v>
      </c>
      <c r="K82" s="62"/>
      <c r="L82" s="63"/>
      <c r="M82" s="64"/>
      <c r="N82" s="72">
        <v>50000000</v>
      </c>
      <c r="O82" s="65"/>
      <c r="P82" s="65"/>
      <c r="Q82" s="65"/>
      <c r="R82" s="65"/>
      <c r="S82" s="65"/>
      <c r="T82" s="65"/>
      <c r="U82" s="65"/>
      <c r="V82" s="65"/>
      <c r="W82" s="219"/>
    </row>
    <row r="83" spans="1:23" x14ac:dyDescent="0.25">
      <c r="A83" s="57"/>
      <c r="B83" s="66">
        <v>42020010011</v>
      </c>
      <c r="C83" s="66" t="s">
        <v>10</v>
      </c>
      <c r="D83" s="67" t="s">
        <v>272</v>
      </c>
      <c r="E83" s="69"/>
      <c r="F83" s="66">
        <v>1</v>
      </c>
      <c r="G83" s="76"/>
      <c r="H83" s="76"/>
      <c r="I83" s="83"/>
      <c r="J83" s="77"/>
      <c r="K83" s="62"/>
      <c r="L83" s="63"/>
      <c r="M83" s="64"/>
      <c r="N83" s="57"/>
      <c r="O83" s="65"/>
      <c r="P83" s="65"/>
      <c r="Q83" s="65"/>
      <c r="R83" s="65"/>
      <c r="S83" s="65"/>
      <c r="T83" s="65"/>
      <c r="U83" s="65"/>
      <c r="V83" s="65"/>
      <c r="W83" s="60"/>
    </row>
    <row r="84" spans="1:23" x14ac:dyDescent="0.25">
      <c r="A84" s="216">
        <v>4132</v>
      </c>
      <c r="B84" s="216"/>
      <c r="C84" s="216" t="s">
        <v>93</v>
      </c>
      <c r="D84" s="218" t="s">
        <v>273</v>
      </c>
      <c r="E84" s="69" t="s">
        <v>274</v>
      </c>
      <c r="F84" s="66"/>
      <c r="G84" s="76"/>
      <c r="H84" s="76"/>
      <c r="I84" s="83">
        <v>1</v>
      </c>
      <c r="J84" s="71">
        <f>SUM(J85:J89)</f>
        <v>1</v>
      </c>
      <c r="K84" s="62"/>
      <c r="L84" s="63"/>
      <c r="M84" s="64"/>
      <c r="N84" s="72">
        <f>SUM(N85:N89)</f>
        <v>2370950000</v>
      </c>
      <c r="O84" s="65"/>
      <c r="P84" s="65"/>
      <c r="Q84" s="65"/>
      <c r="R84" s="65"/>
      <c r="S84" s="65"/>
      <c r="T84" s="65"/>
      <c r="U84" s="65"/>
      <c r="V84" s="65"/>
      <c r="W84" s="60"/>
    </row>
    <row r="85" spans="1:23" ht="67.5" x14ac:dyDescent="0.25">
      <c r="A85" s="217"/>
      <c r="B85" s="217"/>
      <c r="C85" s="217"/>
      <c r="D85" s="217"/>
      <c r="E85" s="69" t="s">
        <v>275</v>
      </c>
      <c r="F85" s="66"/>
      <c r="G85" s="73" t="s">
        <v>276</v>
      </c>
      <c r="H85" s="73" t="s">
        <v>277</v>
      </c>
      <c r="I85" s="83">
        <v>1</v>
      </c>
      <c r="J85" s="71">
        <v>0.34</v>
      </c>
      <c r="K85" s="62"/>
      <c r="L85" s="63"/>
      <c r="M85" s="64"/>
      <c r="N85" s="72">
        <v>880000000</v>
      </c>
      <c r="O85" s="65"/>
      <c r="P85" s="65"/>
      <c r="Q85" s="65"/>
      <c r="R85" s="65"/>
      <c r="S85" s="65"/>
      <c r="T85" s="65"/>
      <c r="U85" s="65"/>
      <c r="V85" s="65"/>
      <c r="W85" s="219" t="s">
        <v>99</v>
      </c>
    </row>
    <row r="86" spans="1:23" ht="54" customHeight="1" x14ac:dyDescent="0.25">
      <c r="A86" s="217"/>
      <c r="B86" s="217"/>
      <c r="C86" s="217"/>
      <c r="D86" s="217"/>
      <c r="E86" s="69" t="s">
        <v>278</v>
      </c>
      <c r="F86" s="66"/>
      <c r="G86" s="73" t="s">
        <v>279</v>
      </c>
      <c r="H86" s="73" t="s">
        <v>280</v>
      </c>
      <c r="I86" s="83">
        <v>1</v>
      </c>
      <c r="J86" s="71">
        <v>0.1</v>
      </c>
      <c r="K86" s="62"/>
      <c r="L86" s="63"/>
      <c r="M86" s="64"/>
      <c r="N86" s="72">
        <v>160000000</v>
      </c>
      <c r="O86" s="65"/>
      <c r="P86" s="65"/>
      <c r="Q86" s="65"/>
      <c r="R86" s="65"/>
      <c r="S86" s="65"/>
      <c r="T86" s="65"/>
      <c r="U86" s="65"/>
      <c r="V86" s="65"/>
      <c r="W86" s="217"/>
    </row>
    <row r="87" spans="1:23" ht="67.5" x14ac:dyDescent="0.25">
      <c r="A87" s="217"/>
      <c r="B87" s="217"/>
      <c r="C87" s="217"/>
      <c r="D87" s="217"/>
      <c r="E87" s="69" t="s">
        <v>281</v>
      </c>
      <c r="F87" s="66"/>
      <c r="G87" s="73" t="s">
        <v>282</v>
      </c>
      <c r="H87" s="73" t="s">
        <v>283</v>
      </c>
      <c r="I87" s="83">
        <v>1</v>
      </c>
      <c r="J87" s="71">
        <v>0.1</v>
      </c>
      <c r="K87" s="62"/>
      <c r="L87" s="63"/>
      <c r="M87" s="64"/>
      <c r="N87" s="72">
        <v>120000000</v>
      </c>
      <c r="O87" s="65"/>
      <c r="P87" s="65"/>
      <c r="Q87" s="65"/>
      <c r="R87" s="65"/>
      <c r="S87" s="65"/>
      <c r="T87" s="65"/>
      <c r="U87" s="65"/>
      <c r="V87" s="65"/>
      <c r="W87" s="217"/>
    </row>
    <row r="88" spans="1:23" ht="67.5" x14ac:dyDescent="0.25">
      <c r="A88" s="217"/>
      <c r="B88" s="217"/>
      <c r="C88" s="217"/>
      <c r="D88" s="217"/>
      <c r="E88" s="69" t="s">
        <v>284</v>
      </c>
      <c r="F88" s="66"/>
      <c r="G88" s="73" t="s">
        <v>285</v>
      </c>
      <c r="H88" s="73" t="s">
        <v>286</v>
      </c>
      <c r="I88" s="83">
        <v>1</v>
      </c>
      <c r="J88" s="71">
        <v>0.25</v>
      </c>
      <c r="K88" s="62"/>
      <c r="L88" s="63"/>
      <c r="M88" s="64"/>
      <c r="N88" s="72">
        <v>620000000</v>
      </c>
      <c r="O88" s="65"/>
      <c r="P88" s="65"/>
      <c r="Q88" s="65"/>
      <c r="R88" s="65"/>
      <c r="S88" s="65"/>
      <c r="T88" s="65"/>
      <c r="U88" s="65"/>
      <c r="V88" s="65"/>
      <c r="W88" s="217"/>
    </row>
    <row r="89" spans="1:23" ht="54" x14ac:dyDescent="0.25">
      <c r="A89" s="217"/>
      <c r="B89" s="217"/>
      <c r="C89" s="217"/>
      <c r="D89" s="217"/>
      <c r="E89" s="69" t="s">
        <v>287</v>
      </c>
      <c r="F89" s="66"/>
      <c r="G89" s="73" t="s">
        <v>288</v>
      </c>
      <c r="H89" s="73" t="s">
        <v>289</v>
      </c>
      <c r="I89" s="83">
        <v>1</v>
      </c>
      <c r="J89" s="71">
        <v>0.21</v>
      </c>
      <c r="K89" s="62"/>
      <c r="L89" s="63"/>
      <c r="M89" s="64"/>
      <c r="N89" s="72">
        <v>590950000</v>
      </c>
      <c r="O89" s="65"/>
      <c r="P89" s="65"/>
      <c r="Q89" s="65"/>
      <c r="R89" s="65"/>
      <c r="S89" s="65"/>
      <c r="T89" s="65"/>
      <c r="U89" s="65"/>
      <c r="V89" s="65"/>
      <c r="W89" s="217"/>
    </row>
    <row r="90" spans="1:23" x14ac:dyDescent="0.25">
      <c r="A90" s="57"/>
      <c r="B90" s="61" t="s">
        <v>290</v>
      </c>
      <c r="C90" s="61" t="s">
        <v>9</v>
      </c>
      <c r="D90" s="57" t="s">
        <v>291</v>
      </c>
      <c r="E90" s="69"/>
      <c r="F90" s="66"/>
      <c r="G90" s="76"/>
      <c r="H90" s="76"/>
      <c r="I90" s="83"/>
      <c r="J90" s="77"/>
      <c r="K90" s="62"/>
      <c r="L90" s="63"/>
      <c r="M90" s="64"/>
      <c r="N90" s="57"/>
      <c r="O90" s="65"/>
      <c r="P90" s="65"/>
      <c r="Q90" s="65"/>
      <c r="R90" s="65"/>
      <c r="S90" s="65"/>
      <c r="T90" s="65"/>
      <c r="U90" s="65"/>
      <c r="V90" s="65"/>
      <c r="W90" s="60"/>
    </row>
    <row r="91" spans="1:23" x14ac:dyDescent="0.25">
      <c r="A91" s="57"/>
      <c r="B91" s="66">
        <v>42020020002</v>
      </c>
      <c r="C91" s="66" t="s">
        <v>10</v>
      </c>
      <c r="D91" s="67" t="s">
        <v>292</v>
      </c>
      <c r="E91" s="69"/>
      <c r="F91" s="66">
        <v>7</v>
      </c>
      <c r="G91" s="76"/>
      <c r="H91" s="76"/>
      <c r="I91" s="83"/>
      <c r="J91" s="77"/>
      <c r="K91" s="62"/>
      <c r="L91" s="63"/>
      <c r="M91" s="64"/>
      <c r="N91" s="57"/>
      <c r="O91" s="65"/>
      <c r="P91" s="65"/>
      <c r="Q91" s="65"/>
      <c r="R91" s="65"/>
      <c r="S91" s="65"/>
      <c r="T91" s="65"/>
      <c r="U91" s="65"/>
      <c r="V91" s="65"/>
      <c r="W91" s="60"/>
    </row>
    <row r="92" spans="1:23" x14ac:dyDescent="0.25">
      <c r="A92" s="216">
        <v>4132</v>
      </c>
      <c r="B92" s="216"/>
      <c r="C92" s="216" t="s">
        <v>93</v>
      </c>
      <c r="D92" s="218" t="s">
        <v>293</v>
      </c>
      <c r="E92" s="69" t="s">
        <v>294</v>
      </c>
      <c r="F92" s="66"/>
      <c r="G92" s="76"/>
      <c r="H92" s="76"/>
      <c r="I92" s="83">
        <v>4</v>
      </c>
      <c r="J92" s="71">
        <f>SUM(J93:J96)</f>
        <v>1</v>
      </c>
      <c r="K92" s="62"/>
      <c r="L92" s="63"/>
      <c r="M92" s="64"/>
      <c r="N92" s="72">
        <f>SUM(N93:N96)</f>
        <v>900000000</v>
      </c>
      <c r="O92" s="65"/>
      <c r="P92" s="65"/>
      <c r="Q92" s="65"/>
      <c r="R92" s="65"/>
      <c r="S92" s="65"/>
      <c r="T92" s="65"/>
      <c r="U92" s="65"/>
      <c r="V92" s="65"/>
      <c r="W92" s="60"/>
    </row>
    <row r="93" spans="1:23" ht="67.5" x14ac:dyDescent="0.25">
      <c r="A93" s="217"/>
      <c r="B93" s="217"/>
      <c r="C93" s="217"/>
      <c r="D93" s="217"/>
      <c r="E93" s="69" t="s">
        <v>295</v>
      </c>
      <c r="F93" s="66"/>
      <c r="G93" s="73" t="s">
        <v>296</v>
      </c>
      <c r="H93" s="73" t="s">
        <v>297</v>
      </c>
      <c r="I93" s="83">
        <v>2</v>
      </c>
      <c r="J93" s="71">
        <v>0.4</v>
      </c>
      <c r="K93" s="62"/>
      <c r="L93" s="63"/>
      <c r="M93" s="64"/>
      <c r="N93" s="72">
        <v>275000000</v>
      </c>
      <c r="O93" s="65"/>
      <c r="P93" s="65"/>
      <c r="Q93" s="65"/>
      <c r="R93" s="65"/>
      <c r="S93" s="65"/>
      <c r="T93" s="65"/>
      <c r="U93" s="65"/>
      <c r="V93" s="65"/>
      <c r="W93" s="219" t="s">
        <v>99</v>
      </c>
    </row>
    <row r="94" spans="1:23" ht="54" customHeight="1" x14ac:dyDescent="0.25">
      <c r="A94" s="217"/>
      <c r="B94" s="217"/>
      <c r="C94" s="217"/>
      <c r="D94" s="217"/>
      <c r="E94" s="69" t="s">
        <v>298</v>
      </c>
      <c r="F94" s="66"/>
      <c r="G94" s="73" t="s">
        <v>299</v>
      </c>
      <c r="H94" s="73" t="s">
        <v>300</v>
      </c>
      <c r="I94" s="83">
        <v>1</v>
      </c>
      <c r="J94" s="71">
        <v>0.2</v>
      </c>
      <c r="K94" s="62"/>
      <c r="L94" s="63"/>
      <c r="M94" s="64"/>
      <c r="N94" s="72">
        <v>122200000</v>
      </c>
      <c r="O94" s="65"/>
      <c r="P94" s="65"/>
      <c r="Q94" s="65"/>
      <c r="R94" s="65"/>
      <c r="S94" s="65"/>
      <c r="T94" s="65"/>
      <c r="U94" s="65"/>
      <c r="V94" s="65"/>
      <c r="W94" s="217"/>
    </row>
    <row r="95" spans="1:23" ht="67.5" x14ac:dyDescent="0.25">
      <c r="A95" s="217"/>
      <c r="B95" s="217"/>
      <c r="C95" s="217"/>
      <c r="D95" s="217"/>
      <c r="E95" s="69" t="s">
        <v>301</v>
      </c>
      <c r="F95" s="66"/>
      <c r="G95" s="73" t="s">
        <v>302</v>
      </c>
      <c r="H95" s="73" t="s">
        <v>303</v>
      </c>
      <c r="I95" s="83">
        <v>1</v>
      </c>
      <c r="J95" s="71">
        <v>0.2</v>
      </c>
      <c r="K95" s="62"/>
      <c r="L95" s="63"/>
      <c r="M95" s="64"/>
      <c r="N95" s="72">
        <v>120000000</v>
      </c>
      <c r="O95" s="65"/>
      <c r="P95" s="65"/>
      <c r="Q95" s="65"/>
      <c r="R95" s="65"/>
      <c r="S95" s="65"/>
      <c r="T95" s="65"/>
      <c r="U95" s="65"/>
      <c r="V95" s="65"/>
      <c r="W95" s="217"/>
    </row>
    <row r="96" spans="1:23" ht="81" x14ac:dyDescent="0.25">
      <c r="A96" s="217"/>
      <c r="B96" s="217"/>
      <c r="C96" s="217"/>
      <c r="D96" s="217"/>
      <c r="E96" s="69" t="s">
        <v>304</v>
      </c>
      <c r="F96" s="66"/>
      <c r="G96" s="73" t="s">
        <v>305</v>
      </c>
      <c r="H96" s="73" t="s">
        <v>306</v>
      </c>
      <c r="I96" s="83">
        <v>12</v>
      </c>
      <c r="J96" s="71">
        <v>0.2</v>
      </c>
      <c r="K96" s="62"/>
      <c r="L96" s="63"/>
      <c r="M96" s="64"/>
      <c r="N96" s="72">
        <v>382800000</v>
      </c>
      <c r="O96" s="65"/>
      <c r="P96" s="65"/>
      <c r="Q96" s="65"/>
      <c r="R96" s="65"/>
      <c r="S96" s="65"/>
      <c r="T96" s="65"/>
      <c r="U96" s="65"/>
      <c r="V96" s="65"/>
      <c r="W96" s="217"/>
    </row>
    <row r="97" spans="1:23" x14ac:dyDescent="0.2">
      <c r="A97" s="88"/>
      <c r="B97" s="66">
        <v>42020020005</v>
      </c>
      <c r="C97" s="66" t="s">
        <v>10</v>
      </c>
      <c r="D97" s="67" t="s">
        <v>307</v>
      </c>
      <c r="E97" s="69"/>
      <c r="F97" s="66">
        <v>1</v>
      </c>
      <c r="G97" s="73"/>
      <c r="H97" s="73"/>
      <c r="I97" s="83"/>
      <c r="J97" s="71"/>
      <c r="K97" s="62"/>
      <c r="L97" s="63"/>
      <c r="M97" s="64"/>
      <c r="N97" s="72"/>
      <c r="O97" s="65"/>
      <c r="P97" s="65"/>
      <c r="Q97" s="65"/>
      <c r="R97" s="65"/>
      <c r="S97" s="65"/>
      <c r="T97" s="65"/>
      <c r="U97" s="65"/>
      <c r="V97" s="65"/>
      <c r="W97" s="88"/>
    </row>
    <row r="98" spans="1:23" x14ac:dyDescent="0.2">
      <c r="A98" s="216">
        <v>4132</v>
      </c>
      <c r="B98" s="221"/>
      <c r="C98" s="221" t="s">
        <v>93</v>
      </c>
      <c r="D98" s="218" t="s">
        <v>308</v>
      </c>
      <c r="E98" s="69" t="s">
        <v>309</v>
      </c>
      <c r="F98" s="66"/>
      <c r="G98" s="73"/>
      <c r="H98" s="73"/>
      <c r="I98" s="83">
        <v>1</v>
      </c>
      <c r="J98" s="71">
        <f>+SUM(J99)</f>
        <v>1</v>
      </c>
      <c r="K98" s="62"/>
      <c r="L98" s="63"/>
      <c r="M98" s="64"/>
      <c r="N98" s="72">
        <f>+SUM(N99)</f>
        <v>300000000</v>
      </c>
      <c r="O98" s="65"/>
      <c r="P98" s="65"/>
      <c r="Q98" s="65"/>
      <c r="R98" s="65"/>
      <c r="S98" s="65"/>
      <c r="T98" s="65"/>
      <c r="U98" s="65"/>
      <c r="V98" s="65"/>
      <c r="W98" s="88"/>
    </row>
    <row r="99" spans="1:23" ht="94.5" x14ac:dyDescent="0.25">
      <c r="A99" s="216"/>
      <c r="B99" s="221"/>
      <c r="C99" s="221"/>
      <c r="D99" s="217"/>
      <c r="E99" s="69" t="s">
        <v>310</v>
      </c>
      <c r="F99" s="66"/>
      <c r="G99" s="73" t="s">
        <v>311</v>
      </c>
      <c r="H99" s="73" t="s">
        <v>312</v>
      </c>
      <c r="I99" s="83">
        <v>1</v>
      </c>
      <c r="J99" s="71">
        <v>1</v>
      </c>
      <c r="K99" s="62"/>
      <c r="L99" s="63"/>
      <c r="M99" s="64"/>
      <c r="N99" s="72">
        <v>300000000</v>
      </c>
      <c r="O99" s="65"/>
      <c r="P99" s="65"/>
      <c r="Q99" s="65"/>
      <c r="R99" s="65"/>
      <c r="S99" s="65"/>
      <c r="T99" s="65"/>
      <c r="U99" s="65"/>
      <c r="V99" s="65"/>
      <c r="W99" s="89" t="s">
        <v>99</v>
      </c>
    </row>
    <row r="100" spans="1:23" ht="25.5" x14ac:dyDescent="0.25">
      <c r="A100" s="69"/>
      <c r="B100" s="66">
        <v>42020020006</v>
      </c>
      <c r="C100" s="66" t="s">
        <v>10</v>
      </c>
      <c r="D100" s="67" t="s">
        <v>313</v>
      </c>
      <c r="E100" s="69"/>
      <c r="F100" s="66">
        <v>2</v>
      </c>
      <c r="G100" s="76"/>
      <c r="H100" s="76"/>
      <c r="I100" s="83"/>
      <c r="J100" s="90"/>
      <c r="K100" s="62"/>
      <c r="L100" s="63"/>
      <c r="M100" s="64"/>
      <c r="N100" s="72"/>
      <c r="O100" s="65"/>
      <c r="P100" s="65"/>
      <c r="Q100" s="65"/>
      <c r="R100" s="65"/>
      <c r="S100" s="65"/>
      <c r="T100" s="65"/>
      <c r="U100" s="65"/>
      <c r="V100" s="65"/>
      <c r="W100" s="79"/>
    </row>
    <row r="101" spans="1:23" x14ac:dyDescent="0.25">
      <c r="A101" s="216">
        <v>4132</v>
      </c>
      <c r="B101" s="221"/>
      <c r="C101" s="221" t="s">
        <v>93</v>
      </c>
      <c r="D101" s="224" t="s">
        <v>314</v>
      </c>
      <c r="E101" s="69" t="s">
        <v>315</v>
      </c>
      <c r="F101" s="66"/>
      <c r="G101" s="82"/>
      <c r="H101" s="73"/>
      <c r="I101" s="83">
        <v>1</v>
      </c>
      <c r="J101" s="71">
        <f>SUM(J102:J104)</f>
        <v>1</v>
      </c>
      <c r="K101" s="62"/>
      <c r="L101" s="63"/>
      <c r="M101" s="64"/>
      <c r="N101" s="72">
        <f>SUM(N102:N104)</f>
        <v>400000000</v>
      </c>
      <c r="O101" s="65"/>
      <c r="P101" s="65"/>
      <c r="Q101" s="65"/>
      <c r="R101" s="65"/>
      <c r="S101" s="65"/>
      <c r="T101" s="65"/>
      <c r="U101" s="65"/>
      <c r="V101" s="65"/>
      <c r="W101" s="79"/>
    </row>
    <row r="102" spans="1:23" ht="54" x14ac:dyDescent="0.25">
      <c r="A102" s="217"/>
      <c r="B102" s="217"/>
      <c r="C102" s="217"/>
      <c r="D102" s="217"/>
      <c r="E102" s="69" t="s">
        <v>316</v>
      </c>
      <c r="F102" s="66"/>
      <c r="G102" s="82" t="s">
        <v>317</v>
      </c>
      <c r="H102" s="73" t="s">
        <v>318</v>
      </c>
      <c r="I102" s="83">
        <v>1</v>
      </c>
      <c r="J102" s="71">
        <v>0.2</v>
      </c>
      <c r="K102" s="62"/>
      <c r="L102" s="63"/>
      <c r="M102" s="64"/>
      <c r="N102" s="72">
        <v>75000000</v>
      </c>
      <c r="O102" s="65"/>
      <c r="P102" s="65"/>
      <c r="Q102" s="65"/>
      <c r="R102" s="65"/>
      <c r="S102" s="65"/>
      <c r="T102" s="65"/>
      <c r="U102" s="65"/>
      <c r="V102" s="65"/>
      <c r="W102" s="219" t="s">
        <v>259</v>
      </c>
    </row>
    <row r="103" spans="1:23" ht="67.5" x14ac:dyDescent="0.25">
      <c r="A103" s="217"/>
      <c r="B103" s="217"/>
      <c r="C103" s="217"/>
      <c r="D103" s="217"/>
      <c r="E103" s="69" t="s">
        <v>319</v>
      </c>
      <c r="F103" s="66"/>
      <c r="G103" s="82" t="s">
        <v>320</v>
      </c>
      <c r="H103" s="73" t="s">
        <v>321</v>
      </c>
      <c r="I103" s="83">
        <v>1</v>
      </c>
      <c r="J103" s="71">
        <v>0.6</v>
      </c>
      <c r="K103" s="62"/>
      <c r="L103" s="63"/>
      <c r="M103" s="64"/>
      <c r="N103" s="72">
        <v>250000000</v>
      </c>
      <c r="O103" s="65"/>
      <c r="P103" s="65"/>
      <c r="Q103" s="65"/>
      <c r="R103" s="65"/>
      <c r="S103" s="65"/>
      <c r="T103" s="65"/>
      <c r="U103" s="65"/>
      <c r="V103" s="65"/>
      <c r="W103" s="217"/>
    </row>
    <row r="104" spans="1:23" ht="81" x14ac:dyDescent="0.25">
      <c r="A104" s="217"/>
      <c r="B104" s="217"/>
      <c r="C104" s="217"/>
      <c r="D104" s="217"/>
      <c r="E104" s="69" t="s">
        <v>322</v>
      </c>
      <c r="F104" s="66"/>
      <c r="G104" s="82" t="s">
        <v>323</v>
      </c>
      <c r="H104" s="73" t="s">
        <v>324</v>
      </c>
      <c r="I104" s="83">
        <v>1</v>
      </c>
      <c r="J104" s="71">
        <v>0.2</v>
      </c>
      <c r="K104" s="62"/>
      <c r="L104" s="63"/>
      <c r="M104" s="64"/>
      <c r="N104" s="72">
        <v>75000000</v>
      </c>
      <c r="O104" s="65"/>
      <c r="P104" s="65"/>
      <c r="Q104" s="65"/>
      <c r="R104" s="65"/>
      <c r="S104" s="65"/>
      <c r="T104" s="65"/>
      <c r="U104" s="65"/>
      <c r="V104" s="65"/>
      <c r="W104" s="217"/>
    </row>
    <row r="105" spans="1:23" x14ac:dyDescent="0.25">
      <c r="A105" s="57"/>
      <c r="B105" s="66">
        <v>42020020007</v>
      </c>
      <c r="C105" s="66" t="s">
        <v>10</v>
      </c>
      <c r="D105" s="67" t="s">
        <v>325</v>
      </c>
      <c r="E105" s="69"/>
      <c r="F105" s="66">
        <v>1</v>
      </c>
      <c r="G105" s="76"/>
      <c r="H105" s="76"/>
      <c r="I105" s="83"/>
      <c r="J105" s="71"/>
      <c r="K105" s="62"/>
      <c r="L105" s="63"/>
      <c r="M105" s="64"/>
      <c r="N105" s="72"/>
      <c r="O105" s="65"/>
      <c r="P105" s="65"/>
      <c r="Q105" s="65"/>
      <c r="R105" s="65"/>
      <c r="S105" s="65"/>
      <c r="T105" s="65"/>
      <c r="U105" s="65"/>
      <c r="V105" s="65"/>
      <c r="W105" s="60"/>
    </row>
    <row r="106" spans="1:23" x14ac:dyDescent="0.25">
      <c r="A106" s="216">
        <v>4132</v>
      </c>
      <c r="B106" s="225"/>
      <c r="C106" s="216" t="s">
        <v>93</v>
      </c>
      <c r="D106" s="218" t="s">
        <v>326</v>
      </c>
      <c r="E106" s="69" t="s">
        <v>327</v>
      </c>
      <c r="F106" s="66"/>
      <c r="G106" s="82"/>
      <c r="H106" s="73"/>
      <c r="I106" s="83">
        <v>1</v>
      </c>
      <c r="J106" s="71">
        <f>+SUM(J107)</f>
        <v>1</v>
      </c>
      <c r="K106" s="62"/>
      <c r="L106" s="63"/>
      <c r="M106" s="64"/>
      <c r="N106" s="72">
        <f>+SUM(N107)</f>
        <v>850000000</v>
      </c>
      <c r="O106" s="65"/>
      <c r="P106" s="65"/>
      <c r="Q106" s="65"/>
      <c r="R106" s="65"/>
      <c r="S106" s="65"/>
      <c r="T106" s="65"/>
      <c r="U106" s="65"/>
      <c r="V106" s="65"/>
      <c r="W106" s="79"/>
    </row>
    <row r="107" spans="1:23" ht="67.5" x14ac:dyDescent="0.25">
      <c r="A107" s="217"/>
      <c r="B107" s="225"/>
      <c r="C107" s="217"/>
      <c r="D107" s="217"/>
      <c r="E107" s="69" t="s">
        <v>328</v>
      </c>
      <c r="F107" s="66"/>
      <c r="G107" s="82" t="s">
        <v>329</v>
      </c>
      <c r="H107" s="73" t="s">
        <v>330</v>
      </c>
      <c r="I107" s="83">
        <v>1</v>
      </c>
      <c r="J107" s="71">
        <v>1</v>
      </c>
      <c r="K107" s="62"/>
      <c r="L107" s="63"/>
      <c r="M107" s="64"/>
      <c r="N107" s="72">
        <v>850000000</v>
      </c>
      <c r="O107" s="65"/>
      <c r="P107" s="65"/>
      <c r="Q107" s="65"/>
      <c r="R107" s="65"/>
      <c r="S107" s="65"/>
      <c r="T107" s="65"/>
      <c r="U107" s="65"/>
      <c r="V107" s="65"/>
      <c r="W107" s="79" t="s">
        <v>99</v>
      </c>
    </row>
    <row r="108" spans="1:23" x14ac:dyDescent="0.25">
      <c r="A108" s="57"/>
      <c r="B108" s="58" t="s">
        <v>331</v>
      </c>
      <c r="C108" s="58" t="s">
        <v>8</v>
      </c>
      <c r="D108" s="59" t="s">
        <v>332</v>
      </c>
      <c r="E108" s="69"/>
      <c r="F108" s="66"/>
      <c r="G108" s="76"/>
      <c r="H108" s="76"/>
      <c r="I108" s="83"/>
      <c r="J108" s="71"/>
      <c r="K108" s="62"/>
      <c r="L108" s="63"/>
      <c r="M108" s="64"/>
      <c r="N108" s="72"/>
      <c r="O108" s="65"/>
      <c r="P108" s="65"/>
      <c r="Q108" s="65"/>
      <c r="R108" s="65"/>
      <c r="S108" s="65"/>
      <c r="T108" s="65"/>
      <c r="U108" s="65"/>
      <c r="V108" s="65"/>
      <c r="W108" s="60"/>
    </row>
    <row r="109" spans="1:23" x14ac:dyDescent="0.25">
      <c r="A109" s="57"/>
      <c r="B109" s="61" t="s">
        <v>333</v>
      </c>
      <c r="C109" s="61" t="s">
        <v>9</v>
      </c>
      <c r="D109" s="57" t="s">
        <v>334</v>
      </c>
      <c r="E109" s="69"/>
      <c r="F109" s="66"/>
      <c r="G109" s="76"/>
      <c r="H109" s="76"/>
      <c r="I109" s="83"/>
      <c r="J109" s="71"/>
      <c r="K109" s="62"/>
      <c r="L109" s="63"/>
      <c r="M109" s="64"/>
      <c r="N109" s="72"/>
      <c r="O109" s="65"/>
      <c r="P109" s="65"/>
      <c r="Q109" s="65"/>
      <c r="R109" s="65"/>
      <c r="S109" s="65"/>
      <c r="T109" s="65"/>
      <c r="U109" s="65"/>
      <c r="V109" s="65"/>
      <c r="W109" s="60"/>
    </row>
    <row r="110" spans="1:23" ht="40.5" x14ac:dyDescent="0.25">
      <c r="A110" s="69"/>
      <c r="B110" s="66">
        <v>42030020014</v>
      </c>
      <c r="C110" s="69" t="s">
        <v>10</v>
      </c>
      <c r="D110" s="91" t="s">
        <v>335</v>
      </c>
      <c r="E110" s="69"/>
      <c r="F110" s="66">
        <v>70</v>
      </c>
      <c r="G110" s="76"/>
      <c r="H110" s="76"/>
      <c r="I110" s="83"/>
      <c r="J110" s="71"/>
      <c r="K110" s="62"/>
      <c r="L110" s="63"/>
      <c r="M110" s="64"/>
      <c r="N110" s="72"/>
      <c r="O110" s="65"/>
      <c r="P110" s="65"/>
      <c r="Q110" s="65"/>
      <c r="R110" s="65"/>
      <c r="S110" s="65"/>
      <c r="T110" s="65"/>
      <c r="U110" s="65"/>
      <c r="V110" s="65"/>
      <c r="W110" s="60"/>
    </row>
    <row r="111" spans="1:23" x14ac:dyDescent="0.25">
      <c r="A111" s="216">
        <v>4132</v>
      </c>
      <c r="B111" s="223"/>
      <c r="C111" s="216" t="s">
        <v>93</v>
      </c>
      <c r="D111" s="218" t="s">
        <v>336</v>
      </c>
      <c r="E111" s="69" t="s">
        <v>337</v>
      </c>
      <c r="F111" s="66"/>
      <c r="G111" s="76"/>
      <c r="H111" s="76"/>
      <c r="I111" s="83">
        <v>70</v>
      </c>
      <c r="J111" s="71">
        <f>SUM(J112:J113)</f>
        <v>1</v>
      </c>
      <c r="K111" s="62"/>
      <c r="L111" s="63"/>
      <c r="M111" s="64"/>
      <c r="N111" s="72">
        <f>SUM(N112:N113)</f>
        <v>541577100</v>
      </c>
      <c r="O111" s="65"/>
      <c r="P111" s="65"/>
      <c r="Q111" s="65"/>
      <c r="R111" s="65"/>
      <c r="S111" s="65"/>
      <c r="T111" s="65"/>
      <c r="U111" s="65"/>
      <c r="V111" s="65"/>
      <c r="W111" s="60"/>
    </row>
    <row r="112" spans="1:23" ht="27" customHeight="1" x14ac:dyDescent="0.25">
      <c r="A112" s="217"/>
      <c r="B112" s="217"/>
      <c r="C112" s="217"/>
      <c r="D112" s="217"/>
      <c r="E112" s="69" t="s">
        <v>338</v>
      </c>
      <c r="F112" s="66"/>
      <c r="G112" s="82" t="s">
        <v>339</v>
      </c>
      <c r="H112" s="82" t="s">
        <v>340</v>
      </c>
      <c r="I112" s="83">
        <v>70</v>
      </c>
      <c r="J112" s="71">
        <v>0.4</v>
      </c>
      <c r="K112" s="62"/>
      <c r="L112" s="63"/>
      <c r="M112" s="64"/>
      <c r="N112" s="72">
        <v>234714620</v>
      </c>
      <c r="O112" s="65"/>
      <c r="P112" s="65"/>
      <c r="Q112" s="65"/>
      <c r="R112" s="65"/>
      <c r="S112" s="65"/>
      <c r="T112" s="65"/>
      <c r="U112" s="65"/>
      <c r="V112" s="65"/>
      <c r="W112" s="219" t="s">
        <v>157</v>
      </c>
    </row>
    <row r="113" spans="1:23" ht="54" customHeight="1" x14ac:dyDescent="0.25">
      <c r="A113" s="217"/>
      <c r="B113" s="217"/>
      <c r="C113" s="217"/>
      <c r="D113" s="217"/>
      <c r="E113" s="69" t="s">
        <v>341</v>
      </c>
      <c r="F113" s="66"/>
      <c r="G113" s="82" t="s">
        <v>342</v>
      </c>
      <c r="H113" s="82" t="s">
        <v>343</v>
      </c>
      <c r="I113" s="83">
        <v>70</v>
      </c>
      <c r="J113" s="71">
        <v>0.6</v>
      </c>
      <c r="K113" s="62"/>
      <c r="L113" s="63"/>
      <c r="M113" s="64"/>
      <c r="N113" s="72">
        <v>306862480</v>
      </c>
      <c r="O113" s="65"/>
      <c r="P113" s="65"/>
      <c r="Q113" s="65"/>
      <c r="R113" s="65"/>
      <c r="S113" s="65"/>
      <c r="T113" s="65"/>
      <c r="U113" s="65"/>
      <c r="V113" s="65"/>
      <c r="W113" s="217"/>
    </row>
    <row r="114" spans="1:23" x14ac:dyDescent="0.25">
      <c r="A114" s="57"/>
      <c r="B114" s="66">
        <v>42030020016</v>
      </c>
      <c r="C114" s="66" t="s">
        <v>10</v>
      </c>
      <c r="D114" s="67" t="s">
        <v>344</v>
      </c>
      <c r="E114" s="69"/>
      <c r="F114" s="66">
        <v>10567</v>
      </c>
      <c r="G114" s="76"/>
      <c r="H114" s="76"/>
      <c r="I114" s="83"/>
      <c r="J114" s="71"/>
      <c r="K114" s="62"/>
      <c r="L114" s="63"/>
      <c r="M114" s="64"/>
      <c r="N114" s="72"/>
      <c r="O114" s="65"/>
      <c r="P114" s="65"/>
      <c r="Q114" s="65"/>
      <c r="R114" s="65"/>
      <c r="S114" s="65"/>
      <c r="T114" s="65"/>
      <c r="U114" s="65"/>
      <c r="V114" s="65"/>
      <c r="W114" s="60"/>
    </row>
    <row r="115" spans="1:23" x14ac:dyDescent="0.25">
      <c r="A115" s="216">
        <v>4132</v>
      </c>
      <c r="B115" s="216"/>
      <c r="C115" s="216" t="s">
        <v>93</v>
      </c>
      <c r="D115" s="218" t="s">
        <v>345</v>
      </c>
      <c r="E115" s="69" t="s">
        <v>346</v>
      </c>
      <c r="F115" s="66"/>
      <c r="G115" s="76"/>
      <c r="H115" s="76"/>
      <c r="I115" s="83">
        <v>10567</v>
      </c>
      <c r="J115" s="71">
        <f>SUM(J116:J118)</f>
        <v>1</v>
      </c>
      <c r="K115" s="62"/>
      <c r="L115" s="63"/>
      <c r="M115" s="64"/>
      <c r="N115" s="72">
        <f>SUM(N116:N118)</f>
        <v>464891000</v>
      </c>
      <c r="O115" s="65"/>
      <c r="P115" s="65"/>
      <c r="Q115" s="65"/>
      <c r="R115" s="65"/>
      <c r="S115" s="65"/>
      <c r="T115" s="65"/>
      <c r="U115" s="65"/>
      <c r="V115" s="65"/>
      <c r="W115" s="60"/>
    </row>
    <row r="116" spans="1:23" ht="54" customHeight="1" x14ac:dyDescent="0.25">
      <c r="A116" s="217"/>
      <c r="B116" s="217"/>
      <c r="C116" s="217"/>
      <c r="D116" s="217"/>
      <c r="E116" s="69" t="s">
        <v>347</v>
      </c>
      <c r="F116" s="66"/>
      <c r="G116" s="73" t="s">
        <v>348</v>
      </c>
      <c r="H116" s="73" t="s">
        <v>349</v>
      </c>
      <c r="I116" s="83">
        <v>12</v>
      </c>
      <c r="J116" s="71">
        <v>0.33</v>
      </c>
      <c r="K116" s="62"/>
      <c r="L116" s="63"/>
      <c r="M116" s="64"/>
      <c r="N116" s="72">
        <v>155688499.99999997</v>
      </c>
      <c r="O116" s="65"/>
      <c r="P116" s="65"/>
      <c r="Q116" s="65"/>
      <c r="R116" s="65"/>
      <c r="S116" s="65"/>
      <c r="T116" s="65"/>
      <c r="U116" s="65"/>
      <c r="V116" s="65"/>
      <c r="W116" s="219" t="s">
        <v>157</v>
      </c>
    </row>
    <row r="117" spans="1:23" ht="54" customHeight="1" x14ac:dyDescent="0.25">
      <c r="A117" s="217"/>
      <c r="B117" s="217"/>
      <c r="C117" s="217"/>
      <c r="D117" s="217"/>
      <c r="E117" s="69" t="s">
        <v>350</v>
      </c>
      <c r="F117" s="66"/>
      <c r="G117" s="73" t="s">
        <v>351</v>
      </c>
      <c r="H117" s="73" t="s">
        <v>352</v>
      </c>
      <c r="I117" s="83">
        <v>12</v>
      </c>
      <c r="J117" s="71">
        <v>0.34</v>
      </c>
      <c r="K117" s="62"/>
      <c r="L117" s="63"/>
      <c r="M117" s="64"/>
      <c r="N117" s="72">
        <v>232445500</v>
      </c>
      <c r="O117" s="65"/>
      <c r="P117" s="65"/>
      <c r="Q117" s="65"/>
      <c r="R117" s="65"/>
      <c r="S117" s="65"/>
      <c r="T117" s="65"/>
      <c r="U117" s="65"/>
      <c r="V117" s="65"/>
      <c r="W117" s="217"/>
    </row>
    <row r="118" spans="1:23" ht="81" x14ac:dyDescent="0.25">
      <c r="A118" s="217"/>
      <c r="B118" s="217"/>
      <c r="C118" s="217"/>
      <c r="D118" s="217"/>
      <c r="E118" s="69" t="s">
        <v>353</v>
      </c>
      <c r="F118" s="66"/>
      <c r="G118" s="73" t="s">
        <v>354</v>
      </c>
      <c r="H118" s="73" t="s">
        <v>355</v>
      </c>
      <c r="I118" s="83">
        <v>12</v>
      </c>
      <c r="J118" s="71">
        <v>0.33</v>
      </c>
      <c r="K118" s="62"/>
      <c r="L118" s="63"/>
      <c r="M118" s="64"/>
      <c r="N118" s="72">
        <v>76757000</v>
      </c>
      <c r="O118" s="65"/>
      <c r="P118" s="65"/>
      <c r="Q118" s="65"/>
      <c r="R118" s="65"/>
      <c r="S118" s="65"/>
      <c r="T118" s="65"/>
      <c r="U118" s="65"/>
      <c r="V118" s="65"/>
      <c r="W118" s="217"/>
    </row>
    <row r="119" spans="1:23" x14ac:dyDescent="0.25">
      <c r="A119" s="57"/>
      <c r="B119" s="66">
        <v>42030020017</v>
      </c>
      <c r="C119" s="66" t="s">
        <v>10</v>
      </c>
      <c r="D119" s="67" t="s">
        <v>356</v>
      </c>
      <c r="E119" s="69"/>
      <c r="F119" s="66">
        <v>1</v>
      </c>
      <c r="G119" s="76"/>
      <c r="H119" s="76"/>
      <c r="I119" s="83"/>
      <c r="J119" s="71"/>
      <c r="K119" s="62"/>
      <c r="L119" s="63"/>
      <c r="M119" s="64"/>
      <c r="N119" s="72"/>
      <c r="O119" s="65"/>
      <c r="P119" s="65"/>
      <c r="Q119" s="65"/>
      <c r="R119" s="65"/>
      <c r="S119" s="65"/>
      <c r="T119" s="65"/>
      <c r="U119" s="65"/>
      <c r="V119" s="65"/>
      <c r="W119" s="60"/>
    </row>
    <row r="120" spans="1:23" x14ac:dyDescent="0.25">
      <c r="A120" s="216">
        <v>4132</v>
      </c>
      <c r="B120" s="216"/>
      <c r="C120" s="216" t="s">
        <v>93</v>
      </c>
      <c r="D120" s="218" t="s">
        <v>357</v>
      </c>
      <c r="E120" s="69" t="s">
        <v>358</v>
      </c>
      <c r="F120" s="66"/>
      <c r="G120" s="76"/>
      <c r="H120" s="76"/>
      <c r="I120" s="83">
        <v>1</v>
      </c>
      <c r="J120" s="71">
        <f>SUM(J121:J124)</f>
        <v>1</v>
      </c>
      <c r="K120" s="62"/>
      <c r="L120" s="63"/>
      <c r="M120" s="64"/>
      <c r="N120" s="72">
        <f>SUM(N121:N124)</f>
        <v>633794713</v>
      </c>
      <c r="O120" s="65"/>
      <c r="P120" s="65"/>
      <c r="Q120" s="65"/>
      <c r="R120" s="65"/>
      <c r="S120" s="65"/>
      <c r="T120" s="65"/>
      <c r="U120" s="65"/>
      <c r="V120" s="65"/>
      <c r="W120" s="60"/>
    </row>
    <row r="121" spans="1:23" ht="27" customHeight="1" x14ac:dyDescent="0.25">
      <c r="A121" s="217"/>
      <c r="B121" s="217"/>
      <c r="C121" s="217"/>
      <c r="D121" s="217"/>
      <c r="E121" s="69" t="s">
        <v>359</v>
      </c>
      <c r="F121" s="66"/>
      <c r="G121" s="73" t="s">
        <v>360</v>
      </c>
      <c r="H121" s="73" t="s">
        <v>361</v>
      </c>
      <c r="I121" s="74">
        <v>0.95</v>
      </c>
      <c r="J121" s="71">
        <v>0.25</v>
      </c>
      <c r="K121" s="62"/>
      <c r="L121" s="63"/>
      <c r="M121" s="64"/>
      <c r="N121" s="72">
        <v>359600000</v>
      </c>
      <c r="O121" s="65"/>
      <c r="P121" s="65"/>
      <c r="Q121" s="65"/>
      <c r="R121" s="65"/>
      <c r="S121" s="65"/>
      <c r="T121" s="65"/>
      <c r="U121" s="65"/>
      <c r="V121" s="65"/>
      <c r="W121" s="219" t="s">
        <v>157</v>
      </c>
    </row>
    <row r="122" spans="1:23" ht="54" customHeight="1" x14ac:dyDescent="0.25">
      <c r="A122" s="217"/>
      <c r="B122" s="217"/>
      <c r="C122" s="217"/>
      <c r="D122" s="217"/>
      <c r="E122" s="69" t="s">
        <v>362</v>
      </c>
      <c r="F122" s="66"/>
      <c r="G122" s="73" t="s">
        <v>363</v>
      </c>
      <c r="H122" s="73" t="s">
        <v>160</v>
      </c>
      <c r="I122" s="83">
        <v>12</v>
      </c>
      <c r="J122" s="71">
        <v>0.25</v>
      </c>
      <c r="K122" s="62"/>
      <c r="L122" s="63"/>
      <c r="M122" s="64"/>
      <c r="N122" s="72">
        <v>54849520</v>
      </c>
      <c r="O122" s="65"/>
      <c r="P122" s="65"/>
      <c r="Q122" s="65"/>
      <c r="R122" s="65"/>
      <c r="S122" s="65"/>
      <c r="T122" s="65"/>
      <c r="U122" s="65"/>
      <c r="V122" s="65"/>
      <c r="W122" s="217"/>
    </row>
    <row r="123" spans="1:23" ht="27" x14ac:dyDescent="0.25">
      <c r="A123" s="217"/>
      <c r="B123" s="217"/>
      <c r="C123" s="217"/>
      <c r="D123" s="217"/>
      <c r="E123" s="69" t="s">
        <v>364</v>
      </c>
      <c r="F123" s="66"/>
      <c r="G123" s="73" t="s">
        <v>365</v>
      </c>
      <c r="H123" s="73" t="s">
        <v>366</v>
      </c>
      <c r="I123" s="83">
        <v>12</v>
      </c>
      <c r="J123" s="71">
        <v>0.25</v>
      </c>
      <c r="K123" s="62"/>
      <c r="L123" s="63"/>
      <c r="M123" s="64"/>
      <c r="N123" s="72">
        <v>55200000</v>
      </c>
      <c r="O123" s="65"/>
      <c r="P123" s="65"/>
      <c r="Q123" s="65"/>
      <c r="R123" s="65"/>
      <c r="S123" s="65"/>
      <c r="T123" s="65"/>
      <c r="U123" s="65"/>
      <c r="V123" s="65"/>
      <c r="W123" s="217"/>
    </row>
    <row r="124" spans="1:23" ht="40.5" x14ac:dyDescent="0.25">
      <c r="A124" s="217"/>
      <c r="B124" s="217"/>
      <c r="C124" s="217"/>
      <c r="D124" s="217"/>
      <c r="E124" s="69" t="s">
        <v>367</v>
      </c>
      <c r="F124" s="66"/>
      <c r="G124" s="73" t="s">
        <v>368</v>
      </c>
      <c r="H124" s="73" t="s">
        <v>369</v>
      </c>
      <c r="I124" s="83">
        <v>1</v>
      </c>
      <c r="J124" s="71">
        <v>0.25</v>
      </c>
      <c r="K124" s="62"/>
      <c r="L124" s="63"/>
      <c r="M124" s="64"/>
      <c r="N124" s="72">
        <v>164145193</v>
      </c>
      <c r="O124" s="65"/>
      <c r="P124" s="65"/>
      <c r="Q124" s="65"/>
      <c r="R124" s="65"/>
      <c r="S124" s="65"/>
      <c r="T124" s="65"/>
      <c r="U124" s="65"/>
      <c r="V124" s="65"/>
      <c r="W124" s="217"/>
    </row>
    <row r="125" spans="1:23" x14ac:dyDescent="0.25">
      <c r="A125" s="57"/>
      <c r="B125" s="61" t="s">
        <v>370</v>
      </c>
      <c r="C125" s="61" t="s">
        <v>9</v>
      </c>
      <c r="D125" s="57" t="s">
        <v>371</v>
      </c>
      <c r="E125" s="69"/>
      <c r="F125" s="66"/>
      <c r="G125" s="76"/>
      <c r="H125" s="76"/>
      <c r="I125" s="83"/>
      <c r="J125" s="71"/>
      <c r="K125" s="62"/>
      <c r="L125" s="63"/>
      <c r="M125" s="64"/>
      <c r="N125" s="72"/>
      <c r="O125" s="65"/>
      <c r="P125" s="65"/>
      <c r="Q125" s="65"/>
      <c r="R125" s="65"/>
      <c r="S125" s="65"/>
      <c r="T125" s="65"/>
      <c r="U125" s="65"/>
      <c r="V125" s="65"/>
      <c r="W125" s="60"/>
    </row>
    <row r="126" spans="1:23" ht="25.5" x14ac:dyDescent="0.25">
      <c r="A126" s="57"/>
      <c r="B126" s="61">
        <v>42030030004</v>
      </c>
      <c r="C126" s="66" t="s">
        <v>10</v>
      </c>
      <c r="D126" s="67" t="s">
        <v>372</v>
      </c>
      <c r="E126" s="69"/>
      <c r="F126" s="66">
        <v>1</v>
      </c>
      <c r="G126" s="76"/>
      <c r="H126" s="76"/>
      <c r="I126" s="83"/>
      <c r="J126" s="71"/>
      <c r="K126" s="62"/>
      <c r="L126" s="63"/>
      <c r="M126" s="64"/>
      <c r="N126" s="72"/>
      <c r="O126" s="65"/>
      <c r="P126" s="65"/>
      <c r="Q126" s="65"/>
      <c r="R126" s="65"/>
      <c r="S126" s="65"/>
      <c r="T126" s="65"/>
      <c r="U126" s="65"/>
      <c r="V126" s="65"/>
      <c r="W126" s="60"/>
    </row>
    <row r="127" spans="1:23" x14ac:dyDescent="0.25">
      <c r="A127" s="216">
        <v>4132</v>
      </c>
      <c r="B127" s="216"/>
      <c r="C127" s="216" t="s">
        <v>93</v>
      </c>
      <c r="D127" s="222" t="s">
        <v>373</v>
      </c>
      <c r="E127" s="69" t="s">
        <v>374</v>
      </c>
      <c r="F127" s="66"/>
      <c r="G127" s="76"/>
      <c r="H127" s="76"/>
      <c r="I127" s="83">
        <v>1</v>
      </c>
      <c r="J127" s="71">
        <f>+SUM(J128:J132)</f>
        <v>1</v>
      </c>
      <c r="K127" s="62"/>
      <c r="L127" s="63"/>
      <c r="M127" s="64"/>
      <c r="N127" s="72">
        <f>+SUM(N128:N132)</f>
        <v>1051847895</v>
      </c>
      <c r="O127" s="65"/>
      <c r="P127" s="65"/>
      <c r="Q127" s="65"/>
      <c r="R127" s="65"/>
      <c r="S127" s="65"/>
      <c r="T127" s="65"/>
      <c r="U127" s="65"/>
      <c r="V127" s="65"/>
      <c r="W127" s="60"/>
    </row>
    <row r="128" spans="1:23" ht="67.5" x14ac:dyDescent="0.25">
      <c r="A128" s="216"/>
      <c r="B128" s="216"/>
      <c r="C128" s="216"/>
      <c r="D128" s="217"/>
      <c r="E128" s="69" t="s">
        <v>375</v>
      </c>
      <c r="F128" s="66"/>
      <c r="G128" s="80" t="s">
        <v>376</v>
      </c>
      <c r="H128" s="80" t="s">
        <v>318</v>
      </c>
      <c r="I128" s="83">
        <v>1</v>
      </c>
      <c r="J128" s="71">
        <v>0.2</v>
      </c>
      <c r="K128" s="62"/>
      <c r="L128" s="63"/>
      <c r="M128" s="64"/>
      <c r="N128" s="72">
        <v>198843938</v>
      </c>
      <c r="O128" s="65"/>
      <c r="P128" s="65"/>
      <c r="Q128" s="65"/>
      <c r="R128" s="65"/>
      <c r="S128" s="65"/>
      <c r="T128" s="65"/>
      <c r="U128" s="65"/>
      <c r="V128" s="65"/>
      <c r="W128" s="219" t="s">
        <v>157</v>
      </c>
    </row>
    <row r="129" spans="1:23" ht="67.5" x14ac:dyDescent="0.25">
      <c r="A129" s="216"/>
      <c r="B129" s="216"/>
      <c r="C129" s="216"/>
      <c r="D129" s="217"/>
      <c r="E129" s="69" t="s">
        <v>377</v>
      </c>
      <c r="F129" s="66"/>
      <c r="G129" s="80" t="s">
        <v>378</v>
      </c>
      <c r="H129" s="80" t="s">
        <v>318</v>
      </c>
      <c r="I129" s="83">
        <v>1</v>
      </c>
      <c r="J129" s="71">
        <v>0.3</v>
      </c>
      <c r="K129" s="62"/>
      <c r="L129" s="63"/>
      <c r="M129" s="64"/>
      <c r="N129" s="72">
        <v>564912056</v>
      </c>
      <c r="O129" s="65"/>
      <c r="P129" s="65"/>
      <c r="Q129" s="65"/>
      <c r="R129" s="65"/>
      <c r="S129" s="65"/>
      <c r="T129" s="65"/>
      <c r="U129" s="65"/>
      <c r="V129" s="65"/>
      <c r="W129" s="219"/>
    </row>
    <row r="130" spans="1:23" ht="67.5" x14ac:dyDescent="0.25">
      <c r="A130" s="216"/>
      <c r="B130" s="216"/>
      <c r="C130" s="216"/>
      <c r="D130" s="217"/>
      <c r="E130" s="69" t="s">
        <v>379</v>
      </c>
      <c r="F130" s="66"/>
      <c r="G130" s="80" t="s">
        <v>380</v>
      </c>
      <c r="H130" s="80" t="s">
        <v>318</v>
      </c>
      <c r="I130" s="83">
        <v>1</v>
      </c>
      <c r="J130" s="71">
        <v>0.25</v>
      </c>
      <c r="K130" s="62"/>
      <c r="L130" s="63"/>
      <c r="M130" s="64"/>
      <c r="N130" s="72">
        <v>78811026</v>
      </c>
      <c r="O130" s="65"/>
      <c r="P130" s="65"/>
      <c r="Q130" s="65"/>
      <c r="R130" s="65"/>
      <c r="S130" s="65"/>
      <c r="T130" s="65"/>
      <c r="U130" s="65"/>
      <c r="V130" s="65"/>
      <c r="W130" s="219"/>
    </row>
    <row r="131" spans="1:23" ht="67.5" x14ac:dyDescent="0.25">
      <c r="A131" s="216"/>
      <c r="B131" s="216"/>
      <c r="C131" s="216"/>
      <c r="D131" s="217"/>
      <c r="E131" s="69" t="s">
        <v>381</v>
      </c>
      <c r="F131" s="66"/>
      <c r="G131" s="80" t="s">
        <v>382</v>
      </c>
      <c r="H131" s="80" t="s">
        <v>318</v>
      </c>
      <c r="I131" s="83">
        <v>1</v>
      </c>
      <c r="J131" s="71">
        <v>0.15</v>
      </c>
      <c r="K131" s="62"/>
      <c r="L131" s="63"/>
      <c r="M131" s="64"/>
      <c r="N131" s="72">
        <v>104640438</v>
      </c>
      <c r="O131" s="65"/>
      <c r="P131" s="65"/>
      <c r="Q131" s="65"/>
      <c r="R131" s="65"/>
      <c r="S131" s="65"/>
      <c r="T131" s="65"/>
      <c r="U131" s="65"/>
      <c r="V131" s="65"/>
      <c r="W131" s="219"/>
    </row>
    <row r="132" spans="1:23" ht="67.5" x14ac:dyDescent="0.25">
      <c r="A132" s="216"/>
      <c r="B132" s="216"/>
      <c r="C132" s="216"/>
      <c r="D132" s="217"/>
      <c r="E132" s="69" t="s">
        <v>383</v>
      </c>
      <c r="F132" s="66"/>
      <c r="G132" s="80" t="s">
        <v>384</v>
      </c>
      <c r="H132" s="80" t="s">
        <v>318</v>
      </c>
      <c r="I132" s="83">
        <v>1</v>
      </c>
      <c r="J132" s="71">
        <v>0.1</v>
      </c>
      <c r="K132" s="62"/>
      <c r="L132" s="63"/>
      <c r="M132" s="64"/>
      <c r="N132" s="72">
        <v>104640437</v>
      </c>
      <c r="O132" s="65"/>
      <c r="P132" s="65"/>
      <c r="Q132" s="65"/>
      <c r="R132" s="65"/>
      <c r="S132" s="65"/>
      <c r="T132" s="65"/>
      <c r="U132" s="65"/>
      <c r="V132" s="65"/>
      <c r="W132" s="219"/>
    </row>
    <row r="133" spans="1:23" x14ac:dyDescent="0.25">
      <c r="A133" s="60"/>
      <c r="B133" s="58" t="s">
        <v>385</v>
      </c>
      <c r="C133" s="58" t="s">
        <v>8</v>
      </c>
      <c r="D133" s="59" t="s">
        <v>386</v>
      </c>
      <c r="E133" s="69"/>
      <c r="F133" s="66"/>
      <c r="G133" s="76"/>
      <c r="H133" s="76"/>
      <c r="I133" s="83"/>
      <c r="J133" s="71"/>
      <c r="K133" s="62"/>
      <c r="L133" s="63"/>
      <c r="M133" s="64"/>
      <c r="N133" s="72"/>
      <c r="O133" s="65"/>
      <c r="P133" s="65"/>
      <c r="Q133" s="65"/>
      <c r="R133" s="65"/>
      <c r="S133" s="65"/>
      <c r="T133" s="65"/>
      <c r="U133" s="65"/>
      <c r="V133" s="65"/>
      <c r="W133" s="60"/>
    </row>
    <row r="134" spans="1:23" x14ac:dyDescent="0.25">
      <c r="A134" s="60"/>
      <c r="B134" s="61" t="s">
        <v>387</v>
      </c>
      <c r="C134" s="61" t="s">
        <v>9</v>
      </c>
      <c r="D134" s="57" t="s">
        <v>388</v>
      </c>
      <c r="E134" s="69"/>
      <c r="F134" s="66"/>
      <c r="G134" s="76"/>
      <c r="H134" s="76"/>
      <c r="I134" s="83"/>
      <c r="J134" s="71"/>
      <c r="K134" s="62"/>
      <c r="L134" s="63"/>
      <c r="M134" s="64"/>
      <c r="N134" s="72"/>
      <c r="O134" s="65"/>
      <c r="P134" s="65"/>
      <c r="Q134" s="65"/>
      <c r="R134" s="65"/>
      <c r="S134" s="65"/>
      <c r="T134" s="65"/>
      <c r="U134" s="65"/>
      <c r="V134" s="65"/>
      <c r="W134" s="60"/>
    </row>
    <row r="135" spans="1:23" x14ac:dyDescent="0.25">
      <c r="A135" s="60"/>
      <c r="B135" s="66">
        <v>42050010001</v>
      </c>
      <c r="C135" s="66" t="s">
        <v>10</v>
      </c>
      <c r="D135" s="67" t="s">
        <v>389</v>
      </c>
      <c r="E135" s="69"/>
      <c r="F135" s="68">
        <v>0.32600000000000001</v>
      </c>
      <c r="G135" s="76"/>
      <c r="H135" s="76"/>
      <c r="I135" s="69"/>
      <c r="J135" s="71"/>
      <c r="K135" s="62"/>
      <c r="L135" s="63"/>
      <c r="M135" s="64"/>
      <c r="N135" s="72"/>
      <c r="O135" s="65"/>
      <c r="P135" s="65"/>
      <c r="Q135" s="65"/>
      <c r="R135" s="65"/>
      <c r="S135" s="65"/>
      <c r="T135" s="65"/>
      <c r="U135" s="65"/>
      <c r="V135" s="65"/>
      <c r="W135" s="60"/>
    </row>
    <row r="136" spans="1:23" x14ac:dyDescent="0.25">
      <c r="A136" s="216">
        <v>4132</v>
      </c>
      <c r="B136" s="216"/>
      <c r="C136" s="216" t="s">
        <v>93</v>
      </c>
      <c r="D136" s="222" t="s">
        <v>390</v>
      </c>
      <c r="E136" s="69" t="s">
        <v>391</v>
      </c>
      <c r="F136" s="66"/>
      <c r="G136" s="76"/>
      <c r="H136" s="76"/>
      <c r="I136" s="71">
        <v>0.32600000000000001</v>
      </c>
      <c r="J136" s="71">
        <f>SUM(J137:J144)</f>
        <v>1.0000000000000004</v>
      </c>
      <c r="K136" s="62"/>
      <c r="L136" s="63"/>
      <c r="M136" s="64"/>
      <c r="N136" s="72">
        <f>SUM(N137:N144)</f>
        <v>1000000000</v>
      </c>
      <c r="O136" s="65"/>
      <c r="P136" s="65"/>
      <c r="Q136" s="65"/>
      <c r="R136" s="65"/>
      <c r="S136" s="65"/>
      <c r="T136" s="65"/>
      <c r="U136" s="65"/>
      <c r="V136" s="65"/>
      <c r="W136" s="60"/>
    </row>
    <row r="137" spans="1:23" ht="67.5" x14ac:dyDescent="0.25">
      <c r="A137" s="216"/>
      <c r="B137" s="216"/>
      <c r="C137" s="216"/>
      <c r="D137" s="222"/>
      <c r="E137" s="69" t="s">
        <v>392</v>
      </c>
      <c r="F137" s="66"/>
      <c r="G137" s="73" t="s">
        <v>393</v>
      </c>
      <c r="H137" s="73" t="s">
        <v>394</v>
      </c>
      <c r="I137" s="83">
        <v>23000</v>
      </c>
      <c r="J137" s="71">
        <v>0.2</v>
      </c>
      <c r="K137" s="62"/>
      <c r="L137" s="63"/>
      <c r="M137" s="64"/>
      <c r="N137" s="72">
        <v>80000000</v>
      </c>
      <c r="O137" s="65"/>
      <c r="P137" s="65"/>
      <c r="Q137" s="65"/>
      <c r="R137" s="65"/>
      <c r="S137" s="65"/>
      <c r="T137" s="65"/>
      <c r="U137" s="65"/>
      <c r="V137" s="65"/>
      <c r="W137" s="219" t="s">
        <v>99</v>
      </c>
    </row>
    <row r="138" spans="1:23" ht="54" customHeight="1" x14ac:dyDescent="0.25">
      <c r="A138" s="216"/>
      <c r="B138" s="216"/>
      <c r="C138" s="216"/>
      <c r="D138" s="222"/>
      <c r="E138" s="69" t="s">
        <v>395</v>
      </c>
      <c r="F138" s="66"/>
      <c r="G138" s="73" t="s">
        <v>396</v>
      </c>
      <c r="H138" s="73" t="s">
        <v>397</v>
      </c>
      <c r="I138" s="83">
        <v>4000</v>
      </c>
      <c r="J138" s="71">
        <v>0.4</v>
      </c>
      <c r="K138" s="62"/>
      <c r="L138" s="63"/>
      <c r="M138" s="64"/>
      <c r="N138" s="72">
        <v>757500000</v>
      </c>
      <c r="O138" s="65"/>
      <c r="P138" s="65"/>
      <c r="Q138" s="65"/>
      <c r="R138" s="65"/>
      <c r="S138" s="65"/>
      <c r="T138" s="65"/>
      <c r="U138" s="65"/>
      <c r="V138" s="65"/>
      <c r="W138" s="219"/>
    </row>
    <row r="139" spans="1:23" ht="67.5" x14ac:dyDescent="0.25">
      <c r="A139" s="216"/>
      <c r="B139" s="216"/>
      <c r="C139" s="216"/>
      <c r="D139" s="222"/>
      <c r="E139" s="69" t="s">
        <v>398</v>
      </c>
      <c r="F139" s="66"/>
      <c r="G139" s="73" t="s">
        <v>399</v>
      </c>
      <c r="H139" s="73" t="s">
        <v>400</v>
      </c>
      <c r="I139" s="83">
        <v>16</v>
      </c>
      <c r="J139" s="71">
        <v>7.0000000000000007E-2</v>
      </c>
      <c r="K139" s="62"/>
      <c r="L139" s="63"/>
      <c r="M139" s="64"/>
      <c r="N139" s="72">
        <v>26000000</v>
      </c>
      <c r="O139" s="65"/>
      <c r="P139" s="65"/>
      <c r="Q139" s="65"/>
      <c r="R139" s="65"/>
      <c r="S139" s="65"/>
      <c r="T139" s="65"/>
      <c r="U139" s="65"/>
      <c r="V139" s="65"/>
      <c r="W139" s="219"/>
    </row>
    <row r="140" spans="1:23" ht="81" x14ac:dyDescent="0.25">
      <c r="A140" s="216"/>
      <c r="B140" s="216"/>
      <c r="C140" s="216"/>
      <c r="D140" s="222"/>
      <c r="E140" s="69" t="s">
        <v>401</v>
      </c>
      <c r="F140" s="66"/>
      <c r="G140" s="73" t="s">
        <v>402</v>
      </c>
      <c r="H140" s="73" t="s">
        <v>400</v>
      </c>
      <c r="I140" s="83">
        <v>1000</v>
      </c>
      <c r="J140" s="71">
        <v>7.0000000000000007E-2</v>
      </c>
      <c r="K140" s="62"/>
      <c r="L140" s="63"/>
      <c r="M140" s="64"/>
      <c r="N140" s="72">
        <v>41500000</v>
      </c>
      <c r="O140" s="65"/>
      <c r="P140" s="65"/>
      <c r="Q140" s="65"/>
      <c r="R140" s="65"/>
      <c r="S140" s="65"/>
      <c r="T140" s="65"/>
      <c r="U140" s="65"/>
      <c r="V140" s="65"/>
      <c r="W140" s="219"/>
    </row>
    <row r="141" spans="1:23" ht="67.5" x14ac:dyDescent="0.25">
      <c r="A141" s="216"/>
      <c r="B141" s="216"/>
      <c r="C141" s="216"/>
      <c r="D141" s="222"/>
      <c r="E141" s="69" t="s">
        <v>403</v>
      </c>
      <c r="F141" s="66"/>
      <c r="G141" s="73" t="s">
        <v>404</v>
      </c>
      <c r="H141" s="73" t="s">
        <v>400</v>
      </c>
      <c r="I141" s="83">
        <v>100</v>
      </c>
      <c r="J141" s="71">
        <v>7.0000000000000007E-2</v>
      </c>
      <c r="K141" s="62"/>
      <c r="L141" s="63"/>
      <c r="M141" s="64"/>
      <c r="N141" s="72">
        <v>43000000</v>
      </c>
      <c r="O141" s="65"/>
      <c r="P141" s="65"/>
      <c r="Q141" s="65"/>
      <c r="R141" s="65"/>
      <c r="S141" s="65"/>
      <c r="T141" s="65"/>
      <c r="U141" s="65"/>
      <c r="V141" s="65"/>
      <c r="W141" s="219"/>
    </row>
    <row r="142" spans="1:23" ht="67.5" x14ac:dyDescent="0.25">
      <c r="A142" s="216"/>
      <c r="B142" s="216"/>
      <c r="C142" s="216"/>
      <c r="D142" s="222"/>
      <c r="E142" s="69" t="s">
        <v>405</v>
      </c>
      <c r="F142" s="66"/>
      <c r="G142" s="73" t="s">
        <v>406</v>
      </c>
      <c r="H142" s="73" t="s">
        <v>400</v>
      </c>
      <c r="I142" s="83">
        <v>40</v>
      </c>
      <c r="J142" s="71">
        <v>0.04</v>
      </c>
      <c r="K142" s="62"/>
      <c r="L142" s="63"/>
      <c r="M142" s="64"/>
      <c r="N142" s="72">
        <v>20000000</v>
      </c>
      <c r="O142" s="65"/>
      <c r="P142" s="65"/>
      <c r="Q142" s="65"/>
      <c r="R142" s="65"/>
      <c r="S142" s="65"/>
      <c r="T142" s="65"/>
      <c r="U142" s="65"/>
      <c r="V142" s="65"/>
      <c r="W142" s="219"/>
    </row>
    <row r="143" spans="1:23" ht="40.5" x14ac:dyDescent="0.25">
      <c r="A143" s="216"/>
      <c r="B143" s="216"/>
      <c r="C143" s="216"/>
      <c r="D143" s="222"/>
      <c r="E143" s="69" t="s">
        <v>407</v>
      </c>
      <c r="F143" s="66"/>
      <c r="G143" s="73" t="s">
        <v>408</v>
      </c>
      <c r="H143" s="73" t="s">
        <v>400</v>
      </c>
      <c r="I143" s="83">
        <v>1</v>
      </c>
      <c r="J143" s="71">
        <v>0.05</v>
      </c>
      <c r="K143" s="62"/>
      <c r="L143" s="63"/>
      <c r="M143" s="64"/>
      <c r="N143" s="72">
        <v>14000000</v>
      </c>
      <c r="O143" s="65"/>
      <c r="P143" s="65"/>
      <c r="Q143" s="65"/>
      <c r="R143" s="65"/>
      <c r="S143" s="65"/>
      <c r="T143" s="65"/>
      <c r="U143" s="65"/>
      <c r="V143" s="65"/>
      <c r="W143" s="219"/>
    </row>
    <row r="144" spans="1:23" ht="81" x14ac:dyDescent="0.25">
      <c r="A144" s="216"/>
      <c r="B144" s="216"/>
      <c r="C144" s="216"/>
      <c r="D144" s="222"/>
      <c r="E144" s="69" t="s">
        <v>405</v>
      </c>
      <c r="F144" s="66"/>
      <c r="G144" s="73" t="s">
        <v>409</v>
      </c>
      <c r="H144" s="73" t="s">
        <v>410</v>
      </c>
      <c r="I144" s="83">
        <v>2</v>
      </c>
      <c r="J144" s="71">
        <v>0.1</v>
      </c>
      <c r="K144" s="62"/>
      <c r="L144" s="63"/>
      <c r="M144" s="64"/>
      <c r="N144" s="72">
        <v>18000000</v>
      </c>
      <c r="O144" s="65"/>
      <c r="P144" s="65"/>
      <c r="Q144" s="65"/>
      <c r="R144" s="65"/>
      <c r="S144" s="65"/>
      <c r="T144" s="65"/>
      <c r="U144" s="65"/>
      <c r="V144" s="65"/>
      <c r="W144" s="219"/>
    </row>
    <row r="145" spans="1:23" x14ac:dyDescent="0.25">
      <c r="A145" s="57"/>
      <c r="B145" s="58" t="s">
        <v>411</v>
      </c>
      <c r="C145" s="58" t="s">
        <v>8</v>
      </c>
      <c r="D145" s="59" t="s">
        <v>412</v>
      </c>
      <c r="E145" s="69"/>
      <c r="F145" s="66"/>
      <c r="G145" s="76"/>
      <c r="H145" s="76"/>
      <c r="I145" s="83"/>
      <c r="J145" s="71"/>
      <c r="K145" s="62"/>
      <c r="L145" s="63"/>
      <c r="M145" s="64"/>
      <c r="N145" s="72"/>
      <c r="O145" s="65"/>
      <c r="P145" s="65"/>
      <c r="Q145" s="65"/>
      <c r="R145" s="65"/>
      <c r="S145" s="65"/>
      <c r="T145" s="65"/>
      <c r="U145" s="65"/>
      <c r="V145" s="65"/>
      <c r="W145" s="60"/>
    </row>
    <row r="146" spans="1:23" x14ac:dyDescent="0.25">
      <c r="A146" s="57"/>
      <c r="B146" s="61" t="s">
        <v>413</v>
      </c>
      <c r="C146" s="61" t="s">
        <v>9</v>
      </c>
      <c r="D146" s="57" t="s">
        <v>414</v>
      </c>
      <c r="E146" s="69"/>
      <c r="F146" s="66"/>
      <c r="G146" s="76"/>
      <c r="H146" s="76"/>
      <c r="I146" s="83"/>
      <c r="J146" s="71"/>
      <c r="K146" s="62"/>
      <c r="L146" s="63"/>
      <c r="M146" s="64"/>
      <c r="N146" s="72"/>
      <c r="O146" s="65"/>
      <c r="P146" s="65"/>
      <c r="Q146" s="65"/>
      <c r="R146" s="65"/>
      <c r="S146" s="65"/>
      <c r="T146" s="65"/>
      <c r="U146" s="65"/>
      <c r="V146" s="65"/>
      <c r="W146" s="60"/>
    </row>
    <row r="147" spans="1:23" x14ac:dyDescent="0.25">
      <c r="A147" s="57"/>
      <c r="B147" s="61" t="s">
        <v>415</v>
      </c>
      <c r="C147" s="61" t="s">
        <v>9</v>
      </c>
      <c r="D147" s="57" t="s">
        <v>416</v>
      </c>
      <c r="E147" s="69"/>
      <c r="F147" s="66"/>
      <c r="G147" s="76"/>
      <c r="H147" s="76"/>
      <c r="I147" s="83"/>
      <c r="J147" s="71"/>
      <c r="K147" s="62"/>
      <c r="L147" s="63"/>
      <c r="M147" s="64"/>
      <c r="N147" s="72"/>
      <c r="O147" s="65"/>
      <c r="P147" s="65"/>
      <c r="Q147" s="65"/>
      <c r="R147" s="65"/>
      <c r="S147" s="65"/>
      <c r="T147" s="65"/>
      <c r="U147" s="65"/>
      <c r="V147" s="65"/>
      <c r="W147" s="60"/>
    </row>
    <row r="148" spans="1:23" ht="25.5" x14ac:dyDescent="0.25">
      <c r="A148" s="57"/>
      <c r="B148" s="66">
        <v>42060020013</v>
      </c>
      <c r="C148" s="66" t="s">
        <v>10</v>
      </c>
      <c r="D148" s="67" t="s">
        <v>417</v>
      </c>
      <c r="E148" s="69"/>
      <c r="F148" s="66">
        <v>1</v>
      </c>
      <c r="G148" s="76"/>
      <c r="H148" s="76"/>
      <c r="I148" s="83"/>
      <c r="J148" s="71"/>
      <c r="K148" s="62"/>
      <c r="L148" s="63"/>
      <c r="M148" s="64"/>
      <c r="N148" s="72"/>
      <c r="O148" s="65"/>
      <c r="P148" s="65"/>
      <c r="Q148" s="65"/>
      <c r="R148" s="65"/>
      <c r="S148" s="65"/>
      <c r="T148" s="65"/>
      <c r="U148" s="65"/>
      <c r="V148" s="65"/>
      <c r="W148" s="60"/>
    </row>
    <row r="149" spans="1:23" x14ac:dyDescent="0.25">
      <c r="A149" s="216">
        <v>4132</v>
      </c>
      <c r="B149" s="216"/>
      <c r="C149" s="216" t="s">
        <v>93</v>
      </c>
      <c r="D149" s="218" t="s">
        <v>418</v>
      </c>
      <c r="E149" s="69" t="s">
        <v>419</v>
      </c>
      <c r="F149" s="66"/>
      <c r="G149" s="76"/>
      <c r="H149" s="76"/>
      <c r="I149" s="83">
        <v>1</v>
      </c>
      <c r="J149" s="71">
        <f>SUM(J150:J151)</f>
        <v>1</v>
      </c>
      <c r="K149" s="62"/>
      <c r="L149" s="63"/>
      <c r="M149" s="64"/>
      <c r="N149" s="72">
        <f>SUM(N150:N151)</f>
        <v>219000000</v>
      </c>
      <c r="O149" s="65"/>
      <c r="P149" s="65"/>
      <c r="Q149" s="65"/>
      <c r="R149" s="65"/>
      <c r="S149" s="65"/>
      <c r="T149" s="65"/>
      <c r="U149" s="65"/>
      <c r="V149" s="65"/>
      <c r="W149" s="60"/>
    </row>
    <row r="150" spans="1:23" ht="40.5" customHeight="1" x14ac:dyDescent="0.25">
      <c r="A150" s="217"/>
      <c r="B150" s="217"/>
      <c r="C150" s="217"/>
      <c r="D150" s="217"/>
      <c r="E150" s="69" t="s">
        <v>420</v>
      </c>
      <c r="F150" s="66"/>
      <c r="G150" s="82" t="s">
        <v>421</v>
      </c>
      <c r="H150" s="82" t="s">
        <v>422</v>
      </c>
      <c r="I150" s="83">
        <v>1</v>
      </c>
      <c r="J150" s="71">
        <v>0.5</v>
      </c>
      <c r="K150" s="62"/>
      <c r="L150" s="63"/>
      <c r="M150" s="64"/>
      <c r="N150" s="72">
        <v>39500000</v>
      </c>
      <c r="O150" s="65"/>
      <c r="P150" s="65"/>
      <c r="Q150" s="65"/>
      <c r="R150" s="65"/>
      <c r="S150" s="65"/>
      <c r="T150" s="65"/>
      <c r="U150" s="65"/>
      <c r="V150" s="65"/>
      <c r="W150" s="219" t="s">
        <v>99</v>
      </c>
    </row>
    <row r="151" spans="1:23" ht="40.5" customHeight="1" x14ac:dyDescent="0.25">
      <c r="A151" s="217"/>
      <c r="B151" s="217"/>
      <c r="C151" s="217"/>
      <c r="D151" s="217"/>
      <c r="E151" s="69" t="s">
        <v>423</v>
      </c>
      <c r="F151" s="66"/>
      <c r="G151" s="82" t="s">
        <v>424</v>
      </c>
      <c r="H151" s="82" t="s">
        <v>425</v>
      </c>
      <c r="I151" s="83">
        <v>1</v>
      </c>
      <c r="J151" s="71">
        <v>0.5</v>
      </c>
      <c r="K151" s="62"/>
      <c r="L151" s="63"/>
      <c r="M151" s="64"/>
      <c r="N151" s="72">
        <v>179500000</v>
      </c>
      <c r="O151" s="65"/>
      <c r="P151" s="65"/>
      <c r="Q151" s="65"/>
      <c r="R151" s="65"/>
      <c r="S151" s="65"/>
      <c r="T151" s="65"/>
      <c r="U151" s="65"/>
      <c r="V151" s="65"/>
      <c r="W151" s="217"/>
    </row>
    <row r="152" spans="1:23" ht="25.5" x14ac:dyDescent="0.25">
      <c r="A152" s="57"/>
      <c r="B152" s="66">
        <v>42060020014</v>
      </c>
      <c r="C152" s="66" t="s">
        <v>10</v>
      </c>
      <c r="D152" s="67" t="s">
        <v>426</v>
      </c>
      <c r="E152" s="69"/>
      <c r="F152" s="66">
        <v>1</v>
      </c>
      <c r="G152" s="76"/>
      <c r="H152" s="76"/>
      <c r="I152" s="83"/>
      <c r="J152" s="71"/>
      <c r="K152" s="62"/>
      <c r="L152" s="63"/>
      <c r="M152" s="64"/>
      <c r="N152" s="72"/>
      <c r="O152" s="65"/>
      <c r="P152" s="65"/>
      <c r="Q152" s="65"/>
      <c r="R152" s="65"/>
      <c r="S152" s="65"/>
      <c r="T152" s="65"/>
      <c r="U152" s="65"/>
      <c r="V152" s="65"/>
      <c r="W152" s="60"/>
    </row>
    <row r="153" spans="1:23" x14ac:dyDescent="0.25">
      <c r="A153" s="216">
        <v>4132</v>
      </c>
      <c r="B153" s="216"/>
      <c r="C153" s="216" t="s">
        <v>93</v>
      </c>
      <c r="D153" s="222" t="s">
        <v>427</v>
      </c>
      <c r="E153" s="69" t="s">
        <v>428</v>
      </c>
      <c r="F153" s="66"/>
      <c r="G153" s="76"/>
      <c r="H153" s="76"/>
      <c r="I153" s="83">
        <v>1</v>
      </c>
      <c r="J153" s="71">
        <f>SUM(J154:J156)</f>
        <v>1</v>
      </c>
      <c r="K153" s="62"/>
      <c r="L153" s="63"/>
      <c r="M153" s="64"/>
      <c r="N153" s="72">
        <f>SUM(N154:N155)</f>
        <v>1050000000</v>
      </c>
      <c r="O153" s="65"/>
      <c r="P153" s="65"/>
      <c r="Q153" s="65"/>
      <c r="R153" s="65"/>
      <c r="S153" s="65"/>
      <c r="T153" s="65"/>
      <c r="U153" s="65"/>
      <c r="V153" s="65"/>
      <c r="W153" s="60"/>
    </row>
    <row r="154" spans="1:23" ht="54" customHeight="1" x14ac:dyDescent="0.25">
      <c r="A154" s="216"/>
      <c r="B154" s="217"/>
      <c r="C154" s="216"/>
      <c r="D154" s="222"/>
      <c r="E154" s="69" t="s">
        <v>429</v>
      </c>
      <c r="F154" s="66"/>
      <c r="G154" s="82" t="s">
        <v>430</v>
      </c>
      <c r="H154" s="82" t="s">
        <v>431</v>
      </c>
      <c r="I154" s="83">
        <v>1</v>
      </c>
      <c r="J154" s="71">
        <v>0.78</v>
      </c>
      <c r="K154" s="62"/>
      <c r="L154" s="63"/>
      <c r="M154" s="64"/>
      <c r="N154" s="72">
        <v>820819000</v>
      </c>
      <c r="O154" s="65"/>
      <c r="P154" s="65"/>
      <c r="Q154" s="65"/>
      <c r="R154" s="65"/>
      <c r="S154" s="65"/>
      <c r="T154" s="65"/>
      <c r="U154" s="65"/>
      <c r="V154" s="65"/>
      <c r="W154" s="219" t="s">
        <v>99</v>
      </c>
    </row>
    <row r="155" spans="1:23" ht="54" customHeight="1" x14ac:dyDescent="0.2">
      <c r="A155" s="216"/>
      <c r="B155" s="88"/>
      <c r="C155" s="216"/>
      <c r="D155" s="222"/>
      <c r="E155" s="69" t="s">
        <v>432</v>
      </c>
      <c r="F155" s="66"/>
      <c r="G155" s="82" t="s">
        <v>433</v>
      </c>
      <c r="H155" s="82" t="s">
        <v>434</v>
      </c>
      <c r="I155" s="83">
        <v>1</v>
      </c>
      <c r="J155" s="71">
        <v>0.22</v>
      </c>
      <c r="K155" s="62"/>
      <c r="L155" s="63"/>
      <c r="M155" s="64"/>
      <c r="N155" s="72">
        <v>229181000</v>
      </c>
      <c r="O155" s="65"/>
      <c r="P155" s="65"/>
      <c r="Q155" s="65"/>
      <c r="R155" s="65"/>
      <c r="S155" s="65"/>
      <c r="T155" s="65"/>
      <c r="U155" s="65"/>
      <c r="V155" s="65"/>
      <c r="W155" s="219"/>
    </row>
    <row r="156" spans="1:23" x14ac:dyDescent="0.25">
      <c r="A156" s="57"/>
      <c r="B156" s="58">
        <v>45</v>
      </c>
      <c r="C156" s="58" t="s">
        <v>18</v>
      </c>
      <c r="D156" s="75" t="s">
        <v>435</v>
      </c>
      <c r="E156" s="69"/>
      <c r="F156" s="66"/>
      <c r="G156" s="76"/>
      <c r="H156" s="76"/>
      <c r="I156" s="83"/>
      <c r="J156" s="71"/>
      <c r="K156" s="62"/>
      <c r="L156" s="63"/>
      <c r="M156" s="64"/>
      <c r="N156" s="72"/>
      <c r="O156" s="65"/>
      <c r="P156" s="65"/>
      <c r="Q156" s="65"/>
      <c r="R156" s="65"/>
      <c r="S156" s="65"/>
      <c r="T156" s="65"/>
      <c r="U156" s="65"/>
      <c r="V156" s="65"/>
      <c r="W156" s="60"/>
    </row>
    <row r="157" spans="1:23" ht="31.5" x14ac:dyDescent="0.25">
      <c r="A157" s="57"/>
      <c r="B157" s="58" t="s">
        <v>436</v>
      </c>
      <c r="C157" s="58" t="s">
        <v>8</v>
      </c>
      <c r="D157" s="92" t="s">
        <v>437</v>
      </c>
      <c r="E157" s="69"/>
      <c r="F157" s="66"/>
      <c r="G157" s="76"/>
      <c r="H157" s="76"/>
      <c r="I157" s="83"/>
      <c r="J157" s="71"/>
      <c r="K157" s="62"/>
      <c r="L157" s="63"/>
      <c r="M157" s="64"/>
      <c r="N157" s="72"/>
      <c r="O157" s="65"/>
      <c r="P157" s="65"/>
      <c r="Q157" s="65"/>
      <c r="R157" s="65"/>
      <c r="S157" s="65"/>
      <c r="T157" s="65"/>
      <c r="U157" s="65"/>
      <c r="V157" s="65"/>
      <c r="W157" s="60"/>
    </row>
    <row r="158" spans="1:23" x14ac:dyDescent="0.25">
      <c r="A158" s="57"/>
      <c r="B158" s="61" t="s">
        <v>438</v>
      </c>
      <c r="C158" s="61" t="s">
        <v>9</v>
      </c>
      <c r="D158" s="57" t="s">
        <v>439</v>
      </c>
      <c r="E158" s="69"/>
      <c r="F158" s="66"/>
      <c r="G158" s="76"/>
      <c r="H158" s="76"/>
      <c r="I158" s="83"/>
      <c r="J158" s="71"/>
      <c r="K158" s="62"/>
      <c r="L158" s="63"/>
      <c r="M158" s="64"/>
      <c r="N158" s="72"/>
      <c r="O158" s="65"/>
      <c r="P158" s="65"/>
      <c r="Q158" s="65"/>
      <c r="R158" s="65"/>
      <c r="S158" s="65"/>
      <c r="T158" s="65"/>
      <c r="U158" s="65"/>
      <c r="V158" s="65"/>
      <c r="W158" s="60"/>
    </row>
    <row r="159" spans="1:23" x14ac:dyDescent="0.25">
      <c r="A159" s="57"/>
      <c r="B159" s="66">
        <v>45010020001</v>
      </c>
      <c r="C159" s="61" t="s">
        <v>10</v>
      </c>
      <c r="D159" s="67" t="s">
        <v>440</v>
      </c>
      <c r="E159" s="69"/>
      <c r="F159" s="66">
        <v>0</v>
      </c>
      <c r="G159" s="76"/>
      <c r="H159" s="76"/>
      <c r="I159" s="83"/>
      <c r="J159" s="71"/>
      <c r="K159" s="62"/>
      <c r="L159" s="63"/>
      <c r="M159" s="64"/>
      <c r="N159" s="72"/>
      <c r="O159" s="65"/>
      <c r="P159" s="65"/>
      <c r="Q159" s="65"/>
      <c r="R159" s="65"/>
      <c r="S159" s="65"/>
      <c r="T159" s="65"/>
      <c r="U159" s="65"/>
      <c r="V159" s="65"/>
      <c r="W159" s="60"/>
    </row>
    <row r="160" spans="1:23" x14ac:dyDescent="0.25">
      <c r="A160" s="216">
        <v>4132</v>
      </c>
      <c r="B160" s="221"/>
      <c r="C160" s="221" t="s">
        <v>93</v>
      </c>
      <c r="D160" s="218" t="s">
        <v>441</v>
      </c>
      <c r="E160" s="69" t="s">
        <v>442</v>
      </c>
      <c r="F160" s="66"/>
      <c r="G160" s="82"/>
      <c r="H160" s="82"/>
      <c r="I160" s="83">
        <v>1</v>
      </c>
      <c r="J160" s="71">
        <f>SUM(J161:J162)</f>
        <v>1</v>
      </c>
      <c r="K160" s="62"/>
      <c r="L160" s="63"/>
      <c r="M160" s="64"/>
      <c r="N160" s="72">
        <f>+SUM(N161)</f>
        <v>744235000</v>
      </c>
      <c r="O160" s="65"/>
      <c r="P160" s="65"/>
      <c r="Q160" s="65"/>
      <c r="R160" s="65"/>
      <c r="S160" s="65"/>
      <c r="T160" s="65"/>
      <c r="U160" s="65"/>
      <c r="V160" s="65"/>
      <c r="W160" s="60"/>
    </row>
    <row r="161" spans="1:23" ht="67.5" x14ac:dyDescent="0.25">
      <c r="A161" s="216"/>
      <c r="B161" s="221"/>
      <c r="C161" s="221"/>
      <c r="D161" s="217"/>
      <c r="E161" s="69" t="s">
        <v>443</v>
      </c>
      <c r="F161" s="66"/>
      <c r="G161" s="82" t="s">
        <v>444</v>
      </c>
      <c r="H161" s="82" t="s">
        <v>445</v>
      </c>
      <c r="I161" s="83">
        <v>1</v>
      </c>
      <c r="J161" s="71">
        <v>1</v>
      </c>
      <c r="K161" s="62"/>
      <c r="L161" s="63"/>
      <c r="M161" s="64"/>
      <c r="N161" s="72">
        <v>744235000</v>
      </c>
      <c r="O161" s="65"/>
      <c r="P161" s="65"/>
      <c r="Q161" s="65"/>
      <c r="R161" s="65"/>
      <c r="S161" s="65"/>
      <c r="T161" s="65"/>
      <c r="U161" s="65"/>
      <c r="V161" s="65"/>
      <c r="W161" s="79" t="s">
        <v>259</v>
      </c>
    </row>
    <row r="162" spans="1:23" ht="25.5" x14ac:dyDescent="0.25">
      <c r="A162" s="57"/>
      <c r="B162" s="66">
        <v>45010020002</v>
      </c>
      <c r="C162" s="66" t="s">
        <v>10</v>
      </c>
      <c r="D162" s="67" t="s">
        <v>446</v>
      </c>
      <c r="E162" s="69"/>
      <c r="F162" s="66">
        <v>38</v>
      </c>
      <c r="G162" s="76"/>
      <c r="H162" s="76"/>
      <c r="I162" s="83"/>
      <c r="J162" s="71"/>
      <c r="K162" s="62"/>
      <c r="L162" s="63"/>
      <c r="M162" s="64"/>
      <c r="N162" s="72"/>
      <c r="O162" s="65"/>
      <c r="P162" s="65"/>
      <c r="Q162" s="65"/>
      <c r="R162" s="65"/>
      <c r="S162" s="65"/>
      <c r="T162" s="65"/>
      <c r="U162" s="65"/>
      <c r="V162" s="65"/>
      <c r="W162" s="60"/>
    </row>
    <row r="163" spans="1:23" x14ac:dyDescent="0.25">
      <c r="A163" s="216">
        <v>4132</v>
      </c>
      <c r="B163" s="216"/>
      <c r="C163" s="216" t="s">
        <v>93</v>
      </c>
      <c r="D163" s="218" t="s">
        <v>447</v>
      </c>
      <c r="E163" s="69" t="s">
        <v>448</v>
      </c>
      <c r="F163" s="66"/>
      <c r="G163" s="76"/>
      <c r="H163" s="76"/>
      <c r="I163" s="83">
        <v>38</v>
      </c>
      <c r="J163" s="71">
        <f>SUM(J164:J167)</f>
        <v>1</v>
      </c>
      <c r="K163" s="62"/>
      <c r="L163" s="63"/>
      <c r="M163" s="64"/>
      <c r="N163" s="72">
        <f>SUM(N164:N167)</f>
        <v>454954012</v>
      </c>
      <c r="O163" s="65"/>
      <c r="P163" s="65"/>
      <c r="Q163" s="65"/>
      <c r="R163" s="65"/>
      <c r="S163" s="65"/>
      <c r="T163" s="65"/>
      <c r="U163" s="65"/>
      <c r="V163" s="65"/>
      <c r="W163" s="60"/>
    </row>
    <row r="164" spans="1:23" ht="54" x14ac:dyDescent="0.25">
      <c r="A164" s="217"/>
      <c r="B164" s="217"/>
      <c r="C164" s="217"/>
      <c r="D164" s="217"/>
      <c r="E164" s="69" t="s">
        <v>449</v>
      </c>
      <c r="F164" s="66"/>
      <c r="G164" s="82" t="s">
        <v>450</v>
      </c>
      <c r="H164" s="82" t="s">
        <v>451</v>
      </c>
      <c r="I164" s="83">
        <v>1</v>
      </c>
      <c r="J164" s="71">
        <v>0.1</v>
      </c>
      <c r="K164" s="62"/>
      <c r="L164" s="63"/>
      <c r="M164" s="64"/>
      <c r="N164" s="72">
        <v>61960000</v>
      </c>
      <c r="O164" s="65"/>
      <c r="P164" s="65"/>
      <c r="Q164" s="65"/>
      <c r="R164" s="65"/>
      <c r="S164" s="65"/>
      <c r="T164" s="65"/>
      <c r="U164" s="65"/>
      <c r="V164" s="65"/>
      <c r="W164" s="219" t="s">
        <v>259</v>
      </c>
    </row>
    <row r="165" spans="1:23" ht="67.5" x14ac:dyDescent="0.25">
      <c r="A165" s="217"/>
      <c r="B165" s="217"/>
      <c r="C165" s="217"/>
      <c r="D165" s="217"/>
      <c r="E165" s="69" t="s">
        <v>452</v>
      </c>
      <c r="F165" s="66"/>
      <c r="G165" s="82" t="s">
        <v>453</v>
      </c>
      <c r="H165" s="82" t="s">
        <v>454</v>
      </c>
      <c r="I165" s="83">
        <v>1</v>
      </c>
      <c r="J165" s="71">
        <v>0.1</v>
      </c>
      <c r="K165" s="62"/>
      <c r="L165" s="63"/>
      <c r="M165" s="64"/>
      <c r="N165" s="72">
        <v>32100000</v>
      </c>
      <c r="O165" s="65"/>
      <c r="P165" s="65"/>
      <c r="Q165" s="65"/>
      <c r="R165" s="65"/>
      <c r="S165" s="65"/>
      <c r="T165" s="65"/>
      <c r="U165" s="65"/>
      <c r="V165" s="65"/>
      <c r="W165" s="217"/>
    </row>
    <row r="166" spans="1:23" ht="40.5" x14ac:dyDescent="0.25">
      <c r="A166" s="217"/>
      <c r="B166" s="217"/>
      <c r="C166" s="217"/>
      <c r="D166" s="217"/>
      <c r="E166" s="69" t="s">
        <v>455</v>
      </c>
      <c r="F166" s="66"/>
      <c r="G166" s="82" t="s">
        <v>456</v>
      </c>
      <c r="H166" s="82" t="s">
        <v>457</v>
      </c>
      <c r="I166" s="83">
        <v>8</v>
      </c>
      <c r="J166" s="71">
        <v>0.4</v>
      </c>
      <c r="K166" s="62"/>
      <c r="L166" s="63"/>
      <c r="M166" s="64"/>
      <c r="N166" s="72">
        <v>196468008</v>
      </c>
      <c r="O166" s="65"/>
      <c r="P166" s="65"/>
      <c r="Q166" s="65"/>
      <c r="R166" s="65"/>
      <c r="S166" s="65"/>
      <c r="T166" s="65"/>
      <c r="U166" s="65"/>
      <c r="V166" s="65"/>
      <c r="W166" s="217"/>
    </row>
    <row r="167" spans="1:23" ht="54" x14ac:dyDescent="0.25">
      <c r="A167" s="217"/>
      <c r="B167" s="217"/>
      <c r="C167" s="217"/>
      <c r="D167" s="217"/>
      <c r="E167" s="69" t="s">
        <v>458</v>
      </c>
      <c r="F167" s="66"/>
      <c r="G167" s="82" t="s">
        <v>459</v>
      </c>
      <c r="H167" s="82" t="s">
        <v>457</v>
      </c>
      <c r="I167" s="83">
        <v>4</v>
      </c>
      <c r="J167" s="71">
        <v>0.4</v>
      </c>
      <c r="K167" s="62"/>
      <c r="L167" s="63"/>
      <c r="M167" s="64"/>
      <c r="N167" s="72">
        <v>164426004</v>
      </c>
      <c r="O167" s="65"/>
      <c r="P167" s="65"/>
      <c r="Q167" s="65"/>
      <c r="R167" s="65"/>
      <c r="S167" s="65"/>
      <c r="T167" s="65"/>
      <c r="U167" s="65"/>
      <c r="V167" s="65"/>
      <c r="W167" s="217"/>
    </row>
    <row r="168" spans="1:23" x14ac:dyDescent="0.25">
      <c r="A168" s="216">
        <v>4132</v>
      </c>
      <c r="B168" s="216"/>
      <c r="C168" s="216" t="s">
        <v>93</v>
      </c>
      <c r="D168" s="222" t="s">
        <v>460</v>
      </c>
      <c r="E168" s="69" t="s">
        <v>461</v>
      </c>
      <c r="F168" s="66"/>
      <c r="G168" s="82"/>
      <c r="H168" s="82"/>
      <c r="I168" s="83">
        <v>26</v>
      </c>
      <c r="J168" s="71">
        <f>SUM(J169:J170)</f>
        <v>1</v>
      </c>
      <c r="K168" s="62"/>
      <c r="L168" s="63"/>
      <c r="M168" s="64"/>
      <c r="N168" s="72">
        <f>SUM(N169:N170)</f>
        <v>400000000</v>
      </c>
      <c r="O168" s="65"/>
      <c r="P168" s="65"/>
      <c r="Q168" s="65"/>
      <c r="R168" s="65"/>
      <c r="S168" s="65"/>
      <c r="T168" s="65"/>
      <c r="U168" s="65"/>
      <c r="V168" s="65"/>
      <c r="W168" s="79"/>
    </row>
    <row r="169" spans="1:23" ht="67.5" x14ac:dyDescent="0.25">
      <c r="A169" s="217"/>
      <c r="B169" s="217"/>
      <c r="C169" s="217"/>
      <c r="D169" s="217"/>
      <c r="E169" s="69" t="s">
        <v>462</v>
      </c>
      <c r="F169" s="66"/>
      <c r="G169" s="82" t="s">
        <v>463</v>
      </c>
      <c r="H169" s="82" t="s">
        <v>464</v>
      </c>
      <c r="I169" s="83">
        <v>26</v>
      </c>
      <c r="J169" s="71">
        <v>0.4</v>
      </c>
      <c r="K169" s="62"/>
      <c r="L169" s="63"/>
      <c r="M169" s="64"/>
      <c r="N169" s="72">
        <v>207000000</v>
      </c>
      <c r="O169" s="65"/>
      <c r="P169" s="65"/>
      <c r="Q169" s="65"/>
      <c r="R169" s="65"/>
      <c r="S169" s="65"/>
      <c r="T169" s="65"/>
      <c r="U169" s="65"/>
      <c r="V169" s="65"/>
      <c r="W169" s="219" t="s">
        <v>259</v>
      </c>
    </row>
    <row r="170" spans="1:23" ht="40.5" customHeight="1" x14ac:dyDescent="0.25">
      <c r="A170" s="217"/>
      <c r="B170" s="217"/>
      <c r="C170" s="217"/>
      <c r="D170" s="217"/>
      <c r="E170" s="69" t="s">
        <v>465</v>
      </c>
      <c r="F170" s="66"/>
      <c r="G170" s="82" t="s">
        <v>466</v>
      </c>
      <c r="H170" s="82" t="s">
        <v>467</v>
      </c>
      <c r="I170" s="83">
        <v>1</v>
      </c>
      <c r="J170" s="71">
        <v>0.6</v>
      </c>
      <c r="K170" s="62"/>
      <c r="L170" s="63"/>
      <c r="M170" s="64"/>
      <c r="N170" s="72">
        <v>193000000</v>
      </c>
      <c r="O170" s="65"/>
      <c r="P170" s="65"/>
      <c r="Q170" s="65"/>
      <c r="R170" s="65"/>
      <c r="S170" s="65"/>
      <c r="T170" s="65"/>
      <c r="U170" s="65"/>
      <c r="V170" s="65"/>
      <c r="W170" s="219"/>
    </row>
    <row r="171" spans="1:23" x14ac:dyDescent="0.25">
      <c r="A171" s="57"/>
      <c r="B171" s="66">
        <v>45010020003</v>
      </c>
      <c r="C171" s="66" t="s">
        <v>10</v>
      </c>
      <c r="D171" s="67" t="s">
        <v>468</v>
      </c>
      <c r="E171" s="69"/>
      <c r="F171" s="81">
        <v>0.95</v>
      </c>
      <c r="G171" s="76"/>
      <c r="H171" s="76"/>
      <c r="I171" s="69"/>
      <c r="J171" s="71"/>
      <c r="K171" s="62"/>
      <c r="L171" s="63"/>
      <c r="M171" s="64"/>
      <c r="N171" s="72"/>
      <c r="O171" s="65"/>
      <c r="P171" s="65"/>
      <c r="Q171" s="65"/>
      <c r="R171" s="65"/>
      <c r="S171" s="65"/>
      <c r="T171" s="65"/>
      <c r="U171" s="65"/>
      <c r="V171" s="65"/>
      <c r="W171" s="60"/>
    </row>
    <row r="172" spans="1:23" x14ac:dyDescent="0.25">
      <c r="A172" s="216">
        <v>4132</v>
      </c>
      <c r="B172" s="216"/>
      <c r="C172" s="216" t="s">
        <v>93</v>
      </c>
      <c r="D172" s="218" t="s">
        <v>469</v>
      </c>
      <c r="E172" s="69" t="s">
        <v>470</v>
      </c>
      <c r="F172" s="66"/>
      <c r="G172" s="76"/>
      <c r="H172" s="76"/>
      <c r="I172" s="70">
        <v>0.95</v>
      </c>
      <c r="J172" s="71">
        <f>SUM(J173:J178)</f>
        <v>1</v>
      </c>
      <c r="K172" s="62"/>
      <c r="L172" s="63"/>
      <c r="M172" s="64"/>
      <c r="N172" s="72">
        <f>SUM(N173:N178)</f>
        <v>5133569549</v>
      </c>
      <c r="O172" s="65"/>
      <c r="P172" s="65"/>
      <c r="Q172" s="65"/>
      <c r="R172" s="65"/>
      <c r="S172" s="65"/>
      <c r="T172" s="65"/>
      <c r="U172" s="65"/>
      <c r="V172" s="65"/>
      <c r="W172" s="60"/>
    </row>
    <row r="173" spans="1:23" ht="40.5" customHeight="1" x14ac:dyDescent="0.25">
      <c r="A173" s="217"/>
      <c r="B173" s="217"/>
      <c r="C173" s="217"/>
      <c r="D173" s="217"/>
      <c r="E173" s="69" t="s">
        <v>471</v>
      </c>
      <c r="F173" s="66"/>
      <c r="G173" s="82" t="s">
        <v>472</v>
      </c>
      <c r="H173" s="82" t="s">
        <v>473</v>
      </c>
      <c r="I173" s="70">
        <v>0.95</v>
      </c>
      <c r="J173" s="71">
        <v>0.12</v>
      </c>
      <c r="K173" s="62"/>
      <c r="L173" s="63"/>
      <c r="M173" s="64"/>
      <c r="N173" s="72">
        <v>600917979</v>
      </c>
      <c r="O173" s="65"/>
      <c r="P173" s="65"/>
      <c r="Q173" s="65"/>
      <c r="R173" s="65"/>
      <c r="S173" s="65"/>
      <c r="T173" s="65"/>
      <c r="U173" s="65"/>
      <c r="V173" s="65"/>
      <c r="W173" s="219" t="s">
        <v>259</v>
      </c>
    </row>
    <row r="174" spans="1:23" ht="27" customHeight="1" x14ac:dyDescent="0.25">
      <c r="A174" s="217"/>
      <c r="B174" s="217"/>
      <c r="C174" s="217"/>
      <c r="D174" s="217"/>
      <c r="E174" s="69" t="s">
        <v>474</v>
      </c>
      <c r="F174" s="66"/>
      <c r="G174" s="82" t="s">
        <v>475</v>
      </c>
      <c r="H174" s="82" t="s">
        <v>476</v>
      </c>
      <c r="I174" s="83">
        <v>132480</v>
      </c>
      <c r="J174" s="71">
        <v>0.6</v>
      </c>
      <c r="K174" s="62"/>
      <c r="L174" s="63"/>
      <c r="M174" s="64"/>
      <c r="N174" s="72">
        <v>2648036571</v>
      </c>
      <c r="O174" s="65"/>
      <c r="P174" s="65"/>
      <c r="Q174" s="65"/>
      <c r="R174" s="65"/>
      <c r="S174" s="65"/>
      <c r="T174" s="65"/>
      <c r="U174" s="65"/>
      <c r="V174" s="65"/>
      <c r="W174" s="217"/>
    </row>
    <row r="175" spans="1:23" ht="54" x14ac:dyDescent="0.25">
      <c r="A175" s="217"/>
      <c r="B175" s="217"/>
      <c r="C175" s="217"/>
      <c r="D175" s="217"/>
      <c r="E175" s="69" t="s">
        <v>477</v>
      </c>
      <c r="F175" s="66"/>
      <c r="G175" s="82" t="s">
        <v>478</v>
      </c>
      <c r="H175" s="82" t="s">
        <v>479</v>
      </c>
      <c r="I175" s="83">
        <v>205</v>
      </c>
      <c r="J175" s="71">
        <v>0.04</v>
      </c>
      <c r="K175" s="62"/>
      <c r="L175" s="63"/>
      <c r="M175" s="64"/>
      <c r="N175" s="72">
        <v>9546240</v>
      </c>
      <c r="O175" s="65"/>
      <c r="P175" s="65"/>
      <c r="Q175" s="65"/>
      <c r="R175" s="65"/>
      <c r="S175" s="65"/>
      <c r="T175" s="65"/>
      <c r="U175" s="65"/>
      <c r="V175" s="65"/>
      <c r="W175" s="217"/>
    </row>
    <row r="176" spans="1:23" ht="40.5" x14ac:dyDescent="0.25">
      <c r="A176" s="217"/>
      <c r="B176" s="217"/>
      <c r="C176" s="217"/>
      <c r="D176" s="217"/>
      <c r="E176" s="69" t="s">
        <v>480</v>
      </c>
      <c r="F176" s="66"/>
      <c r="G176" s="82" t="s">
        <v>481</v>
      </c>
      <c r="H176" s="82" t="s">
        <v>482</v>
      </c>
      <c r="I176" s="83">
        <v>10</v>
      </c>
      <c r="J176" s="71">
        <v>0.22</v>
      </c>
      <c r="K176" s="62"/>
      <c r="L176" s="63"/>
      <c r="M176" s="64"/>
      <c r="N176" s="72">
        <v>1793914706</v>
      </c>
      <c r="O176" s="65"/>
      <c r="P176" s="65"/>
      <c r="Q176" s="65"/>
      <c r="R176" s="65"/>
      <c r="S176" s="65"/>
      <c r="T176" s="65"/>
      <c r="U176" s="65"/>
      <c r="V176" s="65"/>
      <c r="W176" s="217"/>
    </row>
    <row r="177" spans="1:23" ht="27" x14ac:dyDescent="0.25">
      <c r="A177" s="217"/>
      <c r="B177" s="217"/>
      <c r="C177" s="217"/>
      <c r="D177" s="217"/>
      <c r="E177" s="69" t="s">
        <v>483</v>
      </c>
      <c r="F177" s="66"/>
      <c r="G177" s="82" t="s">
        <v>484</v>
      </c>
      <c r="H177" s="82" t="s">
        <v>485</v>
      </c>
      <c r="I177" s="83">
        <v>6</v>
      </c>
      <c r="J177" s="71">
        <v>0.01</v>
      </c>
      <c r="K177" s="62"/>
      <c r="L177" s="63"/>
      <c r="M177" s="64"/>
      <c r="N177" s="72">
        <v>44371802</v>
      </c>
      <c r="O177" s="65"/>
      <c r="P177" s="65"/>
      <c r="Q177" s="65"/>
      <c r="R177" s="65"/>
      <c r="S177" s="65"/>
      <c r="T177" s="65"/>
      <c r="U177" s="65"/>
      <c r="V177" s="65"/>
      <c r="W177" s="217"/>
    </row>
    <row r="178" spans="1:23" ht="54" x14ac:dyDescent="0.25">
      <c r="A178" s="217"/>
      <c r="B178" s="217"/>
      <c r="C178" s="217"/>
      <c r="D178" s="217"/>
      <c r="E178" s="69" t="s">
        <v>486</v>
      </c>
      <c r="F178" s="66"/>
      <c r="G178" s="82" t="s">
        <v>487</v>
      </c>
      <c r="H178" s="82" t="s">
        <v>488</v>
      </c>
      <c r="I178" s="83">
        <v>155</v>
      </c>
      <c r="J178" s="71">
        <v>0.01</v>
      </c>
      <c r="K178" s="62"/>
      <c r="L178" s="63"/>
      <c r="M178" s="64"/>
      <c r="N178" s="72">
        <v>36782251</v>
      </c>
      <c r="O178" s="65"/>
      <c r="P178" s="65"/>
      <c r="Q178" s="65"/>
      <c r="R178" s="65"/>
      <c r="S178" s="65"/>
      <c r="T178" s="65"/>
      <c r="U178" s="65"/>
      <c r="V178" s="65"/>
      <c r="W178" s="217"/>
    </row>
    <row r="179" spans="1:23" x14ac:dyDescent="0.25">
      <c r="A179" s="57"/>
      <c r="B179" s="66">
        <v>45010020004</v>
      </c>
      <c r="C179" s="66" t="s">
        <v>10</v>
      </c>
      <c r="D179" s="67" t="s">
        <v>489</v>
      </c>
      <c r="E179" s="69"/>
      <c r="F179" s="81">
        <v>1</v>
      </c>
      <c r="G179" s="76"/>
      <c r="H179" s="76"/>
      <c r="I179" s="69"/>
      <c r="J179" s="71"/>
      <c r="K179" s="62"/>
      <c r="L179" s="63"/>
      <c r="M179" s="64"/>
      <c r="N179" s="72"/>
      <c r="O179" s="65"/>
      <c r="P179" s="65"/>
      <c r="Q179" s="65"/>
      <c r="R179" s="65"/>
      <c r="S179" s="65"/>
      <c r="T179" s="65"/>
      <c r="U179" s="65"/>
      <c r="V179" s="65"/>
      <c r="W179" s="60"/>
    </row>
    <row r="180" spans="1:23" x14ac:dyDescent="0.25">
      <c r="A180" s="216">
        <v>4132</v>
      </c>
      <c r="B180" s="216"/>
      <c r="C180" s="216" t="s">
        <v>93</v>
      </c>
      <c r="D180" s="218" t="s">
        <v>490</v>
      </c>
      <c r="E180" s="69" t="s">
        <v>491</v>
      </c>
      <c r="F180" s="66"/>
      <c r="G180" s="76"/>
      <c r="H180" s="76"/>
      <c r="I180" s="70">
        <v>1</v>
      </c>
      <c r="J180" s="71">
        <f>SUM(J181:J186)</f>
        <v>1</v>
      </c>
      <c r="K180" s="62"/>
      <c r="L180" s="63"/>
      <c r="M180" s="64"/>
      <c r="N180" s="72">
        <f>SUM(N181:N186)</f>
        <v>632081400</v>
      </c>
      <c r="O180" s="65"/>
      <c r="P180" s="65"/>
      <c r="Q180" s="65"/>
      <c r="R180" s="65"/>
      <c r="S180" s="65"/>
      <c r="T180" s="65"/>
      <c r="U180" s="65"/>
      <c r="V180" s="65"/>
      <c r="W180" s="60"/>
    </row>
    <row r="181" spans="1:23" ht="40.5" customHeight="1" x14ac:dyDescent="0.25">
      <c r="A181" s="217"/>
      <c r="B181" s="217"/>
      <c r="C181" s="217"/>
      <c r="D181" s="217"/>
      <c r="E181" s="69" t="s">
        <v>492</v>
      </c>
      <c r="F181" s="66"/>
      <c r="G181" s="82" t="s">
        <v>493</v>
      </c>
      <c r="H181" s="82" t="s">
        <v>494</v>
      </c>
      <c r="I181" s="74">
        <v>1</v>
      </c>
      <c r="J181" s="71">
        <v>0.35</v>
      </c>
      <c r="K181" s="62"/>
      <c r="L181" s="63"/>
      <c r="M181" s="64"/>
      <c r="N181" s="72">
        <v>295796280</v>
      </c>
      <c r="O181" s="65"/>
      <c r="P181" s="65"/>
      <c r="Q181" s="65"/>
      <c r="R181" s="65"/>
      <c r="S181" s="65"/>
      <c r="T181" s="65"/>
      <c r="U181" s="65"/>
      <c r="V181" s="65"/>
      <c r="W181" s="219" t="s">
        <v>99</v>
      </c>
    </row>
    <row r="182" spans="1:23" ht="27" customHeight="1" x14ac:dyDescent="0.25">
      <c r="A182" s="217"/>
      <c r="B182" s="217"/>
      <c r="C182" s="217"/>
      <c r="D182" s="217"/>
      <c r="E182" s="69" t="s">
        <v>495</v>
      </c>
      <c r="F182" s="66"/>
      <c r="G182" s="82" t="s">
        <v>496</v>
      </c>
      <c r="H182" s="82" t="s">
        <v>497</v>
      </c>
      <c r="I182" s="83">
        <v>1</v>
      </c>
      <c r="J182" s="71">
        <v>0.25</v>
      </c>
      <c r="K182" s="62"/>
      <c r="L182" s="63"/>
      <c r="M182" s="64"/>
      <c r="N182" s="72">
        <v>187905120</v>
      </c>
      <c r="O182" s="65"/>
      <c r="P182" s="65"/>
      <c r="Q182" s="65"/>
      <c r="R182" s="65"/>
      <c r="S182" s="65"/>
      <c r="T182" s="65"/>
      <c r="U182" s="65"/>
      <c r="V182" s="65"/>
      <c r="W182" s="217"/>
    </row>
    <row r="183" spans="1:23" ht="40.5" x14ac:dyDescent="0.25">
      <c r="A183" s="217"/>
      <c r="B183" s="217"/>
      <c r="C183" s="217"/>
      <c r="D183" s="217"/>
      <c r="E183" s="69" t="s">
        <v>498</v>
      </c>
      <c r="F183" s="66"/>
      <c r="G183" s="73" t="s">
        <v>499</v>
      </c>
      <c r="H183" s="73" t="s">
        <v>500</v>
      </c>
      <c r="I183" s="83">
        <v>1</v>
      </c>
      <c r="J183" s="71">
        <v>0.02</v>
      </c>
      <c r="K183" s="62"/>
      <c r="L183" s="63"/>
      <c r="M183" s="64"/>
      <c r="N183" s="72">
        <v>1000000</v>
      </c>
      <c r="O183" s="65"/>
      <c r="P183" s="65"/>
      <c r="Q183" s="65"/>
      <c r="R183" s="65"/>
      <c r="S183" s="65"/>
      <c r="T183" s="65"/>
      <c r="U183" s="65"/>
      <c r="V183" s="65"/>
      <c r="W183" s="217"/>
    </row>
    <row r="184" spans="1:23" ht="40.5" x14ac:dyDescent="0.25">
      <c r="A184" s="217"/>
      <c r="B184" s="217"/>
      <c r="C184" s="217"/>
      <c r="D184" s="217"/>
      <c r="E184" s="69" t="s">
        <v>501</v>
      </c>
      <c r="F184" s="66"/>
      <c r="G184" s="82" t="s">
        <v>502</v>
      </c>
      <c r="H184" s="82" t="s">
        <v>503</v>
      </c>
      <c r="I184" s="74">
        <v>1</v>
      </c>
      <c r="J184" s="71">
        <v>0.03</v>
      </c>
      <c r="K184" s="62"/>
      <c r="L184" s="63"/>
      <c r="M184" s="64"/>
      <c r="N184" s="72">
        <v>1000000</v>
      </c>
      <c r="O184" s="65"/>
      <c r="P184" s="65"/>
      <c r="Q184" s="65"/>
      <c r="R184" s="65"/>
      <c r="S184" s="65"/>
      <c r="T184" s="65"/>
      <c r="U184" s="65"/>
      <c r="V184" s="65"/>
      <c r="W184" s="217"/>
    </row>
    <row r="185" spans="1:23" ht="40.5" x14ac:dyDescent="0.25">
      <c r="A185" s="217"/>
      <c r="B185" s="217"/>
      <c r="C185" s="217"/>
      <c r="D185" s="217"/>
      <c r="E185" s="69" t="s">
        <v>504</v>
      </c>
      <c r="F185" s="66"/>
      <c r="G185" s="73" t="s">
        <v>505</v>
      </c>
      <c r="H185" s="73" t="s">
        <v>506</v>
      </c>
      <c r="I185" s="83">
        <v>1</v>
      </c>
      <c r="J185" s="71">
        <v>0.1</v>
      </c>
      <c r="K185" s="62"/>
      <c r="L185" s="63"/>
      <c r="M185" s="64"/>
      <c r="N185" s="72">
        <v>20800000</v>
      </c>
      <c r="O185" s="65"/>
      <c r="P185" s="65"/>
      <c r="Q185" s="65"/>
      <c r="R185" s="65"/>
      <c r="S185" s="65"/>
      <c r="T185" s="65"/>
      <c r="U185" s="65"/>
      <c r="V185" s="65"/>
      <c r="W185" s="217"/>
    </row>
    <row r="186" spans="1:23" ht="40.5" x14ac:dyDescent="0.25">
      <c r="A186" s="217"/>
      <c r="B186" s="217"/>
      <c r="C186" s="217"/>
      <c r="D186" s="217"/>
      <c r="E186" s="69" t="s">
        <v>507</v>
      </c>
      <c r="F186" s="66"/>
      <c r="G186" s="82" t="s">
        <v>508</v>
      </c>
      <c r="H186" s="82" t="s">
        <v>509</v>
      </c>
      <c r="I186" s="74">
        <v>1</v>
      </c>
      <c r="J186" s="71">
        <v>0.25</v>
      </c>
      <c r="K186" s="62"/>
      <c r="L186" s="63"/>
      <c r="M186" s="64"/>
      <c r="N186" s="72">
        <v>125580000</v>
      </c>
      <c r="O186" s="65"/>
      <c r="P186" s="65"/>
      <c r="Q186" s="65"/>
      <c r="R186" s="65"/>
      <c r="S186" s="65"/>
      <c r="T186" s="65"/>
      <c r="U186" s="65"/>
      <c r="V186" s="65"/>
      <c r="W186" s="217"/>
    </row>
    <row r="187" spans="1:23" x14ac:dyDescent="0.25">
      <c r="A187" s="57"/>
      <c r="B187" s="66">
        <v>45010020005</v>
      </c>
      <c r="C187" s="66" t="s">
        <v>10</v>
      </c>
      <c r="D187" s="67" t="s">
        <v>510</v>
      </c>
      <c r="E187" s="69"/>
      <c r="F187" s="66">
        <v>26</v>
      </c>
      <c r="G187" s="76"/>
      <c r="H187" s="76"/>
      <c r="I187" s="69"/>
      <c r="J187" s="71"/>
      <c r="K187" s="62"/>
      <c r="L187" s="63"/>
      <c r="M187" s="64"/>
      <c r="N187" s="72"/>
      <c r="O187" s="65"/>
      <c r="P187" s="65"/>
      <c r="Q187" s="65"/>
      <c r="R187" s="65"/>
      <c r="S187" s="65"/>
      <c r="T187" s="65"/>
      <c r="U187" s="65"/>
      <c r="V187" s="65"/>
      <c r="W187" s="60"/>
    </row>
    <row r="188" spans="1:23" x14ac:dyDescent="0.25">
      <c r="A188" s="216">
        <v>4132</v>
      </c>
      <c r="B188" s="216"/>
      <c r="C188" s="216" t="s">
        <v>93</v>
      </c>
      <c r="D188" s="222" t="s">
        <v>511</v>
      </c>
      <c r="E188" s="69" t="s">
        <v>512</v>
      </c>
      <c r="F188" s="66"/>
      <c r="G188" s="82"/>
      <c r="H188" s="82"/>
      <c r="I188" s="83">
        <v>26</v>
      </c>
      <c r="J188" s="71">
        <f>SUM(J189:J190)</f>
        <v>1</v>
      </c>
      <c r="K188" s="62"/>
      <c r="L188" s="63"/>
      <c r="M188" s="64"/>
      <c r="N188" s="72">
        <f>SUM(N189:N190)</f>
        <v>1244000000</v>
      </c>
      <c r="O188" s="65"/>
      <c r="P188" s="65"/>
      <c r="Q188" s="65"/>
      <c r="R188" s="65"/>
      <c r="S188" s="65"/>
      <c r="T188" s="65"/>
      <c r="U188" s="65"/>
      <c r="V188" s="65"/>
      <c r="W188" s="79"/>
    </row>
    <row r="189" spans="1:23" ht="67.5" x14ac:dyDescent="0.25">
      <c r="A189" s="217"/>
      <c r="B189" s="217"/>
      <c r="C189" s="217"/>
      <c r="D189" s="217"/>
      <c r="E189" s="69" t="s">
        <v>513</v>
      </c>
      <c r="F189" s="66"/>
      <c r="G189" s="82" t="s">
        <v>514</v>
      </c>
      <c r="H189" s="82" t="s">
        <v>515</v>
      </c>
      <c r="I189" s="83">
        <v>26</v>
      </c>
      <c r="J189" s="71">
        <v>0.5</v>
      </c>
      <c r="K189" s="62"/>
      <c r="L189" s="63"/>
      <c r="M189" s="64"/>
      <c r="N189" s="72">
        <v>359947824</v>
      </c>
      <c r="O189" s="65"/>
      <c r="P189" s="65"/>
      <c r="Q189" s="65"/>
      <c r="R189" s="65"/>
      <c r="S189" s="65"/>
      <c r="T189" s="65"/>
      <c r="U189" s="65"/>
      <c r="V189" s="65"/>
      <c r="W189" s="219" t="s">
        <v>259</v>
      </c>
    </row>
    <row r="190" spans="1:23" ht="40.5" customHeight="1" x14ac:dyDescent="0.25">
      <c r="A190" s="217"/>
      <c r="B190" s="217"/>
      <c r="C190" s="217"/>
      <c r="D190" s="217"/>
      <c r="E190" s="69" t="s">
        <v>516</v>
      </c>
      <c r="F190" s="66"/>
      <c r="G190" s="82" t="s">
        <v>517</v>
      </c>
      <c r="H190" s="82" t="s">
        <v>518</v>
      </c>
      <c r="I190" s="83">
        <v>26</v>
      </c>
      <c r="J190" s="71">
        <v>0.5</v>
      </c>
      <c r="K190" s="62"/>
      <c r="L190" s="63"/>
      <c r="M190" s="64"/>
      <c r="N190" s="72">
        <v>884052176</v>
      </c>
      <c r="O190" s="65"/>
      <c r="P190" s="65"/>
      <c r="Q190" s="65"/>
      <c r="R190" s="65"/>
      <c r="S190" s="65"/>
      <c r="T190" s="65"/>
      <c r="U190" s="65"/>
      <c r="V190" s="65"/>
      <c r="W190" s="217"/>
    </row>
    <row r="191" spans="1:23" ht="25.5" x14ac:dyDescent="0.25">
      <c r="A191" s="57"/>
      <c r="B191" s="66">
        <v>45010020007</v>
      </c>
      <c r="C191" s="66" t="s">
        <v>10</v>
      </c>
      <c r="D191" s="67" t="s">
        <v>519</v>
      </c>
      <c r="E191" s="69"/>
      <c r="F191" s="68">
        <v>4.2999999999999997E-2</v>
      </c>
      <c r="G191" s="76"/>
      <c r="H191" s="76"/>
      <c r="I191" s="69"/>
      <c r="J191" s="71"/>
      <c r="K191" s="62"/>
      <c r="L191" s="63"/>
      <c r="M191" s="64"/>
      <c r="N191" s="72"/>
      <c r="O191" s="65"/>
      <c r="P191" s="65"/>
      <c r="Q191" s="65"/>
      <c r="R191" s="65"/>
      <c r="S191" s="65"/>
      <c r="T191" s="65"/>
      <c r="U191" s="65"/>
      <c r="V191" s="65"/>
      <c r="W191" s="60"/>
    </row>
    <row r="192" spans="1:23" x14ac:dyDescent="0.25">
      <c r="A192" s="216">
        <v>4132</v>
      </c>
      <c r="B192" s="216"/>
      <c r="C192" s="216" t="s">
        <v>93</v>
      </c>
      <c r="D192" s="218" t="s">
        <v>520</v>
      </c>
      <c r="E192" s="69" t="s">
        <v>521</v>
      </c>
      <c r="F192" s="66"/>
      <c r="G192" s="76"/>
      <c r="H192" s="76"/>
      <c r="I192" s="71">
        <v>4.2999999999999997E-2</v>
      </c>
      <c r="J192" s="71">
        <f>SUM(J193:J198)</f>
        <v>1</v>
      </c>
      <c r="K192" s="62"/>
      <c r="L192" s="63"/>
      <c r="M192" s="64"/>
      <c r="N192" s="72">
        <f>SUM(N193:N198)</f>
        <v>472000000</v>
      </c>
      <c r="O192" s="65"/>
      <c r="P192" s="65"/>
      <c r="Q192" s="65"/>
      <c r="R192" s="65"/>
      <c r="S192" s="65"/>
      <c r="T192" s="65"/>
      <c r="U192" s="65"/>
      <c r="V192" s="65"/>
      <c r="W192" s="60"/>
    </row>
    <row r="193" spans="1:23" ht="40.5" customHeight="1" x14ac:dyDescent="0.25">
      <c r="A193" s="217"/>
      <c r="B193" s="217"/>
      <c r="C193" s="217"/>
      <c r="D193" s="217"/>
      <c r="E193" s="69" t="s">
        <v>522</v>
      </c>
      <c r="F193" s="66"/>
      <c r="G193" s="82" t="s">
        <v>523</v>
      </c>
      <c r="H193" s="82" t="s">
        <v>524</v>
      </c>
      <c r="I193" s="74">
        <v>0.05</v>
      </c>
      <c r="J193" s="71">
        <v>0.22</v>
      </c>
      <c r="K193" s="62"/>
      <c r="L193" s="63"/>
      <c r="M193" s="64"/>
      <c r="N193" s="72">
        <v>81226912</v>
      </c>
      <c r="O193" s="65"/>
      <c r="P193" s="65"/>
      <c r="Q193" s="65"/>
      <c r="R193" s="65"/>
      <c r="S193" s="65"/>
      <c r="T193" s="65"/>
      <c r="U193" s="65"/>
      <c r="V193" s="65"/>
      <c r="W193" s="219" t="s">
        <v>99</v>
      </c>
    </row>
    <row r="194" spans="1:23" ht="40.5" customHeight="1" x14ac:dyDescent="0.25">
      <c r="A194" s="217"/>
      <c r="B194" s="217"/>
      <c r="C194" s="217"/>
      <c r="D194" s="217"/>
      <c r="E194" s="69" t="s">
        <v>525</v>
      </c>
      <c r="F194" s="66"/>
      <c r="G194" s="82" t="s">
        <v>526</v>
      </c>
      <c r="H194" s="82" t="s">
        <v>527</v>
      </c>
      <c r="I194" s="74">
        <v>0.05</v>
      </c>
      <c r="J194" s="71">
        <v>0.18</v>
      </c>
      <c r="K194" s="62"/>
      <c r="L194" s="63"/>
      <c r="M194" s="64"/>
      <c r="N194" s="72">
        <v>95373124</v>
      </c>
      <c r="O194" s="65"/>
      <c r="P194" s="65"/>
      <c r="Q194" s="65"/>
      <c r="R194" s="65"/>
      <c r="S194" s="65"/>
      <c r="T194" s="65"/>
      <c r="U194" s="65"/>
      <c r="V194" s="65"/>
      <c r="W194" s="217"/>
    </row>
    <row r="195" spans="1:23" ht="40.5" x14ac:dyDescent="0.25">
      <c r="A195" s="217"/>
      <c r="B195" s="217"/>
      <c r="C195" s="217"/>
      <c r="D195" s="217"/>
      <c r="E195" s="69" t="s">
        <v>528</v>
      </c>
      <c r="F195" s="66"/>
      <c r="G195" s="82" t="s">
        <v>529</v>
      </c>
      <c r="H195" s="82" t="s">
        <v>530</v>
      </c>
      <c r="I195" s="83">
        <v>1</v>
      </c>
      <c r="J195" s="71">
        <v>0.13</v>
      </c>
      <c r="K195" s="62"/>
      <c r="L195" s="63"/>
      <c r="M195" s="64"/>
      <c r="N195" s="72">
        <v>69960000</v>
      </c>
      <c r="O195" s="65"/>
      <c r="P195" s="65"/>
      <c r="Q195" s="65"/>
      <c r="R195" s="65"/>
      <c r="S195" s="65"/>
      <c r="T195" s="65"/>
      <c r="U195" s="65"/>
      <c r="V195" s="65"/>
      <c r="W195" s="217"/>
    </row>
    <row r="196" spans="1:23" ht="67.5" x14ac:dyDescent="0.25">
      <c r="A196" s="217"/>
      <c r="B196" s="217"/>
      <c r="C196" s="217"/>
      <c r="D196" s="217"/>
      <c r="E196" s="69" t="s">
        <v>531</v>
      </c>
      <c r="F196" s="66"/>
      <c r="G196" s="82" t="s">
        <v>532</v>
      </c>
      <c r="H196" s="82" t="s">
        <v>533</v>
      </c>
      <c r="I196" s="83">
        <v>1</v>
      </c>
      <c r="J196" s="71">
        <v>0.16</v>
      </c>
      <c r="K196" s="62"/>
      <c r="L196" s="63"/>
      <c r="M196" s="64"/>
      <c r="N196" s="72">
        <v>62775108</v>
      </c>
      <c r="O196" s="65"/>
      <c r="P196" s="65"/>
      <c r="Q196" s="65"/>
      <c r="R196" s="65"/>
      <c r="S196" s="65"/>
      <c r="T196" s="65"/>
      <c r="U196" s="65"/>
      <c r="V196" s="65"/>
      <c r="W196" s="217"/>
    </row>
    <row r="197" spans="1:23" ht="40.5" x14ac:dyDescent="0.25">
      <c r="A197" s="217"/>
      <c r="B197" s="217"/>
      <c r="C197" s="217"/>
      <c r="D197" s="217"/>
      <c r="E197" s="69" t="s">
        <v>528</v>
      </c>
      <c r="F197" s="66"/>
      <c r="G197" s="82" t="s">
        <v>534</v>
      </c>
      <c r="H197" s="82" t="s">
        <v>535</v>
      </c>
      <c r="I197" s="83">
        <v>12</v>
      </c>
      <c r="J197" s="71">
        <v>0.23</v>
      </c>
      <c r="K197" s="62"/>
      <c r="L197" s="63"/>
      <c r="M197" s="64"/>
      <c r="N197" s="72">
        <v>112314644</v>
      </c>
      <c r="O197" s="65"/>
      <c r="P197" s="65"/>
      <c r="Q197" s="65"/>
      <c r="R197" s="65"/>
      <c r="S197" s="65"/>
      <c r="T197" s="65"/>
      <c r="U197" s="65"/>
      <c r="V197" s="65"/>
      <c r="W197" s="217"/>
    </row>
    <row r="198" spans="1:23" ht="67.5" x14ac:dyDescent="0.25">
      <c r="A198" s="217"/>
      <c r="B198" s="217"/>
      <c r="C198" s="217"/>
      <c r="D198" s="217"/>
      <c r="E198" s="69" t="s">
        <v>531</v>
      </c>
      <c r="F198" s="66"/>
      <c r="G198" s="82" t="s">
        <v>536</v>
      </c>
      <c r="H198" s="82" t="s">
        <v>537</v>
      </c>
      <c r="I198" s="83">
        <v>25</v>
      </c>
      <c r="J198" s="71">
        <v>0.08</v>
      </c>
      <c r="K198" s="62"/>
      <c r="L198" s="63"/>
      <c r="M198" s="64"/>
      <c r="N198" s="72">
        <v>50350212</v>
      </c>
      <c r="O198" s="65"/>
      <c r="P198" s="65"/>
      <c r="Q198" s="65"/>
      <c r="R198" s="65"/>
      <c r="S198" s="65"/>
      <c r="T198" s="65"/>
      <c r="U198" s="65"/>
      <c r="V198" s="65"/>
      <c r="W198" s="217"/>
    </row>
    <row r="199" spans="1:23" x14ac:dyDescent="0.2">
      <c r="A199" s="216">
        <v>4132</v>
      </c>
      <c r="B199" s="66">
        <v>45010020008</v>
      </c>
      <c r="C199" s="67" t="s">
        <v>10</v>
      </c>
      <c r="D199" s="67" t="s">
        <v>538</v>
      </c>
      <c r="E199" s="69"/>
      <c r="F199" s="81">
        <v>1</v>
      </c>
      <c r="G199" s="82"/>
      <c r="H199" s="82"/>
      <c r="I199" s="69"/>
      <c r="J199" s="71"/>
      <c r="K199" s="62"/>
      <c r="L199" s="63"/>
      <c r="M199" s="64"/>
      <c r="N199" s="72"/>
      <c r="O199" s="65"/>
      <c r="P199" s="65"/>
      <c r="Q199" s="65"/>
      <c r="R199" s="65"/>
      <c r="S199" s="65"/>
      <c r="T199" s="65"/>
      <c r="U199" s="65"/>
      <c r="V199" s="65"/>
      <c r="W199" s="88"/>
    </row>
    <row r="200" spans="1:23" x14ac:dyDescent="0.2">
      <c r="A200" s="216"/>
      <c r="B200" s="221"/>
      <c r="C200" s="221" t="s">
        <v>93</v>
      </c>
      <c r="D200" s="222" t="s">
        <v>539</v>
      </c>
      <c r="E200" s="69" t="s">
        <v>540</v>
      </c>
      <c r="F200" s="66"/>
      <c r="G200" s="82"/>
      <c r="H200" s="82"/>
      <c r="I200" s="70">
        <v>1</v>
      </c>
      <c r="J200" s="71">
        <f>+SUM(J201:J205)</f>
        <v>1</v>
      </c>
      <c r="K200" s="62"/>
      <c r="L200" s="63"/>
      <c r="M200" s="64"/>
      <c r="N200" s="72">
        <f>+SUM(N201:N205)</f>
        <v>100000000</v>
      </c>
      <c r="O200" s="65"/>
      <c r="P200" s="65"/>
      <c r="Q200" s="65"/>
      <c r="R200" s="65"/>
      <c r="S200" s="65"/>
      <c r="T200" s="65"/>
      <c r="U200" s="65"/>
      <c r="V200" s="65"/>
      <c r="W200" s="88"/>
    </row>
    <row r="201" spans="1:23" ht="40.5" customHeight="1" x14ac:dyDescent="0.25">
      <c r="A201" s="216"/>
      <c r="B201" s="221"/>
      <c r="C201" s="221"/>
      <c r="D201" s="222"/>
      <c r="E201" s="69" t="s">
        <v>541</v>
      </c>
      <c r="F201" s="66"/>
      <c r="G201" s="82" t="s">
        <v>542</v>
      </c>
      <c r="H201" s="82" t="s">
        <v>543</v>
      </c>
      <c r="I201" s="83">
        <v>93</v>
      </c>
      <c r="J201" s="71">
        <v>0.3</v>
      </c>
      <c r="K201" s="62"/>
      <c r="L201" s="63"/>
      <c r="M201" s="64"/>
      <c r="N201" s="72">
        <v>47500000</v>
      </c>
      <c r="O201" s="65"/>
      <c r="P201" s="65"/>
      <c r="Q201" s="65"/>
      <c r="R201" s="65"/>
      <c r="S201" s="65"/>
      <c r="T201" s="65"/>
      <c r="U201" s="65"/>
      <c r="V201" s="65"/>
      <c r="W201" s="219" t="s">
        <v>99</v>
      </c>
    </row>
    <row r="202" spans="1:23" ht="67.5" x14ac:dyDescent="0.25">
      <c r="A202" s="216"/>
      <c r="B202" s="221"/>
      <c r="C202" s="221"/>
      <c r="D202" s="222"/>
      <c r="E202" s="69" t="s">
        <v>544</v>
      </c>
      <c r="F202" s="66"/>
      <c r="G202" s="82" t="s">
        <v>545</v>
      </c>
      <c r="H202" s="82" t="s">
        <v>546</v>
      </c>
      <c r="I202" s="83">
        <v>1</v>
      </c>
      <c r="J202" s="71">
        <v>0.1</v>
      </c>
      <c r="K202" s="62"/>
      <c r="L202" s="63"/>
      <c r="M202" s="64"/>
      <c r="N202" s="72">
        <v>6000000</v>
      </c>
      <c r="O202" s="65"/>
      <c r="P202" s="65"/>
      <c r="Q202" s="65"/>
      <c r="R202" s="65"/>
      <c r="S202" s="65"/>
      <c r="T202" s="65"/>
      <c r="U202" s="65"/>
      <c r="V202" s="65"/>
      <c r="W202" s="219"/>
    </row>
    <row r="203" spans="1:23" ht="81" x14ac:dyDescent="0.25">
      <c r="A203" s="216"/>
      <c r="B203" s="221"/>
      <c r="C203" s="221"/>
      <c r="D203" s="222"/>
      <c r="E203" s="69" t="s">
        <v>547</v>
      </c>
      <c r="F203" s="66"/>
      <c r="G203" s="82" t="s">
        <v>548</v>
      </c>
      <c r="H203" s="82" t="s">
        <v>549</v>
      </c>
      <c r="I203" s="83">
        <v>4</v>
      </c>
      <c r="J203" s="71">
        <v>0.15</v>
      </c>
      <c r="K203" s="62"/>
      <c r="L203" s="63"/>
      <c r="M203" s="64"/>
      <c r="N203" s="72">
        <v>5500000</v>
      </c>
      <c r="O203" s="65"/>
      <c r="P203" s="65"/>
      <c r="Q203" s="65"/>
      <c r="R203" s="65"/>
      <c r="S203" s="65"/>
      <c r="T203" s="65"/>
      <c r="U203" s="65"/>
      <c r="V203" s="65"/>
      <c r="W203" s="219"/>
    </row>
    <row r="204" spans="1:23" ht="27" x14ac:dyDescent="0.25">
      <c r="A204" s="216"/>
      <c r="B204" s="221"/>
      <c r="C204" s="221"/>
      <c r="D204" s="222"/>
      <c r="E204" s="69" t="s">
        <v>550</v>
      </c>
      <c r="F204" s="66"/>
      <c r="G204" s="82" t="s">
        <v>551</v>
      </c>
      <c r="H204" s="82" t="s">
        <v>552</v>
      </c>
      <c r="I204" s="83">
        <v>12</v>
      </c>
      <c r="J204" s="71">
        <v>0.3</v>
      </c>
      <c r="K204" s="62"/>
      <c r="L204" s="63"/>
      <c r="M204" s="64"/>
      <c r="N204" s="72">
        <v>25500000</v>
      </c>
      <c r="O204" s="65"/>
      <c r="P204" s="65"/>
      <c r="Q204" s="65"/>
      <c r="R204" s="65"/>
      <c r="S204" s="65"/>
      <c r="T204" s="65"/>
      <c r="U204" s="65"/>
      <c r="V204" s="65"/>
      <c r="W204" s="219"/>
    </row>
    <row r="205" spans="1:23" ht="54" x14ac:dyDescent="0.25">
      <c r="A205" s="216"/>
      <c r="B205" s="221"/>
      <c r="C205" s="221"/>
      <c r="D205" s="222"/>
      <c r="E205" s="69" t="s">
        <v>553</v>
      </c>
      <c r="F205" s="66"/>
      <c r="G205" s="82" t="s">
        <v>554</v>
      </c>
      <c r="H205" s="82" t="s">
        <v>555</v>
      </c>
      <c r="I205" s="74">
        <v>1</v>
      </c>
      <c r="J205" s="71">
        <v>0.15</v>
      </c>
      <c r="K205" s="62"/>
      <c r="L205" s="63"/>
      <c r="M205" s="64"/>
      <c r="N205" s="72">
        <v>15500000</v>
      </c>
      <c r="O205" s="65"/>
      <c r="P205" s="65"/>
      <c r="Q205" s="65"/>
      <c r="R205" s="65"/>
      <c r="S205" s="65"/>
      <c r="T205" s="65"/>
      <c r="U205" s="65"/>
      <c r="V205" s="65"/>
      <c r="W205" s="219"/>
    </row>
    <row r="206" spans="1:23" x14ac:dyDescent="0.25">
      <c r="A206" s="57"/>
      <c r="B206" s="66">
        <v>45010020009</v>
      </c>
      <c r="C206" s="66" t="s">
        <v>10</v>
      </c>
      <c r="D206" s="67" t="s">
        <v>556</v>
      </c>
      <c r="E206" s="69"/>
      <c r="F206" s="66">
        <v>3</v>
      </c>
      <c r="G206" s="76"/>
      <c r="H206" s="76"/>
      <c r="I206" s="83">
        <v>3</v>
      </c>
      <c r="J206" s="71"/>
      <c r="K206" s="62"/>
      <c r="L206" s="63"/>
      <c r="M206" s="64"/>
      <c r="N206" s="72"/>
      <c r="O206" s="65"/>
      <c r="P206" s="65"/>
      <c r="Q206" s="65"/>
      <c r="R206" s="65"/>
      <c r="S206" s="65"/>
      <c r="T206" s="65"/>
      <c r="U206" s="65"/>
      <c r="V206" s="65"/>
      <c r="W206" s="60"/>
    </row>
    <row r="207" spans="1:23" x14ac:dyDescent="0.25">
      <c r="A207" s="216">
        <v>4132</v>
      </c>
      <c r="B207" s="216"/>
      <c r="C207" s="216" t="s">
        <v>93</v>
      </c>
      <c r="D207" s="218" t="s">
        <v>557</v>
      </c>
      <c r="E207" s="69" t="s">
        <v>558</v>
      </c>
      <c r="F207" s="66"/>
      <c r="G207" s="76"/>
      <c r="H207" s="76"/>
      <c r="I207" s="83">
        <v>5</v>
      </c>
      <c r="J207" s="71">
        <f>SUM(J208:J212)</f>
        <v>1</v>
      </c>
      <c r="K207" s="62"/>
      <c r="L207" s="63"/>
      <c r="M207" s="64"/>
      <c r="N207" s="72">
        <f>SUM(N208:N212)</f>
        <v>370000000</v>
      </c>
      <c r="O207" s="65"/>
      <c r="P207" s="65"/>
      <c r="Q207" s="65"/>
      <c r="R207" s="65"/>
      <c r="S207" s="65"/>
      <c r="T207" s="65"/>
      <c r="U207" s="65"/>
      <c r="V207" s="65"/>
      <c r="W207" s="60"/>
    </row>
    <row r="208" spans="1:23" ht="54" x14ac:dyDescent="0.25">
      <c r="A208" s="217"/>
      <c r="B208" s="217"/>
      <c r="C208" s="217"/>
      <c r="D208" s="217"/>
      <c r="E208" s="69" t="s">
        <v>559</v>
      </c>
      <c r="F208" s="66"/>
      <c r="G208" s="82" t="s">
        <v>560</v>
      </c>
      <c r="H208" s="82" t="s">
        <v>561</v>
      </c>
      <c r="I208" s="83">
        <v>1</v>
      </c>
      <c r="J208" s="71">
        <v>0.2</v>
      </c>
      <c r="K208" s="62"/>
      <c r="L208" s="63"/>
      <c r="M208" s="64"/>
      <c r="N208" s="72">
        <v>80500000</v>
      </c>
      <c r="O208" s="65"/>
      <c r="P208" s="65"/>
      <c r="Q208" s="65"/>
      <c r="R208" s="65"/>
      <c r="S208" s="65"/>
      <c r="T208" s="65"/>
      <c r="U208" s="65"/>
      <c r="V208" s="65"/>
      <c r="W208" s="219" t="s">
        <v>259</v>
      </c>
    </row>
    <row r="209" spans="1:23" ht="67.5" x14ac:dyDescent="0.25">
      <c r="A209" s="217"/>
      <c r="B209" s="217"/>
      <c r="C209" s="217"/>
      <c r="D209" s="217"/>
      <c r="E209" s="69" t="s">
        <v>562</v>
      </c>
      <c r="F209" s="66"/>
      <c r="G209" s="82" t="s">
        <v>563</v>
      </c>
      <c r="H209" s="82" t="s">
        <v>561</v>
      </c>
      <c r="I209" s="83">
        <v>1</v>
      </c>
      <c r="J209" s="71">
        <v>0.2</v>
      </c>
      <c r="K209" s="62"/>
      <c r="L209" s="63"/>
      <c r="M209" s="64"/>
      <c r="N209" s="72">
        <v>143700000</v>
      </c>
      <c r="O209" s="65"/>
      <c r="P209" s="65"/>
      <c r="Q209" s="65"/>
      <c r="R209" s="65"/>
      <c r="S209" s="65"/>
      <c r="T209" s="65"/>
      <c r="U209" s="65"/>
      <c r="V209" s="65"/>
      <c r="W209" s="217"/>
    </row>
    <row r="210" spans="1:23" ht="67.5" x14ac:dyDescent="0.25">
      <c r="A210" s="217"/>
      <c r="B210" s="217"/>
      <c r="C210" s="217"/>
      <c r="D210" s="217"/>
      <c r="E210" s="69" t="s">
        <v>564</v>
      </c>
      <c r="F210" s="66"/>
      <c r="G210" s="82" t="s">
        <v>565</v>
      </c>
      <c r="H210" s="82" t="s">
        <v>561</v>
      </c>
      <c r="I210" s="83">
        <v>1</v>
      </c>
      <c r="J210" s="71">
        <v>0.2</v>
      </c>
      <c r="K210" s="62"/>
      <c r="L210" s="63"/>
      <c r="M210" s="64"/>
      <c r="N210" s="72">
        <v>35000000</v>
      </c>
      <c r="O210" s="65"/>
      <c r="P210" s="65"/>
      <c r="Q210" s="65"/>
      <c r="R210" s="65"/>
      <c r="S210" s="65"/>
      <c r="T210" s="65"/>
      <c r="U210" s="65"/>
      <c r="V210" s="65"/>
      <c r="W210" s="217"/>
    </row>
    <row r="211" spans="1:23" ht="67.5" x14ac:dyDescent="0.25">
      <c r="A211" s="217"/>
      <c r="B211" s="217"/>
      <c r="C211" s="217"/>
      <c r="D211" s="217"/>
      <c r="E211" s="69" t="s">
        <v>566</v>
      </c>
      <c r="F211" s="66"/>
      <c r="G211" s="82" t="s">
        <v>567</v>
      </c>
      <c r="H211" s="82" t="s">
        <v>561</v>
      </c>
      <c r="I211" s="83">
        <v>1</v>
      </c>
      <c r="J211" s="71">
        <v>0.2</v>
      </c>
      <c r="K211" s="62"/>
      <c r="L211" s="63"/>
      <c r="M211" s="64"/>
      <c r="N211" s="72">
        <v>68800000</v>
      </c>
      <c r="O211" s="65"/>
      <c r="P211" s="65"/>
      <c r="Q211" s="65"/>
      <c r="R211" s="65"/>
      <c r="S211" s="65"/>
      <c r="T211" s="65"/>
      <c r="U211" s="65"/>
      <c r="V211" s="65"/>
      <c r="W211" s="217"/>
    </row>
    <row r="212" spans="1:23" ht="67.5" x14ac:dyDescent="0.25">
      <c r="A212" s="217"/>
      <c r="B212" s="217"/>
      <c r="C212" s="217"/>
      <c r="D212" s="217"/>
      <c r="E212" s="69" t="s">
        <v>568</v>
      </c>
      <c r="F212" s="66"/>
      <c r="G212" s="82" t="s">
        <v>569</v>
      </c>
      <c r="H212" s="82" t="s">
        <v>570</v>
      </c>
      <c r="I212" s="83">
        <v>1</v>
      </c>
      <c r="J212" s="71">
        <v>0.2</v>
      </c>
      <c r="K212" s="62"/>
      <c r="L212" s="63"/>
      <c r="M212" s="64"/>
      <c r="N212" s="72">
        <v>42000000</v>
      </c>
      <c r="O212" s="65"/>
      <c r="P212" s="65"/>
      <c r="Q212" s="65"/>
      <c r="R212" s="65"/>
      <c r="S212" s="65"/>
      <c r="T212" s="65"/>
      <c r="U212" s="65"/>
      <c r="V212" s="65"/>
      <c r="W212" s="217"/>
    </row>
    <row r="213" spans="1:23" x14ac:dyDescent="0.25">
      <c r="A213" s="216">
        <v>4132</v>
      </c>
      <c r="B213" s="216"/>
      <c r="C213" s="216" t="s">
        <v>93</v>
      </c>
      <c r="D213" s="218" t="s">
        <v>571</v>
      </c>
      <c r="E213" s="69" t="s">
        <v>572</v>
      </c>
      <c r="F213" s="66"/>
      <c r="G213" s="82"/>
      <c r="H213" s="86"/>
      <c r="I213" s="83">
        <f>SUM(I214:I216)</f>
        <v>4</v>
      </c>
      <c r="J213" s="71">
        <f>SUM(J214:J216)</f>
        <v>1</v>
      </c>
      <c r="K213" s="62"/>
      <c r="L213" s="63"/>
      <c r="M213" s="64"/>
      <c r="N213" s="72">
        <f>SUM(N214:N216)</f>
        <v>171240000</v>
      </c>
      <c r="O213" s="65"/>
      <c r="P213" s="65"/>
      <c r="Q213" s="65"/>
      <c r="R213" s="65"/>
      <c r="S213" s="65"/>
      <c r="T213" s="65"/>
      <c r="U213" s="65"/>
      <c r="V213" s="65"/>
      <c r="W213" s="93"/>
    </row>
    <row r="214" spans="1:23" ht="54" x14ac:dyDescent="0.25">
      <c r="A214" s="217"/>
      <c r="B214" s="217"/>
      <c r="C214" s="217"/>
      <c r="D214" s="217"/>
      <c r="E214" s="69" t="s">
        <v>573</v>
      </c>
      <c r="F214" s="66"/>
      <c r="G214" s="82" t="s">
        <v>574</v>
      </c>
      <c r="H214" s="82" t="s">
        <v>575</v>
      </c>
      <c r="I214" s="83">
        <v>1</v>
      </c>
      <c r="J214" s="71">
        <v>0.2</v>
      </c>
      <c r="K214" s="62"/>
      <c r="L214" s="63"/>
      <c r="M214" s="64"/>
      <c r="N214" s="72">
        <v>92000000</v>
      </c>
      <c r="O214" s="65"/>
      <c r="P214" s="65"/>
      <c r="Q214" s="65"/>
      <c r="R214" s="65"/>
      <c r="S214" s="65"/>
      <c r="T214" s="65"/>
      <c r="U214" s="65"/>
      <c r="V214" s="65"/>
      <c r="W214" s="219" t="s">
        <v>259</v>
      </c>
    </row>
    <row r="215" spans="1:23" ht="40.5" customHeight="1" x14ac:dyDescent="0.25">
      <c r="A215" s="217"/>
      <c r="B215" s="217"/>
      <c r="C215" s="217"/>
      <c r="D215" s="217"/>
      <c r="E215" s="69" t="s">
        <v>576</v>
      </c>
      <c r="F215" s="66"/>
      <c r="G215" s="82" t="s">
        <v>577</v>
      </c>
      <c r="H215" s="82" t="s">
        <v>578</v>
      </c>
      <c r="I215" s="83">
        <v>1</v>
      </c>
      <c r="J215" s="71">
        <v>0.3</v>
      </c>
      <c r="K215" s="62"/>
      <c r="L215" s="63"/>
      <c r="M215" s="64"/>
      <c r="N215" s="72">
        <v>41640000</v>
      </c>
      <c r="O215" s="65"/>
      <c r="P215" s="65"/>
      <c r="Q215" s="65"/>
      <c r="R215" s="65"/>
      <c r="S215" s="65"/>
      <c r="T215" s="65"/>
      <c r="U215" s="65"/>
      <c r="V215" s="65"/>
      <c r="W215" s="217"/>
    </row>
    <row r="216" spans="1:23" ht="40.5" x14ac:dyDescent="0.25">
      <c r="A216" s="217"/>
      <c r="B216" s="217"/>
      <c r="C216" s="217"/>
      <c r="D216" s="217"/>
      <c r="E216" s="69" t="s">
        <v>579</v>
      </c>
      <c r="F216" s="66"/>
      <c r="G216" s="82" t="s">
        <v>580</v>
      </c>
      <c r="H216" s="82" t="s">
        <v>581</v>
      </c>
      <c r="I216" s="83">
        <v>2</v>
      </c>
      <c r="J216" s="71">
        <v>0.5</v>
      </c>
      <c r="K216" s="62"/>
      <c r="L216" s="63"/>
      <c r="M216" s="64"/>
      <c r="N216" s="72">
        <v>37600000</v>
      </c>
      <c r="O216" s="65"/>
      <c r="P216" s="65"/>
      <c r="Q216" s="65"/>
      <c r="R216" s="65"/>
      <c r="S216" s="65"/>
      <c r="T216" s="65"/>
      <c r="U216" s="65"/>
      <c r="V216" s="65"/>
      <c r="W216" s="217"/>
    </row>
    <row r="217" spans="1:23" x14ac:dyDescent="0.25">
      <c r="A217" s="57"/>
      <c r="B217" s="66">
        <v>45010020010</v>
      </c>
      <c r="C217" s="66" t="s">
        <v>10</v>
      </c>
      <c r="D217" s="67" t="s">
        <v>582</v>
      </c>
      <c r="E217" s="61"/>
      <c r="F217" s="68">
        <v>0.34899999999999998</v>
      </c>
      <c r="G217" s="76"/>
      <c r="H217" s="76"/>
      <c r="I217" s="61"/>
      <c r="J217" s="77"/>
      <c r="K217" s="62"/>
      <c r="L217" s="63"/>
      <c r="M217" s="64"/>
      <c r="N217" s="94"/>
      <c r="O217" s="65"/>
      <c r="P217" s="65"/>
      <c r="Q217" s="65"/>
      <c r="R217" s="65"/>
      <c r="S217" s="65"/>
      <c r="T217" s="65"/>
      <c r="U217" s="65"/>
      <c r="V217" s="65"/>
      <c r="W217" s="95"/>
    </row>
    <row r="218" spans="1:23" x14ac:dyDescent="0.25">
      <c r="A218" s="216">
        <v>4132</v>
      </c>
      <c r="B218" s="216"/>
      <c r="C218" s="216" t="s">
        <v>93</v>
      </c>
      <c r="D218" s="218" t="s">
        <v>583</v>
      </c>
      <c r="E218" s="69" t="s">
        <v>584</v>
      </c>
      <c r="F218" s="96"/>
      <c r="G218" s="82"/>
      <c r="H218" s="82"/>
      <c r="I218" s="97">
        <v>0.34899999999999998</v>
      </c>
      <c r="J218" s="71">
        <f>SUM(J219:J225)</f>
        <v>1.0000000000000002</v>
      </c>
      <c r="K218" s="62"/>
      <c r="L218" s="63"/>
      <c r="M218" s="64"/>
      <c r="N218" s="72">
        <f>SUM(N219:N225)</f>
        <v>705000000</v>
      </c>
      <c r="O218" s="65"/>
      <c r="P218" s="65"/>
      <c r="Q218" s="65"/>
      <c r="R218" s="65"/>
      <c r="S218" s="65"/>
      <c r="T218" s="65"/>
      <c r="U218" s="65"/>
      <c r="V218" s="65"/>
      <c r="W218" s="93"/>
    </row>
    <row r="219" spans="1:23" ht="27" customHeight="1" x14ac:dyDescent="0.25">
      <c r="A219" s="217"/>
      <c r="B219" s="217"/>
      <c r="C219" s="217"/>
      <c r="D219" s="217"/>
      <c r="E219" s="69" t="s">
        <v>585</v>
      </c>
      <c r="F219" s="96"/>
      <c r="G219" s="82" t="s">
        <v>586</v>
      </c>
      <c r="H219" s="82" t="s">
        <v>587</v>
      </c>
      <c r="I219" s="83">
        <v>1</v>
      </c>
      <c r="J219" s="71">
        <v>0.1</v>
      </c>
      <c r="K219" s="62"/>
      <c r="L219" s="63"/>
      <c r="M219" s="64"/>
      <c r="N219" s="72">
        <v>45000000</v>
      </c>
      <c r="O219" s="65"/>
      <c r="P219" s="65"/>
      <c r="Q219" s="65"/>
      <c r="R219" s="65"/>
      <c r="S219" s="65"/>
      <c r="T219" s="65"/>
      <c r="U219" s="65"/>
      <c r="V219" s="65"/>
      <c r="W219" s="219" t="s">
        <v>259</v>
      </c>
    </row>
    <row r="220" spans="1:23" ht="54" x14ac:dyDescent="0.25">
      <c r="A220" s="217"/>
      <c r="B220" s="217"/>
      <c r="C220" s="217"/>
      <c r="D220" s="217"/>
      <c r="E220" s="69" t="s">
        <v>588</v>
      </c>
      <c r="F220" s="96"/>
      <c r="G220" s="82" t="s">
        <v>589</v>
      </c>
      <c r="H220" s="82" t="s">
        <v>318</v>
      </c>
      <c r="I220" s="83">
        <v>1</v>
      </c>
      <c r="J220" s="71">
        <v>0.15</v>
      </c>
      <c r="K220" s="62"/>
      <c r="L220" s="63"/>
      <c r="M220" s="64"/>
      <c r="N220" s="72">
        <v>96200000</v>
      </c>
      <c r="O220" s="65"/>
      <c r="P220" s="65"/>
      <c r="Q220" s="65"/>
      <c r="R220" s="65"/>
      <c r="S220" s="65"/>
      <c r="T220" s="65"/>
      <c r="U220" s="65"/>
      <c r="V220" s="65"/>
      <c r="W220" s="217"/>
    </row>
    <row r="221" spans="1:23" ht="27" x14ac:dyDescent="0.25">
      <c r="A221" s="217"/>
      <c r="B221" s="217"/>
      <c r="C221" s="217"/>
      <c r="D221" s="217"/>
      <c r="E221" s="69" t="s">
        <v>590</v>
      </c>
      <c r="F221" s="96"/>
      <c r="G221" s="82" t="s">
        <v>591</v>
      </c>
      <c r="H221" s="82" t="s">
        <v>318</v>
      </c>
      <c r="I221" s="83">
        <v>25</v>
      </c>
      <c r="J221" s="71">
        <v>0.2</v>
      </c>
      <c r="K221" s="62"/>
      <c r="L221" s="63"/>
      <c r="M221" s="64"/>
      <c r="N221" s="72">
        <v>158300000</v>
      </c>
      <c r="O221" s="65"/>
      <c r="P221" s="65"/>
      <c r="Q221" s="65"/>
      <c r="R221" s="65"/>
      <c r="S221" s="65"/>
      <c r="T221" s="65"/>
      <c r="U221" s="65"/>
      <c r="V221" s="65"/>
      <c r="W221" s="217"/>
    </row>
    <row r="222" spans="1:23" ht="54" x14ac:dyDescent="0.25">
      <c r="A222" s="217"/>
      <c r="B222" s="217"/>
      <c r="C222" s="217"/>
      <c r="D222" s="217"/>
      <c r="E222" s="69" t="s">
        <v>592</v>
      </c>
      <c r="F222" s="96"/>
      <c r="G222" s="82" t="s">
        <v>593</v>
      </c>
      <c r="H222" s="82" t="s">
        <v>594</v>
      </c>
      <c r="I222" s="83">
        <v>2</v>
      </c>
      <c r="J222" s="71">
        <v>0.1</v>
      </c>
      <c r="K222" s="62"/>
      <c r="L222" s="63"/>
      <c r="M222" s="64"/>
      <c r="N222" s="72">
        <v>58000000</v>
      </c>
      <c r="O222" s="65"/>
      <c r="P222" s="65"/>
      <c r="Q222" s="65"/>
      <c r="R222" s="65"/>
      <c r="S222" s="65"/>
      <c r="T222" s="65"/>
      <c r="U222" s="65"/>
      <c r="V222" s="65"/>
      <c r="W222" s="217"/>
    </row>
    <row r="223" spans="1:23" ht="54" x14ac:dyDescent="0.25">
      <c r="A223" s="217"/>
      <c r="B223" s="217"/>
      <c r="C223" s="217"/>
      <c r="D223" s="217"/>
      <c r="E223" s="69" t="s">
        <v>595</v>
      </c>
      <c r="F223" s="96"/>
      <c r="G223" s="82" t="s">
        <v>596</v>
      </c>
      <c r="H223" s="82" t="s">
        <v>318</v>
      </c>
      <c r="I223" s="83">
        <v>1</v>
      </c>
      <c r="J223" s="71">
        <v>0.05</v>
      </c>
      <c r="K223" s="62"/>
      <c r="L223" s="63"/>
      <c r="M223" s="64"/>
      <c r="N223" s="72">
        <v>10500000</v>
      </c>
      <c r="O223" s="65"/>
      <c r="P223" s="65"/>
      <c r="Q223" s="65"/>
      <c r="R223" s="65"/>
      <c r="S223" s="65"/>
      <c r="T223" s="65"/>
      <c r="U223" s="65"/>
      <c r="V223" s="65"/>
      <c r="W223" s="217"/>
    </row>
    <row r="224" spans="1:23" ht="67.5" x14ac:dyDescent="0.25">
      <c r="A224" s="217"/>
      <c r="B224" s="217"/>
      <c r="C224" s="217"/>
      <c r="D224" s="217"/>
      <c r="E224" s="69" t="s">
        <v>597</v>
      </c>
      <c r="F224" s="96"/>
      <c r="G224" s="82" t="s">
        <v>598</v>
      </c>
      <c r="H224" s="82" t="s">
        <v>318</v>
      </c>
      <c r="I224" s="83">
        <v>1</v>
      </c>
      <c r="J224" s="71">
        <v>0.3</v>
      </c>
      <c r="K224" s="62"/>
      <c r="L224" s="63"/>
      <c r="M224" s="64"/>
      <c r="N224" s="72">
        <v>283000000</v>
      </c>
      <c r="O224" s="65"/>
      <c r="P224" s="65"/>
      <c r="Q224" s="65"/>
      <c r="R224" s="65"/>
      <c r="S224" s="65"/>
      <c r="T224" s="65"/>
      <c r="U224" s="65"/>
      <c r="V224" s="65"/>
      <c r="W224" s="217"/>
    </row>
    <row r="225" spans="1:23" ht="40.5" x14ac:dyDescent="0.25">
      <c r="A225" s="217"/>
      <c r="B225" s="217"/>
      <c r="C225" s="217"/>
      <c r="D225" s="217"/>
      <c r="E225" s="69" t="s">
        <v>599</v>
      </c>
      <c r="F225" s="96"/>
      <c r="G225" s="82" t="s">
        <v>600</v>
      </c>
      <c r="H225" s="82" t="s">
        <v>318</v>
      </c>
      <c r="I225" s="83">
        <v>1</v>
      </c>
      <c r="J225" s="71">
        <v>0.1</v>
      </c>
      <c r="K225" s="62"/>
      <c r="L225" s="63"/>
      <c r="M225" s="64"/>
      <c r="N225" s="72">
        <v>54000000</v>
      </c>
      <c r="O225" s="65"/>
      <c r="P225" s="65"/>
      <c r="Q225" s="65"/>
      <c r="R225" s="65"/>
      <c r="S225" s="65"/>
      <c r="T225" s="65"/>
      <c r="U225" s="65"/>
      <c r="V225" s="65"/>
      <c r="W225" s="217"/>
    </row>
    <row r="226" spans="1:23" x14ac:dyDescent="0.25">
      <c r="A226" s="57"/>
      <c r="B226" s="66">
        <v>45010020011</v>
      </c>
      <c r="C226" s="66" t="s">
        <v>10</v>
      </c>
      <c r="D226" s="67" t="s">
        <v>601</v>
      </c>
      <c r="E226" s="69"/>
      <c r="F226" s="81">
        <v>1</v>
      </c>
      <c r="G226" s="76"/>
      <c r="H226" s="76"/>
      <c r="I226" s="69"/>
      <c r="J226" s="71"/>
      <c r="K226" s="62"/>
      <c r="L226" s="63"/>
      <c r="M226" s="64"/>
      <c r="N226" s="72"/>
      <c r="O226" s="65"/>
      <c r="P226" s="65"/>
      <c r="Q226" s="65"/>
      <c r="R226" s="65"/>
      <c r="S226" s="65"/>
      <c r="T226" s="65"/>
      <c r="U226" s="65"/>
      <c r="V226" s="65"/>
      <c r="W226" s="60"/>
    </row>
    <row r="227" spans="1:23" x14ac:dyDescent="0.25">
      <c r="A227" s="216">
        <v>4132</v>
      </c>
      <c r="B227" s="216"/>
      <c r="C227" s="216" t="s">
        <v>93</v>
      </c>
      <c r="D227" s="218" t="s">
        <v>602</v>
      </c>
      <c r="E227" s="69" t="s">
        <v>603</v>
      </c>
      <c r="F227" s="66"/>
      <c r="G227" s="76"/>
      <c r="H227" s="76"/>
      <c r="I227" s="70">
        <v>1</v>
      </c>
      <c r="J227" s="71">
        <f>SUM(J228:J234)</f>
        <v>1</v>
      </c>
      <c r="K227" s="62"/>
      <c r="L227" s="63"/>
      <c r="M227" s="64"/>
      <c r="N227" s="72">
        <f>SUM(N228:N234)</f>
        <v>302525160</v>
      </c>
      <c r="O227" s="65"/>
      <c r="P227" s="65"/>
      <c r="Q227" s="65"/>
      <c r="R227" s="65"/>
      <c r="S227" s="65"/>
      <c r="T227" s="65"/>
      <c r="U227" s="65"/>
      <c r="V227" s="65"/>
      <c r="W227" s="60"/>
    </row>
    <row r="228" spans="1:23" ht="54" customHeight="1" x14ac:dyDescent="0.25">
      <c r="A228" s="217"/>
      <c r="B228" s="217"/>
      <c r="C228" s="217"/>
      <c r="D228" s="217"/>
      <c r="E228" s="69" t="s">
        <v>604</v>
      </c>
      <c r="F228" s="66"/>
      <c r="G228" s="73" t="s">
        <v>605</v>
      </c>
      <c r="H228" s="73" t="s">
        <v>318</v>
      </c>
      <c r="I228" s="83">
        <v>1</v>
      </c>
      <c r="J228" s="71">
        <v>0.3</v>
      </c>
      <c r="K228" s="62"/>
      <c r="L228" s="63"/>
      <c r="M228" s="64"/>
      <c r="N228" s="72">
        <v>84469320</v>
      </c>
      <c r="O228" s="65"/>
      <c r="P228" s="65"/>
      <c r="Q228" s="65"/>
      <c r="R228" s="65"/>
      <c r="S228" s="65"/>
      <c r="T228" s="65"/>
      <c r="U228" s="65"/>
      <c r="V228" s="65"/>
      <c r="W228" s="219" t="s">
        <v>99</v>
      </c>
    </row>
    <row r="229" spans="1:23" ht="94.5" x14ac:dyDescent="0.25">
      <c r="A229" s="217"/>
      <c r="B229" s="217"/>
      <c r="C229" s="217"/>
      <c r="D229" s="217"/>
      <c r="E229" s="69" t="s">
        <v>606</v>
      </c>
      <c r="F229" s="66"/>
      <c r="G229" s="73" t="s">
        <v>607</v>
      </c>
      <c r="H229" s="73" t="s">
        <v>608</v>
      </c>
      <c r="I229" s="83">
        <v>1</v>
      </c>
      <c r="J229" s="71">
        <v>0.15</v>
      </c>
      <c r="K229" s="62"/>
      <c r="L229" s="63"/>
      <c r="M229" s="64"/>
      <c r="N229" s="72">
        <v>47161920</v>
      </c>
      <c r="O229" s="65"/>
      <c r="P229" s="65"/>
      <c r="Q229" s="65"/>
      <c r="R229" s="65"/>
      <c r="S229" s="65"/>
      <c r="T229" s="65"/>
      <c r="U229" s="65"/>
      <c r="V229" s="65"/>
      <c r="W229" s="217"/>
    </row>
    <row r="230" spans="1:23" ht="67.5" x14ac:dyDescent="0.25">
      <c r="A230" s="217"/>
      <c r="B230" s="217"/>
      <c r="C230" s="217"/>
      <c r="D230" s="217"/>
      <c r="E230" s="69" t="s">
        <v>609</v>
      </c>
      <c r="F230" s="66"/>
      <c r="G230" s="73" t="s">
        <v>610</v>
      </c>
      <c r="H230" s="73" t="s">
        <v>611</v>
      </c>
      <c r="I230" s="83">
        <v>50</v>
      </c>
      <c r="J230" s="71">
        <v>0.1</v>
      </c>
      <c r="K230" s="62"/>
      <c r="L230" s="63"/>
      <c r="M230" s="64"/>
      <c r="N230" s="72">
        <v>16845640</v>
      </c>
      <c r="O230" s="65"/>
      <c r="P230" s="65"/>
      <c r="Q230" s="65"/>
      <c r="R230" s="65"/>
      <c r="S230" s="65"/>
      <c r="T230" s="65"/>
      <c r="U230" s="65"/>
      <c r="V230" s="65"/>
      <c r="W230" s="217"/>
    </row>
    <row r="231" spans="1:23" ht="40.5" x14ac:dyDescent="0.25">
      <c r="A231" s="217"/>
      <c r="B231" s="217"/>
      <c r="C231" s="217"/>
      <c r="D231" s="217"/>
      <c r="E231" s="69" t="s">
        <v>612</v>
      </c>
      <c r="F231" s="66"/>
      <c r="G231" s="73" t="s">
        <v>613</v>
      </c>
      <c r="H231" s="73" t="s">
        <v>614</v>
      </c>
      <c r="I231" s="83">
        <v>1</v>
      </c>
      <c r="J231" s="71">
        <v>0.2</v>
      </c>
      <c r="K231" s="62"/>
      <c r="L231" s="63"/>
      <c r="M231" s="64"/>
      <c r="N231" s="72">
        <v>80378720</v>
      </c>
      <c r="O231" s="65"/>
      <c r="P231" s="65"/>
      <c r="Q231" s="65"/>
      <c r="R231" s="65"/>
      <c r="S231" s="65"/>
      <c r="T231" s="65"/>
      <c r="U231" s="65"/>
      <c r="V231" s="65"/>
      <c r="W231" s="217"/>
    </row>
    <row r="232" spans="1:23" ht="40.5" x14ac:dyDescent="0.25">
      <c r="A232" s="217"/>
      <c r="B232" s="217"/>
      <c r="C232" s="217"/>
      <c r="D232" s="217"/>
      <c r="E232" s="69" t="s">
        <v>615</v>
      </c>
      <c r="F232" s="66"/>
      <c r="G232" s="73" t="s">
        <v>616</v>
      </c>
      <c r="H232" s="73" t="s">
        <v>617</v>
      </c>
      <c r="I232" s="83">
        <v>1</v>
      </c>
      <c r="J232" s="71">
        <v>0.1</v>
      </c>
      <c r="K232" s="62"/>
      <c r="L232" s="63"/>
      <c r="M232" s="64"/>
      <c r="N232" s="72">
        <v>47032280</v>
      </c>
      <c r="O232" s="65"/>
      <c r="P232" s="65"/>
      <c r="Q232" s="65"/>
      <c r="R232" s="65"/>
      <c r="S232" s="65"/>
      <c r="T232" s="65"/>
      <c r="U232" s="65"/>
      <c r="V232" s="65"/>
      <c r="W232" s="217"/>
    </row>
    <row r="233" spans="1:23" ht="40.5" x14ac:dyDescent="0.25">
      <c r="A233" s="217"/>
      <c r="B233" s="217"/>
      <c r="C233" s="217"/>
      <c r="D233" s="217"/>
      <c r="E233" s="69" t="s">
        <v>618</v>
      </c>
      <c r="F233" s="66"/>
      <c r="G233" s="73" t="s">
        <v>619</v>
      </c>
      <c r="H233" s="73" t="s">
        <v>620</v>
      </c>
      <c r="I233" s="83">
        <v>1</v>
      </c>
      <c r="J233" s="71">
        <v>0.05</v>
      </c>
      <c r="K233" s="62"/>
      <c r="L233" s="63"/>
      <c r="M233" s="64"/>
      <c r="N233" s="72">
        <v>21300000</v>
      </c>
      <c r="O233" s="65"/>
      <c r="P233" s="65"/>
      <c r="Q233" s="65"/>
      <c r="R233" s="65"/>
      <c r="S233" s="65"/>
      <c r="T233" s="65"/>
      <c r="U233" s="65"/>
      <c r="V233" s="65"/>
      <c r="W233" s="217"/>
    </row>
    <row r="234" spans="1:23" ht="81" x14ac:dyDescent="0.25">
      <c r="A234" s="217"/>
      <c r="B234" s="217"/>
      <c r="C234" s="217"/>
      <c r="D234" s="217"/>
      <c r="E234" s="69" t="s">
        <v>621</v>
      </c>
      <c r="F234" s="66"/>
      <c r="G234" s="82" t="s">
        <v>622</v>
      </c>
      <c r="H234" s="73" t="s">
        <v>623</v>
      </c>
      <c r="I234" s="83">
        <v>1</v>
      </c>
      <c r="J234" s="71">
        <v>0.1</v>
      </c>
      <c r="K234" s="62"/>
      <c r="L234" s="63"/>
      <c r="M234" s="64"/>
      <c r="N234" s="72">
        <v>5337280</v>
      </c>
      <c r="O234" s="65"/>
      <c r="P234" s="65"/>
      <c r="Q234" s="65"/>
      <c r="R234" s="65"/>
      <c r="S234" s="65"/>
      <c r="T234" s="65"/>
      <c r="U234" s="65"/>
      <c r="V234" s="65"/>
      <c r="W234" s="217"/>
    </row>
    <row r="235" spans="1:23" ht="31.5" x14ac:dyDescent="0.25">
      <c r="A235" s="57"/>
      <c r="B235" s="58" t="s">
        <v>624</v>
      </c>
      <c r="C235" s="58" t="s">
        <v>8</v>
      </c>
      <c r="D235" s="92" t="s">
        <v>625</v>
      </c>
      <c r="E235" s="69"/>
      <c r="F235" s="66"/>
      <c r="G235" s="76"/>
      <c r="H235" s="76"/>
      <c r="I235" s="83"/>
      <c r="J235" s="71"/>
      <c r="K235" s="62"/>
      <c r="L235" s="63"/>
      <c r="M235" s="64"/>
      <c r="N235" s="72"/>
      <c r="O235" s="65"/>
      <c r="P235" s="65"/>
      <c r="Q235" s="65"/>
      <c r="R235" s="65"/>
      <c r="S235" s="65"/>
      <c r="T235" s="65"/>
      <c r="U235" s="65"/>
      <c r="V235" s="65"/>
      <c r="W235" s="60"/>
    </row>
    <row r="236" spans="1:23" x14ac:dyDescent="0.25">
      <c r="A236" s="57"/>
      <c r="B236" s="61" t="s">
        <v>626</v>
      </c>
      <c r="C236" s="61" t="s">
        <v>9</v>
      </c>
      <c r="D236" s="57" t="s">
        <v>627</v>
      </c>
      <c r="E236" s="69"/>
      <c r="F236" s="66"/>
      <c r="G236" s="76"/>
      <c r="H236" s="76"/>
      <c r="I236" s="83"/>
      <c r="J236" s="71"/>
      <c r="K236" s="62"/>
      <c r="L236" s="63"/>
      <c r="M236" s="64"/>
      <c r="N236" s="72"/>
      <c r="O236" s="65"/>
      <c r="P236" s="65"/>
      <c r="Q236" s="65"/>
      <c r="R236" s="65"/>
      <c r="S236" s="65"/>
      <c r="T236" s="65"/>
      <c r="U236" s="65"/>
      <c r="V236" s="65"/>
      <c r="W236" s="60"/>
    </row>
    <row r="237" spans="1:23" x14ac:dyDescent="0.25">
      <c r="A237" s="57"/>
      <c r="B237" s="66">
        <v>45020010005</v>
      </c>
      <c r="C237" s="66" t="s">
        <v>10</v>
      </c>
      <c r="D237" s="67" t="s">
        <v>628</v>
      </c>
      <c r="E237" s="69"/>
      <c r="F237" s="68">
        <v>0.129</v>
      </c>
      <c r="G237" s="76"/>
      <c r="H237" s="76"/>
      <c r="I237" s="83"/>
      <c r="J237" s="71"/>
      <c r="K237" s="62"/>
      <c r="L237" s="63"/>
      <c r="M237" s="64"/>
      <c r="N237" s="72"/>
      <c r="O237" s="65"/>
      <c r="P237" s="65"/>
      <c r="Q237" s="65"/>
      <c r="R237" s="65"/>
      <c r="S237" s="65"/>
      <c r="T237" s="65"/>
      <c r="U237" s="65"/>
      <c r="V237" s="65"/>
      <c r="W237" s="60"/>
    </row>
    <row r="238" spans="1:23" x14ac:dyDescent="0.25">
      <c r="A238" s="216">
        <v>4132</v>
      </c>
      <c r="B238" s="216"/>
      <c r="C238" s="216" t="s">
        <v>93</v>
      </c>
      <c r="D238" s="218" t="s">
        <v>629</v>
      </c>
      <c r="E238" s="69" t="s">
        <v>630</v>
      </c>
      <c r="F238" s="66"/>
      <c r="G238" s="76"/>
      <c r="H238" s="76"/>
      <c r="I238" s="71">
        <v>0.13100000000000001</v>
      </c>
      <c r="J238" s="71">
        <f>SUM(J239:J245)</f>
        <v>1</v>
      </c>
      <c r="K238" s="62"/>
      <c r="L238" s="63"/>
      <c r="M238" s="64"/>
      <c r="N238" s="72">
        <f>SUM(N239:N245)</f>
        <v>336985677</v>
      </c>
      <c r="O238" s="65"/>
      <c r="P238" s="65"/>
      <c r="Q238" s="65"/>
      <c r="R238" s="65"/>
      <c r="S238" s="65"/>
      <c r="T238" s="65"/>
      <c r="U238" s="65"/>
      <c r="V238" s="65"/>
      <c r="W238" s="60"/>
    </row>
    <row r="239" spans="1:23" ht="27" customHeight="1" x14ac:dyDescent="0.25">
      <c r="A239" s="217"/>
      <c r="B239" s="217"/>
      <c r="C239" s="217"/>
      <c r="D239" s="217"/>
      <c r="E239" s="69" t="s">
        <v>631</v>
      </c>
      <c r="F239" s="66"/>
      <c r="G239" s="82" t="s">
        <v>632</v>
      </c>
      <c r="H239" s="73" t="s">
        <v>633</v>
      </c>
      <c r="I239" s="83">
        <v>3000</v>
      </c>
      <c r="J239" s="71">
        <v>0.05</v>
      </c>
      <c r="K239" s="62"/>
      <c r="L239" s="63"/>
      <c r="M239" s="64"/>
      <c r="N239" s="72">
        <v>90360957</v>
      </c>
      <c r="O239" s="65"/>
      <c r="P239" s="65"/>
      <c r="Q239" s="65"/>
      <c r="R239" s="65"/>
      <c r="S239" s="65"/>
      <c r="T239" s="65"/>
      <c r="U239" s="65"/>
      <c r="V239" s="65"/>
      <c r="W239" s="219" t="s">
        <v>99</v>
      </c>
    </row>
    <row r="240" spans="1:23" ht="27" customHeight="1" x14ac:dyDescent="0.25">
      <c r="A240" s="217"/>
      <c r="B240" s="217"/>
      <c r="C240" s="217"/>
      <c r="D240" s="217"/>
      <c r="E240" s="69" t="s">
        <v>634</v>
      </c>
      <c r="F240" s="66"/>
      <c r="G240" s="82" t="s">
        <v>635</v>
      </c>
      <c r="H240" s="73" t="s">
        <v>636</v>
      </c>
      <c r="I240" s="83">
        <f>I239*0.1</f>
        <v>300</v>
      </c>
      <c r="J240" s="71">
        <v>0.05</v>
      </c>
      <c r="K240" s="62"/>
      <c r="L240" s="63"/>
      <c r="M240" s="64"/>
      <c r="N240" s="72">
        <v>31200000</v>
      </c>
      <c r="O240" s="65"/>
      <c r="P240" s="65"/>
      <c r="Q240" s="65"/>
      <c r="R240" s="65"/>
      <c r="S240" s="65"/>
      <c r="T240" s="65"/>
      <c r="U240" s="65"/>
      <c r="V240" s="65"/>
      <c r="W240" s="217"/>
    </row>
    <row r="241" spans="1:23" ht="54" x14ac:dyDescent="0.25">
      <c r="A241" s="217"/>
      <c r="B241" s="217"/>
      <c r="C241" s="217"/>
      <c r="D241" s="217"/>
      <c r="E241" s="69" t="s">
        <v>637</v>
      </c>
      <c r="F241" s="66"/>
      <c r="G241" s="82" t="s">
        <v>638</v>
      </c>
      <c r="H241" s="73" t="s">
        <v>639</v>
      </c>
      <c r="I241" s="83">
        <v>3000</v>
      </c>
      <c r="J241" s="71">
        <v>0.05</v>
      </c>
      <c r="K241" s="62"/>
      <c r="L241" s="63"/>
      <c r="M241" s="64"/>
      <c r="N241" s="72">
        <v>22022000</v>
      </c>
      <c r="O241" s="65"/>
      <c r="P241" s="65"/>
      <c r="Q241" s="65"/>
      <c r="R241" s="65"/>
      <c r="S241" s="65"/>
      <c r="T241" s="65"/>
      <c r="U241" s="65"/>
      <c r="V241" s="65"/>
      <c r="W241" s="217"/>
    </row>
    <row r="242" spans="1:23" ht="67.5" x14ac:dyDescent="0.25">
      <c r="A242" s="217"/>
      <c r="B242" s="217"/>
      <c r="C242" s="217"/>
      <c r="D242" s="217"/>
      <c r="E242" s="69" t="s">
        <v>640</v>
      </c>
      <c r="F242" s="66"/>
      <c r="G242" s="82" t="s">
        <v>641</v>
      </c>
      <c r="H242" s="73" t="s">
        <v>642</v>
      </c>
      <c r="I242" s="83">
        <v>4500</v>
      </c>
      <c r="J242" s="71">
        <v>0.05</v>
      </c>
      <c r="K242" s="62"/>
      <c r="L242" s="63"/>
      <c r="M242" s="64"/>
      <c r="N242" s="72">
        <v>14000000</v>
      </c>
      <c r="O242" s="65"/>
      <c r="P242" s="65"/>
      <c r="Q242" s="65"/>
      <c r="R242" s="65"/>
      <c r="S242" s="65"/>
      <c r="T242" s="65"/>
      <c r="U242" s="65"/>
      <c r="V242" s="65"/>
      <c r="W242" s="217"/>
    </row>
    <row r="243" spans="1:23" ht="54" x14ac:dyDescent="0.25">
      <c r="A243" s="217"/>
      <c r="B243" s="217"/>
      <c r="C243" s="217"/>
      <c r="D243" s="217"/>
      <c r="E243" s="69" t="s">
        <v>643</v>
      </c>
      <c r="F243" s="66"/>
      <c r="G243" s="82" t="s">
        <v>644</v>
      </c>
      <c r="H243" s="73" t="s">
        <v>645</v>
      </c>
      <c r="I243" s="83">
        <f>I242*0.01</f>
        <v>45</v>
      </c>
      <c r="J243" s="71">
        <v>0.3</v>
      </c>
      <c r="K243" s="62"/>
      <c r="L243" s="63"/>
      <c r="M243" s="64"/>
      <c r="N243" s="72">
        <v>24024000</v>
      </c>
      <c r="O243" s="65"/>
      <c r="P243" s="65"/>
      <c r="Q243" s="65"/>
      <c r="R243" s="65"/>
      <c r="S243" s="65"/>
      <c r="T243" s="65"/>
      <c r="U243" s="65"/>
      <c r="V243" s="65"/>
      <c r="W243" s="217"/>
    </row>
    <row r="244" spans="1:23" ht="67.5" x14ac:dyDescent="0.25">
      <c r="A244" s="217"/>
      <c r="B244" s="217"/>
      <c r="C244" s="217"/>
      <c r="D244" s="217"/>
      <c r="E244" s="69" t="s">
        <v>646</v>
      </c>
      <c r="F244" s="66"/>
      <c r="G244" s="82" t="s">
        <v>647</v>
      </c>
      <c r="H244" s="73" t="s">
        <v>648</v>
      </c>
      <c r="I244" s="83">
        <v>1200</v>
      </c>
      <c r="J244" s="71">
        <v>0.1</v>
      </c>
      <c r="K244" s="62"/>
      <c r="L244" s="63"/>
      <c r="M244" s="64"/>
      <c r="N244" s="72">
        <v>61378720</v>
      </c>
      <c r="O244" s="65"/>
      <c r="P244" s="65"/>
      <c r="Q244" s="65"/>
      <c r="R244" s="65"/>
      <c r="S244" s="65"/>
      <c r="T244" s="65"/>
      <c r="U244" s="65"/>
      <c r="V244" s="65"/>
      <c r="W244" s="217"/>
    </row>
    <row r="245" spans="1:23" ht="27" x14ac:dyDescent="0.25">
      <c r="A245" s="217"/>
      <c r="B245" s="217"/>
      <c r="C245" s="217"/>
      <c r="D245" s="217"/>
      <c r="E245" s="69" t="s">
        <v>649</v>
      </c>
      <c r="F245" s="66"/>
      <c r="G245" s="82" t="s">
        <v>650</v>
      </c>
      <c r="H245" s="73" t="s">
        <v>651</v>
      </c>
      <c r="I245" s="83">
        <v>1</v>
      </c>
      <c r="J245" s="71">
        <v>0.4</v>
      </c>
      <c r="K245" s="62"/>
      <c r="L245" s="63"/>
      <c r="M245" s="64"/>
      <c r="N245" s="72">
        <v>94000000</v>
      </c>
      <c r="O245" s="65"/>
      <c r="P245" s="65"/>
      <c r="Q245" s="65"/>
      <c r="R245" s="65"/>
      <c r="S245" s="65"/>
      <c r="T245" s="65"/>
      <c r="U245" s="65"/>
      <c r="V245" s="65"/>
      <c r="W245" s="217"/>
    </row>
    <row r="246" spans="1:23" x14ac:dyDescent="0.25">
      <c r="A246" s="57"/>
      <c r="B246" s="61" t="s">
        <v>652</v>
      </c>
      <c r="C246" s="61" t="s">
        <v>9</v>
      </c>
      <c r="D246" s="57" t="s">
        <v>653</v>
      </c>
      <c r="E246" s="69"/>
      <c r="F246" s="66"/>
      <c r="G246" s="76"/>
      <c r="H246" s="76"/>
      <c r="I246" s="83"/>
      <c r="J246" s="71"/>
      <c r="K246" s="62"/>
      <c r="L246" s="63"/>
      <c r="M246" s="64"/>
      <c r="N246" s="72"/>
      <c r="O246" s="65"/>
      <c r="P246" s="65"/>
      <c r="Q246" s="65"/>
      <c r="R246" s="65"/>
      <c r="S246" s="65"/>
      <c r="T246" s="65"/>
      <c r="U246" s="65"/>
      <c r="V246" s="65"/>
      <c r="W246" s="60"/>
    </row>
    <row r="247" spans="1:23" x14ac:dyDescent="0.25">
      <c r="A247" s="57"/>
      <c r="B247" s="66">
        <v>45020020002</v>
      </c>
      <c r="C247" s="66" t="s">
        <v>10</v>
      </c>
      <c r="D247" s="67" t="s">
        <v>654</v>
      </c>
      <c r="E247" s="69"/>
      <c r="F247" s="81">
        <v>0.1</v>
      </c>
      <c r="G247" s="76"/>
      <c r="H247" s="76"/>
      <c r="I247" s="69"/>
      <c r="J247" s="71"/>
      <c r="K247" s="62"/>
      <c r="L247" s="63"/>
      <c r="M247" s="64"/>
      <c r="N247" s="72"/>
      <c r="O247" s="65"/>
      <c r="P247" s="65"/>
      <c r="Q247" s="65"/>
      <c r="R247" s="65"/>
      <c r="S247" s="65"/>
      <c r="T247" s="65"/>
      <c r="U247" s="65"/>
      <c r="V247" s="65"/>
      <c r="W247" s="60"/>
    </row>
    <row r="248" spans="1:23" x14ac:dyDescent="0.25">
      <c r="A248" s="216">
        <v>4132</v>
      </c>
      <c r="B248" s="216"/>
      <c r="C248" s="216" t="s">
        <v>93</v>
      </c>
      <c r="D248" s="218" t="s">
        <v>655</v>
      </c>
      <c r="E248" s="69" t="s">
        <v>656</v>
      </c>
      <c r="F248" s="66"/>
      <c r="G248" s="76"/>
      <c r="H248" s="76"/>
      <c r="I248" s="70">
        <v>0.1</v>
      </c>
      <c r="J248" s="71">
        <f>SUM(J249:J250)</f>
        <v>1</v>
      </c>
      <c r="K248" s="62"/>
      <c r="L248" s="63"/>
      <c r="M248" s="64"/>
      <c r="N248" s="72">
        <f>SUM(N249:N250)</f>
        <v>1986601000</v>
      </c>
      <c r="O248" s="65"/>
      <c r="P248" s="65"/>
      <c r="Q248" s="65"/>
      <c r="R248" s="65"/>
      <c r="S248" s="65"/>
      <c r="T248" s="65"/>
      <c r="U248" s="65"/>
      <c r="V248" s="65"/>
      <c r="W248" s="60"/>
    </row>
    <row r="249" spans="1:23" ht="67.5" x14ac:dyDescent="0.25">
      <c r="A249" s="217"/>
      <c r="B249" s="217"/>
      <c r="C249" s="217"/>
      <c r="D249" s="217"/>
      <c r="E249" s="69" t="s">
        <v>657</v>
      </c>
      <c r="F249" s="66"/>
      <c r="G249" s="82" t="s">
        <v>658</v>
      </c>
      <c r="H249" s="73" t="s">
        <v>659</v>
      </c>
      <c r="I249" s="83">
        <v>4</v>
      </c>
      <c r="J249" s="71">
        <v>0.5</v>
      </c>
      <c r="K249" s="62"/>
      <c r="L249" s="63"/>
      <c r="M249" s="64"/>
      <c r="N249" s="72">
        <v>305412000</v>
      </c>
      <c r="O249" s="65"/>
      <c r="P249" s="65"/>
      <c r="Q249" s="65"/>
      <c r="R249" s="65"/>
      <c r="S249" s="65"/>
      <c r="T249" s="65"/>
      <c r="U249" s="65"/>
      <c r="V249" s="65"/>
      <c r="W249" s="219" t="s">
        <v>660</v>
      </c>
    </row>
    <row r="250" spans="1:23" ht="40.5" customHeight="1" x14ac:dyDescent="0.25">
      <c r="A250" s="217"/>
      <c r="B250" s="217"/>
      <c r="C250" s="217"/>
      <c r="D250" s="217"/>
      <c r="E250" s="69" t="s">
        <v>661</v>
      </c>
      <c r="F250" s="66"/>
      <c r="G250" s="82" t="s">
        <v>662</v>
      </c>
      <c r="H250" s="73" t="s">
        <v>663</v>
      </c>
      <c r="I250" s="83">
        <v>8</v>
      </c>
      <c r="J250" s="71">
        <v>0.5</v>
      </c>
      <c r="K250" s="62"/>
      <c r="L250" s="63"/>
      <c r="M250" s="64"/>
      <c r="N250" s="72">
        <v>1681189000</v>
      </c>
      <c r="O250" s="65"/>
      <c r="P250" s="65"/>
      <c r="Q250" s="65"/>
      <c r="R250" s="65"/>
      <c r="S250" s="65"/>
      <c r="T250" s="65"/>
      <c r="U250" s="65"/>
      <c r="V250" s="65"/>
      <c r="W250" s="217"/>
    </row>
    <row r="251" spans="1:23" x14ac:dyDescent="0.25">
      <c r="A251" s="57"/>
      <c r="B251" s="66">
        <v>45020020015</v>
      </c>
      <c r="C251" s="66" t="s">
        <v>10</v>
      </c>
      <c r="D251" s="67" t="s">
        <v>664</v>
      </c>
      <c r="E251" s="69"/>
      <c r="F251" s="68">
        <v>0.16500000000000001</v>
      </c>
      <c r="G251" s="76"/>
      <c r="H251" s="76"/>
      <c r="I251" s="69"/>
      <c r="J251" s="71"/>
      <c r="K251" s="62"/>
      <c r="L251" s="63"/>
      <c r="M251" s="64"/>
      <c r="N251" s="72"/>
      <c r="O251" s="65"/>
      <c r="P251" s="65"/>
      <c r="Q251" s="65"/>
      <c r="R251" s="65"/>
      <c r="S251" s="65"/>
      <c r="T251" s="65"/>
      <c r="U251" s="65"/>
      <c r="V251" s="65"/>
      <c r="W251" s="60"/>
    </row>
    <row r="252" spans="1:23" x14ac:dyDescent="0.25">
      <c r="A252" s="216">
        <v>4132</v>
      </c>
      <c r="B252" s="216"/>
      <c r="C252" s="216" t="s">
        <v>93</v>
      </c>
      <c r="D252" s="218" t="s">
        <v>665</v>
      </c>
      <c r="E252" s="69" t="s">
        <v>666</v>
      </c>
      <c r="F252" s="66"/>
      <c r="G252" s="76"/>
      <c r="H252" s="76"/>
      <c r="I252" s="71">
        <v>0.16500000000000001</v>
      </c>
      <c r="J252" s="71">
        <f>SUM(J253:J254)</f>
        <v>1</v>
      </c>
      <c r="K252" s="62"/>
      <c r="L252" s="63"/>
      <c r="M252" s="64"/>
      <c r="N252" s="72">
        <f>SUM(N253:N254)</f>
        <v>919164000</v>
      </c>
      <c r="O252" s="65"/>
      <c r="P252" s="65"/>
      <c r="Q252" s="65"/>
      <c r="R252" s="65"/>
      <c r="S252" s="65"/>
      <c r="T252" s="65"/>
      <c r="U252" s="65"/>
      <c r="V252" s="65"/>
      <c r="W252" s="60"/>
    </row>
    <row r="253" spans="1:23" ht="40.5" customHeight="1" x14ac:dyDescent="0.25">
      <c r="A253" s="217"/>
      <c r="B253" s="217"/>
      <c r="C253" s="217"/>
      <c r="D253" s="217"/>
      <c r="E253" s="69" t="s">
        <v>667</v>
      </c>
      <c r="F253" s="66"/>
      <c r="G253" s="82" t="s">
        <v>668</v>
      </c>
      <c r="H253" s="73" t="s">
        <v>669</v>
      </c>
      <c r="I253" s="83">
        <v>3426</v>
      </c>
      <c r="J253" s="71">
        <v>0.2</v>
      </c>
      <c r="K253" s="62"/>
      <c r="L253" s="63"/>
      <c r="M253" s="64"/>
      <c r="N253" s="72">
        <v>198792000</v>
      </c>
      <c r="O253" s="65"/>
      <c r="P253" s="65"/>
      <c r="Q253" s="65"/>
      <c r="R253" s="65"/>
      <c r="S253" s="65"/>
      <c r="T253" s="65"/>
      <c r="U253" s="65"/>
      <c r="V253" s="65"/>
      <c r="W253" s="219" t="s">
        <v>660</v>
      </c>
    </row>
    <row r="254" spans="1:23" ht="51" customHeight="1" x14ac:dyDescent="0.25">
      <c r="A254" s="220"/>
      <c r="B254" s="220"/>
      <c r="C254" s="220"/>
      <c r="D254" s="220"/>
      <c r="E254" s="98" t="s">
        <v>670</v>
      </c>
      <c r="F254" s="99"/>
      <c r="G254" s="100" t="s">
        <v>671</v>
      </c>
      <c r="H254" s="101" t="s">
        <v>672</v>
      </c>
      <c r="I254" s="102">
        <v>14773</v>
      </c>
      <c r="J254" s="103">
        <v>0.8</v>
      </c>
      <c r="K254" s="104"/>
      <c r="L254" s="105"/>
      <c r="M254" s="106"/>
      <c r="N254" s="107">
        <v>720372000</v>
      </c>
      <c r="O254" s="108"/>
      <c r="P254" s="108"/>
      <c r="Q254" s="108"/>
      <c r="R254" s="108"/>
      <c r="S254" s="108"/>
      <c r="T254" s="108"/>
      <c r="U254" s="108"/>
      <c r="V254" s="108"/>
      <c r="W254" s="220"/>
    </row>
    <row r="255" spans="1:23" x14ac:dyDescent="0.25">
      <c r="A255" s="109"/>
      <c r="B255" s="110"/>
      <c r="C255" s="110"/>
      <c r="D255" s="109"/>
      <c r="E255" s="111"/>
      <c r="F255" s="112"/>
      <c r="G255" s="113"/>
      <c r="H255" s="112"/>
      <c r="I255" s="113"/>
      <c r="J255" s="113"/>
      <c r="N255" s="113"/>
      <c r="W255" s="117"/>
    </row>
    <row r="256" spans="1:23" x14ac:dyDescent="0.25">
      <c r="A256" s="118"/>
      <c r="B256" s="119" t="s">
        <v>673</v>
      </c>
      <c r="C256" s="120">
        <f>COUNTIF(C7:C254,"pr")</f>
        <v>39</v>
      </c>
      <c r="D256" s="118"/>
      <c r="E256" s="121"/>
      <c r="F256" s="122"/>
      <c r="G256" s="123"/>
      <c r="H256" s="122"/>
      <c r="I256" s="123"/>
      <c r="J256" s="120" t="s">
        <v>674</v>
      </c>
      <c r="N256" s="124">
        <f>+N252+N248+N238+N227+N218+N213+N207+N192+N188+N180+N172+N168+N163+N153+N149++N136+N120+N115+N111+N77+N101+N92+N84+N71+N64+N56+N51+N47+N41+N37+N27+N23+N19+N11+N98+N127+N160+N200+N106</f>
        <v>33863722490</v>
      </c>
    </row>
  </sheetData>
  <mergeCells count="222">
    <mergeCell ref="A1:W1"/>
    <mergeCell ref="A2:W2"/>
    <mergeCell ref="A3:B3"/>
    <mergeCell ref="C3:P3"/>
    <mergeCell ref="Q3:S3"/>
    <mergeCell ref="T3:U3"/>
    <mergeCell ref="A4:W4"/>
    <mergeCell ref="A5:A6"/>
    <mergeCell ref="B5:B6"/>
    <mergeCell ref="C5:C6"/>
    <mergeCell ref="D5:D6"/>
    <mergeCell ref="E5:E6"/>
    <mergeCell ref="F5:F6"/>
    <mergeCell ref="G5:G6"/>
    <mergeCell ref="H5:H6"/>
    <mergeCell ref="I5:I6"/>
    <mergeCell ref="V5:V6"/>
    <mergeCell ref="W5:W6"/>
    <mergeCell ref="A11:A14"/>
    <mergeCell ref="B11:B14"/>
    <mergeCell ref="C11:C14"/>
    <mergeCell ref="D11:D14"/>
    <mergeCell ref="W12:W14"/>
    <mergeCell ref="P5:P6"/>
    <mergeCell ref="Q5:Q6"/>
    <mergeCell ref="R5:R6"/>
    <mergeCell ref="S5:S6"/>
    <mergeCell ref="T5:T6"/>
    <mergeCell ref="U5:U6"/>
    <mergeCell ref="J5:J6"/>
    <mergeCell ref="K5:K6"/>
    <mergeCell ref="L5:L6"/>
    <mergeCell ref="M5:M6"/>
    <mergeCell ref="N5:N6"/>
    <mergeCell ref="O5:O6"/>
    <mergeCell ref="A19:A21"/>
    <mergeCell ref="B19:B21"/>
    <mergeCell ref="C19:C21"/>
    <mergeCell ref="D19:D21"/>
    <mergeCell ref="W20:W21"/>
    <mergeCell ref="A23:A25"/>
    <mergeCell ref="B23:B25"/>
    <mergeCell ref="C23:C25"/>
    <mergeCell ref="D23:D25"/>
    <mergeCell ref="W24:W25"/>
    <mergeCell ref="A27:A33"/>
    <mergeCell ref="B27:B33"/>
    <mergeCell ref="C27:C33"/>
    <mergeCell ref="D27:D33"/>
    <mergeCell ref="W28:W33"/>
    <mergeCell ref="A37:A39"/>
    <mergeCell ref="B37:B39"/>
    <mergeCell ref="C37:C39"/>
    <mergeCell ref="D37:D39"/>
    <mergeCell ref="W38:W39"/>
    <mergeCell ref="A41:A45"/>
    <mergeCell ref="B41:B45"/>
    <mergeCell ref="C41:C45"/>
    <mergeCell ref="D41:D45"/>
    <mergeCell ref="W42:W45"/>
    <mergeCell ref="A47:A49"/>
    <mergeCell ref="B47:B49"/>
    <mergeCell ref="C47:C49"/>
    <mergeCell ref="D47:D49"/>
    <mergeCell ref="W48:W49"/>
    <mergeCell ref="A51:A54"/>
    <mergeCell ref="B51:B54"/>
    <mergeCell ref="C51:C54"/>
    <mergeCell ref="D51:D54"/>
    <mergeCell ref="W52:W54"/>
    <mergeCell ref="A56:A62"/>
    <mergeCell ref="B56:B62"/>
    <mergeCell ref="C56:C62"/>
    <mergeCell ref="D56:D62"/>
    <mergeCell ref="W57:W62"/>
    <mergeCell ref="A64:A69"/>
    <mergeCell ref="B64:B69"/>
    <mergeCell ref="C64:C69"/>
    <mergeCell ref="D64:D69"/>
    <mergeCell ref="W65:W69"/>
    <mergeCell ref="A71:A76"/>
    <mergeCell ref="B71:B76"/>
    <mergeCell ref="C71:C76"/>
    <mergeCell ref="D71:D76"/>
    <mergeCell ref="W72:W76"/>
    <mergeCell ref="A77:A82"/>
    <mergeCell ref="B77:B82"/>
    <mergeCell ref="C77:C82"/>
    <mergeCell ref="D77:D82"/>
    <mergeCell ref="W78:W82"/>
    <mergeCell ref="A84:A89"/>
    <mergeCell ref="B84:B89"/>
    <mergeCell ref="C84:C89"/>
    <mergeCell ref="D84:D89"/>
    <mergeCell ref="W85:W89"/>
    <mergeCell ref="A92:A96"/>
    <mergeCell ref="B92:B96"/>
    <mergeCell ref="C92:C96"/>
    <mergeCell ref="D92:D96"/>
    <mergeCell ref="W93:W96"/>
    <mergeCell ref="A98:A99"/>
    <mergeCell ref="B98:B99"/>
    <mergeCell ref="C98:C99"/>
    <mergeCell ref="D98:D99"/>
    <mergeCell ref="A101:A104"/>
    <mergeCell ref="B101:B104"/>
    <mergeCell ref="C101:C104"/>
    <mergeCell ref="D101:D104"/>
    <mergeCell ref="W102:W104"/>
    <mergeCell ref="A106:A107"/>
    <mergeCell ref="B106:B107"/>
    <mergeCell ref="C106:C107"/>
    <mergeCell ref="D106:D107"/>
    <mergeCell ref="A111:A113"/>
    <mergeCell ref="B111:B113"/>
    <mergeCell ref="C111:C113"/>
    <mergeCell ref="D111:D113"/>
    <mergeCell ref="W112:W113"/>
    <mergeCell ref="A115:A118"/>
    <mergeCell ref="B115:B118"/>
    <mergeCell ref="C115:C118"/>
    <mergeCell ref="D115:D118"/>
    <mergeCell ref="W116:W118"/>
    <mergeCell ref="A120:A124"/>
    <mergeCell ref="B120:B124"/>
    <mergeCell ref="C120:C124"/>
    <mergeCell ref="D120:D124"/>
    <mergeCell ref="W121:W124"/>
    <mergeCell ref="A127:A132"/>
    <mergeCell ref="B127:B132"/>
    <mergeCell ref="C127:C132"/>
    <mergeCell ref="D127:D132"/>
    <mergeCell ref="W128:W132"/>
    <mergeCell ref="A136:A144"/>
    <mergeCell ref="B136:B144"/>
    <mergeCell ref="C136:C144"/>
    <mergeCell ref="D136:D144"/>
    <mergeCell ref="W137:W144"/>
    <mergeCell ref="A149:A151"/>
    <mergeCell ref="B149:B151"/>
    <mergeCell ref="C149:C151"/>
    <mergeCell ref="D149:D151"/>
    <mergeCell ref="W150:W151"/>
    <mergeCell ref="A153:A155"/>
    <mergeCell ref="B153:B154"/>
    <mergeCell ref="C153:C155"/>
    <mergeCell ref="D153:D155"/>
    <mergeCell ref="W154:W155"/>
    <mergeCell ref="A160:A161"/>
    <mergeCell ref="B160:B161"/>
    <mergeCell ref="C160:C161"/>
    <mergeCell ref="D160:D161"/>
    <mergeCell ref="A163:A167"/>
    <mergeCell ref="B163:B167"/>
    <mergeCell ref="C163:C167"/>
    <mergeCell ref="D163:D167"/>
    <mergeCell ref="W164:W167"/>
    <mergeCell ref="A168:A170"/>
    <mergeCell ref="B168:B170"/>
    <mergeCell ref="C168:C170"/>
    <mergeCell ref="D168:D170"/>
    <mergeCell ref="W169:W170"/>
    <mergeCell ref="A172:A178"/>
    <mergeCell ref="B172:B178"/>
    <mergeCell ref="C172:C178"/>
    <mergeCell ref="D172:D178"/>
    <mergeCell ref="W173:W178"/>
    <mergeCell ref="A180:A186"/>
    <mergeCell ref="B180:B186"/>
    <mergeCell ref="C180:C186"/>
    <mergeCell ref="D180:D186"/>
    <mergeCell ref="W181:W186"/>
    <mergeCell ref="A188:A190"/>
    <mergeCell ref="B188:B190"/>
    <mergeCell ref="C188:C190"/>
    <mergeCell ref="D188:D190"/>
    <mergeCell ref="W189:W190"/>
    <mergeCell ref="A192:A198"/>
    <mergeCell ref="B192:B198"/>
    <mergeCell ref="C192:C198"/>
    <mergeCell ref="D192:D198"/>
    <mergeCell ref="W193:W198"/>
    <mergeCell ref="A199:A205"/>
    <mergeCell ref="B200:B205"/>
    <mergeCell ref="C200:C205"/>
    <mergeCell ref="D200:D205"/>
    <mergeCell ref="W201:W205"/>
    <mergeCell ref="A207:A212"/>
    <mergeCell ref="B207:B212"/>
    <mergeCell ref="C207:C212"/>
    <mergeCell ref="D207:D212"/>
    <mergeCell ref="W208:W212"/>
    <mergeCell ref="A213:A216"/>
    <mergeCell ref="B213:B216"/>
    <mergeCell ref="C213:C216"/>
    <mergeCell ref="D213:D216"/>
    <mergeCell ref="W214:W216"/>
    <mergeCell ref="A218:A225"/>
    <mergeCell ref="B218:B225"/>
    <mergeCell ref="C218:C225"/>
    <mergeCell ref="D218:D225"/>
    <mergeCell ref="W219:W225"/>
    <mergeCell ref="A227:A234"/>
    <mergeCell ref="B227:B234"/>
    <mergeCell ref="C227:C234"/>
    <mergeCell ref="D227:D234"/>
    <mergeCell ref="W228:W234"/>
    <mergeCell ref="A238:A245"/>
    <mergeCell ref="B238:B245"/>
    <mergeCell ref="C238:C245"/>
    <mergeCell ref="D238:D245"/>
    <mergeCell ref="W239:W245"/>
    <mergeCell ref="A248:A250"/>
    <mergeCell ref="B248:B250"/>
    <mergeCell ref="C248:C250"/>
    <mergeCell ref="D248:D250"/>
    <mergeCell ref="W249:W250"/>
    <mergeCell ref="A252:A254"/>
    <mergeCell ref="B252:B254"/>
    <mergeCell ref="C252:C254"/>
    <mergeCell ref="D252:D254"/>
    <mergeCell ref="W253:W254"/>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C1"/>
    </sheetView>
  </sheetViews>
  <sheetFormatPr baseColWidth="10" defaultColWidth="11.42578125" defaultRowHeight="15" x14ac:dyDescent="0.25"/>
  <cols>
    <col min="1" max="1" width="9" style="39" customWidth="1"/>
    <col min="2" max="2" width="29.5703125" style="39" customWidth="1"/>
    <col min="3" max="3" width="50.140625" style="39" customWidth="1"/>
    <col min="4" max="16384" width="11.42578125" style="39"/>
  </cols>
  <sheetData>
    <row r="1" spans="1:3" x14ac:dyDescent="0.25">
      <c r="A1" s="233" t="s">
        <v>71</v>
      </c>
      <c r="B1" s="233"/>
      <c r="C1" s="233"/>
    </row>
    <row r="2" spans="1:3" x14ac:dyDescent="0.25">
      <c r="A2" s="234" t="s">
        <v>13</v>
      </c>
      <c r="B2" s="234"/>
      <c r="C2" s="40" t="s">
        <v>14</v>
      </c>
    </row>
    <row r="3" spans="1:3" ht="30" customHeight="1" x14ac:dyDescent="0.25">
      <c r="A3" s="41" t="s">
        <v>15</v>
      </c>
      <c r="B3" s="35" t="s">
        <v>65</v>
      </c>
      <c r="C3" s="35" t="s">
        <v>65</v>
      </c>
    </row>
    <row r="4" spans="1:3" ht="30" customHeight="1" x14ac:dyDescent="0.25">
      <c r="A4" s="41" t="s">
        <v>16</v>
      </c>
      <c r="B4" s="35" t="s">
        <v>4</v>
      </c>
      <c r="C4" s="35" t="s">
        <v>30</v>
      </c>
    </row>
    <row r="5" spans="1:3" ht="30" x14ac:dyDescent="0.25">
      <c r="A5" s="41" t="s">
        <v>8</v>
      </c>
      <c r="B5" s="42" t="s">
        <v>3</v>
      </c>
      <c r="C5" s="38" t="s">
        <v>75</v>
      </c>
    </row>
    <row r="6" spans="1:3" ht="60" x14ac:dyDescent="0.25">
      <c r="A6" s="41" t="s">
        <v>17</v>
      </c>
      <c r="B6" s="38" t="s">
        <v>58</v>
      </c>
      <c r="C6" s="38" t="s">
        <v>59</v>
      </c>
    </row>
    <row r="7" spans="1:3" ht="30" x14ac:dyDescent="0.25">
      <c r="A7" s="41" t="s">
        <v>18</v>
      </c>
      <c r="B7" s="35" t="s">
        <v>2</v>
      </c>
      <c r="C7" s="36" t="s">
        <v>47</v>
      </c>
    </row>
    <row r="8" spans="1:3" ht="30" x14ac:dyDescent="0.25">
      <c r="A8" s="41" t="s">
        <v>19</v>
      </c>
      <c r="B8" s="36" t="s">
        <v>60</v>
      </c>
      <c r="C8" s="38" t="s">
        <v>48</v>
      </c>
    </row>
    <row r="9" spans="1:3" ht="30" x14ac:dyDescent="0.25">
      <c r="A9" s="41" t="s">
        <v>20</v>
      </c>
      <c r="B9" s="38" t="s">
        <v>33</v>
      </c>
      <c r="C9" s="38" t="s">
        <v>49</v>
      </c>
    </row>
    <row r="10" spans="1:3" ht="30" x14ac:dyDescent="0.25">
      <c r="A10" s="41" t="s">
        <v>21</v>
      </c>
      <c r="B10" s="38" t="s">
        <v>34</v>
      </c>
      <c r="C10" s="38" t="s">
        <v>50</v>
      </c>
    </row>
    <row r="11" spans="1:3" ht="45" x14ac:dyDescent="0.25">
      <c r="A11" s="41" t="s">
        <v>10</v>
      </c>
      <c r="B11" s="38" t="s">
        <v>35</v>
      </c>
      <c r="C11" s="38" t="s">
        <v>76</v>
      </c>
    </row>
    <row r="12" spans="1:3" ht="90" x14ac:dyDescent="0.25">
      <c r="A12" s="41" t="s">
        <v>22</v>
      </c>
      <c r="B12" s="38" t="s">
        <v>38</v>
      </c>
      <c r="C12" s="38" t="s">
        <v>77</v>
      </c>
    </row>
    <row r="13" spans="1:3" ht="30" x14ac:dyDescent="0.25">
      <c r="A13" s="41" t="s">
        <v>23</v>
      </c>
      <c r="B13" s="38" t="s">
        <v>73</v>
      </c>
      <c r="C13" s="38" t="s">
        <v>72</v>
      </c>
    </row>
    <row r="14" spans="1:3" ht="75" x14ac:dyDescent="0.25">
      <c r="A14" s="41" t="s">
        <v>7</v>
      </c>
      <c r="B14" s="36" t="s">
        <v>43</v>
      </c>
      <c r="C14" s="36" t="s">
        <v>78</v>
      </c>
    </row>
    <row r="15" spans="1:3" ht="45" x14ac:dyDescent="0.25">
      <c r="A15" s="41" t="s">
        <v>24</v>
      </c>
      <c r="B15" s="36" t="s">
        <v>51</v>
      </c>
      <c r="C15" s="36" t="s">
        <v>79</v>
      </c>
    </row>
    <row r="16" spans="1:3" ht="30" customHeight="1" x14ac:dyDescent="0.25">
      <c r="A16" s="41" t="s">
        <v>25</v>
      </c>
      <c r="B16" s="35" t="s">
        <v>31</v>
      </c>
      <c r="C16" s="36" t="s">
        <v>66</v>
      </c>
    </row>
    <row r="17" spans="1:5" ht="30" x14ac:dyDescent="0.25">
      <c r="A17" s="41" t="s">
        <v>26</v>
      </c>
      <c r="B17" s="36" t="s">
        <v>44</v>
      </c>
      <c r="C17" s="36" t="s">
        <v>67</v>
      </c>
    </row>
    <row r="18" spans="1:5" ht="45" x14ac:dyDescent="0.25">
      <c r="A18" s="41" t="s">
        <v>9</v>
      </c>
      <c r="B18" s="36" t="s">
        <v>45</v>
      </c>
      <c r="C18" s="37" t="s">
        <v>68</v>
      </c>
    </row>
    <row r="19" spans="1:5" ht="30" x14ac:dyDescent="0.25">
      <c r="A19" s="41" t="s">
        <v>27</v>
      </c>
      <c r="B19" s="36" t="s">
        <v>53</v>
      </c>
      <c r="C19" s="37" t="s">
        <v>64</v>
      </c>
    </row>
    <row r="20" spans="1:5" ht="42.75" customHeight="1" x14ac:dyDescent="0.25">
      <c r="A20" s="41" t="s">
        <v>28</v>
      </c>
      <c r="B20" s="36" t="s">
        <v>46</v>
      </c>
      <c r="C20" s="36" t="s">
        <v>80</v>
      </c>
      <c r="E20" s="43"/>
    </row>
    <row r="21" spans="1:5" ht="45" x14ac:dyDescent="0.25">
      <c r="A21" s="41" t="s">
        <v>29</v>
      </c>
      <c r="B21" s="36" t="s">
        <v>81</v>
      </c>
      <c r="C21" s="36" t="s">
        <v>82</v>
      </c>
    </row>
    <row r="22" spans="1:5" ht="30" customHeight="1" x14ac:dyDescent="0.25">
      <c r="A22" s="41" t="s">
        <v>37</v>
      </c>
      <c r="B22" s="36" t="s">
        <v>11</v>
      </c>
      <c r="C22" s="36" t="s">
        <v>61</v>
      </c>
    </row>
    <row r="23" spans="1:5" ht="30" customHeight="1" x14ac:dyDescent="0.25">
      <c r="A23" s="41" t="s">
        <v>54</v>
      </c>
      <c r="B23" s="36" t="s">
        <v>32</v>
      </c>
      <c r="C23" s="36" t="s">
        <v>62</v>
      </c>
    </row>
    <row r="24" spans="1:5" ht="30" customHeight="1" x14ac:dyDescent="0.25">
      <c r="A24" s="41" t="s">
        <v>55</v>
      </c>
      <c r="B24" s="36" t="s">
        <v>0</v>
      </c>
      <c r="C24" s="36" t="s">
        <v>83</v>
      </c>
    </row>
    <row r="25" spans="1:5" ht="30" customHeight="1" x14ac:dyDescent="0.25">
      <c r="A25" s="41" t="s">
        <v>55</v>
      </c>
      <c r="B25" s="36" t="s">
        <v>70</v>
      </c>
      <c r="C25" s="36" t="s">
        <v>69</v>
      </c>
    </row>
  </sheetData>
  <mergeCells count="2">
    <mergeCell ref="A1:C1"/>
    <mergeCell ref="A2:B2"/>
  </mergeCells>
  <pageMargins left="0.70866141732283472" right="0.70866141732283472" top="0.74803149606299213" bottom="0.74803149606299213"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MEDE01.03.18.P03.F05 Cuadro 1S</vt:lpstr>
      <vt:lpstr>DAP</vt:lpstr>
      <vt:lpstr>Instructivo de Diligenciamiento</vt:lpstr>
      <vt:lpstr>'MEDE01.03.18.P03.F05 Cuadro 1S'!Títulos_a_imprimir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ESCOBAR</dc:creator>
  <cp:lastModifiedBy>Cobo, Juan Pablo</cp:lastModifiedBy>
  <cp:lastPrinted>2019-03-18T22:29:15Z</cp:lastPrinted>
  <dcterms:created xsi:type="dcterms:W3CDTF">2012-02-09T15:02:40Z</dcterms:created>
  <dcterms:modified xsi:type="dcterms:W3CDTF">2019-04-30T19:39:17Z</dcterms:modified>
</cp:coreProperties>
</file>