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15" windowWidth="20730" windowHeight="11760" activeTab="2"/>
  </bookViews>
  <sheets>
    <sheet name="EJECUCION DE INGRESOS" sheetId="11" r:id="rId1"/>
    <sheet name="EJECUCION DE GASTOS" sheetId="10" r:id="rId2"/>
    <sheet name="Hoja5" sheetId="12" r:id="rId3"/>
  </sheets>
  <calcPr calcId="144525"/>
</workbook>
</file>

<file path=xl/calcChain.xml><?xml version="1.0" encoding="utf-8"?>
<calcChain xmlns="http://schemas.openxmlformats.org/spreadsheetml/2006/main">
  <c r="B11" i="12" l="1"/>
  <c r="B9" i="12"/>
  <c r="B6" i="12"/>
  <c r="L23" i="10"/>
  <c r="L22" i="10"/>
  <c r="J19" i="10"/>
  <c r="L7" i="10"/>
  <c r="L8" i="10"/>
  <c r="L15" i="10"/>
  <c r="E28" i="10"/>
  <c r="J28" i="10"/>
  <c r="K28" i="10"/>
  <c r="C28" i="10"/>
  <c r="L27" i="10"/>
  <c r="H27" i="10"/>
  <c r="L26" i="10"/>
  <c r="H26" i="10"/>
  <c r="I25" i="10"/>
  <c r="L25" i="10" s="1"/>
  <c r="G25" i="10"/>
  <c r="F25" i="10"/>
  <c r="H24" i="10"/>
  <c r="H23" i="10"/>
  <c r="H22" i="10"/>
  <c r="L21" i="10"/>
  <c r="H21" i="10"/>
  <c r="L20" i="10"/>
  <c r="H20" i="10"/>
  <c r="I19" i="10"/>
  <c r="L19" i="10" s="1"/>
  <c r="F19" i="10"/>
  <c r="F28" i="10" s="1"/>
  <c r="D19" i="10"/>
  <c r="D28" i="10" s="1"/>
  <c r="L18" i="10"/>
  <c r="H18" i="10"/>
  <c r="L17" i="10"/>
  <c r="H17" i="10"/>
  <c r="L16" i="10"/>
  <c r="G16" i="10"/>
  <c r="H16" i="10" s="1"/>
  <c r="G15" i="10"/>
  <c r="H15" i="10" s="1"/>
  <c r="L14" i="10"/>
  <c r="G14" i="10"/>
  <c r="H14" i="10" s="1"/>
  <c r="L13" i="10"/>
  <c r="G13" i="10"/>
  <c r="H13" i="10" s="1"/>
  <c r="L12" i="10"/>
  <c r="G12" i="10"/>
  <c r="H12" i="10" s="1"/>
  <c r="L11" i="10"/>
  <c r="H11" i="10"/>
  <c r="H10" i="10"/>
  <c r="L9" i="10"/>
  <c r="H9" i="10"/>
  <c r="H8" i="10"/>
  <c r="H7" i="10"/>
  <c r="I28" i="10" l="1"/>
  <c r="G28" i="10"/>
  <c r="M12" i="10"/>
  <c r="M14" i="10"/>
  <c r="M16" i="10"/>
  <c r="H25" i="10"/>
  <c r="M25" i="10" s="1"/>
  <c r="M26" i="10"/>
  <c r="M27" i="10"/>
  <c r="M9" i="10"/>
  <c r="M15" i="10"/>
  <c r="M13" i="10"/>
  <c r="H19" i="10"/>
  <c r="H28" i="10" s="1"/>
  <c r="L28" i="10"/>
  <c r="M20" i="10"/>
  <c r="M21" i="10"/>
  <c r="M23" i="10"/>
  <c r="M17" i="10"/>
  <c r="M18" i="10"/>
  <c r="M10" i="10"/>
  <c r="M11" i="10"/>
  <c r="M22" i="10"/>
  <c r="M7" i="10"/>
  <c r="M8" i="10"/>
  <c r="M19" i="10" l="1"/>
  <c r="M28" i="10" s="1"/>
</calcChain>
</file>

<file path=xl/sharedStrings.xml><?xml version="1.0" encoding="utf-8"?>
<sst xmlns="http://schemas.openxmlformats.org/spreadsheetml/2006/main" count="104" uniqueCount="73">
  <si>
    <t>CONCEPTO</t>
  </si>
  <si>
    <t xml:space="preserve">PRESUPUESTO </t>
  </si>
  <si>
    <t>MODIFICACIONES</t>
  </si>
  <si>
    <t>PRESUPUESTO</t>
  </si>
  <si>
    <t>TOTAL</t>
  </si>
  <si>
    <t>PENDIENTE</t>
  </si>
  <si>
    <t>APROBADO</t>
  </si>
  <si>
    <t>ADICCIONES</t>
  </si>
  <si>
    <t>REDUCCIONES</t>
  </si>
  <si>
    <t>DEFINITIVO</t>
  </si>
  <si>
    <t>ANTERIOR</t>
  </si>
  <si>
    <t>PERIODO</t>
  </si>
  <si>
    <t>EJECUCION PRESUPUESTAL DE GASTOS</t>
  </si>
  <si>
    <t>Comisiones Honorarios y Servicios</t>
  </si>
  <si>
    <t>Materiales y Suministros</t>
  </si>
  <si>
    <t>Impresos y Publicaciones</t>
  </si>
  <si>
    <t>Comunicación y Transporte</t>
  </si>
  <si>
    <t>CREDITOS</t>
  </si>
  <si>
    <t>CONTRACREDITOS</t>
  </si>
  <si>
    <t>PAGO</t>
  </si>
  <si>
    <t xml:space="preserve">PAGO </t>
  </si>
  <si>
    <t>INSTITUCION EDUCATIVA NAVARRO</t>
  </si>
  <si>
    <t>Muebles y Enseres</t>
  </si>
  <si>
    <t>Textos y Libros</t>
  </si>
  <si>
    <t>Materiales Didacticos</t>
  </si>
  <si>
    <t>Equipos audiovisuales</t>
  </si>
  <si>
    <t>Licencias de Productos  Informaticos</t>
  </si>
  <si>
    <t>Equipo de Oficina</t>
  </si>
  <si>
    <t>Mantenimiento de Bienes muebles e inmuebles</t>
  </si>
  <si>
    <t>Actividades Pedagogicas, deportivas, culturales</t>
  </si>
  <si>
    <t>Desarrollo de Jornadas extendidas</t>
  </si>
  <si>
    <t>Costos Asociado Tramite Titulo de Bachiller</t>
  </si>
  <si>
    <t>Gastos Financieros</t>
  </si>
  <si>
    <t>311 Y 312</t>
  </si>
  <si>
    <t>YADIRA LOPEZ COBO</t>
  </si>
  <si>
    <t>CLAUDIA PATRICIA MORALES BARONA</t>
  </si>
  <si>
    <t>RECTORA</t>
  </si>
  <si>
    <t>CONTADORA PUBLICA</t>
  </si>
  <si>
    <t>DE JULIO A DICIMBRE DE 2015</t>
  </si>
  <si>
    <t>Acciones de Mejoramiento De la Gestion Escolar y Academica</t>
  </si>
  <si>
    <t>PAGOS</t>
  </si>
  <si>
    <t>SEMESTRE</t>
  </si>
  <si>
    <t>FUENTE</t>
  </si>
  <si>
    <t>OBSERVACIONES</t>
  </si>
  <si>
    <t>GASTOS FINANCIEROS FUENTE RECURSO DE BALANCE</t>
  </si>
  <si>
    <t>GASTOS FINANCIEROS GRATUIDAD</t>
  </si>
  <si>
    <t>MANTENIMIENTO LOCATIVOS RECURSOS PROPIOS</t>
  </si>
  <si>
    <t>MANTENIMIENTO DE IMPRESORA Y MANTENIMIENTOS  LOCATIVOS GRATUIDAD</t>
  </si>
  <si>
    <t>ACTIVIDADES CULTURALES GRATUIDAD</t>
  </si>
  <si>
    <t>IMPRESIONES INSTITUCIONALES GRATUIDAD</t>
  </si>
  <si>
    <t>TRANSPORTE GRATUIDAD</t>
  </si>
  <si>
    <t>ADQUISICION DE SOFTWARE FINANCIERO ASCII GRATUIDAD</t>
  </si>
  <si>
    <t>COMPRA DE ARTICULOS DE FERRETERIA Y COMPRA DE TONER Y CARTUCHOS, PAPELERIA GRATUIDAD</t>
  </si>
  <si>
    <t>ASESORIA CONTABLE Y FINANCIERA GRATUIDAD</t>
  </si>
  <si>
    <t>EJECUCION PRESUPUESTAL DE INGRESOS</t>
  </si>
  <si>
    <t>DE JULIO A DICIEMBRE DE 2015</t>
  </si>
  <si>
    <t>RECAUDO</t>
  </si>
  <si>
    <t xml:space="preserve">RECAUDO </t>
  </si>
  <si>
    <t>VENTA DE SERVICIOS EDUCATIVOS</t>
  </si>
  <si>
    <t>Certificados Y Constancias</t>
  </si>
  <si>
    <t>Concesion Tienda Escolar</t>
  </si>
  <si>
    <t xml:space="preserve">TRANSFERENCIA </t>
  </si>
  <si>
    <t>SGP - Gratuidad</t>
  </si>
  <si>
    <t>RECURSOS DE CAPITAL</t>
  </si>
  <si>
    <t>Intereses Financieros</t>
  </si>
  <si>
    <t>Recursos del Balance</t>
  </si>
  <si>
    <t>311 y 312</t>
  </si>
  <si>
    <t>INSTITUCION EDUCATIVA NAVARO</t>
  </si>
  <si>
    <t>TOTAL INGRESOS</t>
  </si>
  <si>
    <t>INGRESOS</t>
  </si>
  <si>
    <t>GASTOS</t>
  </si>
  <si>
    <t>TOTAL GASTOS</t>
  </si>
  <si>
    <t>TOTAL DISPONIBLE VIGENCIA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</si>
</sst>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sz val="11"/>
      <color rgb="FFFF000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" xfId="0" applyFont="1" applyBorder="1" applyAlignment="1">
      <alignment horizontal="center" vertical="justify"/>
    </xf>
    <xf numFmtId="0" fontId="1" fillId="0" borderId="1" xfId="0" applyFont="1" applyBorder="1" applyAlignment="1">
      <alignment vertical="justify"/>
    </xf>
    <xf numFmtId="0" fontId="1" fillId="0" borderId="1" xfId="0" applyFont="1" applyBorder="1" applyAlignment="1">
      <alignment horizontal="center" vertical="top"/>
    </xf>
    <xf numFmtId="0" fontId="1" fillId="0" borderId="4" xfId="0" applyFont="1" applyBorder="1"/>
    <xf numFmtId="0" fontId="1" fillId="0" borderId="5" xfId="0" applyFont="1" applyBorder="1"/>
    <xf numFmtId="0" fontId="1" fillId="0" borderId="4" xfId="0" applyFont="1" applyBorder="1" applyAlignment="1">
      <alignment horizontal="center"/>
    </xf>
    <xf numFmtId="1" fontId="0" fillId="0" borderId="5" xfId="0" applyNumberFormat="1" applyBorder="1"/>
    <xf numFmtId="3" fontId="0" fillId="0" borderId="5" xfId="0" applyNumberFormat="1" applyBorder="1"/>
    <xf numFmtId="3" fontId="1" fillId="0" borderId="5" xfId="0" applyNumberFormat="1" applyFont="1" applyBorder="1"/>
    <xf numFmtId="1" fontId="0" fillId="0" borderId="0" xfId="0" applyNumberFormat="1"/>
    <xf numFmtId="0" fontId="0" fillId="0" borderId="5" xfId="0" applyBorder="1"/>
    <xf numFmtId="0" fontId="1" fillId="0" borderId="5" xfId="0" applyFont="1" applyBorder="1" applyAlignment="1">
      <alignment horizontal="center"/>
    </xf>
    <xf numFmtId="3" fontId="0" fillId="0" borderId="0" xfId="0" applyNumberFormat="1"/>
    <xf numFmtId="3" fontId="0" fillId="0" borderId="0" xfId="0" applyNumberFormat="1" applyFill="1" applyBorder="1"/>
    <xf numFmtId="1" fontId="0" fillId="0" borderId="5" xfId="0" applyNumberFormat="1" applyBorder="1" applyAlignment="1">
      <alignment vertical="justify"/>
    </xf>
    <xf numFmtId="3" fontId="0" fillId="0" borderId="5" xfId="0" applyNumberFormat="1" applyFont="1" applyBorder="1"/>
    <xf numFmtId="1" fontId="0" fillId="0" borderId="5" xfId="0" applyNumberFormat="1" applyFont="1" applyBorder="1"/>
    <xf numFmtId="3" fontId="0" fillId="0" borderId="3" xfId="0" applyNumberFormat="1" applyBorder="1"/>
    <xf numFmtId="1" fontId="0" fillId="0" borderId="5" xfId="0" applyNumberForma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0" fillId="0" borderId="5" xfId="0" applyNumberFormat="1" applyBorder="1" applyAlignment="1">
      <alignment horizontal="center" vertical="justify"/>
    </xf>
    <xf numFmtId="0" fontId="1" fillId="0" borderId="0" xfId="0" applyFont="1"/>
    <xf numFmtId="3" fontId="1" fillId="0" borderId="0" xfId="0" applyNumberFormat="1" applyFont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0" fillId="0" borderId="4" xfId="0" applyBorder="1"/>
    <xf numFmtId="3" fontId="1" fillId="0" borderId="5" xfId="0" applyNumberFormat="1" applyFont="1" applyFill="1" applyBorder="1"/>
    <xf numFmtId="0" fontId="0" fillId="0" borderId="0" xfId="0"/>
    <xf numFmtId="1" fontId="0" fillId="0" borderId="0" xfId="0" applyNumberFormat="1"/>
    <xf numFmtId="0" fontId="1" fillId="0" borderId="1" xfId="0" applyFont="1" applyBorder="1" applyAlignment="1">
      <alignment vertical="justify"/>
    </xf>
    <xf numFmtId="0" fontId="1" fillId="0" borderId="4" xfId="0" applyFont="1" applyBorder="1"/>
    <xf numFmtId="0" fontId="1" fillId="0" borderId="5" xfId="0" applyFont="1" applyBorder="1"/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justify"/>
    </xf>
    <xf numFmtId="0" fontId="1" fillId="0" borderId="1" xfId="0" applyFont="1" applyBorder="1" applyAlignment="1">
      <alignment horizontal="center" vertical="top"/>
    </xf>
    <xf numFmtId="3" fontId="0" fillId="0" borderId="0" xfId="0" applyNumberFormat="1"/>
    <xf numFmtId="1" fontId="1" fillId="0" borderId="2" xfId="0" applyNumberFormat="1" applyFont="1" applyBorder="1"/>
    <xf numFmtId="0" fontId="0" fillId="0" borderId="6" xfId="0" applyBorder="1"/>
    <xf numFmtId="0" fontId="0" fillId="0" borderId="3" xfId="0" applyBorder="1"/>
    <xf numFmtId="1" fontId="0" fillId="0" borderId="5" xfId="0" applyNumberFormat="1" applyBorder="1"/>
    <xf numFmtId="3" fontId="0" fillId="0" borderId="5" xfId="0" applyNumberFormat="1" applyBorder="1"/>
    <xf numFmtId="1" fontId="1" fillId="0" borderId="2" xfId="0" applyNumberFormat="1" applyFont="1" applyFill="1" applyBorder="1"/>
    <xf numFmtId="3" fontId="0" fillId="0" borderId="6" xfId="0" applyNumberFormat="1" applyBorder="1"/>
    <xf numFmtId="3" fontId="1" fillId="0" borderId="5" xfId="0" applyNumberFormat="1" applyFont="1" applyBorder="1"/>
    <xf numFmtId="0" fontId="4" fillId="0" borderId="0" xfId="0" applyFont="1"/>
    <xf numFmtId="3" fontId="4" fillId="0" borderId="0" xfId="0" applyNumberFormat="1" applyFont="1"/>
    <xf numFmtId="1" fontId="1" fillId="0" borderId="6" xfId="0" applyNumberFormat="1" applyFont="1" applyBorder="1"/>
    <xf numFmtId="1" fontId="0" fillId="0" borderId="5" xfId="0" applyNumberFormat="1" applyFont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4" fontId="0" fillId="0" borderId="5" xfId="0" applyNumberFormat="1" applyBorder="1"/>
    <xf numFmtId="1" fontId="3" fillId="0" borderId="5" xfId="0" applyNumberFormat="1" applyFont="1" applyBorder="1"/>
    <xf numFmtId="1" fontId="3" fillId="0" borderId="5" xfId="0" applyNumberFormat="1" applyFont="1" applyBorder="1" applyAlignment="1">
      <alignment horizontal="center"/>
    </xf>
    <xf numFmtId="3" fontId="3" fillId="0" borderId="5" xfId="0" applyNumberFormat="1" applyFont="1" applyBorder="1"/>
    <xf numFmtId="1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vertical="justify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I28" sqref="I28"/>
    </sheetView>
  </sheetViews>
  <sheetFormatPr baseColWidth="10" defaultRowHeight="15" x14ac:dyDescent="0.25"/>
  <cols>
    <col min="1" max="1" width="38.5703125" customWidth="1"/>
    <col min="3" max="3" width="17.42578125" customWidth="1"/>
    <col min="4" max="4" width="14.7109375" customWidth="1"/>
    <col min="5" max="5" width="14.5703125" customWidth="1"/>
    <col min="6" max="6" width="17.42578125" customWidth="1"/>
    <col min="7" max="7" width="15.7109375" customWidth="1"/>
    <col min="8" max="8" width="16.140625" customWidth="1"/>
  </cols>
  <sheetData>
    <row r="1" spans="1:10" ht="18.75" x14ac:dyDescent="0.4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8.75" x14ac:dyDescent="0.4">
      <c r="A2" s="24" t="s">
        <v>54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8.75" x14ac:dyDescent="0.4">
      <c r="A3" s="24" t="s">
        <v>55</v>
      </c>
      <c r="B3" s="24"/>
      <c r="C3" s="24"/>
      <c r="D3" s="24"/>
      <c r="E3" s="24"/>
      <c r="F3" s="24"/>
      <c r="G3" s="24"/>
      <c r="H3" s="24"/>
      <c r="I3" s="24"/>
      <c r="J3" s="24"/>
    </row>
    <row r="5" spans="1:10" ht="30" x14ac:dyDescent="0.25">
      <c r="A5" s="37" t="s">
        <v>0</v>
      </c>
      <c r="B5" s="37" t="s">
        <v>42</v>
      </c>
      <c r="C5" s="33" t="s">
        <v>1</v>
      </c>
      <c r="D5" s="25" t="s">
        <v>2</v>
      </c>
      <c r="E5" s="27"/>
      <c r="F5" s="33" t="s">
        <v>3</v>
      </c>
      <c r="G5" s="38" t="s">
        <v>56</v>
      </c>
      <c r="H5" s="38" t="s">
        <v>57</v>
      </c>
      <c r="I5" s="38" t="s">
        <v>57</v>
      </c>
      <c r="J5" s="38" t="s">
        <v>57</v>
      </c>
    </row>
    <row r="6" spans="1:10" x14ac:dyDescent="0.25">
      <c r="A6" s="34"/>
      <c r="B6" s="34"/>
      <c r="C6" s="34" t="s">
        <v>6</v>
      </c>
      <c r="D6" s="35" t="s">
        <v>7</v>
      </c>
      <c r="E6" s="35" t="s">
        <v>8</v>
      </c>
      <c r="F6" s="36" t="s">
        <v>9</v>
      </c>
      <c r="G6" s="36" t="s">
        <v>10</v>
      </c>
      <c r="H6" s="36" t="s">
        <v>41</v>
      </c>
      <c r="I6" s="36" t="s">
        <v>4</v>
      </c>
      <c r="J6" s="36" t="s">
        <v>5</v>
      </c>
    </row>
    <row r="7" spans="1:10" x14ac:dyDescent="0.25">
      <c r="A7" s="40" t="s">
        <v>58</v>
      </c>
      <c r="B7" s="50"/>
      <c r="C7" s="41"/>
      <c r="D7" s="41"/>
      <c r="E7" s="41"/>
      <c r="F7" s="41"/>
      <c r="G7" s="41"/>
      <c r="H7" s="41"/>
      <c r="I7" s="41"/>
      <c r="J7" s="42"/>
    </row>
    <row r="8" spans="1:10" x14ac:dyDescent="0.25">
      <c r="A8" s="43" t="s">
        <v>59</v>
      </c>
      <c r="B8" s="51">
        <v>11</v>
      </c>
      <c r="C8" s="44">
        <v>200000</v>
      </c>
      <c r="D8" s="44">
        <v>100000</v>
      </c>
      <c r="E8" s="44">
        <v>0</v>
      </c>
      <c r="F8" s="44">
        <v>300000</v>
      </c>
      <c r="G8" s="44">
        <v>263100</v>
      </c>
      <c r="H8" s="44">
        <v>36900</v>
      </c>
      <c r="I8" s="44">
        <v>300000</v>
      </c>
      <c r="J8" s="44">
        <v>0</v>
      </c>
    </row>
    <row r="9" spans="1:10" x14ac:dyDescent="0.25">
      <c r="A9" s="43" t="s">
        <v>60</v>
      </c>
      <c r="B9" s="51">
        <v>11</v>
      </c>
      <c r="C9" s="44">
        <v>300000</v>
      </c>
      <c r="D9" s="44">
        <v>600000</v>
      </c>
      <c r="E9" s="44">
        <v>0</v>
      </c>
      <c r="F9" s="44">
        <v>900000</v>
      </c>
      <c r="G9" s="44">
        <v>352000</v>
      </c>
      <c r="H9" s="44">
        <v>512200</v>
      </c>
      <c r="I9" s="44">
        <v>864200</v>
      </c>
      <c r="J9" s="44">
        <v>35800</v>
      </c>
    </row>
    <row r="10" spans="1:10" x14ac:dyDescent="0.25">
      <c r="A10" s="45" t="s">
        <v>61</v>
      </c>
      <c r="B10" s="52"/>
      <c r="C10" s="46"/>
      <c r="D10" s="46"/>
      <c r="E10" s="46"/>
      <c r="F10" s="44"/>
      <c r="G10" s="46"/>
      <c r="H10" s="46"/>
      <c r="I10" s="44">
        <v>0</v>
      </c>
      <c r="J10" s="44">
        <v>0</v>
      </c>
    </row>
    <row r="11" spans="1:10" x14ac:dyDescent="0.25">
      <c r="A11" s="43" t="s">
        <v>62</v>
      </c>
      <c r="B11" s="51">
        <v>211</v>
      </c>
      <c r="C11" s="44">
        <v>33101000</v>
      </c>
      <c r="D11" s="44">
        <v>2623503</v>
      </c>
      <c r="E11" s="44">
        <v>0</v>
      </c>
      <c r="F11" s="44">
        <v>35724503</v>
      </c>
      <c r="G11" s="44">
        <v>35724503</v>
      </c>
      <c r="H11" s="44"/>
      <c r="I11" s="44">
        <v>35724503</v>
      </c>
      <c r="J11" s="44">
        <v>0</v>
      </c>
    </row>
    <row r="12" spans="1:10" x14ac:dyDescent="0.25">
      <c r="A12" s="40" t="s">
        <v>63</v>
      </c>
      <c r="B12" s="53"/>
      <c r="C12" s="46"/>
      <c r="D12" s="46"/>
      <c r="E12" s="46"/>
      <c r="F12" s="44"/>
      <c r="G12" s="46"/>
      <c r="H12" s="46"/>
      <c r="I12" s="44">
        <v>0</v>
      </c>
      <c r="J12" s="44">
        <v>0</v>
      </c>
    </row>
    <row r="13" spans="1:10" x14ac:dyDescent="0.25">
      <c r="A13" s="43" t="s">
        <v>64</v>
      </c>
      <c r="B13" s="51">
        <v>331</v>
      </c>
      <c r="C13" s="44"/>
      <c r="D13" s="44">
        <v>2000</v>
      </c>
      <c r="E13" s="44"/>
      <c r="F13" s="44">
        <v>2000</v>
      </c>
      <c r="G13" s="54">
        <v>1259.8900000000001</v>
      </c>
      <c r="H13" s="54">
        <v>740.11</v>
      </c>
      <c r="I13" s="44">
        <v>2000</v>
      </c>
      <c r="J13" s="54">
        <v>0</v>
      </c>
    </row>
    <row r="14" spans="1:10" x14ac:dyDescent="0.25">
      <c r="A14" s="43" t="s">
        <v>65</v>
      </c>
      <c r="B14" s="58" t="s">
        <v>66</v>
      </c>
      <c r="C14" s="43">
        <v>0</v>
      </c>
      <c r="D14" s="44">
        <v>76196</v>
      </c>
      <c r="E14" s="44">
        <v>0</v>
      </c>
      <c r="F14" s="44">
        <v>76196</v>
      </c>
      <c r="G14" s="44">
        <v>0</v>
      </c>
      <c r="H14" s="44">
        <v>76196</v>
      </c>
      <c r="I14" s="44">
        <v>76196</v>
      </c>
      <c r="J14" s="43">
        <v>0</v>
      </c>
    </row>
    <row r="15" spans="1:10" x14ac:dyDescent="0.25">
      <c r="A15" s="55"/>
      <c r="B15" s="56"/>
      <c r="C15" s="57"/>
      <c r="D15" s="44"/>
      <c r="E15" s="44"/>
      <c r="F15" s="44"/>
      <c r="G15" s="44"/>
      <c r="H15" s="44"/>
      <c r="I15" s="44"/>
      <c r="J15" s="57"/>
    </row>
    <row r="16" spans="1:10" x14ac:dyDescent="0.25">
      <c r="A16" s="43" t="s">
        <v>4</v>
      </c>
      <c r="B16" s="43"/>
      <c r="C16" s="47">
        <v>33601000</v>
      </c>
      <c r="D16" s="47">
        <v>3401699</v>
      </c>
      <c r="E16" s="47">
        <v>0</v>
      </c>
      <c r="F16" s="47">
        <v>37002699</v>
      </c>
      <c r="G16" s="47">
        <v>36340862.890000001</v>
      </c>
      <c r="H16" s="47">
        <v>626036.11</v>
      </c>
      <c r="I16" s="47">
        <v>36966899</v>
      </c>
      <c r="J16" s="47">
        <v>35800</v>
      </c>
    </row>
    <row r="17" spans="1:10" x14ac:dyDescent="0.25">
      <c r="A17" s="32"/>
      <c r="B17" s="32"/>
      <c r="C17" s="31"/>
      <c r="D17" s="32"/>
      <c r="E17" s="31"/>
      <c r="F17" s="31"/>
      <c r="G17" s="31"/>
      <c r="H17" s="31"/>
      <c r="I17" s="39"/>
      <c r="J17" s="31"/>
    </row>
    <row r="18" spans="1:10" x14ac:dyDescent="0.25">
      <c r="A18" s="31"/>
      <c r="B18" s="31"/>
      <c r="C18" s="31"/>
      <c r="D18" s="31"/>
      <c r="E18" s="31"/>
      <c r="F18" s="31"/>
      <c r="G18" s="39"/>
      <c r="H18" s="39"/>
      <c r="I18" s="39"/>
      <c r="J18" s="39"/>
    </row>
    <row r="19" spans="1:10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9"/>
    </row>
    <row r="20" spans="1:10" x14ac:dyDescent="0.25">
      <c r="A20" s="31"/>
      <c r="B20" s="31"/>
      <c r="C20" s="31"/>
      <c r="D20" s="31"/>
      <c r="E20" s="31"/>
      <c r="F20" s="39"/>
      <c r="G20" s="31"/>
      <c r="H20" s="31"/>
      <c r="I20" s="31"/>
      <c r="J20" s="31"/>
    </row>
    <row r="22" spans="1:10" ht="18.75" x14ac:dyDescent="0.4">
      <c r="A22" s="48" t="s">
        <v>34</v>
      </c>
      <c r="B22" s="48"/>
      <c r="C22" s="49"/>
      <c r="D22" s="48"/>
      <c r="E22" s="48"/>
      <c r="F22" s="48"/>
      <c r="G22" s="48" t="s">
        <v>35</v>
      </c>
      <c r="H22" s="48"/>
      <c r="I22" s="31"/>
      <c r="J22" s="31"/>
    </row>
    <row r="23" spans="1:10" ht="18.75" x14ac:dyDescent="0.4">
      <c r="A23" s="48" t="s">
        <v>36</v>
      </c>
      <c r="B23" s="48"/>
      <c r="C23" s="49"/>
      <c r="D23" s="49"/>
      <c r="E23" s="48"/>
      <c r="F23" s="48"/>
      <c r="G23" s="49" t="s">
        <v>37</v>
      </c>
      <c r="H23" s="49"/>
      <c r="I23" s="31"/>
      <c r="J23" s="31"/>
    </row>
    <row r="28" spans="1:10" x14ac:dyDescent="0.25">
      <c r="I28" s="13"/>
    </row>
  </sheetData>
  <mergeCells count="4">
    <mergeCell ref="A1:J1"/>
    <mergeCell ref="A2:J2"/>
    <mergeCell ref="A3:J3"/>
    <mergeCell ref="D5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opLeftCell="A13" workbookViewId="0">
      <selection activeCell="A31" sqref="A31"/>
    </sheetView>
  </sheetViews>
  <sheetFormatPr baseColWidth="10" defaultRowHeight="15" x14ac:dyDescent="0.25"/>
  <cols>
    <col min="1" max="1" width="33.85546875" customWidth="1"/>
    <col min="2" max="2" width="13.7109375" customWidth="1"/>
    <col min="3" max="3" width="13.5703125" customWidth="1"/>
    <col min="4" max="4" width="12.85546875" customWidth="1"/>
    <col min="5" max="5" width="14.5703125" customWidth="1"/>
    <col min="6" max="6" width="12.85546875" customWidth="1"/>
    <col min="7" max="7" width="17.28515625" customWidth="1"/>
    <col min="8" max="8" width="13.85546875" customWidth="1"/>
    <col min="9" max="10" width="14" customWidth="1"/>
    <col min="11" max="11" width="14.7109375" customWidth="1"/>
    <col min="12" max="13" width="14.5703125" customWidth="1"/>
    <col min="14" max="14" width="32.7109375" customWidth="1"/>
  </cols>
  <sheetData>
    <row r="1" spans="1:19" ht="18.75" x14ac:dyDescent="0.4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9" ht="18.75" x14ac:dyDescent="0.4">
      <c r="A2" s="24" t="s">
        <v>12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9" ht="18.75" x14ac:dyDescent="0.4">
      <c r="A3" s="24" t="s">
        <v>38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5" spans="1:19" ht="30" x14ac:dyDescent="0.25">
      <c r="A5" s="1" t="s">
        <v>0</v>
      </c>
      <c r="B5" s="1" t="s">
        <v>42</v>
      </c>
      <c r="C5" s="2" t="s">
        <v>1</v>
      </c>
      <c r="D5" s="25" t="s">
        <v>2</v>
      </c>
      <c r="E5" s="26"/>
      <c r="F5" s="26"/>
      <c r="G5" s="27"/>
      <c r="H5" s="2" t="s">
        <v>3</v>
      </c>
      <c r="I5" s="3" t="s">
        <v>19</v>
      </c>
      <c r="J5" s="3" t="s">
        <v>40</v>
      </c>
      <c r="K5" s="3" t="s">
        <v>20</v>
      </c>
      <c r="L5" s="3" t="s">
        <v>20</v>
      </c>
      <c r="M5" s="3" t="s">
        <v>19</v>
      </c>
      <c r="N5" s="28" t="s">
        <v>43</v>
      </c>
    </row>
    <row r="6" spans="1:19" x14ac:dyDescent="0.25">
      <c r="A6" s="4"/>
      <c r="B6" s="4"/>
      <c r="C6" s="4" t="s">
        <v>6</v>
      </c>
      <c r="D6" s="5" t="s">
        <v>7</v>
      </c>
      <c r="E6" s="12" t="s">
        <v>8</v>
      </c>
      <c r="F6" s="12" t="s">
        <v>17</v>
      </c>
      <c r="G6" s="12" t="s">
        <v>18</v>
      </c>
      <c r="H6" s="6" t="s">
        <v>9</v>
      </c>
      <c r="I6" s="6" t="s">
        <v>10</v>
      </c>
      <c r="J6" s="6" t="s">
        <v>41</v>
      </c>
      <c r="K6" s="6" t="s">
        <v>11</v>
      </c>
      <c r="L6" s="6" t="s">
        <v>4</v>
      </c>
      <c r="M6" s="6" t="s">
        <v>5</v>
      </c>
      <c r="N6" s="29"/>
    </row>
    <row r="7" spans="1:19" ht="30" x14ac:dyDescent="0.25">
      <c r="A7" s="7" t="s">
        <v>13</v>
      </c>
      <c r="B7" s="19">
        <v>211</v>
      </c>
      <c r="C7" s="8">
        <v>4800000</v>
      </c>
      <c r="D7" s="11"/>
      <c r="E7" s="11"/>
      <c r="F7" s="11"/>
      <c r="G7" s="8">
        <v>150000</v>
      </c>
      <c r="H7" s="8">
        <f>+C7+D7-E7+F7-G7</f>
        <v>4650000</v>
      </c>
      <c r="I7" s="8">
        <v>3150000</v>
      </c>
      <c r="J7" s="8">
        <v>1000000</v>
      </c>
      <c r="K7" s="8">
        <v>0</v>
      </c>
      <c r="L7" s="8">
        <f>+I7+J7+K7</f>
        <v>4150000</v>
      </c>
      <c r="M7" s="8">
        <f>+H7-L7</f>
        <v>500000</v>
      </c>
      <c r="N7" s="15" t="s">
        <v>53</v>
      </c>
    </row>
    <row r="8" spans="1:19" ht="60" x14ac:dyDescent="0.25">
      <c r="A8" s="7" t="s">
        <v>14</v>
      </c>
      <c r="B8" s="19">
        <v>211</v>
      </c>
      <c r="C8" s="8">
        <v>3000000</v>
      </c>
      <c r="D8" s="8"/>
      <c r="E8" s="8">
        <v>0</v>
      </c>
      <c r="F8" s="8">
        <v>168935</v>
      </c>
      <c r="G8" s="8">
        <v>2264191</v>
      </c>
      <c r="H8" s="8">
        <f>+C8+D8-E8+F8-G8</f>
        <v>904744</v>
      </c>
      <c r="I8" s="8">
        <v>119000</v>
      </c>
      <c r="J8" s="8">
        <v>754130</v>
      </c>
      <c r="K8" s="8">
        <v>0</v>
      </c>
      <c r="L8" s="8">
        <f>+I8+J8+K8</f>
        <v>873130</v>
      </c>
      <c r="M8" s="8">
        <f>+H8-L8</f>
        <v>31614</v>
      </c>
      <c r="N8" s="15" t="s">
        <v>52</v>
      </c>
      <c r="O8" s="13"/>
    </row>
    <row r="9" spans="1:19" x14ac:dyDescent="0.25">
      <c r="A9" s="7" t="s">
        <v>14</v>
      </c>
      <c r="B9" s="19">
        <v>11</v>
      </c>
      <c r="C9" s="8"/>
      <c r="D9" s="8">
        <v>0</v>
      </c>
      <c r="E9" s="8"/>
      <c r="F9" s="8">
        <v>200000</v>
      </c>
      <c r="G9" s="8"/>
      <c r="H9" s="8">
        <f t="shared" ref="H9:H10" si="0">+C9+D9-E9+F9-G9</f>
        <v>200000</v>
      </c>
      <c r="I9" s="8">
        <v>200000</v>
      </c>
      <c r="J9" s="8"/>
      <c r="K9" s="8"/>
      <c r="L9" s="8">
        <f>+I9+K9</f>
        <v>200000</v>
      </c>
      <c r="M9" s="8">
        <f>+H9-L9</f>
        <v>0</v>
      </c>
      <c r="N9" s="15"/>
    </row>
    <row r="10" spans="1:19" x14ac:dyDescent="0.25">
      <c r="A10" s="7" t="s">
        <v>14</v>
      </c>
      <c r="B10" s="19" t="s">
        <v>33</v>
      </c>
      <c r="C10" s="8"/>
      <c r="D10" s="8">
        <v>14256</v>
      </c>
      <c r="E10" s="8"/>
      <c r="F10" s="8"/>
      <c r="G10" s="8"/>
      <c r="H10" s="8">
        <f t="shared" si="0"/>
        <v>14256</v>
      </c>
      <c r="I10" s="8"/>
      <c r="J10" s="8"/>
      <c r="K10" s="8"/>
      <c r="L10" s="8"/>
      <c r="M10" s="8">
        <f>+H10-L10</f>
        <v>14256</v>
      </c>
      <c r="N10" s="15"/>
    </row>
    <row r="11" spans="1:19" x14ac:dyDescent="0.25">
      <c r="A11" s="7" t="s">
        <v>22</v>
      </c>
      <c r="B11" s="19">
        <v>211</v>
      </c>
      <c r="C11" s="8">
        <v>3000000</v>
      </c>
      <c r="D11" s="18">
        <v>0</v>
      </c>
      <c r="E11" s="8">
        <v>0</v>
      </c>
      <c r="F11" s="8">
        <v>2148900</v>
      </c>
      <c r="G11" s="8">
        <v>3000000</v>
      </c>
      <c r="H11" s="8">
        <f t="shared" ref="H11:H23" si="1">+C11+D11-E11+F11-G11</f>
        <v>2148900</v>
      </c>
      <c r="I11" s="8">
        <v>2148900</v>
      </c>
      <c r="J11" s="8"/>
      <c r="K11" s="8">
        <v>0</v>
      </c>
      <c r="L11" s="8">
        <f>+I11+K11</f>
        <v>2148900</v>
      </c>
      <c r="M11" s="8">
        <f t="shared" ref="M11:M25" si="2">+H11-L11</f>
        <v>0</v>
      </c>
      <c r="N11" s="15"/>
    </row>
    <row r="12" spans="1:19" x14ac:dyDescent="0.25">
      <c r="A12" s="7" t="s">
        <v>23</v>
      </c>
      <c r="B12" s="19">
        <v>11</v>
      </c>
      <c r="C12" s="8">
        <v>500000</v>
      </c>
      <c r="D12" s="18">
        <v>0</v>
      </c>
      <c r="E12" s="8">
        <v>0</v>
      </c>
      <c r="F12" s="8">
        <v>0</v>
      </c>
      <c r="G12" s="8">
        <f>300000+200000</f>
        <v>500000</v>
      </c>
      <c r="H12" s="8">
        <f t="shared" si="1"/>
        <v>0</v>
      </c>
      <c r="I12" s="8">
        <v>0</v>
      </c>
      <c r="J12" s="8"/>
      <c r="K12" s="8">
        <v>0</v>
      </c>
      <c r="L12" s="11">
        <f t="shared" ref="L12:L14" si="3">+I12+K12</f>
        <v>0</v>
      </c>
      <c r="M12" s="8">
        <f t="shared" si="2"/>
        <v>0</v>
      </c>
      <c r="N12" s="15"/>
    </row>
    <row r="13" spans="1:19" x14ac:dyDescent="0.25">
      <c r="A13" s="7" t="s">
        <v>24</v>
      </c>
      <c r="B13" s="19">
        <v>211</v>
      </c>
      <c r="C13" s="8">
        <v>500000</v>
      </c>
      <c r="D13" s="18">
        <v>0</v>
      </c>
      <c r="E13" s="8">
        <v>0</v>
      </c>
      <c r="F13" s="8">
        <v>0</v>
      </c>
      <c r="G13" s="8">
        <f>151100+348900</f>
        <v>500000</v>
      </c>
      <c r="H13" s="8">
        <f t="shared" si="1"/>
        <v>0</v>
      </c>
      <c r="I13" s="8">
        <v>0</v>
      </c>
      <c r="J13" s="8"/>
      <c r="K13" s="8">
        <v>0</v>
      </c>
      <c r="L13" s="8">
        <f t="shared" si="3"/>
        <v>0</v>
      </c>
      <c r="M13" s="8">
        <f t="shared" si="2"/>
        <v>0</v>
      </c>
      <c r="N13" s="15"/>
    </row>
    <row r="14" spans="1:19" x14ac:dyDescent="0.25">
      <c r="A14" s="7" t="s">
        <v>25</v>
      </c>
      <c r="B14" s="19">
        <v>211</v>
      </c>
      <c r="C14" s="8">
        <v>2443550</v>
      </c>
      <c r="D14" s="18">
        <v>0</v>
      </c>
      <c r="E14" s="8">
        <v>0</v>
      </c>
      <c r="F14" s="8">
        <v>0</v>
      </c>
      <c r="G14" s="8">
        <f>10000+2433550</f>
        <v>2443550</v>
      </c>
      <c r="H14" s="8">
        <f t="shared" si="1"/>
        <v>0</v>
      </c>
      <c r="I14" s="8">
        <v>0</v>
      </c>
      <c r="J14" s="8"/>
      <c r="K14" s="8">
        <v>0</v>
      </c>
      <c r="L14" s="8">
        <f t="shared" si="3"/>
        <v>0</v>
      </c>
      <c r="M14" s="8">
        <f t="shared" si="2"/>
        <v>0</v>
      </c>
      <c r="N14" s="15"/>
      <c r="Q14" s="13"/>
      <c r="S14" s="13"/>
    </row>
    <row r="15" spans="1:19" ht="30" x14ac:dyDescent="0.25">
      <c r="A15" s="7" t="s">
        <v>26</v>
      </c>
      <c r="B15" s="19">
        <v>211</v>
      </c>
      <c r="C15" s="8">
        <v>800000</v>
      </c>
      <c r="D15" s="18">
        <v>0</v>
      </c>
      <c r="E15" s="8">
        <v>0</v>
      </c>
      <c r="F15" s="8">
        <v>3000000</v>
      </c>
      <c r="G15" s="8">
        <f>1898699+800000</f>
        <v>2698699</v>
      </c>
      <c r="H15" s="8">
        <f t="shared" si="1"/>
        <v>1101301</v>
      </c>
      <c r="I15" s="8">
        <v>0</v>
      </c>
      <c r="J15" s="8">
        <v>1101301</v>
      </c>
      <c r="K15" s="8">
        <v>0</v>
      </c>
      <c r="L15" s="8">
        <f>+I15+J15+K15</f>
        <v>1101301</v>
      </c>
      <c r="M15" s="8">
        <f t="shared" si="2"/>
        <v>0</v>
      </c>
      <c r="N15" s="15" t="s">
        <v>51</v>
      </c>
      <c r="Q15" s="13"/>
      <c r="S15" s="13"/>
    </row>
    <row r="16" spans="1:19" x14ac:dyDescent="0.25">
      <c r="A16" s="17" t="s">
        <v>27</v>
      </c>
      <c r="B16" s="20">
        <v>211</v>
      </c>
      <c r="C16" s="16">
        <v>3000000</v>
      </c>
      <c r="D16" s="8"/>
      <c r="E16" s="8"/>
      <c r="F16" s="8">
        <v>1898699</v>
      </c>
      <c r="G16" s="8">
        <f>3000000+898699</f>
        <v>3898699</v>
      </c>
      <c r="H16" s="8">
        <f>+C16+D16-E16+F16-G16</f>
        <v>1000000</v>
      </c>
      <c r="I16" s="8"/>
      <c r="J16" s="8"/>
      <c r="K16" s="8"/>
      <c r="L16" s="8">
        <f>+I16+K16</f>
        <v>0</v>
      </c>
      <c r="M16" s="8">
        <f>+H16-L16</f>
        <v>1000000</v>
      </c>
      <c r="N16" s="15"/>
    </row>
    <row r="17" spans="1:15" x14ac:dyDescent="0.25">
      <c r="A17" s="17" t="s">
        <v>16</v>
      </c>
      <c r="B17" s="19">
        <v>211</v>
      </c>
      <c r="C17" s="8">
        <v>1000000</v>
      </c>
      <c r="D17" s="8">
        <v>0</v>
      </c>
      <c r="E17" s="8">
        <v>0</v>
      </c>
      <c r="F17" s="8">
        <v>0</v>
      </c>
      <c r="G17" s="8">
        <v>103094</v>
      </c>
      <c r="H17" s="8">
        <f t="shared" si="1"/>
        <v>896906</v>
      </c>
      <c r="I17" s="8">
        <v>796906</v>
      </c>
      <c r="J17" s="8">
        <v>100000</v>
      </c>
      <c r="K17" s="8">
        <v>0</v>
      </c>
      <c r="L17" s="8">
        <f>+I17+J17+K17</f>
        <v>896906</v>
      </c>
      <c r="M17" s="8">
        <f t="shared" si="2"/>
        <v>0</v>
      </c>
      <c r="N17" s="15" t="s">
        <v>50</v>
      </c>
    </row>
    <row r="18" spans="1:15" ht="30" x14ac:dyDescent="0.25">
      <c r="A18" s="7" t="s">
        <v>15</v>
      </c>
      <c r="B18" s="19">
        <v>211</v>
      </c>
      <c r="C18" s="8">
        <v>500000</v>
      </c>
      <c r="D18" s="8">
        <v>0</v>
      </c>
      <c r="E18" s="8">
        <v>0</v>
      </c>
      <c r="F18" s="8">
        <v>0</v>
      </c>
      <c r="G18" s="8">
        <v>311100</v>
      </c>
      <c r="H18" s="8">
        <f t="shared" si="1"/>
        <v>188900</v>
      </c>
      <c r="I18" s="8">
        <v>0</v>
      </c>
      <c r="J18" s="8">
        <v>88900</v>
      </c>
      <c r="K18" s="8">
        <v>0</v>
      </c>
      <c r="L18" s="8">
        <f>+I18+J18+K18</f>
        <v>88900</v>
      </c>
      <c r="M18" s="8">
        <f t="shared" si="2"/>
        <v>100000</v>
      </c>
      <c r="N18" s="15" t="s">
        <v>49</v>
      </c>
      <c r="O18" s="13"/>
    </row>
    <row r="19" spans="1:15" ht="60" x14ac:dyDescent="0.25">
      <c r="A19" s="15" t="s">
        <v>28</v>
      </c>
      <c r="B19" s="21">
        <v>211</v>
      </c>
      <c r="C19" s="8">
        <v>5377450</v>
      </c>
      <c r="D19" s="8">
        <f>13321244-10697741</f>
        <v>2623503</v>
      </c>
      <c r="E19" s="8">
        <v>0</v>
      </c>
      <c r="F19" s="8">
        <f>510000+2821628+10697741</f>
        <v>14029369</v>
      </c>
      <c r="G19" s="8">
        <v>2000000</v>
      </c>
      <c r="H19" s="8">
        <f t="shared" si="1"/>
        <v>20030322</v>
      </c>
      <c r="I19" s="8">
        <f>16698694-1513500</f>
        <v>15185194</v>
      </c>
      <c r="J19" s="8">
        <f>1513500+484350</f>
        <v>1997850</v>
      </c>
      <c r="K19" s="8">
        <v>0</v>
      </c>
      <c r="L19" s="8">
        <f>+I19+J19+K19</f>
        <v>17183044</v>
      </c>
      <c r="M19" s="8">
        <f t="shared" si="2"/>
        <v>2847278</v>
      </c>
      <c r="N19" s="15" t="s">
        <v>47</v>
      </c>
      <c r="O19" s="13"/>
    </row>
    <row r="20" spans="1:15" ht="45" x14ac:dyDescent="0.25">
      <c r="A20" s="15" t="s">
        <v>28</v>
      </c>
      <c r="B20" s="21">
        <v>11</v>
      </c>
      <c r="C20" s="8"/>
      <c r="D20" s="8">
        <v>700000</v>
      </c>
      <c r="E20" s="8"/>
      <c r="F20" s="8">
        <v>300000</v>
      </c>
      <c r="G20" s="8"/>
      <c r="H20" s="8">
        <f t="shared" si="1"/>
        <v>1000000</v>
      </c>
      <c r="I20" s="8">
        <v>0</v>
      </c>
      <c r="J20" s="8">
        <v>602000</v>
      </c>
      <c r="K20" s="8"/>
      <c r="L20" s="8">
        <f>+I20+J20+K20</f>
        <v>602000</v>
      </c>
      <c r="M20" s="8">
        <f t="shared" si="2"/>
        <v>398000</v>
      </c>
      <c r="N20" s="15" t="s">
        <v>46</v>
      </c>
    </row>
    <row r="21" spans="1:15" ht="30" x14ac:dyDescent="0.25">
      <c r="A21" s="15" t="s">
        <v>28</v>
      </c>
      <c r="B21" s="21">
        <v>331</v>
      </c>
      <c r="C21" s="8"/>
      <c r="D21" s="8">
        <v>2000</v>
      </c>
      <c r="E21" s="8"/>
      <c r="F21" s="8"/>
      <c r="G21" s="8"/>
      <c r="H21" s="8">
        <f>+C21+D21-E21+F21-G21</f>
        <v>2000</v>
      </c>
      <c r="I21" s="8">
        <v>0</v>
      </c>
      <c r="J21" s="8"/>
      <c r="K21" s="8"/>
      <c r="L21" s="8">
        <f>+I21+K21</f>
        <v>0</v>
      </c>
      <c r="M21" s="8">
        <f>+H21-L21</f>
        <v>2000</v>
      </c>
      <c r="N21" s="15"/>
    </row>
    <row r="22" spans="1:15" ht="30" x14ac:dyDescent="0.25">
      <c r="A22" s="7" t="s">
        <v>32</v>
      </c>
      <c r="B22" s="19">
        <v>211</v>
      </c>
      <c r="C22" s="8">
        <v>450000</v>
      </c>
      <c r="D22" s="11">
        <v>0</v>
      </c>
      <c r="E22" s="8">
        <v>0</v>
      </c>
      <c r="F22" s="8">
        <v>0</v>
      </c>
      <c r="G22" s="8">
        <v>137170</v>
      </c>
      <c r="H22" s="8">
        <f t="shared" si="1"/>
        <v>312830</v>
      </c>
      <c r="I22" s="8">
        <v>81200</v>
      </c>
      <c r="J22" s="8">
        <v>131202</v>
      </c>
      <c r="K22" s="8">
        <v>0</v>
      </c>
      <c r="L22" s="8">
        <f>+I22+J22+K22</f>
        <v>212402</v>
      </c>
      <c r="M22" s="8">
        <f t="shared" si="2"/>
        <v>100428</v>
      </c>
      <c r="N22" s="15" t="s">
        <v>45</v>
      </c>
      <c r="O22" s="13"/>
    </row>
    <row r="23" spans="1:15" ht="45" x14ac:dyDescent="0.25">
      <c r="A23" s="7" t="s">
        <v>32</v>
      </c>
      <c r="B23" s="19">
        <v>312</v>
      </c>
      <c r="C23" s="8"/>
      <c r="D23" s="8">
        <v>61940</v>
      </c>
      <c r="E23" s="8"/>
      <c r="F23" s="8"/>
      <c r="G23" s="8"/>
      <c r="H23" s="8">
        <f t="shared" si="1"/>
        <v>61940</v>
      </c>
      <c r="I23" s="8">
        <v>43570</v>
      </c>
      <c r="J23" s="8">
        <v>18370</v>
      </c>
      <c r="K23" s="8">
        <v>0</v>
      </c>
      <c r="L23" s="8">
        <f>+I23+J23+K23</f>
        <v>61940</v>
      </c>
      <c r="M23" s="8">
        <f>+H23-L23</f>
        <v>0</v>
      </c>
      <c r="N23" s="15" t="s">
        <v>44</v>
      </c>
    </row>
    <row r="24" spans="1:15" ht="30" x14ac:dyDescent="0.25">
      <c r="A24" s="15" t="s">
        <v>39</v>
      </c>
      <c r="B24" s="19">
        <v>211</v>
      </c>
      <c r="C24" s="8">
        <v>2000000</v>
      </c>
      <c r="D24" s="8"/>
      <c r="E24" s="8">
        <v>0</v>
      </c>
      <c r="F24" s="8"/>
      <c r="G24" s="8">
        <v>2000000</v>
      </c>
      <c r="H24" s="8">
        <f t="shared" ref="H24" si="4">+C24+D24-E24+F24-G24</f>
        <v>0</v>
      </c>
      <c r="I24" s="8"/>
      <c r="J24" s="8"/>
      <c r="K24" s="8"/>
      <c r="L24" s="8"/>
      <c r="M24" s="8"/>
      <c r="N24" s="15"/>
    </row>
    <row r="25" spans="1:15" ht="45" x14ac:dyDescent="0.25">
      <c r="A25" s="15" t="s">
        <v>29</v>
      </c>
      <c r="B25" s="21">
        <v>211</v>
      </c>
      <c r="C25" s="8">
        <v>4430000</v>
      </c>
      <c r="D25" s="8">
        <v>0</v>
      </c>
      <c r="E25" s="8">
        <v>0</v>
      </c>
      <c r="F25" s="8">
        <f>3430000+60600</f>
        <v>3490600</v>
      </c>
      <c r="G25" s="8">
        <f>500000+3430000</f>
        <v>3930000</v>
      </c>
      <c r="H25" s="8">
        <f>+C25+D25-E25+F25-G25</f>
        <v>3990600</v>
      </c>
      <c r="I25" s="8">
        <f>3590600-1690600</f>
        <v>1900000</v>
      </c>
      <c r="J25" s="8">
        <v>1690600</v>
      </c>
      <c r="K25" s="8">
        <v>0</v>
      </c>
      <c r="L25" s="8">
        <f>+I25+J25+K25</f>
        <v>3590600</v>
      </c>
      <c r="M25" s="8">
        <f t="shared" si="2"/>
        <v>400000</v>
      </c>
      <c r="N25" s="15" t="s">
        <v>48</v>
      </c>
    </row>
    <row r="26" spans="1:15" x14ac:dyDescent="0.25">
      <c r="A26" s="15" t="s">
        <v>30</v>
      </c>
      <c r="B26" s="21">
        <v>211</v>
      </c>
      <c r="C26" s="8">
        <v>1000000</v>
      </c>
      <c r="D26" s="8"/>
      <c r="E26" s="8"/>
      <c r="F26" s="8"/>
      <c r="G26" s="8">
        <v>1000000</v>
      </c>
      <c r="H26" s="8">
        <f>+C26+D26-E26+F26-G26</f>
        <v>0</v>
      </c>
      <c r="I26" s="8"/>
      <c r="J26" s="8"/>
      <c r="K26" s="8"/>
      <c r="L26" s="8">
        <f>+I26+K26</f>
        <v>0</v>
      </c>
      <c r="M26" s="8">
        <f>+H26-L26</f>
        <v>0</v>
      </c>
      <c r="N26" s="15"/>
    </row>
    <row r="27" spans="1:15" ht="30" x14ac:dyDescent="0.25">
      <c r="A27" s="15" t="s">
        <v>31</v>
      </c>
      <c r="B27" s="21">
        <v>211</v>
      </c>
      <c r="C27" s="8">
        <v>800000</v>
      </c>
      <c r="D27" s="8"/>
      <c r="E27" s="8"/>
      <c r="F27" s="8"/>
      <c r="G27" s="8">
        <v>300000</v>
      </c>
      <c r="H27" s="8">
        <f>+C27+D27-E27+F27-G27</f>
        <v>500000</v>
      </c>
      <c r="I27" s="8"/>
      <c r="J27" s="8"/>
      <c r="K27" s="8"/>
      <c r="L27" s="8">
        <f>+I27+K27</f>
        <v>0</v>
      </c>
      <c r="M27" s="8">
        <f>+H27-L27</f>
        <v>500000</v>
      </c>
      <c r="N27" s="15"/>
    </row>
    <row r="28" spans="1:15" x14ac:dyDescent="0.25">
      <c r="A28" s="7" t="s">
        <v>4</v>
      </c>
      <c r="B28" s="7"/>
      <c r="C28" s="9">
        <f>SUM(C7:C27)</f>
        <v>33601000</v>
      </c>
      <c r="D28" s="9">
        <f t="shared" ref="D28:M28" si="5">SUM(D7:D27)</f>
        <v>3401699</v>
      </c>
      <c r="E28" s="9">
        <f t="shared" si="5"/>
        <v>0</v>
      </c>
      <c r="F28" s="9">
        <f t="shared" si="5"/>
        <v>25236503</v>
      </c>
      <c r="G28" s="9">
        <f t="shared" si="5"/>
        <v>25236503</v>
      </c>
      <c r="H28" s="9">
        <f t="shared" si="5"/>
        <v>37002699</v>
      </c>
      <c r="I28" s="9">
        <f t="shared" si="5"/>
        <v>23624770</v>
      </c>
      <c r="J28" s="9">
        <f t="shared" si="5"/>
        <v>7484353</v>
      </c>
      <c r="K28" s="9">
        <f t="shared" si="5"/>
        <v>0</v>
      </c>
      <c r="L28" s="9">
        <f t="shared" si="5"/>
        <v>31109123</v>
      </c>
      <c r="M28" s="9">
        <f t="shared" si="5"/>
        <v>5893576</v>
      </c>
      <c r="N28" s="30"/>
    </row>
    <row r="29" spans="1:15" x14ac:dyDescent="0.25">
      <c r="A29" s="10"/>
      <c r="B29" s="10"/>
      <c r="D29" s="10"/>
      <c r="E29" s="10"/>
      <c r="F29" s="10"/>
    </row>
    <row r="30" spans="1:15" x14ac:dyDescent="0.25">
      <c r="D30" s="13"/>
      <c r="E30" s="14"/>
      <c r="G30" s="13"/>
      <c r="H30" s="13"/>
      <c r="K30" s="14"/>
      <c r="L30" s="13"/>
      <c r="M30" s="13"/>
    </row>
    <row r="31" spans="1:15" x14ac:dyDescent="0.25">
      <c r="C31" s="13"/>
      <c r="D31" s="13"/>
      <c r="E31" s="13"/>
      <c r="H31" s="13"/>
      <c r="J31" s="13"/>
      <c r="K31" s="13"/>
      <c r="L31" s="13"/>
      <c r="M31" s="13"/>
    </row>
    <row r="32" spans="1:15" x14ac:dyDescent="0.25">
      <c r="E32" s="13"/>
      <c r="H32" s="13"/>
      <c r="K32" s="13"/>
      <c r="L32" s="13"/>
    </row>
    <row r="33" spans="1:13" x14ac:dyDescent="0.25">
      <c r="C33" s="13"/>
      <c r="D33" s="13"/>
      <c r="G33" s="13"/>
      <c r="H33" s="13"/>
      <c r="K33" s="14"/>
      <c r="L33" s="13"/>
      <c r="M33" s="13"/>
    </row>
    <row r="34" spans="1:13" x14ac:dyDescent="0.25">
      <c r="C34" s="13"/>
      <c r="E34" s="13"/>
      <c r="F34" s="13"/>
      <c r="K34" s="13"/>
    </row>
    <row r="35" spans="1:13" x14ac:dyDescent="0.25">
      <c r="A35" s="22" t="s">
        <v>34</v>
      </c>
      <c r="B35" s="22"/>
      <c r="C35" s="22"/>
      <c r="D35" s="22"/>
      <c r="E35" s="22"/>
      <c r="F35" s="22"/>
      <c r="G35" s="23" t="s">
        <v>35</v>
      </c>
      <c r="H35" s="13"/>
      <c r="K35" s="13"/>
      <c r="L35" s="13"/>
    </row>
    <row r="36" spans="1:13" x14ac:dyDescent="0.25">
      <c r="A36" s="22" t="s">
        <v>36</v>
      </c>
      <c r="B36" s="22"/>
      <c r="C36" s="22"/>
      <c r="D36" s="22"/>
      <c r="E36" s="22"/>
      <c r="F36" s="22"/>
      <c r="G36" s="22" t="s">
        <v>37</v>
      </c>
      <c r="K36" s="13"/>
    </row>
    <row r="37" spans="1:13" x14ac:dyDescent="0.25">
      <c r="L37" s="13"/>
    </row>
  </sheetData>
  <mergeCells count="4">
    <mergeCell ref="A1:M1"/>
    <mergeCell ref="A2:M2"/>
    <mergeCell ref="A3:M3"/>
    <mergeCell ref="D5:G5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"/>
  <sheetViews>
    <sheetView tabSelected="1" workbookViewId="0">
      <selection activeCell="A9" sqref="A9"/>
    </sheetView>
  </sheetViews>
  <sheetFormatPr baseColWidth="10" defaultRowHeight="15" x14ac:dyDescent="0.25"/>
  <cols>
    <col min="1" max="1" width="25" customWidth="1"/>
    <col min="2" max="2" width="17.28515625" customWidth="1"/>
  </cols>
  <sheetData>
    <row r="2" spans="1:2" ht="23.25" customHeight="1" x14ac:dyDescent="0.3">
      <c r="A2" s="61" t="s">
        <v>67</v>
      </c>
      <c r="B2" s="61"/>
    </row>
    <row r="5" spans="1:2" ht="28.5" customHeight="1" x14ac:dyDescent="0.25">
      <c r="A5" s="59" t="s">
        <v>69</v>
      </c>
      <c r="B5" s="59" t="s">
        <v>56</v>
      </c>
    </row>
    <row r="6" spans="1:2" ht="24" customHeight="1" x14ac:dyDescent="0.25">
      <c r="A6" s="11" t="s">
        <v>68</v>
      </c>
      <c r="B6" s="44">
        <f>+'EJECUCION DE INGRESOS'!I16</f>
        <v>36966899</v>
      </c>
    </row>
    <row r="8" spans="1:2" ht="27.75" customHeight="1" x14ac:dyDescent="0.25">
      <c r="A8" s="59" t="s">
        <v>70</v>
      </c>
      <c r="B8" s="59" t="s">
        <v>40</v>
      </c>
    </row>
    <row r="9" spans="1:2" ht="26.25" customHeight="1" x14ac:dyDescent="0.25">
      <c r="A9" s="11" t="s">
        <v>71</v>
      </c>
      <c r="B9" s="44">
        <f>+'EJECUCION DE GASTOS'!L28</f>
        <v>31109123</v>
      </c>
    </row>
    <row r="11" spans="1:2" ht="30" x14ac:dyDescent="0.25">
      <c r="A11" s="60" t="s">
        <v>72</v>
      </c>
      <c r="B11" s="47">
        <f>+B6-B9</f>
        <v>5857776</v>
      </c>
    </row>
  </sheetData>
  <mergeCells count="1"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EJECUCION DE INGRESOS</vt:lpstr>
      <vt:lpstr>EJECUCION DE GASTOS</vt:lpstr>
      <vt:lpstr>Hoja5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Claudia</cp:lastModifiedBy>
  <cp:lastPrinted>2016-02-09T12:29:53Z</cp:lastPrinted>
  <dcterms:created xsi:type="dcterms:W3CDTF">2013-12-17T02:14:57Z</dcterms:created>
  <dcterms:modified xsi:type="dcterms:W3CDTF">2016-02-09T13:01:55Z</dcterms:modified>
</cp:coreProperties>
</file>